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DFJONES\Desktop\2021 GP3 Renewal\"/>
    </mc:Choice>
  </mc:AlternateContent>
  <xr:revisionPtr revIDLastSave="0" documentId="13_ncr:1_{EE6B4F9E-42FB-413C-90D4-24A21F22BAC0}" xr6:coauthVersionLast="46" xr6:coauthVersionMax="46" xr10:uidLastSave="{00000000-0000-0000-0000-000000000000}"/>
  <bookViews>
    <workbookView xWindow="-24855" yWindow="-765" windowWidth="21600" windowHeight="1273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1" i="1" l="1"/>
  <c r="Q11" i="1"/>
  <c r="O11" i="1"/>
  <c r="O16" i="1"/>
  <c r="P11" i="1"/>
  <c r="G46" i="1" l="1"/>
  <c r="G45" i="1"/>
  <c r="G44" i="1"/>
  <c r="F46" i="1"/>
  <c r="F45" i="1"/>
  <c r="F44" i="1"/>
  <c r="E46" i="1"/>
  <c r="E45" i="1"/>
  <c r="E44" i="1"/>
  <c r="D46" i="1"/>
  <c r="D45" i="1"/>
  <c r="D44" i="1"/>
  <c r="C46" i="1"/>
  <c r="C45" i="1"/>
  <c r="C44" i="1"/>
  <c r="G38" i="1"/>
  <c r="G37" i="1"/>
  <c r="G36" i="1"/>
  <c r="F38" i="1"/>
  <c r="F37" i="1"/>
  <c r="F36" i="1"/>
  <c r="E38" i="1"/>
  <c r="E37" i="1"/>
  <c r="E36" i="1"/>
  <c r="D38" i="1"/>
  <c r="D37" i="1"/>
  <c r="D36" i="1"/>
  <c r="C38" i="1"/>
  <c r="C37" i="1"/>
  <c r="C36" i="1"/>
  <c r="C20" i="1"/>
  <c r="D13" i="1"/>
  <c r="E13" i="1"/>
  <c r="F13" i="1"/>
  <c r="G13" i="1"/>
  <c r="C13" i="1"/>
  <c r="S11" i="1" l="1"/>
  <c r="M11" i="1"/>
  <c r="G21" i="1"/>
  <c r="S16" i="1"/>
  <c r="J16" i="1"/>
  <c r="L16" i="1"/>
  <c r="J11" i="1"/>
  <c r="K16" i="1"/>
  <c r="I16" i="1"/>
  <c r="M16" i="1"/>
  <c r="I11" i="1"/>
  <c r="K11" i="1"/>
  <c r="L11" i="1"/>
</calcChain>
</file>

<file path=xl/sharedStrings.xml><?xml version="1.0" encoding="utf-8"?>
<sst xmlns="http://schemas.openxmlformats.org/spreadsheetml/2006/main" count="95" uniqueCount="43">
  <si>
    <t>Tertiary Crushing</t>
  </si>
  <si>
    <t>Fines Crushing</t>
  </si>
  <si>
    <t>Screening</t>
  </si>
  <si>
    <t>Fines Screening</t>
  </si>
  <si>
    <t>Aggregate Handling &amp; Storage Piles</t>
  </si>
  <si>
    <t>PM-10 Emission Factor</t>
  </si>
  <si>
    <t>Rock Crushing Emissions</t>
  </si>
  <si>
    <t>Diesel Emissions</t>
  </si>
  <si>
    <t>CO</t>
  </si>
  <si>
    <t>NOx</t>
  </si>
  <si>
    <t>SO2</t>
  </si>
  <si>
    <t>VOC</t>
  </si>
  <si>
    <t>PM-10</t>
  </si>
  <si>
    <t>Tons of PM-10 Emissions</t>
  </si>
  <si>
    <t>Type of Crushing</t>
  </si>
  <si>
    <t>Pollutant</t>
  </si>
  <si>
    <t>Diesel Emissions Calculation:  E = (EF x Hours of Operation x Rated Capacity) / 2000 lbs per ton</t>
  </si>
  <si>
    <t>Number of Conveyors</t>
  </si>
  <si>
    <t>Engine &gt; 600 hp</t>
  </si>
  <si>
    <t>Engine &lt; 600 hp</t>
  </si>
  <si>
    <t>Diesel Engines &gt; 600 Horse Power</t>
  </si>
  <si>
    <t>Eng 1: Tons of Emissions</t>
  </si>
  <si>
    <t>Eng 2: Tons of Emissions</t>
  </si>
  <si>
    <t>Eng 3: Tons of Emissions</t>
  </si>
  <si>
    <t>Engine Rated Capacity (hp)</t>
  </si>
  <si>
    <t>Engine 1</t>
  </si>
  <si>
    <t>Engine 2</t>
  </si>
  <si>
    <t>Engine 3</t>
  </si>
  <si>
    <t>Diesel Engines &lt; 600 Horse Power</t>
  </si>
  <si>
    <t>*Fill in the Blank</t>
  </si>
  <si>
    <t>Total PM-10 Rock Crushing =</t>
  </si>
  <si>
    <t>Pollutant Emission Factors</t>
  </si>
  <si>
    <t>Rated Capacity (tph)</t>
  </si>
  <si>
    <t>Rock Crushing Emissions Calculation:  E = (EF x RC x Hours of Operation) / 2000 lbs per ton</t>
  </si>
  <si>
    <t>* PTE assumes 3650 hours of operation per year</t>
  </si>
  <si>
    <t>Conveyor Transfer Point Emissions Calculation:  E = [((1.3407 x NoC) +0.9451) x 0.0011 x RC x hours of operation] /2000 lbs per ton</t>
  </si>
  <si>
    <r>
      <t xml:space="preserve">Stationary PTE
</t>
    </r>
    <r>
      <rPr>
        <b/>
        <sz val="16"/>
        <color theme="1"/>
        <rFont val="Calibri"/>
        <family val="2"/>
        <scheme val="minor"/>
      </rPr>
      <t>(Stationary Diesel Engines)</t>
    </r>
  </si>
  <si>
    <r>
      <t xml:space="preserve">Total PTE
</t>
    </r>
    <r>
      <rPr>
        <b/>
        <sz val="16"/>
        <color theme="1"/>
        <rFont val="Calibri"/>
        <family val="2"/>
        <scheme val="minor"/>
      </rPr>
      <t>(Stationary Diesel Engines)</t>
    </r>
  </si>
  <si>
    <r>
      <t xml:space="preserve">Total PTE
</t>
    </r>
    <r>
      <rPr>
        <b/>
        <sz val="16"/>
        <color theme="1"/>
        <rFont val="Calibri"/>
        <family val="2"/>
        <scheme val="minor"/>
      </rPr>
      <t>(Non-Road Diesel Engines)</t>
    </r>
  </si>
  <si>
    <r>
      <t xml:space="preserve">Stationary PTE
</t>
    </r>
    <r>
      <rPr>
        <b/>
        <sz val="16"/>
        <color theme="1"/>
        <rFont val="Calibri"/>
        <family val="2"/>
        <scheme val="minor"/>
      </rPr>
      <t>(Non-Road Diesel Engines)</t>
    </r>
  </si>
  <si>
    <t>PTE Spreadsheet for Rock Crushers</t>
  </si>
  <si>
    <t>Note that Total PTE includes PM emissions from aggregate handling and storage piles which is included in assessable emessions but not permit applicability.</t>
  </si>
  <si>
    <t xml:space="preserve">Note that Stationary PTE does not include PM emissions from aggregate handling and storage piles. This is the PTE for permit applicability.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</si>
</sst>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0"/>
    <numFmt numFmtId="165" formatCode="0.0000"/>
    <numFmt numFmtId="166" formatCode="0.00000"/>
    <numFmt numFmtId="167" formatCode="0.0000000"/>
    <numFmt numFmtId="168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1" fillId="0" borderId="8" xfId="0" applyNumberFormat="1" applyFont="1" applyBorder="1" applyAlignment="1">
      <alignment horizontal="right" vertical="center"/>
    </xf>
    <xf numFmtId="165" fontId="1" fillId="0" borderId="9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2" fontId="0" fillId="0" borderId="0" xfId="0" applyNumberFormat="1" applyFill="1" applyAlignment="1">
      <alignment vertical="center"/>
    </xf>
    <xf numFmtId="2" fontId="1" fillId="0" borderId="4" xfId="0" applyNumberFormat="1" applyFont="1" applyBorder="1" applyAlignment="1">
      <alignment horizontal="right" vertical="center"/>
    </xf>
    <xf numFmtId="2" fontId="0" fillId="0" borderId="0" xfId="0" applyNumberFormat="1" applyBorder="1" applyAlignment="1">
      <alignment vertical="center"/>
    </xf>
    <xf numFmtId="2" fontId="0" fillId="3" borderId="0" xfId="0" applyNumberFormat="1" applyFill="1" applyBorder="1" applyAlignment="1">
      <alignment vertical="center"/>
    </xf>
    <xf numFmtId="2" fontId="1" fillId="0" borderId="13" xfId="0" applyNumberFormat="1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2" fontId="1" fillId="0" borderId="14" xfId="0" applyNumberFormat="1" applyFont="1" applyFill="1" applyBorder="1" applyAlignment="1">
      <alignment horizontal="center" vertical="center"/>
    </xf>
    <xf numFmtId="2" fontId="1" fillId="4" borderId="8" xfId="0" applyNumberFormat="1" applyFont="1" applyFill="1" applyBorder="1" applyAlignment="1">
      <alignment horizontal="right" vertical="center" wrapText="1"/>
    </xf>
    <xf numFmtId="2" fontId="1" fillId="4" borderId="9" xfId="0" applyNumberFormat="1" applyFont="1" applyFill="1" applyBorder="1" applyAlignment="1">
      <alignment horizontal="center" vertical="center" wrapText="1"/>
    </xf>
    <xf numFmtId="2" fontId="1" fillId="4" borderId="10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1" fillId="0" borderId="20" xfId="0" applyNumberFormat="1" applyFont="1" applyBorder="1" applyAlignment="1">
      <alignment horizontal="right" vertical="center"/>
    </xf>
    <xf numFmtId="2" fontId="1" fillId="0" borderId="5" xfId="0" applyNumberFormat="1" applyFont="1" applyBorder="1" applyAlignment="1">
      <alignment horizontal="right" vertical="center"/>
    </xf>
    <xf numFmtId="1" fontId="0" fillId="2" borderId="7" xfId="0" applyNumberForma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1" fillId="4" borderId="11" xfId="0" applyNumberFormat="1" applyFont="1" applyFill="1" applyBorder="1" applyAlignment="1">
      <alignment horizontal="center" vertical="center"/>
    </xf>
    <xf numFmtId="2" fontId="1" fillId="4" borderId="12" xfId="0" applyNumberFormat="1" applyFont="1" applyFill="1" applyBorder="1" applyAlignment="1">
      <alignment horizontal="left" vertical="center"/>
    </xf>
    <xf numFmtId="2" fontId="1" fillId="4" borderId="0" xfId="0" applyNumberFormat="1" applyFont="1" applyFill="1" applyBorder="1" applyAlignment="1">
      <alignment horizontal="center" vertical="center"/>
    </xf>
    <xf numFmtId="2" fontId="1" fillId="4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2" fontId="3" fillId="0" borderId="0" xfId="0" applyNumberFormat="1" applyFont="1" applyAlignment="1">
      <alignment horizontal="center" vertical="center"/>
    </xf>
    <xf numFmtId="2" fontId="1" fillId="4" borderId="5" xfId="0" applyNumberFormat="1" applyFont="1" applyFill="1" applyBorder="1" applyAlignment="1">
      <alignment vertical="center"/>
    </xf>
    <xf numFmtId="2" fontId="1" fillId="4" borderId="6" xfId="0" applyNumberFormat="1" applyFont="1" applyFill="1" applyBorder="1" applyAlignment="1">
      <alignment horizontal="center" vertical="center"/>
    </xf>
    <xf numFmtId="2" fontId="1" fillId="4" borderId="7" xfId="0" applyNumberFormat="1" applyFont="1" applyFill="1" applyBorder="1" applyAlignment="1">
      <alignment horizontal="center" vertical="center"/>
    </xf>
    <xf numFmtId="2" fontId="1" fillId="0" borderId="13" xfId="0" applyNumberFormat="1" applyFont="1" applyBorder="1" applyAlignment="1">
      <alignment horizontal="right" vertical="center"/>
    </xf>
    <xf numFmtId="165" fontId="0" fillId="0" borderId="4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2" fontId="1" fillId="0" borderId="18" xfId="0" applyNumberFormat="1" applyFont="1" applyBorder="1" applyAlignment="1">
      <alignment vertical="center"/>
    </xf>
    <xf numFmtId="2" fontId="0" fillId="0" borderId="18" xfId="0" applyNumberFormat="1" applyBorder="1" applyAlignment="1">
      <alignment vertical="center"/>
    </xf>
    <xf numFmtId="2" fontId="1" fillId="0" borderId="14" xfId="0" applyNumberFormat="1" applyFont="1" applyBorder="1" applyAlignment="1">
      <alignment horizontal="center" vertical="center"/>
    </xf>
    <xf numFmtId="2" fontId="1" fillId="4" borderId="13" xfId="0" applyNumberFormat="1" applyFont="1" applyFill="1" applyBorder="1" applyAlignment="1">
      <alignment horizontal="right" vertical="center"/>
    </xf>
    <xf numFmtId="2" fontId="1" fillId="4" borderId="4" xfId="0" applyNumberFormat="1" applyFont="1" applyFill="1" applyBorder="1" applyAlignment="1">
      <alignment horizontal="center" vertical="center"/>
    </xf>
    <xf numFmtId="2" fontId="1" fillId="4" borderId="14" xfId="0" applyNumberFormat="1" applyFont="1" applyFill="1" applyBorder="1" applyAlignment="1">
      <alignment horizontal="center" vertical="center"/>
    </xf>
    <xf numFmtId="166" fontId="0" fillId="0" borderId="9" xfId="0" applyNumberFormat="1" applyBorder="1" applyAlignment="1">
      <alignment horizontal="center" vertical="center"/>
    </xf>
    <xf numFmtId="167" fontId="0" fillId="0" borderId="9" xfId="0" applyNumberFormat="1" applyBorder="1" applyAlignment="1">
      <alignment horizontal="center" vertical="center"/>
    </xf>
    <xf numFmtId="2" fontId="1" fillId="4" borderId="24" xfId="0" applyNumberFormat="1" applyFont="1" applyFill="1" applyBorder="1" applyAlignment="1">
      <alignment horizontal="center" vertical="center"/>
    </xf>
    <xf numFmtId="0" fontId="0" fillId="4" borderId="15" xfId="0" applyFill="1" applyBorder="1"/>
    <xf numFmtId="0" fontId="0" fillId="4" borderId="16" xfId="0" applyFill="1" applyBorder="1"/>
    <xf numFmtId="1" fontId="0" fillId="2" borderId="4" xfId="0" applyNumberFormat="1" applyFill="1" applyBorder="1" applyAlignment="1">
      <alignment horizontal="center" vertical="center"/>
    </xf>
    <xf numFmtId="2" fontId="1" fillId="0" borderId="28" xfId="0" applyNumberFormat="1" applyFont="1" applyBorder="1" applyAlignment="1">
      <alignment horizontal="right" vertical="center"/>
    </xf>
    <xf numFmtId="2" fontId="0" fillId="0" borderId="29" xfId="0" applyNumberFormat="1" applyFill="1" applyBorder="1" applyAlignment="1">
      <alignment horizontal="center" vertical="center"/>
    </xf>
    <xf numFmtId="168" fontId="0" fillId="0" borderId="4" xfId="0" applyNumberFormat="1" applyBorder="1" applyAlignment="1">
      <alignment horizontal="center" vertical="center"/>
    </xf>
    <xf numFmtId="168" fontId="0" fillId="0" borderId="14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2" fontId="1" fillId="4" borderId="30" xfId="0" applyNumberFormat="1" applyFont="1" applyFill="1" applyBorder="1" applyAlignment="1">
      <alignment horizontal="center" vertical="center"/>
    </xf>
    <xf numFmtId="2" fontId="1" fillId="4" borderId="27" xfId="0" applyNumberFormat="1" applyFont="1" applyFill="1" applyBorder="1" applyAlignment="1">
      <alignment horizontal="center" vertical="center"/>
    </xf>
    <xf numFmtId="168" fontId="0" fillId="0" borderId="8" xfId="0" applyNumberFormat="1" applyBorder="1" applyAlignment="1">
      <alignment horizontal="center" vertical="center"/>
    </xf>
    <xf numFmtId="168" fontId="0" fillId="0" borderId="10" xfId="0" applyNumberForma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2" fontId="1" fillId="0" borderId="31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>
      <alignment horizontal="center" vertical="center"/>
    </xf>
    <xf numFmtId="2" fontId="1" fillId="0" borderId="32" xfId="0" applyNumberFormat="1" applyFont="1" applyFill="1" applyBorder="1" applyAlignment="1">
      <alignment horizontal="center" vertical="center"/>
    </xf>
    <xf numFmtId="1" fontId="0" fillId="2" borderId="10" xfId="0" applyNumberFormat="1" applyFill="1" applyBorder="1" applyAlignment="1">
      <alignment horizontal="center" vertical="center"/>
    </xf>
    <xf numFmtId="1" fontId="0" fillId="2" borderId="14" xfId="0" applyNumberFormat="1" applyFill="1" applyBorder="1" applyAlignment="1">
      <alignment vertical="center"/>
    </xf>
    <xf numFmtId="1" fontId="0" fillId="2" borderId="14" xfId="0" applyNumberFormat="1" applyFill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2" fontId="1" fillId="4" borderId="21" xfId="0" applyNumberFormat="1" applyFont="1" applyFill="1" applyBorder="1" applyAlignment="1">
      <alignment horizontal="center" vertical="center"/>
    </xf>
    <xf numFmtId="2" fontId="1" fillId="4" borderId="22" xfId="0" applyNumberFormat="1" applyFont="1" applyFill="1" applyBorder="1" applyAlignment="1">
      <alignment horizontal="center" vertical="center"/>
    </xf>
    <xf numFmtId="2" fontId="1" fillId="4" borderId="23" xfId="0" applyNumberFormat="1" applyFont="1" applyFill="1" applyBorder="1" applyAlignment="1">
      <alignment horizontal="center" vertical="center"/>
    </xf>
    <xf numFmtId="2" fontId="1" fillId="4" borderId="13" xfId="0" applyNumberFormat="1" applyFont="1" applyFill="1" applyBorder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2" fontId="1" fillId="4" borderId="4" xfId="0" applyNumberFormat="1" applyFont="1" applyFill="1" applyBorder="1" applyAlignment="1">
      <alignment horizontal="center" vertical="center"/>
    </xf>
    <xf numFmtId="2" fontId="1" fillId="4" borderId="14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2" fontId="3" fillId="5" borderId="0" xfId="0" applyNumberFormat="1" applyFont="1" applyFill="1" applyAlignment="1">
      <alignment horizontal="center" vertical="center"/>
    </xf>
    <xf numFmtId="0" fontId="5" fillId="6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2" fontId="1" fillId="4" borderId="26" xfId="0" applyNumberFormat="1" applyFont="1" applyFill="1" applyBorder="1" applyAlignment="1">
      <alignment horizontal="center" vertical="center"/>
    </xf>
    <xf numFmtId="2" fontId="1" fillId="4" borderId="16" xfId="0" applyNumberFormat="1" applyFont="1" applyFill="1" applyBorder="1" applyAlignment="1">
      <alignment horizontal="center" vertical="center"/>
    </xf>
    <xf numFmtId="2" fontId="1" fillId="4" borderId="25" xfId="0" applyNumberFormat="1" applyFont="1" applyFill="1" applyBorder="1" applyAlignment="1">
      <alignment horizontal="center" vertical="center"/>
    </xf>
    <xf numFmtId="2" fontId="1" fillId="4" borderId="8" xfId="0" applyNumberFormat="1" applyFont="1" applyFill="1" applyBorder="1" applyAlignment="1">
      <alignment horizontal="center" vertical="center"/>
    </xf>
    <xf numFmtId="2" fontId="0" fillId="4" borderId="9" xfId="0" applyNumberFormat="1" applyFill="1" applyBorder="1" applyAlignment="1">
      <alignment horizontal="center" vertical="center"/>
    </xf>
    <xf numFmtId="2" fontId="1" fillId="4" borderId="9" xfId="0" applyNumberFormat="1" applyFont="1" applyFill="1" applyBorder="1" applyAlignment="1">
      <alignment horizontal="center" vertical="center"/>
    </xf>
    <xf numFmtId="2" fontId="1" fillId="4" borderId="10" xfId="0" applyNumberFormat="1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30" xfId="0" applyNumberFormat="1" applyFont="1" applyBorder="1" applyAlignment="1">
      <alignment horizontal="center" vertical="center"/>
    </xf>
    <xf numFmtId="2" fontId="3" fillId="0" borderId="27" xfId="0" applyNumberFormat="1" applyFont="1" applyBorder="1" applyAlignment="1">
      <alignment horizontal="center" vertical="center"/>
    </xf>
    <xf numFmtId="2" fontId="3" fillId="0" borderId="3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47"/>
  <sheetViews>
    <sheetView tabSelected="1" topLeftCell="A4" workbookViewId="0">
      <selection activeCell="M19" sqref="M19"/>
    </sheetView>
  </sheetViews>
  <sheetFormatPr defaultRowHeight="15" x14ac:dyDescent="0.25"/>
  <cols>
    <col min="1" max="1" width="1.7109375" customWidth="1"/>
    <col min="2" max="2" width="24.5703125" customWidth="1"/>
    <col min="3" max="3" width="15.7109375" customWidth="1"/>
    <col min="4" max="4" width="24.140625" customWidth="1"/>
    <col min="5" max="5" width="9.7109375" bestFit="1" customWidth="1"/>
    <col min="6" max="6" width="24.42578125" customWidth="1"/>
    <col min="7" max="7" width="19.7109375" customWidth="1"/>
    <col min="8" max="8" width="2.140625" customWidth="1"/>
    <col min="9" max="9" width="7.140625" customWidth="1"/>
    <col min="10" max="10" width="8" customWidth="1"/>
    <col min="11" max="11" width="7.140625" customWidth="1"/>
    <col min="12" max="12" width="6.85546875" customWidth="1"/>
    <col min="13" max="13" width="8.42578125" customWidth="1"/>
    <col min="14" max="14" width="5.85546875" customWidth="1"/>
  </cols>
  <sheetData>
    <row r="1" spans="2:19" ht="15" customHeight="1" x14ac:dyDescent="0.25">
      <c r="B1" s="82" t="s">
        <v>40</v>
      </c>
      <c r="C1" s="83"/>
      <c r="D1" s="83"/>
      <c r="E1" s="83"/>
      <c r="F1" s="83"/>
      <c r="G1" s="83"/>
    </row>
    <row r="2" spans="2:19" ht="15" customHeight="1" x14ac:dyDescent="0.25">
      <c r="B2" s="83"/>
      <c r="C2" s="83"/>
      <c r="D2" s="83"/>
      <c r="E2" s="83"/>
      <c r="F2" s="83"/>
      <c r="G2" s="83"/>
    </row>
    <row r="3" spans="2:19" ht="9" customHeight="1" x14ac:dyDescent="0.25"/>
    <row r="4" spans="2:19" ht="23.25" x14ac:dyDescent="0.25">
      <c r="B4" s="80" t="s">
        <v>6</v>
      </c>
      <c r="C4" s="80"/>
      <c r="D4" s="80"/>
      <c r="E4" s="80"/>
      <c r="F4" s="80"/>
      <c r="G4" s="80"/>
    </row>
    <row r="5" spans="2:19" ht="7.15" customHeight="1" thickBot="1" x14ac:dyDescent="0.3"/>
    <row r="6" spans="2:19" ht="30.75" thickBot="1" x14ac:dyDescent="0.3">
      <c r="B6" s="1" t="s">
        <v>14</v>
      </c>
      <c r="C6" s="2" t="s">
        <v>0</v>
      </c>
      <c r="D6" s="2" t="s">
        <v>1</v>
      </c>
      <c r="E6" s="2" t="s">
        <v>2</v>
      </c>
      <c r="F6" s="2" t="s">
        <v>3</v>
      </c>
      <c r="G6" s="3" t="s">
        <v>4</v>
      </c>
      <c r="H6" s="4"/>
      <c r="I6" s="84" t="s">
        <v>29</v>
      </c>
      <c r="J6" s="85"/>
      <c r="K6" s="85"/>
      <c r="L6" s="85"/>
      <c r="M6" s="86"/>
      <c r="N6" s="4"/>
      <c r="O6" s="4"/>
    </row>
    <row r="7" spans="2:19" ht="15.75" thickBot="1" x14ac:dyDescent="0.3">
      <c r="B7" s="5" t="s">
        <v>5</v>
      </c>
      <c r="C7" s="6">
        <v>2.3999999999999998E-3</v>
      </c>
      <c r="D7" s="6">
        <v>1.4999999999999999E-2</v>
      </c>
      <c r="E7" s="6">
        <v>8.6999999999999994E-3</v>
      </c>
      <c r="F7" s="6">
        <v>7.1999999999999995E-2</v>
      </c>
      <c r="G7" s="7">
        <v>0.05</v>
      </c>
      <c r="H7" s="8"/>
      <c r="I7" s="9"/>
      <c r="J7" s="9"/>
      <c r="K7" s="8"/>
      <c r="L7" s="8"/>
      <c r="M7" s="8"/>
      <c r="N7" s="4"/>
      <c r="O7" s="4"/>
    </row>
    <row r="8" spans="2:19" ht="23.25" customHeight="1" x14ac:dyDescent="0.25">
      <c r="B8" s="10" t="s">
        <v>32</v>
      </c>
      <c r="C8" s="54"/>
      <c r="D8" s="54"/>
      <c r="E8" s="54">
        <v>0</v>
      </c>
      <c r="F8" s="54"/>
      <c r="G8" s="54">
        <v>0</v>
      </c>
      <c r="H8" s="8"/>
      <c r="I8" s="102" t="s">
        <v>37</v>
      </c>
      <c r="J8" s="103"/>
      <c r="K8" s="103"/>
      <c r="L8" s="103"/>
      <c r="M8" s="104"/>
      <c r="N8" s="4"/>
      <c r="O8" s="102" t="s">
        <v>38</v>
      </c>
      <c r="P8" s="103"/>
      <c r="Q8" s="103"/>
      <c r="R8" s="103"/>
      <c r="S8" s="104"/>
    </row>
    <row r="9" spans="2:19" ht="15.75" thickBot="1" x14ac:dyDescent="0.3">
      <c r="B9" s="11"/>
      <c r="C9" s="12"/>
      <c r="D9" s="8"/>
      <c r="E9" s="8"/>
      <c r="F9" s="8"/>
      <c r="G9" s="8"/>
      <c r="H9" s="8"/>
      <c r="I9" s="105"/>
      <c r="J9" s="106"/>
      <c r="K9" s="106"/>
      <c r="L9" s="106"/>
      <c r="M9" s="107"/>
      <c r="N9" s="4"/>
      <c r="O9" s="105"/>
      <c r="P9" s="106"/>
      <c r="Q9" s="106"/>
      <c r="R9" s="106"/>
      <c r="S9" s="107"/>
    </row>
    <row r="10" spans="2:19" x14ac:dyDescent="0.25">
      <c r="B10" s="73" t="s">
        <v>33</v>
      </c>
      <c r="C10" s="74"/>
      <c r="D10" s="74"/>
      <c r="E10" s="74"/>
      <c r="F10" s="74"/>
      <c r="G10" s="75"/>
      <c r="H10" s="8"/>
      <c r="I10" s="65" t="s">
        <v>8</v>
      </c>
      <c r="J10" s="66" t="s">
        <v>9</v>
      </c>
      <c r="K10" s="66" t="s">
        <v>10</v>
      </c>
      <c r="L10" s="66" t="s">
        <v>11</v>
      </c>
      <c r="M10" s="67" t="s">
        <v>12</v>
      </c>
      <c r="N10" s="4"/>
      <c r="O10" s="65" t="s">
        <v>8</v>
      </c>
      <c r="P10" s="66" t="s">
        <v>9</v>
      </c>
      <c r="Q10" s="66" t="s">
        <v>10</v>
      </c>
      <c r="R10" s="66" t="s">
        <v>11</v>
      </c>
      <c r="S10" s="67" t="s">
        <v>12</v>
      </c>
    </row>
    <row r="11" spans="2:19" ht="15.75" thickBot="1" x14ac:dyDescent="0.3">
      <c r="B11" s="51"/>
      <c r="C11" s="29"/>
      <c r="D11" s="94" t="s">
        <v>34</v>
      </c>
      <c r="E11" s="94"/>
      <c r="F11" s="94"/>
      <c r="G11" s="95"/>
      <c r="H11" s="8"/>
      <c r="I11" s="62">
        <f>C36+C37+C38+C44+C45+C46</f>
        <v>0</v>
      </c>
      <c r="J11" s="59">
        <f>D36+D37+D38+D44+D45+D46</f>
        <v>0</v>
      </c>
      <c r="K11" s="59">
        <f>E36+E37+E38+E44+E45+E46</f>
        <v>0</v>
      </c>
      <c r="L11" s="59">
        <f>F36+F37+F38+F44+F45+F46</f>
        <v>0</v>
      </c>
      <c r="M11" s="63">
        <f>G36+G37+G38+G44+G45+G46+C13+D13+E13+F13+G13+C20</f>
        <v>0</v>
      </c>
      <c r="N11" s="4"/>
      <c r="O11" s="62">
        <f>0</f>
        <v>0</v>
      </c>
      <c r="P11" s="59">
        <f>J36+J37+J38+J44+J45+J46</f>
        <v>0</v>
      </c>
      <c r="Q11" s="59">
        <f>0</f>
        <v>0</v>
      </c>
      <c r="R11" s="59">
        <f>0</f>
        <v>0</v>
      </c>
      <c r="S11" s="63">
        <f>C13+D13+E13+F13+G13+C20</f>
        <v>0</v>
      </c>
    </row>
    <row r="12" spans="2:19" ht="30.75" thickBot="1" x14ac:dyDescent="0.3">
      <c r="B12" s="16" t="s">
        <v>14</v>
      </c>
      <c r="C12" s="17" t="s">
        <v>0</v>
      </c>
      <c r="D12" s="17" t="s">
        <v>1</v>
      </c>
      <c r="E12" s="17" t="s">
        <v>2</v>
      </c>
      <c r="F12" s="17" t="s">
        <v>3</v>
      </c>
      <c r="G12" s="18" t="s">
        <v>4</v>
      </c>
      <c r="H12" s="8"/>
      <c r="I12" s="8" t="s">
        <v>41</v>
      </c>
      <c r="J12" s="19"/>
      <c r="K12" s="19"/>
      <c r="L12" s="19"/>
      <c r="M12" s="19"/>
      <c r="N12" s="4"/>
      <c r="O12" s="4"/>
    </row>
    <row r="13" spans="2:19" ht="19.5" customHeight="1" x14ac:dyDescent="0.25">
      <c r="B13" s="20" t="s">
        <v>13</v>
      </c>
      <c r="C13" s="72">
        <f>(C7*C8*3650)/2000</f>
        <v>0</v>
      </c>
      <c r="D13" s="72">
        <f t="shared" ref="D13:G13" si="0">(D7*D8*3650)/2000</f>
        <v>0</v>
      </c>
      <c r="E13" s="72">
        <f t="shared" si="0"/>
        <v>0</v>
      </c>
      <c r="F13" s="72">
        <f t="shared" si="0"/>
        <v>0</v>
      </c>
      <c r="G13" s="72">
        <f t="shared" si="0"/>
        <v>0</v>
      </c>
      <c r="H13" s="8"/>
      <c r="I13" s="87" t="s">
        <v>36</v>
      </c>
      <c r="J13" s="88"/>
      <c r="K13" s="88"/>
      <c r="L13" s="88"/>
      <c r="M13" s="89"/>
      <c r="N13" s="4"/>
      <c r="O13" s="87" t="s">
        <v>39</v>
      </c>
      <c r="P13" s="88"/>
      <c r="Q13" s="88"/>
      <c r="R13" s="88"/>
      <c r="S13" s="89"/>
    </row>
    <row r="14" spans="2:19" ht="22.5" customHeight="1" thickBot="1" x14ac:dyDescent="0.3">
      <c r="B14" s="8"/>
      <c r="C14" s="8"/>
      <c r="D14" s="8"/>
      <c r="E14" s="8"/>
      <c r="F14" s="8"/>
      <c r="G14" s="8"/>
      <c r="H14" s="8"/>
      <c r="I14" s="90"/>
      <c r="J14" s="91"/>
      <c r="K14" s="91"/>
      <c r="L14" s="91"/>
      <c r="M14" s="92"/>
      <c r="N14" s="4"/>
      <c r="O14" s="90"/>
      <c r="P14" s="91"/>
      <c r="Q14" s="91"/>
      <c r="R14" s="91"/>
      <c r="S14" s="92"/>
    </row>
    <row r="15" spans="2:19" ht="17.25" customHeight="1" x14ac:dyDescent="0.25">
      <c r="B15" s="21" t="s">
        <v>17</v>
      </c>
      <c r="C15" s="22">
        <v>0</v>
      </c>
      <c r="D15" s="8"/>
      <c r="E15" s="8"/>
      <c r="F15" s="8"/>
      <c r="G15" s="8"/>
      <c r="H15" s="8"/>
      <c r="I15" s="13" t="s">
        <v>8</v>
      </c>
      <c r="J15" s="14" t="s">
        <v>9</v>
      </c>
      <c r="K15" s="14" t="s">
        <v>10</v>
      </c>
      <c r="L15" s="14" t="s">
        <v>11</v>
      </c>
      <c r="M15" s="15" t="s">
        <v>12</v>
      </c>
      <c r="N15" s="23"/>
      <c r="O15" s="13" t="s">
        <v>8</v>
      </c>
      <c r="P15" s="14" t="s">
        <v>9</v>
      </c>
      <c r="Q15" s="14" t="s">
        <v>10</v>
      </c>
      <c r="R15" s="14" t="s">
        <v>11</v>
      </c>
      <c r="S15" s="15" t="s">
        <v>12</v>
      </c>
    </row>
    <row r="16" spans="2:19" ht="18" customHeight="1" thickBot="1" x14ac:dyDescent="0.3">
      <c r="B16" s="5" t="s">
        <v>32</v>
      </c>
      <c r="C16" s="68">
        <v>0</v>
      </c>
      <c r="D16" s="8"/>
      <c r="E16" s="8"/>
      <c r="F16" s="8"/>
      <c r="G16" s="8"/>
      <c r="H16" s="8"/>
      <c r="I16" s="64">
        <f>C36+C37+C38+C44+C45+C46</f>
        <v>0</v>
      </c>
      <c r="J16" s="57">
        <f>D36+D37+D38+D44+D45+D46</f>
        <v>0</v>
      </c>
      <c r="K16" s="57">
        <f>E36+E37+E38+E44+E45+E46</f>
        <v>0</v>
      </c>
      <c r="L16" s="57">
        <f>F36+F37+F38+F44+F45+F46</f>
        <v>0</v>
      </c>
      <c r="M16" s="58">
        <f>C13+D13+E13+F13+C20+G36+G37+G38+G44+G45+G46</f>
        <v>0</v>
      </c>
      <c r="N16" s="23"/>
      <c r="O16" s="64">
        <f>0</f>
        <v>0</v>
      </c>
      <c r="P16" s="57">
        <v>0</v>
      </c>
      <c r="Q16" s="57">
        <v>0</v>
      </c>
      <c r="R16" s="57">
        <v>0</v>
      </c>
      <c r="S16" s="58">
        <f>C13+D13+E13+F13+C20</f>
        <v>0</v>
      </c>
    </row>
    <row r="17" spans="2:15" ht="20.45" customHeight="1" x14ac:dyDescent="0.25">
      <c r="B17" s="55"/>
      <c r="C17" s="56"/>
      <c r="D17" s="8"/>
      <c r="E17" s="8"/>
      <c r="F17" s="8"/>
      <c r="G17" s="8"/>
      <c r="H17" s="8"/>
      <c r="I17" t="s">
        <v>42</v>
      </c>
      <c r="N17" s="23"/>
      <c r="O17" s="4"/>
    </row>
    <row r="18" spans="2:15" ht="14.25" customHeight="1" x14ac:dyDescent="0.25">
      <c r="B18" s="78" t="s">
        <v>35</v>
      </c>
      <c r="C18" s="78"/>
      <c r="D18" s="78"/>
      <c r="E18" s="78"/>
      <c r="F18" s="78"/>
      <c r="G18" s="78"/>
      <c r="H18" s="8"/>
      <c r="I18" s="8"/>
      <c r="J18" s="8"/>
      <c r="K18" s="8"/>
      <c r="L18" s="8"/>
      <c r="M18" s="8"/>
      <c r="N18" s="24"/>
      <c r="O18" s="4"/>
    </row>
    <row r="19" spans="2:15" ht="18" customHeight="1" x14ac:dyDescent="0.25">
      <c r="B19" s="52"/>
      <c r="C19" s="53"/>
      <c r="D19" s="100" t="s">
        <v>34</v>
      </c>
      <c r="E19" s="100"/>
      <c r="F19" s="100"/>
      <c r="G19" s="101"/>
      <c r="H19" s="8"/>
      <c r="N19" s="24"/>
      <c r="O19" s="4"/>
    </row>
    <row r="20" spans="2:15" ht="20.25" customHeight="1" thickBot="1" x14ac:dyDescent="0.3">
      <c r="B20" s="20" t="s">
        <v>13</v>
      </c>
      <c r="C20" s="71">
        <f>((1.3407*C15)+1)*0.0011*C16*3650/2000</f>
        <v>0</v>
      </c>
      <c r="D20" s="26"/>
      <c r="E20" s="26"/>
      <c r="F20" s="26"/>
      <c r="G20" s="26"/>
      <c r="H20" s="8"/>
      <c r="N20" s="4"/>
      <c r="O20" s="4"/>
    </row>
    <row r="21" spans="2:15" ht="15" customHeight="1" thickBot="1" x14ac:dyDescent="0.3">
      <c r="B21" s="26"/>
      <c r="C21" s="26"/>
      <c r="D21" s="26"/>
      <c r="E21" s="26"/>
      <c r="F21" s="27" t="s">
        <v>30</v>
      </c>
      <c r="G21" s="28">
        <f>C13+D13+E13+F13+G13+C20</f>
        <v>0</v>
      </c>
      <c r="H21" s="8"/>
      <c r="N21" s="4"/>
      <c r="O21" s="4"/>
    </row>
    <row r="22" spans="2:15" ht="15" customHeight="1" x14ac:dyDescent="0.25">
      <c r="B22" s="26"/>
      <c r="C22" s="26"/>
      <c r="D22" s="26"/>
      <c r="E22" s="26"/>
      <c r="F22" s="29"/>
      <c r="G22" s="30"/>
      <c r="H22" s="8"/>
      <c r="N22" s="4"/>
      <c r="O22" s="4"/>
    </row>
    <row r="23" spans="2:15" ht="15" customHeight="1" x14ac:dyDescent="0.25">
      <c r="B23" s="81" t="s">
        <v>7</v>
      </c>
      <c r="C23" s="81"/>
      <c r="D23" s="81"/>
      <c r="E23" s="81"/>
      <c r="F23" s="81"/>
      <c r="G23" s="81"/>
      <c r="H23" s="8"/>
      <c r="N23" s="4"/>
      <c r="O23" s="4"/>
    </row>
    <row r="24" spans="2:15" ht="15" customHeight="1" x14ac:dyDescent="0.25">
      <c r="B24" s="81"/>
      <c r="C24" s="81"/>
      <c r="D24" s="81"/>
      <c r="E24" s="81"/>
      <c r="F24" s="81"/>
      <c r="G24" s="81"/>
      <c r="H24" s="8"/>
      <c r="I24" s="31"/>
      <c r="J24" s="4"/>
      <c r="N24" s="31"/>
      <c r="O24" s="4"/>
    </row>
    <row r="25" spans="2:15" ht="6" customHeight="1" thickBot="1" x14ac:dyDescent="0.3">
      <c r="B25" s="32"/>
      <c r="C25" s="32"/>
      <c r="D25" s="32"/>
      <c r="E25" s="32"/>
      <c r="F25" s="32"/>
      <c r="G25" s="32"/>
      <c r="H25" s="8"/>
      <c r="I25" s="8"/>
      <c r="J25" s="8"/>
      <c r="K25" s="8"/>
      <c r="L25" s="8"/>
      <c r="M25" s="8"/>
    </row>
    <row r="26" spans="2:15" x14ac:dyDescent="0.25">
      <c r="B26" s="33" t="s">
        <v>31</v>
      </c>
      <c r="C26" s="34" t="s">
        <v>8</v>
      </c>
      <c r="D26" s="34" t="s">
        <v>9</v>
      </c>
      <c r="E26" s="34" t="s">
        <v>10</v>
      </c>
      <c r="F26" s="34" t="s">
        <v>11</v>
      </c>
      <c r="G26" s="35" t="s">
        <v>12</v>
      </c>
      <c r="H26" s="8"/>
      <c r="N26" s="24"/>
      <c r="O26" s="4"/>
    </row>
    <row r="27" spans="2:15" ht="21" customHeight="1" x14ac:dyDescent="0.25">
      <c r="B27" s="36" t="s">
        <v>18</v>
      </c>
      <c r="C27" s="37">
        <v>5.4999999999999997E-3</v>
      </c>
      <c r="D27" s="37">
        <v>2.4E-2</v>
      </c>
      <c r="E27" s="38">
        <v>1.2E-5</v>
      </c>
      <c r="F27" s="38">
        <v>7.0500000000000001E-4</v>
      </c>
      <c r="G27" s="39">
        <v>6.9999999999999999E-4</v>
      </c>
      <c r="H27" s="8"/>
      <c r="N27" s="24"/>
      <c r="O27" s="4"/>
    </row>
    <row r="28" spans="2:15" ht="15.75" thickBot="1" x14ac:dyDescent="0.3">
      <c r="B28" s="5" t="s">
        <v>19</v>
      </c>
      <c r="C28" s="49">
        <v>6.6800000000000002E-3</v>
      </c>
      <c r="D28" s="40">
        <v>3.1E-2</v>
      </c>
      <c r="E28" s="41">
        <v>1.2E-5</v>
      </c>
      <c r="F28" s="50">
        <v>2.4700000000000001E-5</v>
      </c>
      <c r="G28" s="42">
        <v>2.2000000000000001E-3</v>
      </c>
      <c r="H28" s="8"/>
      <c r="N28" s="4"/>
      <c r="O28" s="4"/>
    </row>
    <row r="29" spans="2:15" ht="15.75" thickBot="1" x14ac:dyDescent="0.3">
      <c r="B29" s="43"/>
      <c r="C29" s="44"/>
      <c r="D29" s="44"/>
      <c r="E29" s="44"/>
      <c r="F29" s="44"/>
      <c r="G29" s="44"/>
      <c r="H29" s="8"/>
      <c r="N29" s="4"/>
      <c r="O29" s="4"/>
    </row>
    <row r="30" spans="2:15" x14ac:dyDescent="0.25">
      <c r="B30" s="73" t="s">
        <v>16</v>
      </c>
      <c r="C30" s="74"/>
      <c r="D30" s="74"/>
      <c r="E30" s="74"/>
      <c r="F30" s="74"/>
      <c r="G30" s="75"/>
      <c r="H30" s="8"/>
      <c r="I30" s="8"/>
      <c r="J30" s="8"/>
      <c r="K30" s="8"/>
      <c r="L30" s="8"/>
      <c r="M30" s="8"/>
      <c r="N30" s="4"/>
      <c r="O30" s="4"/>
    </row>
    <row r="31" spans="2:15" x14ac:dyDescent="0.25">
      <c r="B31" s="60"/>
      <c r="C31" s="61"/>
      <c r="D31" s="94" t="s">
        <v>34</v>
      </c>
      <c r="E31" s="94"/>
      <c r="F31" s="94"/>
      <c r="G31" s="95"/>
      <c r="H31" s="8"/>
      <c r="I31" s="8"/>
      <c r="J31" s="8"/>
      <c r="K31" s="8"/>
      <c r="L31" s="8"/>
      <c r="M31" s="8"/>
      <c r="N31" s="4"/>
      <c r="O31" s="4"/>
    </row>
    <row r="32" spans="2:15" x14ac:dyDescent="0.25">
      <c r="B32" s="93" t="s">
        <v>20</v>
      </c>
      <c r="C32" s="94"/>
      <c r="D32" s="94"/>
      <c r="E32" s="94"/>
      <c r="F32" s="94"/>
      <c r="G32" s="95"/>
      <c r="H32" s="8"/>
      <c r="I32" s="8"/>
      <c r="J32" s="8"/>
      <c r="K32" s="8"/>
      <c r="L32" s="8"/>
      <c r="M32" s="8"/>
      <c r="N32" s="4"/>
      <c r="O32" s="4"/>
    </row>
    <row r="33" spans="2:15" ht="15.75" thickBot="1" x14ac:dyDescent="0.3">
      <c r="B33" s="96" t="s">
        <v>25</v>
      </c>
      <c r="C33" s="97"/>
      <c r="D33" s="98" t="s">
        <v>26</v>
      </c>
      <c r="E33" s="98"/>
      <c r="F33" s="98" t="s">
        <v>27</v>
      </c>
      <c r="G33" s="99"/>
      <c r="H33" s="8"/>
      <c r="I33" s="8"/>
      <c r="J33" s="8"/>
      <c r="K33" s="8"/>
      <c r="L33" s="8"/>
      <c r="M33" s="8"/>
      <c r="N33" s="4"/>
      <c r="O33" s="4"/>
    </row>
    <row r="34" spans="2:15" x14ac:dyDescent="0.25">
      <c r="B34" s="36" t="s">
        <v>24</v>
      </c>
      <c r="C34" s="54"/>
      <c r="D34" s="10" t="s">
        <v>24</v>
      </c>
      <c r="E34" s="54"/>
      <c r="F34" s="10" t="s">
        <v>24</v>
      </c>
      <c r="G34" s="69"/>
      <c r="H34" s="8"/>
      <c r="I34" s="8"/>
      <c r="J34" s="8"/>
      <c r="K34" s="8"/>
      <c r="L34" s="8"/>
      <c r="M34" s="8"/>
      <c r="N34" s="4"/>
      <c r="O34" s="4"/>
    </row>
    <row r="35" spans="2:15" x14ac:dyDescent="0.25">
      <c r="B35" s="36" t="s">
        <v>15</v>
      </c>
      <c r="C35" s="25" t="s">
        <v>8</v>
      </c>
      <c r="D35" s="25" t="s">
        <v>9</v>
      </c>
      <c r="E35" s="25" t="s">
        <v>10</v>
      </c>
      <c r="F35" s="25" t="s">
        <v>11</v>
      </c>
      <c r="G35" s="45" t="s">
        <v>12</v>
      </c>
      <c r="H35" s="8"/>
      <c r="I35" s="8"/>
      <c r="J35" s="8"/>
      <c r="K35" s="8"/>
      <c r="L35" s="8"/>
      <c r="M35" s="8"/>
      <c r="N35" s="4"/>
      <c r="O35" s="4"/>
    </row>
    <row r="36" spans="2:15" x14ac:dyDescent="0.25">
      <c r="B36" s="36" t="s">
        <v>21</v>
      </c>
      <c r="C36" s="57">
        <f>(C27*3650*C34)/2000</f>
        <v>0</v>
      </c>
      <c r="D36" s="57">
        <f>(D27*3650*C34)/2000</f>
        <v>0</v>
      </c>
      <c r="E36" s="57">
        <f>(E27*3650*C34)/2000</f>
        <v>0</v>
      </c>
      <c r="F36" s="57">
        <f>(F27*3650*C34)/2000</f>
        <v>0</v>
      </c>
      <c r="G36" s="58">
        <f>(G27*3650*C34)/2000</f>
        <v>0</v>
      </c>
      <c r="H36" s="8"/>
      <c r="I36" s="8"/>
      <c r="J36" s="8"/>
      <c r="K36" s="8"/>
      <c r="L36" s="8"/>
      <c r="M36" s="8"/>
      <c r="N36" s="4"/>
      <c r="O36" s="4"/>
    </row>
    <row r="37" spans="2:15" x14ac:dyDescent="0.25">
      <c r="B37" s="36" t="s">
        <v>22</v>
      </c>
      <c r="C37" s="57">
        <f>(C27*3650*E34)/2000</f>
        <v>0</v>
      </c>
      <c r="D37" s="57">
        <f>(D27*3650*E34)/2000</f>
        <v>0</v>
      </c>
      <c r="E37" s="57">
        <f>(E27*3650*E34)/2000</f>
        <v>0</v>
      </c>
      <c r="F37" s="57">
        <f>(F27*3650*E34)/2000</f>
        <v>0</v>
      </c>
      <c r="G37" s="58">
        <f>(G27*3650*E34)/2000</f>
        <v>0</v>
      </c>
      <c r="H37" s="8"/>
      <c r="I37" s="8"/>
      <c r="J37" s="8"/>
      <c r="K37" s="8"/>
      <c r="L37" s="8"/>
      <c r="M37" s="8"/>
      <c r="N37" s="4"/>
      <c r="O37" s="4"/>
    </row>
    <row r="38" spans="2:15" ht="15.75" thickBot="1" x14ac:dyDescent="0.3">
      <c r="B38" s="5" t="s">
        <v>23</v>
      </c>
      <c r="C38" s="59">
        <f>(C27*3650*G34)/2000</f>
        <v>0</v>
      </c>
      <c r="D38" s="59">
        <f>(D27*3650*G34)/2000</f>
        <v>0</v>
      </c>
      <c r="E38" s="59">
        <f>(E27*3650*G34)/2000</f>
        <v>0</v>
      </c>
      <c r="F38" s="59">
        <f>(F27*3650*G34)/2000</f>
        <v>0</v>
      </c>
      <c r="G38" s="59">
        <f>(G27*3650*G34)/2000</f>
        <v>0</v>
      </c>
      <c r="H38" s="8"/>
      <c r="I38" s="8"/>
      <c r="J38" s="8"/>
      <c r="K38" s="8"/>
      <c r="L38" s="8"/>
      <c r="M38" s="8"/>
      <c r="N38" s="4"/>
      <c r="O38" s="4"/>
    </row>
    <row r="39" spans="2:15" ht="7.15" customHeight="1" thickBot="1" x14ac:dyDescent="0.3">
      <c r="B39" s="8"/>
      <c r="C39" s="19"/>
      <c r="D39" s="8"/>
      <c r="E39" s="8"/>
      <c r="F39" s="8"/>
      <c r="G39" s="8"/>
      <c r="H39" s="8"/>
      <c r="I39" s="8"/>
      <c r="J39" s="8"/>
      <c r="K39" s="8"/>
      <c r="L39" s="8"/>
      <c r="M39" s="8"/>
      <c r="N39" s="4"/>
      <c r="O39" s="4"/>
    </row>
    <row r="40" spans="2:15" x14ac:dyDescent="0.25">
      <c r="B40" s="73" t="s">
        <v>28</v>
      </c>
      <c r="C40" s="74"/>
      <c r="D40" s="74"/>
      <c r="E40" s="74"/>
      <c r="F40" s="74"/>
      <c r="G40" s="75"/>
      <c r="H40" s="8"/>
      <c r="I40" s="8"/>
      <c r="J40" s="8"/>
      <c r="K40" s="8"/>
      <c r="L40" s="8"/>
      <c r="M40" s="8"/>
      <c r="N40" s="4"/>
      <c r="O40" s="4"/>
    </row>
    <row r="41" spans="2:15" x14ac:dyDescent="0.25">
      <c r="B41" s="76" t="s">
        <v>25</v>
      </c>
      <c r="C41" s="77"/>
      <c r="D41" s="78" t="s">
        <v>26</v>
      </c>
      <c r="E41" s="78"/>
      <c r="F41" s="78" t="s">
        <v>27</v>
      </c>
      <c r="G41" s="79"/>
      <c r="H41" s="8"/>
      <c r="I41" s="8"/>
      <c r="J41" s="8"/>
      <c r="K41" s="8"/>
      <c r="L41" s="8"/>
      <c r="M41" s="8"/>
      <c r="N41" s="4"/>
      <c r="O41" s="4"/>
    </row>
    <row r="42" spans="2:15" x14ac:dyDescent="0.25">
      <c r="B42" s="36" t="s">
        <v>24</v>
      </c>
      <c r="C42" s="54">
        <v>0</v>
      </c>
      <c r="D42" s="10" t="s">
        <v>24</v>
      </c>
      <c r="E42" s="54">
        <v>0</v>
      </c>
      <c r="F42" s="10" t="s">
        <v>24</v>
      </c>
      <c r="G42" s="70">
        <v>0</v>
      </c>
      <c r="H42" s="8"/>
      <c r="I42" s="8"/>
      <c r="J42" s="8"/>
      <c r="K42" s="8"/>
      <c r="L42" s="8"/>
      <c r="M42" s="8"/>
      <c r="N42" s="4"/>
      <c r="O42" s="4"/>
    </row>
    <row r="43" spans="2:15" x14ac:dyDescent="0.25">
      <c r="B43" s="46" t="s">
        <v>15</v>
      </c>
      <c r="C43" s="47" t="s">
        <v>8</v>
      </c>
      <c r="D43" s="47" t="s">
        <v>9</v>
      </c>
      <c r="E43" s="47" t="s">
        <v>10</v>
      </c>
      <c r="F43" s="47" t="s">
        <v>11</v>
      </c>
      <c r="G43" s="48" t="s">
        <v>12</v>
      </c>
      <c r="H43" s="8"/>
      <c r="I43" s="8"/>
      <c r="J43" s="8"/>
      <c r="K43" s="8"/>
      <c r="L43" s="8"/>
      <c r="M43" s="8"/>
      <c r="N43" s="4"/>
      <c r="O43" s="4"/>
    </row>
    <row r="44" spans="2:15" x14ac:dyDescent="0.25">
      <c r="B44" s="36" t="s">
        <v>21</v>
      </c>
      <c r="C44" s="57">
        <f>(C28*3650*C42)/2000</f>
        <v>0</v>
      </c>
      <c r="D44" s="57">
        <f>(D28*3650*C42)/2000</f>
        <v>0</v>
      </c>
      <c r="E44" s="57">
        <f>(E28*3650*C42)/2000</f>
        <v>0</v>
      </c>
      <c r="F44" s="57">
        <f>(F28*3650*C42)/2000</f>
        <v>0</v>
      </c>
      <c r="G44" s="57">
        <f>(G28*3650*C42)/2000</f>
        <v>0</v>
      </c>
      <c r="H44" s="8"/>
      <c r="I44" s="8"/>
      <c r="J44" s="8"/>
      <c r="K44" s="8"/>
      <c r="L44" s="8"/>
      <c r="M44" s="8"/>
      <c r="N44" s="4"/>
      <c r="O44" s="4"/>
    </row>
    <row r="45" spans="2:15" x14ac:dyDescent="0.25">
      <c r="B45" s="36" t="s">
        <v>22</v>
      </c>
      <c r="C45" s="57">
        <f>(C28*3650*E42)/2000</f>
        <v>0</v>
      </c>
      <c r="D45" s="57">
        <f>(D28*3650*E42)/2000</f>
        <v>0</v>
      </c>
      <c r="E45" s="57">
        <f>(E28*3650*E42)/2000</f>
        <v>0</v>
      </c>
      <c r="F45" s="57">
        <f>(F28*3650*E42)/2000</f>
        <v>0</v>
      </c>
      <c r="G45" s="57">
        <f>(G28*3650*E42)/2000</f>
        <v>0</v>
      </c>
      <c r="H45" s="8"/>
      <c r="I45" s="8"/>
      <c r="J45" s="8"/>
      <c r="K45" s="8"/>
      <c r="L45" s="8"/>
      <c r="M45" s="8"/>
      <c r="N45" s="4"/>
      <c r="O45" s="4"/>
    </row>
    <row r="46" spans="2:15" ht="15.75" thickBot="1" x14ac:dyDescent="0.3">
      <c r="B46" s="5" t="s">
        <v>23</v>
      </c>
      <c r="C46" s="59">
        <f>(C28*3650*G42)/2000</f>
        <v>0</v>
      </c>
      <c r="D46" s="59">
        <f>(D28*3650*G42)/2000</f>
        <v>0</v>
      </c>
      <c r="E46" s="59">
        <f>(E28*3650*G42)/2000</f>
        <v>0</v>
      </c>
      <c r="F46" s="59">
        <f>(F28*3650*G42)/2000</f>
        <v>0</v>
      </c>
      <c r="G46" s="59">
        <f>(G28*3650*G42)/2000</f>
        <v>0</v>
      </c>
      <c r="H46" s="8"/>
      <c r="N46" s="4"/>
      <c r="O46" s="4"/>
    </row>
    <row r="47" spans="2:15" x14ac:dyDescent="0.25">
      <c r="B47" s="8"/>
      <c r="C47" s="8"/>
      <c r="D47" s="8"/>
      <c r="E47" s="8"/>
      <c r="F47" s="8"/>
      <c r="G47" s="8"/>
      <c r="H47" s="8"/>
      <c r="N47" s="4"/>
      <c r="O47" s="4"/>
    </row>
  </sheetData>
  <mergeCells count="22">
    <mergeCell ref="B1:G2"/>
    <mergeCell ref="I6:M6"/>
    <mergeCell ref="O13:S14"/>
    <mergeCell ref="B32:G32"/>
    <mergeCell ref="B33:C33"/>
    <mergeCell ref="D33:E33"/>
    <mergeCell ref="F33:G33"/>
    <mergeCell ref="D11:G11"/>
    <mergeCell ref="D19:G19"/>
    <mergeCell ref="D31:G31"/>
    <mergeCell ref="I13:M14"/>
    <mergeCell ref="I8:M9"/>
    <mergeCell ref="O8:S9"/>
    <mergeCell ref="B40:G40"/>
    <mergeCell ref="B41:C41"/>
    <mergeCell ref="D41:E41"/>
    <mergeCell ref="F41:G41"/>
    <mergeCell ref="B4:G4"/>
    <mergeCell ref="B23:G24"/>
    <mergeCell ref="B10:G10"/>
    <mergeCell ref="B30:G30"/>
    <mergeCell ref="B18:G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David</dc:creator>
  <cp:lastModifiedBy>Jones, David</cp:lastModifiedBy>
  <dcterms:created xsi:type="dcterms:W3CDTF">2015-11-10T20:51:41Z</dcterms:created>
  <dcterms:modified xsi:type="dcterms:W3CDTF">2021-11-15T23:36:27Z</dcterms:modified>
</cp:coreProperties>
</file>