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25" yWindow="1320" windowWidth="20730" windowHeight="9630" firstSheet="4" activeTab="4"/>
  </bookViews>
  <sheets>
    <sheet name="4-1 Available-PM" sheetId="16" r:id="rId1"/>
    <sheet name="4-2 Feasible-PM" sheetId="9" r:id="rId2"/>
    <sheet name="4-3 Ranking-PM" sheetId="12" r:id="rId3"/>
    <sheet name="4-4 EU 7 DPF TCI" sheetId="23" r:id="rId4"/>
    <sheet name="4-5 EU 7 DPF CE" sheetId="24" r:id="rId5"/>
    <sheet name="4-6 Cost Effectiveness" sheetId="18" r:id="rId6"/>
    <sheet name="4-7 Proposed BACT" sheetId="19" r:id="rId7"/>
    <sheet name="DO NOT INCLUDE - Identified-PM" sheetId="2" r:id="rId8"/>
    <sheet name="ESRI_MAPINFO_SHEET" sheetId="25" state="veryHidden" r:id="rId9"/>
  </sheets>
  <definedNames>
    <definedName name="_xlnm._FilterDatabase" localSheetId="0" hidden="1">'4-1 Available-PM'!#REF!</definedName>
    <definedName name="_xlnm._FilterDatabase" localSheetId="1" hidden="1">'4-2 Feasible-PM'!$C$12:$C$12</definedName>
    <definedName name="_xlnm._FilterDatabase" localSheetId="2" hidden="1">'4-3 Ranking-PM'!$C$8:$C$8</definedName>
    <definedName name="_xlnm._FilterDatabase" localSheetId="7" hidden="1">'DO NOT INCLUDE - Identified-PM'!#REF!</definedName>
  </definedNames>
  <calcPr calcId="152511" calcMode="manual"/>
</workbook>
</file>

<file path=xl/calcChain.xml><?xml version="1.0" encoding="utf-8"?>
<calcChain xmlns="http://schemas.openxmlformats.org/spreadsheetml/2006/main">
  <c r="E22" i="24" l="1"/>
  <c r="K23" i="24" s="1"/>
  <c r="K25" i="24" s="1"/>
  <c r="K27" i="24" l="1"/>
  <c r="K33" i="24" s="1"/>
  <c r="I19" i="24" l="1"/>
  <c r="K19" i="24" s="1"/>
  <c r="I18" i="24"/>
  <c r="K18" i="24" s="1"/>
  <c r="K13" i="24"/>
  <c r="H13" i="24"/>
  <c r="I12" i="24"/>
  <c r="K12" i="24" s="1"/>
  <c r="I11" i="24"/>
  <c r="K11" i="24" s="1"/>
  <c r="I10" i="24"/>
  <c r="K10" i="24" s="1"/>
  <c r="I39" i="23"/>
  <c r="K31" i="23"/>
  <c r="I27" i="23"/>
  <c r="I26" i="23"/>
  <c r="I23" i="23"/>
  <c r="I22" i="23"/>
  <c r="K24" i="23" s="1"/>
  <c r="H19" i="23"/>
  <c r="K20" i="23" s="1"/>
  <c r="H16" i="23"/>
  <c r="K17" i="23" s="1"/>
  <c r="H13" i="23"/>
  <c r="K14" i="23" s="1"/>
  <c r="B8" i="18"/>
  <c r="A7" i="18"/>
  <c r="K28" i="23" l="1"/>
  <c r="K29" i="23" s="1"/>
  <c r="K34" i="23" s="1"/>
  <c r="K15" i="24"/>
  <c r="I45" i="23" l="1"/>
  <c r="K46" i="23" s="1"/>
  <c r="I38" i="23"/>
  <c r="K40" i="23" s="1"/>
  <c r="K49" i="23" s="1"/>
  <c r="C7" i="18" l="1"/>
  <c r="E34" i="2"/>
  <c r="D7" i="18" l="1"/>
  <c r="C20" i="2"/>
  <c r="E6" i="12" l="1"/>
  <c r="F6" i="12" s="1"/>
  <c r="K31" i="24" l="1"/>
  <c r="F7" i="18" s="1"/>
  <c r="B7" i="18"/>
</calcChain>
</file>

<file path=xl/comments1.xml><?xml version="1.0" encoding="utf-8"?>
<comments xmlns="http://schemas.openxmlformats.org/spreadsheetml/2006/main">
  <authors>
    <author>Author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Vendor indicated 1 to 2 days of install time.</t>
        </r>
      </text>
    </comment>
  </commentList>
</comments>
</file>

<file path=xl/sharedStrings.xml><?xml version="1.0" encoding="utf-8"?>
<sst xmlns="http://schemas.openxmlformats.org/spreadsheetml/2006/main" count="319" uniqueCount="189">
  <si>
    <t>Pollutant</t>
  </si>
  <si>
    <t>Control Technology Used</t>
  </si>
  <si>
    <t>None</t>
  </si>
  <si>
    <t>Good Combustion Practices</t>
  </si>
  <si>
    <t>Low Ash Fuel</t>
  </si>
  <si>
    <t>Low Sulfur Fuel</t>
  </si>
  <si>
    <t>PM</t>
  </si>
  <si>
    <t>Number of RBLC Entries (11 Total)</t>
  </si>
  <si>
    <t>Limited Operation</t>
  </si>
  <si>
    <t>Positive Crankcase Ventilation</t>
  </si>
  <si>
    <t>Good Control Practices</t>
  </si>
  <si>
    <t>Number of RBLC Entries (8 Total)</t>
  </si>
  <si>
    <t>FGR</t>
  </si>
  <si>
    <t>Baghouse</t>
  </si>
  <si>
    <t>Number of RBLC Entries (65 Total)</t>
  </si>
  <si>
    <t>Emission Unit</t>
  </si>
  <si>
    <t>ID</t>
  </si>
  <si>
    <t xml:space="preserve"> Description</t>
  </si>
  <si>
    <t>Combined Cycle Gas Turbine</t>
  </si>
  <si>
    <t>7</t>
  </si>
  <si>
    <t>Federal Standards</t>
  </si>
  <si>
    <t>Operational Limit</t>
  </si>
  <si>
    <t>Note: Data is based on a RBLC review from January 1, 2005 through September 15, 2015.</t>
  </si>
  <si>
    <r>
      <t>Table D-1a. Summary of Identified PM</t>
    </r>
    <r>
      <rPr>
        <b/>
        <vertAlign val="subscript"/>
        <sz val="12"/>
        <color indexed="8"/>
        <rFont val="Calibri"/>
        <family val="2"/>
      </rPr>
      <t xml:space="preserve">2.5 </t>
    </r>
    <r>
      <rPr>
        <b/>
        <sz val="12"/>
        <color indexed="8"/>
        <rFont val="Calibri"/>
        <family val="2"/>
      </rPr>
      <t>Control Technology -  Liquid Fuel-Fired Simple Cycle Turbines &gt; 25 MW  (RBLC 15.190)</t>
    </r>
  </si>
  <si>
    <r>
      <t>Table D-1b.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Liquid Fuel-Fired Combined Cycle Turbines &gt; 25 MW  (RBLC 15.290)</t>
    </r>
  </si>
  <si>
    <r>
      <t>Table D-1c.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Large Diesel Engines &gt; 500 hp (RBLC 17.110)</t>
    </r>
  </si>
  <si>
    <r>
      <t>Table D-1d.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Natural Gas-Fired Commercial/Institutional Boilers &lt;100 MMBtu/hr (RBLC 13.310)</t>
    </r>
  </si>
  <si>
    <t>Description</t>
  </si>
  <si>
    <t>1, 2</t>
  </si>
  <si>
    <t>Simple Cycle Gas Turbine</t>
  </si>
  <si>
    <t>5, 6</t>
  </si>
  <si>
    <t>Propane-Fired Boiler</t>
  </si>
  <si>
    <t>11, 12</t>
  </si>
  <si>
    <t>Low Sulfur Fuel (existing)</t>
  </si>
  <si>
    <t>Emergency Generator Engine</t>
  </si>
  <si>
    <t xml:space="preserve"> </t>
  </si>
  <si>
    <t>Control Technology Option</t>
  </si>
  <si>
    <t>Total Installed Capital ($)</t>
  </si>
  <si>
    <t>Annual O&amp;M Cost ($/year)</t>
  </si>
  <si>
    <t>~</t>
  </si>
  <si>
    <t>Emergency Generator Engine (EU ID 7)</t>
  </si>
  <si>
    <t>Notes:</t>
  </si>
  <si>
    <t>Fuel</t>
  </si>
  <si>
    <t>Fuel Oil</t>
  </si>
  <si>
    <t>0.0022 lb/hp-hr</t>
  </si>
  <si>
    <t>Boiler</t>
  </si>
  <si>
    <t>Shaded cells indicate user inputs.</t>
  </si>
  <si>
    <t>Total Capital Investment Determination - DPF</t>
  </si>
  <si>
    <t>Date:</t>
  </si>
  <si>
    <t xml:space="preserve">Project: </t>
  </si>
  <si>
    <t>Prepared By:</t>
  </si>
  <si>
    <t>Checked By:</t>
  </si>
  <si>
    <t>Rev:</t>
  </si>
  <si>
    <t>Capital Costs</t>
  </si>
  <si>
    <t>DIRECT COSTS</t>
  </si>
  <si>
    <t>QTY</t>
  </si>
  <si>
    <t>UNIT</t>
  </si>
  <si>
    <t>UNIT COST</t>
  </si>
  <si>
    <t xml:space="preserve"> TOTAL MATERIALS COST</t>
  </si>
  <si>
    <t xml:space="preserve"> TOTAL LABOR COST</t>
  </si>
  <si>
    <t>(1)</t>
  </si>
  <si>
    <t>(a)</t>
  </si>
  <si>
    <t>Basic equipment</t>
  </si>
  <si>
    <t>EA</t>
  </si>
  <si>
    <t>TOTAL =</t>
  </si>
  <si>
    <t>(b)</t>
  </si>
  <si>
    <t>Instrumentation</t>
  </si>
  <si>
    <t>Total Instrumentation</t>
  </si>
  <si>
    <t>Included in above price</t>
  </si>
  <si>
    <t>(c)</t>
  </si>
  <si>
    <t>Freight</t>
  </si>
  <si>
    <t>DPF Freight</t>
  </si>
  <si>
    <t>% MATL COST</t>
  </si>
  <si>
    <t>(d)</t>
  </si>
  <si>
    <t>Labor</t>
  </si>
  <si>
    <t>Labor - offsite fab</t>
  </si>
  <si>
    <t>MH</t>
  </si>
  <si>
    <t>None required</t>
  </si>
  <si>
    <t>Labor - onsite</t>
  </si>
  <si>
    <t>(e)</t>
  </si>
  <si>
    <t>Vendor representatives fees</t>
  </si>
  <si>
    <t>Fab Site Vendor Representatives fees (enter no. of days and daily rate)</t>
  </si>
  <si>
    <t>Days</t>
  </si>
  <si>
    <t>Onsite Vendor Representatives fees (enter no. of days and daily rate)</t>
  </si>
  <si>
    <t>Purchased Equipment and Material Cost (PEMC)</t>
  </si>
  <si>
    <t xml:space="preserve"> PEMC   =</t>
  </si>
  <si>
    <t>Direct Installation Costs (DIC)</t>
  </si>
  <si>
    <t>DPF replaces existing silencer, no direct installation costs necessary</t>
  </si>
  <si>
    <t xml:space="preserve"> DIC   =</t>
  </si>
  <si>
    <t>Total Direct Costs (TDC)</t>
  </si>
  <si>
    <t>TDC = (PEMC) + (DIC)  =</t>
  </si>
  <si>
    <t>INDIRECT COSTS</t>
  </si>
  <si>
    <t>(2)</t>
  </si>
  <si>
    <t>Engineering, Procurement &amp; Construction Support Services</t>
  </si>
  <si>
    <t>% TDC</t>
  </si>
  <si>
    <t>Excluded in this estimate.</t>
  </si>
  <si>
    <t>(3)</t>
  </si>
  <si>
    <t>Performance tests</t>
  </si>
  <si>
    <t>Total Indirect Costs (TIC)</t>
  </si>
  <si>
    <t>TIC   =</t>
  </si>
  <si>
    <t>MANAGEMENT AND CONTINGENCY COSTS</t>
  </si>
  <si>
    <t>(4)</t>
  </si>
  <si>
    <t>Unit Operator Costs</t>
  </si>
  <si>
    <t>(5)</t>
  </si>
  <si>
    <t>Contingency</t>
  </si>
  <si>
    <t>Total Management and Contingency Costs (TM&amp;CC)</t>
  </si>
  <si>
    <t xml:space="preserve">TM &amp; CC   =   </t>
  </si>
  <si>
    <t>TOTAL CAPITAL INVESTMENT (TCI)</t>
  </si>
  <si>
    <t xml:space="preserve">TCI  =  (TDC)+(TIC)+(TM&amp;CC)  = </t>
  </si>
  <si>
    <t>Shaded cells indicate user inputs</t>
  </si>
  <si>
    <t>Cost Effectiveness Determination - DPF</t>
  </si>
  <si>
    <t xml:space="preserve">Project:  </t>
  </si>
  <si>
    <t>Annualized Costs</t>
  </si>
  <si>
    <t>DIRECT ANNUAL COSTS</t>
  </si>
  <si>
    <t>TOTAL</t>
  </si>
  <si>
    <t>Operating Labor</t>
  </si>
  <si>
    <t>Maintenance Labor</t>
  </si>
  <si>
    <t>Maintenance Materials</t>
  </si>
  <si>
    <t>LOT</t>
  </si>
  <si>
    <t>Total Direct Annual Costs (TDAC)</t>
  </si>
  <si>
    <t>Excluded in this estimate</t>
  </si>
  <si>
    <t xml:space="preserve"> TDAC   =</t>
  </si>
  <si>
    <t>INDIRECT ANNUAL COSTS</t>
  </si>
  <si>
    <t>Overhead</t>
  </si>
  <si>
    <t>(6)</t>
  </si>
  <si>
    <t>Administrative Charges</t>
  </si>
  <si>
    <t>(7)</t>
  </si>
  <si>
    <t>Property tax</t>
  </si>
  <si>
    <t>(8)</t>
  </si>
  <si>
    <t>Insurance</t>
  </si>
  <si>
    <t>Capital Recovery Factor [see inputs below]</t>
  </si>
  <si>
    <t>(9)</t>
  </si>
  <si>
    <t>Capital Recovery</t>
  </si>
  <si>
    <t xml:space="preserve">CRF * TCI  = </t>
  </si>
  <si>
    <t>Total Indirect Annual Costs (TIAC)</t>
  </si>
  <si>
    <t xml:space="preserve"> TIAC   =</t>
  </si>
  <si>
    <t>TOTAL ANNUALIZED COSTS (TAC)</t>
  </si>
  <si>
    <t>TAC = (TDAC) + (TIAC)  =</t>
  </si>
  <si>
    <t>Cost Effectiveness Summary</t>
  </si>
  <si>
    <t>TOTAL TONS AVOIDED PER YEAR</t>
  </si>
  <si>
    <t>=</t>
  </si>
  <si>
    <t>COST EFFECTIVENESS ($ PER TON AVOIDED)</t>
  </si>
  <si>
    <t xml:space="preserve">(TAC)/(TPY)   = </t>
  </si>
  <si>
    <t>Data Inputs for Capital Recovery Factor:</t>
  </si>
  <si>
    <t xml:space="preserve">Annual Interest Rate (EPA OAQPS Control Cost Manual) </t>
  </si>
  <si>
    <t>%</t>
  </si>
  <si>
    <t xml:space="preserve">Project Life (EPA OAQPS Control Cost Manual) </t>
  </si>
  <si>
    <t>years</t>
  </si>
  <si>
    <t xml:space="preserve">Catalyst Life </t>
  </si>
  <si>
    <t>N/A</t>
  </si>
  <si>
    <t xml:space="preserve">Asset Utilization </t>
  </si>
  <si>
    <t>0.12 lb/MMBtu</t>
  </si>
  <si>
    <t>Table 4-4. Capital Costs for DPF</t>
  </si>
  <si>
    <t>Table 4-5. Annualized Costs for DPF</t>
  </si>
  <si>
    <t>on the Diesel-Fired Engine (EU ID 7)</t>
  </si>
  <si>
    <r>
      <t>Table 4-7.  GVEA North Pole Facility - Proposed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BACT and Associated</t>
    </r>
  </si>
  <si>
    <r>
      <t>Emission Rate</t>
    </r>
    <r>
      <rPr>
        <b/>
        <vertAlign val="superscript"/>
        <sz val="10"/>
        <rFont val="Arial"/>
        <family val="2"/>
      </rPr>
      <t>1</t>
    </r>
  </si>
  <si>
    <r>
      <t>0.7 lb/10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gal</t>
    </r>
  </si>
  <si>
    <r>
      <t>1</t>
    </r>
    <r>
      <rPr>
        <sz val="10"/>
        <rFont val="Arial"/>
        <family val="2"/>
      </rPr>
      <t xml:space="preserve"> Emissions are on a per unit basis.</t>
    </r>
  </si>
  <si>
    <r>
      <t>Table 4-2. Summary of  Technically Feasible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Control Technology</t>
    </r>
  </si>
  <si>
    <r>
      <t>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Emissions (tpy)</t>
    </r>
  </si>
  <si>
    <r>
      <t>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Emission Reduction (tpy)</t>
    </r>
  </si>
  <si>
    <r>
      <t>Table 4-6. GVEA North Pole Facility -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 Cost Effectiveness</t>
    </r>
  </si>
  <si>
    <r>
      <t>Cost Effectiveness ($/ton 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removed)</t>
    </r>
  </si>
  <si>
    <t>Total DPF System</t>
  </si>
  <si>
    <t>-</t>
  </si>
  <si>
    <t>30% PEC</t>
  </si>
  <si>
    <t>DPF</t>
  </si>
  <si>
    <t>Limited Operation + Good Combustion Practices (existing)</t>
  </si>
  <si>
    <t>DPF + Limited Operation + Good Combustion Practices</t>
  </si>
  <si>
    <t>Limited Operation + Good Combustion Practices</t>
  </si>
  <si>
    <r>
      <t xml:space="preserve">1 </t>
    </r>
    <r>
      <rPr>
        <sz val="10"/>
        <rFont val="Arial"/>
        <family val="2"/>
      </rPr>
      <t>All emissions costs are on a per unit basis.</t>
    </r>
  </si>
  <si>
    <r>
      <t xml:space="preserve">2 </t>
    </r>
    <r>
      <rPr>
        <sz val="10"/>
        <rFont val="Arial"/>
        <family val="2"/>
      </rPr>
      <t>This technology is proposed as the baseline case.</t>
    </r>
  </si>
  <si>
    <r>
      <t>Limited Operation + Good Combustion Practices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(existing)</t>
    </r>
  </si>
  <si>
    <r>
      <t>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BACT</t>
    </r>
  </si>
  <si>
    <t>Note:</t>
  </si>
  <si>
    <t>Emission Rate for Each Emission Unit</t>
  </si>
  <si>
    <t>Emission Control Technology</t>
  </si>
  <si>
    <r>
      <t>Table 4-1. Summary of Available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 Control Technologies</t>
    </r>
  </si>
  <si>
    <t>Data are based on a RBLC review from January 1, 2005 through September 15, 2015.</t>
  </si>
  <si>
    <t>Control Efficiency (pct)</t>
  </si>
  <si>
    <r>
      <t>Table 4-3. Ranking of  Technically Feasible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 Control Technology</t>
    </r>
  </si>
  <si>
    <r>
      <t>GVEA North Pole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- Emergency Generator Engine (EU ID 7)</t>
    </r>
  </si>
  <si>
    <r>
      <t xml:space="preserve"> 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</si>
  <si>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Emissions (tpy)</t>
    </r>
  </si>
  <si>
    <t>Propane</t>
  </si>
  <si>
    <r>
      <t xml:space="preserve">2 </t>
    </r>
    <r>
      <rPr>
        <sz val="10"/>
        <rFont val="Arial"/>
        <family val="2"/>
      </rPr>
      <t>Each proposed BACT is an existing control technology.</t>
    </r>
  </si>
  <si>
    <t>LSR</t>
  </si>
  <si>
    <t>Total Annualized Cost ($/year)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</si>
</sst>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&quot;$&quot;#,##0"/>
    <numFmt numFmtId="167" formatCode="&quot;$&quot;#,##0.00"/>
    <numFmt numFmtId="168" formatCode="0.0000"/>
    <numFmt numFmtId="169" formatCode="#,##0.0"/>
  </numFmts>
  <fonts count="4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89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45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6" borderId="92" applyNumberFormat="0" applyFont="0" applyAlignment="0" applyProtection="0"/>
    <xf numFmtId="0" fontId="7" fillId="6" borderId="9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6" fillId="0" borderId="0"/>
    <xf numFmtId="0" fontId="6" fillId="0" borderId="0"/>
  </cellStyleXfs>
  <cellXfs count="33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58" xfId="0" applyFont="1" applyBorder="1"/>
    <xf numFmtId="0" fontId="10" fillId="0" borderId="59" xfId="0" applyFont="1" applyBorder="1"/>
    <xf numFmtId="0" fontId="0" fillId="0" borderId="59" xfId="0" applyBorder="1"/>
    <xf numFmtId="0" fontId="0" fillId="0" borderId="59" xfId="0" applyBorder="1" applyAlignment="1">
      <alignment horizontal="right"/>
    </xf>
    <xf numFmtId="14" fontId="0" fillId="0" borderId="60" xfId="0" applyNumberFormat="1" applyBorder="1" applyAlignment="1">
      <alignment horizontal="right"/>
    </xf>
    <xf numFmtId="0" fontId="0" fillId="0" borderId="61" xfId="0" applyBorder="1"/>
    <xf numFmtId="0" fontId="0" fillId="0" borderId="0" xfId="0" applyBorder="1"/>
    <xf numFmtId="0" fontId="0" fillId="0" borderId="47" xfId="0" applyBorder="1"/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0" fontId="0" fillId="0" borderId="63" xfId="0" applyBorder="1"/>
    <xf numFmtId="0" fontId="0" fillId="0" borderId="51" xfId="0" applyBorder="1"/>
    <xf numFmtId="0" fontId="0" fillId="0" borderId="51" xfId="0" applyBorder="1" applyAlignment="1">
      <alignment horizontal="right"/>
    </xf>
    <xf numFmtId="0" fontId="0" fillId="0" borderId="64" xfId="0" applyBorder="1" applyAlignment="1">
      <alignment horizontal="right"/>
    </xf>
    <xf numFmtId="0" fontId="9" fillId="0" borderId="67" xfId="0" applyFont="1" applyBorder="1"/>
    <xf numFmtId="0" fontId="0" fillId="0" borderId="68" xfId="0" applyBorder="1"/>
    <xf numFmtId="0" fontId="8" fillId="0" borderId="68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0" fillId="0" borderId="69" xfId="0" applyBorder="1"/>
    <xf numFmtId="0" fontId="12" fillId="0" borderId="61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49" fontId="12" fillId="0" borderId="61" xfId="0" applyNumberFormat="1" applyFont="1" applyBorder="1"/>
    <xf numFmtId="0" fontId="1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62" xfId="0" applyBorder="1"/>
    <xf numFmtId="49" fontId="8" fillId="0" borderId="0" xfId="0" applyNumberFormat="1" applyFont="1" applyBorder="1" applyAlignment="1">
      <alignment horizontal="right"/>
    </xf>
    <xf numFmtId="42" fontId="8" fillId="0" borderId="62" xfId="0" applyNumberFormat="1" applyFont="1" applyBorder="1"/>
    <xf numFmtId="0" fontId="8" fillId="0" borderId="61" xfId="0" applyFont="1" applyBorder="1"/>
    <xf numFmtId="0" fontId="8" fillId="0" borderId="0" xfId="0" applyFont="1" applyBorder="1"/>
    <xf numFmtId="0" fontId="0" fillId="0" borderId="0" xfId="0" applyFont="1" applyBorder="1"/>
    <xf numFmtId="0" fontId="0" fillId="4" borderId="9" xfId="0" applyFill="1" applyBorder="1" applyAlignment="1">
      <alignment horizontal="center"/>
    </xf>
    <xf numFmtId="0" fontId="0" fillId="0" borderId="0" xfId="0" applyBorder="1" applyAlignment="1">
      <alignment horizontal="center"/>
    </xf>
    <xf numFmtId="42" fontId="0" fillId="0" borderId="0" xfId="0" applyNumberFormat="1" applyBorder="1"/>
    <xf numFmtId="44" fontId="0" fillId="0" borderId="0" xfId="0" applyNumberFormat="1" applyBorder="1" applyAlignment="1">
      <alignment horizontal="right"/>
    </xf>
    <xf numFmtId="44" fontId="0" fillId="0" borderId="62" xfId="0" applyNumberFormat="1" applyBorder="1"/>
    <xf numFmtId="0" fontId="8" fillId="0" borderId="61" xfId="0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44" fontId="0" fillId="0" borderId="0" xfId="0" applyNumberFormat="1" applyFill="1" applyBorder="1"/>
    <xf numFmtId="42" fontId="0" fillId="0" borderId="0" xfId="0" applyNumberFormat="1" applyFill="1" applyBorder="1"/>
    <xf numFmtId="44" fontId="8" fillId="0" borderId="0" xfId="0" applyNumberFormat="1" applyFont="1" applyBorder="1" applyAlignment="1">
      <alignment horizontal="right"/>
    </xf>
    <xf numFmtId="0" fontId="12" fillId="0" borderId="0" xfId="0" applyFont="1" applyFill="1" applyBorder="1"/>
    <xf numFmtId="42" fontId="0" fillId="0" borderId="62" xfId="0" applyNumberFormat="1" applyBorder="1"/>
    <xf numFmtId="0" fontId="11" fillId="0" borderId="61" xfId="0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42" fontId="13" fillId="0" borderId="0" xfId="0" applyNumberFormat="1" applyFont="1" applyFill="1" applyBorder="1"/>
    <xf numFmtId="9" fontId="0" fillId="4" borderId="9" xfId="2" applyFont="1" applyFill="1" applyBorder="1" applyAlignment="1">
      <alignment horizontal="center"/>
    </xf>
    <xf numFmtId="0" fontId="0" fillId="0" borderId="61" xfId="0" applyFont="1" applyFill="1" applyBorder="1"/>
    <xf numFmtId="0" fontId="0" fillId="0" borderId="0" xfId="0" applyFont="1" applyFill="1" applyBorder="1" applyAlignment="1">
      <alignment horizontal="center"/>
    </xf>
    <xf numFmtId="42" fontId="0" fillId="0" borderId="0" xfId="0" applyNumberFormat="1" applyFont="1" applyFill="1" applyBorder="1"/>
    <xf numFmtId="0" fontId="0" fillId="0" borderId="61" xfId="0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4" fontId="0" fillId="4" borderId="9" xfId="0" applyNumberFormat="1" applyFont="1" applyFill="1" applyBorder="1"/>
    <xf numFmtId="42" fontId="0" fillId="0" borderId="0" xfId="0" applyNumberFormat="1" applyFont="1" applyBorder="1"/>
    <xf numFmtId="44" fontId="0" fillId="0" borderId="0" xfId="0" applyNumberFormat="1" applyFont="1" applyBorder="1" applyAlignment="1">
      <alignment horizontal="right"/>
    </xf>
    <xf numFmtId="42" fontId="0" fillId="0" borderId="62" xfId="0" applyNumberFormat="1" applyFont="1" applyBorder="1"/>
    <xf numFmtId="0" fontId="14" fillId="0" borderId="70" xfId="0" applyFont="1" applyBorder="1"/>
    <xf numFmtId="0" fontId="5" fillId="0" borderId="43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42" fontId="0" fillId="0" borderId="43" xfId="0" applyNumberFormat="1" applyBorder="1"/>
    <xf numFmtId="44" fontId="15" fillId="0" borderId="43" xfId="0" applyNumberFormat="1" applyFont="1" applyBorder="1" applyAlignment="1">
      <alignment horizontal="right"/>
    </xf>
    <xf numFmtId="42" fontId="8" fillId="0" borderId="71" xfId="0" applyNumberFormat="1" applyFont="1" applyBorder="1"/>
    <xf numFmtId="0" fontId="5" fillId="0" borderId="61" xfId="0" applyFont="1" applyBorder="1"/>
    <xf numFmtId="0" fontId="5" fillId="0" borderId="0" xfId="0" applyFont="1" applyBorder="1"/>
    <xf numFmtId="44" fontId="0" fillId="0" borderId="0" xfId="0" applyNumberFormat="1" applyBorder="1"/>
    <xf numFmtId="0" fontId="12" fillId="0" borderId="43" xfId="0" applyFont="1" applyBorder="1"/>
    <xf numFmtId="0" fontId="8" fillId="0" borderId="43" xfId="0" applyFont="1" applyBorder="1" applyAlignment="1">
      <alignment horizontal="center"/>
    </xf>
    <xf numFmtId="0" fontId="8" fillId="0" borderId="43" xfId="0" applyFont="1" applyBorder="1"/>
    <xf numFmtId="42" fontId="8" fillId="0" borderId="43" xfId="0" applyNumberFormat="1" applyFont="1" applyBorder="1"/>
    <xf numFmtId="0" fontId="14" fillId="0" borderId="43" xfId="0" applyFont="1" applyBorder="1"/>
    <xf numFmtId="44" fontId="8" fillId="0" borderId="43" xfId="0" applyNumberFormat="1" applyFont="1" applyBorder="1"/>
    <xf numFmtId="49" fontId="5" fillId="0" borderId="61" xfId="0" applyNumberFormat="1" applyFont="1" applyBorder="1"/>
    <xf numFmtId="44" fontId="0" fillId="0" borderId="62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9" fontId="0" fillId="4" borderId="9" xfId="2" applyFont="1" applyFill="1" applyBorder="1"/>
    <xf numFmtId="0" fontId="15" fillId="0" borderId="43" xfId="0" applyFont="1" applyBorder="1"/>
    <xf numFmtId="0" fontId="16" fillId="0" borderId="43" xfId="0" applyFont="1" applyBorder="1"/>
    <xf numFmtId="44" fontId="16" fillId="0" borderId="43" xfId="0" applyNumberFormat="1" applyFont="1" applyBorder="1"/>
    <xf numFmtId="42" fontId="16" fillId="0" borderId="71" xfId="0" applyNumberFormat="1" applyFont="1" applyBorder="1"/>
    <xf numFmtId="0" fontId="17" fillId="0" borderId="72" xfId="0" applyFont="1" applyBorder="1"/>
    <xf numFmtId="0" fontId="18" fillId="0" borderId="73" xfId="0" applyFont="1" applyBorder="1"/>
    <xf numFmtId="0" fontId="17" fillId="0" borderId="73" xfId="0" applyFont="1" applyBorder="1"/>
    <xf numFmtId="44" fontId="18" fillId="0" borderId="73" xfId="0" applyNumberFormat="1" applyFont="1" applyBorder="1"/>
    <xf numFmtId="44" fontId="19" fillId="0" borderId="73" xfId="0" applyNumberFormat="1" applyFont="1" applyBorder="1"/>
    <xf numFmtId="44" fontId="15" fillId="0" borderId="73" xfId="0" applyNumberFormat="1" applyFont="1" applyBorder="1" applyAlignment="1">
      <alignment horizontal="right"/>
    </xf>
    <xf numFmtId="42" fontId="17" fillId="0" borderId="74" xfId="0" applyNumberFormat="1" applyFont="1" applyBorder="1"/>
    <xf numFmtId="0" fontId="9" fillId="0" borderId="59" xfId="0" applyFont="1" applyBorder="1"/>
    <xf numFmtId="0" fontId="12" fillId="0" borderId="78" xfId="0" applyFont="1" applyBorder="1"/>
    <xf numFmtId="0" fontId="12" fillId="0" borderId="79" xfId="0" applyFont="1" applyBorder="1"/>
    <xf numFmtId="0" fontId="0" fillId="0" borderId="79" xfId="0" applyBorder="1"/>
    <xf numFmtId="0" fontId="8" fillId="0" borderId="79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8" fillId="0" borderId="79" xfId="0" applyFont="1" applyFill="1" applyBorder="1" applyAlignment="1">
      <alignment horizontal="center"/>
    </xf>
    <xf numFmtId="0" fontId="8" fillId="0" borderId="80" xfId="0" applyFont="1" applyBorder="1" applyAlignment="1">
      <alignment horizontal="center"/>
    </xf>
    <xf numFmtId="49" fontId="0" fillId="0" borderId="61" xfId="0" applyNumberFormat="1" applyBorder="1"/>
    <xf numFmtId="42" fontId="0" fillId="0" borderId="0" xfId="0" applyNumberFormat="1" applyBorder="1" applyAlignment="1">
      <alignment horizontal="right"/>
    </xf>
    <xf numFmtId="0" fontId="0" fillId="0" borderId="61" xfId="0" applyBorder="1" applyAlignment="1">
      <alignment horizontal="left"/>
    </xf>
    <xf numFmtId="49" fontId="16" fillId="0" borderId="0" xfId="0" applyNumberFormat="1" applyFont="1" applyBorder="1"/>
    <xf numFmtId="168" fontId="0" fillId="0" borderId="0" xfId="0" applyNumberFormat="1" applyFill="1" applyBorder="1"/>
    <xf numFmtId="42" fontId="22" fillId="0" borderId="0" xfId="0" applyNumberFormat="1" applyFont="1" applyBorder="1"/>
    <xf numFmtId="49" fontId="16" fillId="0" borderId="70" xfId="0" applyNumberFormat="1" applyFont="1" applyBorder="1"/>
    <xf numFmtId="49" fontId="16" fillId="0" borderId="43" xfId="0" applyNumberFormat="1" applyFont="1" applyBorder="1"/>
    <xf numFmtId="0" fontId="0" fillId="0" borderId="43" xfId="0" applyBorder="1" applyAlignment="1">
      <alignment horizontal="left"/>
    </xf>
    <xf numFmtId="168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right"/>
    </xf>
    <xf numFmtId="42" fontId="0" fillId="0" borderId="43" xfId="0" applyNumberFormat="1" applyBorder="1" applyAlignment="1">
      <alignment horizontal="right"/>
    </xf>
    <xf numFmtId="42" fontId="22" fillId="0" borderId="43" xfId="0" applyNumberFormat="1" applyFont="1" applyBorder="1"/>
    <xf numFmtId="42" fontId="16" fillId="0" borderId="43" xfId="0" applyNumberFormat="1" applyFont="1" applyBorder="1" applyAlignment="1">
      <alignment horizontal="right"/>
    </xf>
    <xf numFmtId="42" fontId="0" fillId="0" borderId="71" xfId="0" applyNumberFormat="1" applyBorder="1"/>
    <xf numFmtId="42" fontId="16" fillId="0" borderId="0" xfId="0" applyNumberFormat="1" applyFont="1" applyBorder="1" applyAlignment="1">
      <alignment horizontal="right"/>
    </xf>
    <xf numFmtId="42" fontId="0" fillId="4" borderId="81" xfId="0" applyNumberFormat="1" applyFill="1" applyBorder="1" applyAlignment="1">
      <alignment horizontal="center"/>
    </xf>
    <xf numFmtId="0" fontId="23" fillId="0" borderId="0" xfId="0" applyFont="1"/>
    <xf numFmtId="0" fontId="0" fillId="0" borderId="0" xfId="0" applyFill="1" applyBorder="1"/>
    <xf numFmtId="0" fontId="0" fillId="0" borderId="62" xfId="0" applyFill="1" applyBorder="1" applyAlignment="1">
      <alignment horizontal="center"/>
    </xf>
    <xf numFmtId="42" fontId="16" fillId="0" borderId="0" xfId="0" applyNumberFormat="1" applyFont="1" applyBorder="1"/>
    <xf numFmtId="42" fontId="11" fillId="0" borderId="0" xfId="0" applyNumberFormat="1" applyFont="1" applyBorder="1" applyAlignment="1">
      <alignment horizontal="right"/>
    </xf>
    <xf numFmtId="0" fontId="22" fillId="0" borderId="43" xfId="0" applyFont="1" applyBorder="1"/>
    <xf numFmtId="0" fontId="22" fillId="0" borderId="43" xfId="0" applyFont="1" applyBorder="1" applyAlignment="1">
      <alignment horizontal="center"/>
    </xf>
    <xf numFmtId="42" fontId="0" fillId="0" borderId="43" xfId="0" applyNumberFormat="1" applyFill="1" applyBorder="1"/>
    <xf numFmtId="49" fontId="8" fillId="0" borderId="61" xfId="0" applyNumberFormat="1" applyFont="1" applyBorder="1"/>
    <xf numFmtId="49" fontId="8" fillId="0" borderId="0" xfId="0" applyNumberFormat="1" applyFont="1" applyBorder="1"/>
    <xf numFmtId="49" fontId="24" fillId="0" borderId="70" xfId="0" applyNumberFormat="1" applyFont="1" applyBorder="1"/>
    <xf numFmtId="49" fontId="24" fillId="0" borderId="43" xfId="0" applyNumberFormat="1" applyFont="1" applyBorder="1"/>
    <xf numFmtId="42" fontId="16" fillId="0" borderId="43" xfId="0" applyNumberFormat="1" applyFont="1" applyBorder="1"/>
    <xf numFmtId="49" fontId="0" fillId="0" borderId="0" xfId="0" applyNumberFormat="1" applyBorder="1" applyAlignment="1">
      <alignment horizontal="right"/>
    </xf>
    <xf numFmtId="0" fontId="12" fillId="0" borderId="72" xfId="0" applyFont="1" applyBorder="1"/>
    <xf numFmtId="0" fontId="12" fillId="0" borderId="73" xfId="0" applyFont="1" applyBorder="1"/>
    <xf numFmtId="0" fontId="0" fillId="0" borderId="73" xfId="0" applyBorder="1"/>
    <xf numFmtId="0" fontId="15" fillId="0" borderId="73" xfId="0" applyFont="1" applyBorder="1"/>
    <xf numFmtId="49" fontId="16" fillId="0" borderId="73" xfId="0" applyNumberFormat="1" applyFont="1" applyBorder="1" applyAlignment="1">
      <alignment horizontal="right"/>
    </xf>
    <xf numFmtId="42" fontId="0" fillId="0" borderId="74" xfId="0" applyNumberFormat="1" applyBorder="1"/>
    <xf numFmtId="0" fontId="8" fillId="0" borderId="85" xfId="0" applyFont="1" applyBorder="1" applyAlignment="1">
      <alignment horizontal="left"/>
    </xf>
    <xf numFmtId="0" fontId="8" fillId="0" borderId="8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87" xfId="0" applyBorder="1"/>
    <xf numFmtId="2" fontId="0" fillId="4" borderId="9" xfId="0" applyNumberFormat="1" applyFill="1" applyBorder="1" applyAlignment="1">
      <alignment horizontal="center"/>
    </xf>
    <xf numFmtId="0" fontId="0" fillId="0" borderId="45" xfId="0" applyBorder="1"/>
    <xf numFmtId="0" fontId="0" fillId="0" borderId="88" xfId="0" applyBorder="1"/>
    <xf numFmtId="0" fontId="0" fillId="4" borderId="12" xfId="0" applyFill="1" applyBorder="1" applyAlignment="1">
      <alignment horizontal="center"/>
    </xf>
    <xf numFmtId="0" fontId="0" fillId="0" borderId="89" xfId="0" applyBorder="1"/>
    <xf numFmtId="165" fontId="0" fillId="4" borderId="81" xfId="0" applyNumberFormat="1" applyFill="1" applyBorder="1" applyAlignment="1">
      <alignment horizontal="center"/>
    </xf>
    <xf numFmtId="169" fontId="25" fillId="0" borderId="0" xfId="0" applyNumberFormat="1" applyFont="1" applyBorder="1" applyAlignment="1">
      <alignment horizontal="right" vertical="center"/>
    </xf>
    <xf numFmtId="0" fontId="6" fillId="0" borderId="0" xfId="1" applyFont="1" applyAlignment="1">
      <alignment wrapText="1"/>
    </xf>
    <xf numFmtId="0" fontId="29" fillId="0" borderId="51" xfId="1" applyFont="1" applyBorder="1" applyAlignment="1">
      <alignment wrapText="1"/>
    </xf>
    <xf numFmtId="0" fontId="6" fillId="0" borderId="51" xfId="1" applyFont="1" applyBorder="1" applyAlignment="1">
      <alignment wrapText="1"/>
    </xf>
    <xf numFmtId="0" fontId="30" fillId="2" borderId="31" xfId="1" applyFont="1" applyFill="1" applyBorder="1" applyAlignment="1">
      <alignment horizontal="centerContinuous" vertical="center" wrapText="1"/>
    </xf>
    <xf numFmtId="0" fontId="30" fillId="2" borderId="32" xfId="1" applyFont="1" applyFill="1" applyBorder="1" applyAlignment="1">
      <alignment horizontal="centerContinuous" vertical="center" wrapText="1"/>
    </xf>
    <xf numFmtId="0" fontId="31" fillId="2" borderId="52" xfId="1" applyFont="1" applyFill="1" applyBorder="1" applyAlignment="1">
      <alignment horizontal="centerContinuous" vertical="top" wrapText="1"/>
    </xf>
    <xf numFmtId="0" fontId="31" fillId="2" borderId="53" xfId="1" applyFont="1" applyFill="1" applyBorder="1" applyAlignment="1">
      <alignment horizontal="centerContinuous" vertical="top" wrapText="1"/>
    </xf>
    <xf numFmtId="0" fontId="30" fillId="2" borderId="16" xfId="1" applyFont="1" applyFill="1" applyBorder="1" applyAlignment="1">
      <alignment horizontal="center" vertical="center" wrapText="1"/>
    </xf>
    <xf numFmtId="0" fontId="30" fillId="2" borderId="54" xfId="1" applyFont="1" applyFill="1" applyBorder="1" applyAlignment="1">
      <alignment horizontal="center" vertical="center" wrapText="1"/>
    </xf>
    <xf numFmtId="0" fontId="30" fillId="2" borderId="54" xfId="1" applyFont="1" applyFill="1" applyBorder="1" applyAlignment="1">
      <alignment horizontal="center" vertical="top" wrapText="1"/>
    </xf>
    <xf numFmtId="0" fontId="30" fillId="2" borderId="55" xfId="1" applyFont="1" applyFill="1" applyBorder="1" applyAlignment="1">
      <alignment horizontal="center" vertical="top" wrapText="1"/>
    </xf>
    <xf numFmtId="0" fontId="30" fillId="3" borderId="20" xfId="1" applyFont="1" applyFill="1" applyBorder="1" applyAlignment="1">
      <alignment horizontal="center" vertical="center" wrapText="1"/>
    </xf>
    <xf numFmtId="0" fontId="30" fillId="3" borderId="40" xfId="1" applyFont="1" applyFill="1" applyBorder="1" applyAlignment="1">
      <alignment horizontal="center" vertical="center" wrapText="1"/>
    </xf>
    <xf numFmtId="0" fontId="31" fillId="3" borderId="18" xfId="1" applyFont="1" applyFill="1" applyBorder="1" applyAlignment="1">
      <alignment horizontal="center" vertical="top" wrapText="1"/>
    </xf>
    <xf numFmtId="0" fontId="30" fillId="3" borderId="41" xfId="1" applyFont="1" applyFill="1" applyBorder="1" applyAlignment="1">
      <alignment horizontal="center" vertical="top" wrapText="1"/>
    </xf>
    <xf numFmtId="0" fontId="30" fillId="3" borderId="19" xfId="1" applyFont="1" applyFill="1" applyBorder="1" applyAlignment="1">
      <alignment horizontal="center" vertical="top" wrapText="1"/>
    </xf>
    <xf numFmtId="0" fontId="6" fillId="0" borderId="34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34" fillId="0" borderId="38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4" fillId="0" borderId="33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center" vertical="center" wrapText="1"/>
    </xf>
    <xf numFmtId="0" fontId="34" fillId="0" borderId="9" xfId="1" applyFont="1" applyFill="1" applyBorder="1" applyAlignment="1">
      <alignment horizontal="center" vertical="center" wrapText="1"/>
    </xf>
    <xf numFmtId="0" fontId="34" fillId="0" borderId="34" xfId="1" applyFont="1" applyFill="1" applyBorder="1" applyAlignment="1">
      <alignment horizontal="center" vertical="center" wrapText="1"/>
    </xf>
    <xf numFmtId="0" fontId="34" fillId="0" borderId="47" xfId="1" applyFont="1" applyFill="1" applyBorder="1" applyAlignment="1">
      <alignment horizontal="center" vertical="center" wrapText="1"/>
    </xf>
    <xf numFmtId="0" fontId="34" fillId="0" borderId="56" xfId="1" applyFont="1" applyFill="1" applyBorder="1" applyAlignment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vertical="center" wrapText="1"/>
    </xf>
    <xf numFmtId="0" fontId="34" fillId="0" borderId="12" xfId="1" applyFont="1" applyFill="1" applyBorder="1" applyAlignment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left" wrapText="1"/>
    </xf>
    <xf numFmtId="0" fontId="35" fillId="0" borderId="0" xfId="1" applyFont="1" applyAlignment="1"/>
    <xf numFmtId="0" fontId="35" fillId="0" borderId="0" xfId="1" applyFont="1" applyAlignment="1">
      <alignment wrapText="1"/>
    </xf>
    <xf numFmtId="0" fontId="36" fillId="0" borderId="0" xfId="0" applyFont="1" applyFill="1"/>
    <xf numFmtId="0" fontId="38" fillId="0" borderId="0" xfId="0" applyFont="1" applyFill="1" applyAlignment="1">
      <alignment horizontal="center"/>
    </xf>
    <xf numFmtId="0" fontId="28" fillId="2" borderId="24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/>
    </xf>
    <xf numFmtId="0" fontId="39" fillId="0" borderId="37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165" fontId="39" fillId="0" borderId="9" xfId="0" applyNumberFormat="1" applyFont="1" applyBorder="1" applyAlignment="1">
      <alignment horizontal="center" vertical="center" wrapText="1"/>
    </xf>
    <xf numFmtId="165" fontId="39" fillId="0" borderId="10" xfId="0" applyNumberFormat="1" applyFont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8" fillId="0" borderId="6" xfId="0" quotePrefix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wrapText="1"/>
    </xf>
    <xf numFmtId="0" fontId="6" fillId="0" borderId="0" xfId="1" applyFont="1"/>
    <xf numFmtId="0" fontId="29" fillId="0" borderId="0" xfId="1" applyFont="1" applyBorder="1"/>
    <xf numFmtId="0" fontId="6" fillId="0" borderId="0" xfId="1" applyFont="1" applyBorder="1"/>
    <xf numFmtId="0" fontId="31" fillId="2" borderId="3" xfId="1" applyFont="1" applyFill="1" applyBorder="1" applyAlignment="1">
      <alignment horizontal="center" vertical="center" wrapText="1"/>
    </xf>
    <xf numFmtId="0" fontId="6" fillId="0" borderId="0" xfId="1" applyFont="1" applyAlignment="1"/>
    <xf numFmtId="0" fontId="34" fillId="0" borderId="46" xfId="1" applyFont="1" applyFill="1" applyBorder="1" applyAlignment="1">
      <alignment horizontal="center" vertical="center" wrapText="1"/>
    </xf>
    <xf numFmtId="167" fontId="34" fillId="0" borderId="47" xfId="1" applyNumberFormat="1" applyFont="1" applyFill="1" applyBorder="1" applyAlignment="1">
      <alignment horizontal="center" vertical="center" wrapText="1"/>
    </xf>
    <xf numFmtId="0" fontId="34" fillId="0" borderId="48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33" xfId="0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166" fontId="34" fillId="0" borderId="9" xfId="1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34" fillId="0" borderId="10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165" fontId="6" fillId="0" borderId="50" xfId="0" applyNumberFormat="1" applyFont="1" applyFill="1" applyBorder="1" applyAlignment="1">
      <alignment horizontal="center" vertical="center" wrapText="1"/>
    </xf>
    <xf numFmtId="0" fontId="34" fillId="0" borderId="13" xfId="1" applyFont="1" applyFill="1" applyBorder="1" applyAlignment="1">
      <alignment horizontal="center" vertical="center" wrapText="1"/>
    </xf>
    <xf numFmtId="0" fontId="39" fillId="0" borderId="0" xfId="1" applyFont="1"/>
    <xf numFmtId="0" fontId="6" fillId="0" borderId="0" xfId="1" applyFont="1" applyAlignment="1">
      <alignment horizontal="left" indent="8"/>
    </xf>
    <xf numFmtId="0" fontId="38" fillId="0" borderId="9" xfId="0" applyFont="1" applyFill="1" applyBorder="1" applyAlignment="1">
      <alignment horizontal="center" vertical="center" wrapText="1"/>
    </xf>
    <xf numFmtId="0" fontId="38" fillId="0" borderId="33" xfId="0" quotePrefix="1" applyFont="1" applyFill="1" applyBorder="1" applyAlignment="1">
      <alignment horizontal="center" vertical="center"/>
    </xf>
    <xf numFmtId="42" fontId="0" fillId="0" borderId="0" xfId="0" quotePrefix="1" applyNumberFormat="1" applyBorder="1" applyAlignment="1">
      <alignment horizontal="right"/>
    </xf>
    <xf numFmtId="0" fontId="39" fillId="0" borderId="5" xfId="0" applyFont="1" applyFill="1" applyBorder="1" applyAlignment="1">
      <alignment horizontal="center"/>
    </xf>
    <xf numFmtId="0" fontId="39" fillId="0" borderId="7" xfId="0" applyFont="1" applyBorder="1" applyAlignment="1">
      <alignment horizontal="center" wrapText="1"/>
    </xf>
    <xf numFmtId="0" fontId="36" fillId="0" borderId="48" xfId="0" applyFont="1" applyFill="1" applyBorder="1" applyAlignment="1">
      <alignment horizontal="center"/>
    </xf>
    <xf numFmtId="0" fontId="38" fillId="0" borderId="0" xfId="0" applyFont="1" applyBorder="1"/>
    <xf numFmtId="0" fontId="35" fillId="0" borderId="0" xfId="1" applyFont="1" applyFill="1" applyAlignment="1"/>
    <xf numFmtId="0" fontId="38" fillId="0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38" fillId="0" borderId="5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77" xfId="0" applyFont="1" applyFill="1" applyBorder="1" applyAlignment="1">
      <alignment horizontal="center" vertical="center"/>
    </xf>
    <xf numFmtId="0" fontId="38" fillId="0" borderId="34" xfId="0" quotePrefix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30" fillId="2" borderId="91" xfId="1" applyFont="1" applyFill="1" applyBorder="1" applyAlignment="1">
      <alignment horizontal="center" vertical="center" wrapText="1"/>
    </xf>
    <xf numFmtId="165" fontId="39" fillId="0" borderId="9" xfId="0" applyNumberFormat="1" applyFont="1" applyFill="1" applyBorder="1" applyAlignment="1">
      <alignment horizontal="center" vertical="center" wrapText="1"/>
    </xf>
    <xf numFmtId="0" fontId="48" fillId="0" borderId="0" xfId="1" applyFont="1" applyBorder="1" applyAlignment="1">
      <alignment horizontal="left" wrapText="1"/>
    </xf>
    <xf numFmtId="0" fontId="28" fillId="0" borderId="0" xfId="0" applyFont="1" applyFill="1" applyAlignment="1">
      <alignment horizontal="center"/>
    </xf>
    <xf numFmtId="0" fontId="38" fillId="0" borderId="34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5" xfId="0" quotePrefix="1" applyFont="1" applyFill="1" applyBorder="1" applyAlignment="1">
      <alignment horizontal="center" vertical="center"/>
    </xf>
    <xf numFmtId="0" fontId="38" fillId="0" borderId="17" xfId="0" quotePrefix="1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38" fillId="0" borderId="33" xfId="0" quotePrefix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8" fillId="0" borderId="33" xfId="0" quotePrefix="1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/>
    </xf>
    <xf numFmtId="0" fontId="9" fillId="5" borderId="65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8" fillId="0" borderId="6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4" borderId="75" xfId="0" applyFill="1" applyBorder="1" applyAlignment="1">
      <alignment horizontal="right"/>
    </xf>
    <xf numFmtId="0" fontId="0" fillId="4" borderId="76" xfId="0" applyFill="1" applyBorder="1" applyAlignment="1">
      <alignment horizontal="right"/>
    </xf>
    <xf numFmtId="0" fontId="0" fillId="4" borderId="77" xfId="0" applyFill="1" applyBorder="1" applyAlignment="1">
      <alignment horizontal="right"/>
    </xf>
    <xf numFmtId="0" fontId="12" fillId="5" borderId="61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62" xfId="0" applyFont="1" applyFill="1" applyBorder="1" applyAlignment="1">
      <alignment horizontal="center"/>
    </xf>
    <xf numFmtId="0" fontId="12" fillId="5" borderId="82" xfId="0" applyFont="1" applyFill="1" applyBorder="1" applyAlignment="1">
      <alignment horizontal="center"/>
    </xf>
    <xf numFmtId="0" fontId="12" fillId="5" borderId="83" xfId="0" applyFont="1" applyFill="1" applyBorder="1" applyAlignment="1">
      <alignment horizontal="center"/>
    </xf>
    <xf numFmtId="0" fontId="12" fillId="5" borderId="84" xfId="0" applyFont="1" applyFill="1" applyBorder="1" applyAlignment="1">
      <alignment horizontal="center"/>
    </xf>
    <xf numFmtId="0" fontId="28" fillId="0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31" fillId="0" borderId="42" xfId="1" applyFont="1" applyBorder="1" applyAlignment="1">
      <alignment horizontal="center" vertical="top" wrapText="1"/>
    </xf>
    <xf numFmtId="0" fontId="31" fillId="0" borderId="43" xfId="1" applyFont="1" applyBorder="1" applyAlignment="1">
      <alignment horizontal="center" vertical="top" wrapText="1"/>
    </xf>
    <xf numFmtId="0" fontId="31" fillId="0" borderId="44" xfId="1" applyFont="1" applyBorder="1" applyAlignment="1">
      <alignment horizontal="center" vertical="top" wrapText="1"/>
    </xf>
    <xf numFmtId="0" fontId="26" fillId="0" borderId="0" xfId="1" applyFont="1" applyFill="1" applyAlignment="1">
      <alignment horizontal="center" wrapText="1"/>
    </xf>
    <xf numFmtId="0" fontId="28" fillId="0" borderId="0" xfId="1" applyFont="1" applyAlignment="1">
      <alignment horizontal="center" wrapText="1"/>
    </xf>
    <xf numFmtId="0" fontId="30" fillId="2" borderId="27" xfId="1" applyFont="1" applyFill="1" applyBorder="1" applyAlignment="1">
      <alignment horizontal="center" vertical="center" wrapText="1"/>
    </xf>
    <xf numFmtId="0" fontId="38" fillId="2" borderId="28" xfId="1" applyFont="1" applyFill="1" applyBorder="1" applyAlignment="1">
      <alignment horizontal="center" vertical="center" wrapText="1"/>
    </xf>
    <xf numFmtId="0" fontId="35" fillId="0" borderId="0" xfId="1" applyFont="1" applyFill="1" applyAlignment="1">
      <alignment horizontal="left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289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Comma 2" xfId="10"/>
    <cellStyle name="Comma 2 2" xfId="23"/>
    <cellStyle name="Comma 2 2 2" xfId="24"/>
    <cellStyle name="Comma 2 2 2 2" xfId="25"/>
    <cellStyle name="Comma 2 2 3" xfId="26"/>
    <cellStyle name="Comma 2 3" xfId="27"/>
    <cellStyle name="Comma 2 3 2" xfId="28"/>
    <cellStyle name="Comma 2 3 2 2" xfId="29"/>
    <cellStyle name="Comma 2 3 3" xfId="30"/>
    <cellStyle name="Comma 2 4" xfId="31"/>
    <cellStyle name="Comma 2 4 2" xfId="32"/>
    <cellStyle name="Comma 2 5" xfId="33"/>
    <cellStyle name="Comma 3" xfId="34"/>
    <cellStyle name="Comma 3 2" xfId="35"/>
    <cellStyle name="Comma 3 2 2" xfId="36"/>
    <cellStyle name="Comma 3 2 2 2" xfId="37"/>
    <cellStyle name="Comma 3 2 3" xfId="38"/>
    <cellStyle name="Comma 3 3" xfId="39"/>
    <cellStyle name="Comma 3 3 2" xfId="40"/>
    <cellStyle name="Comma 3 3 2 2" xfId="41"/>
    <cellStyle name="Comma 3 3 3" xfId="42"/>
    <cellStyle name="Comma 3 4" xfId="43"/>
    <cellStyle name="Comma 3 4 2" xfId="44"/>
    <cellStyle name="Comma 3 4 2 2" xfId="45"/>
    <cellStyle name="Comma 3 4 3" xfId="46"/>
    <cellStyle name="Comma 3 5" xfId="47"/>
    <cellStyle name="Comma 3 5 2" xfId="48"/>
    <cellStyle name="Comma 3 6" xfId="49"/>
    <cellStyle name="Comma 4" xfId="50"/>
    <cellStyle name="Comma 4 10" xfId="51"/>
    <cellStyle name="Comma 4 2" xfId="52"/>
    <cellStyle name="Comma 4 2 2" xfId="53"/>
    <cellStyle name="Comma 4 2 2 2" xfId="54"/>
    <cellStyle name="Comma 4 2 2 2 2" xfId="55"/>
    <cellStyle name="Comma 4 2 2 3" xfId="56"/>
    <cellStyle name="Comma 4 2 3" xfId="57"/>
    <cellStyle name="Comma 4 2 3 2" xfId="58"/>
    <cellStyle name="Comma 4 2 4" xfId="59"/>
    <cellStyle name="Comma 4 2 4 2" xfId="60"/>
    <cellStyle name="Comma 4 2 5" xfId="61"/>
    <cellStyle name="Comma 4 3" xfId="62"/>
    <cellStyle name="Comma 4 3 2" xfId="63"/>
    <cellStyle name="Comma 4 3 2 2" xfId="64"/>
    <cellStyle name="Comma 4 3 2 2 2" xfId="65"/>
    <cellStyle name="Comma 4 3 2 3" xfId="66"/>
    <cellStyle name="Comma 4 3 3" xfId="67"/>
    <cellStyle name="Comma 4 3 3 2" xfId="68"/>
    <cellStyle name="Comma 4 3 4" xfId="69"/>
    <cellStyle name="Comma 4 3 4 2" xfId="70"/>
    <cellStyle name="Comma 4 3 5" xfId="71"/>
    <cellStyle name="Comma 4 4" xfId="72"/>
    <cellStyle name="Comma 4 4 2" xfId="73"/>
    <cellStyle name="Comma 4 4 2 2" xfId="74"/>
    <cellStyle name="Comma 4 4 2 2 2" xfId="75"/>
    <cellStyle name="Comma 4 4 2 3" xfId="76"/>
    <cellStyle name="Comma 4 4 3" xfId="77"/>
    <cellStyle name="Comma 4 4 3 2" xfId="78"/>
    <cellStyle name="Comma 4 4 4" xfId="79"/>
    <cellStyle name="Comma 4 4 4 2" xfId="80"/>
    <cellStyle name="Comma 4 4 5" xfId="81"/>
    <cellStyle name="Comma 4 5" xfId="82"/>
    <cellStyle name="Comma 4 5 2" xfId="83"/>
    <cellStyle name="Comma 4 5 2 2" xfId="84"/>
    <cellStyle name="Comma 4 5 2 2 2" xfId="85"/>
    <cellStyle name="Comma 4 5 2 3" xfId="86"/>
    <cellStyle name="Comma 4 5 3" xfId="87"/>
    <cellStyle name="Comma 4 5 3 2" xfId="88"/>
    <cellStyle name="Comma 4 5 4" xfId="89"/>
    <cellStyle name="Comma 4 5 4 2" xfId="90"/>
    <cellStyle name="Comma 4 5 5" xfId="91"/>
    <cellStyle name="Comma 4 6" xfId="92"/>
    <cellStyle name="Comma 4 6 2" xfId="93"/>
    <cellStyle name="Comma 4 6 2 2" xfId="94"/>
    <cellStyle name="Comma 4 6 3" xfId="95"/>
    <cellStyle name="Comma 4 6 3 2" xfId="96"/>
    <cellStyle name="Comma 4 6 4" xfId="97"/>
    <cellStyle name="Comma 4 7" xfId="98"/>
    <cellStyle name="Comma 4 7 2" xfId="99"/>
    <cellStyle name="Comma 4 7 2 2" xfId="100"/>
    <cellStyle name="Comma 4 7 3" xfId="101"/>
    <cellStyle name="Comma 4 8" xfId="102"/>
    <cellStyle name="Comma 4 8 2" xfId="103"/>
    <cellStyle name="Comma 4 9" xfId="104"/>
    <cellStyle name="Comma 4 9 2" xfId="105"/>
    <cellStyle name="Comma 5" xfId="106"/>
    <cellStyle name="Comma 5 2" xfId="107"/>
    <cellStyle name="Comma 5 2 2" xfId="108"/>
    <cellStyle name="Comma 5 2 3" xfId="109"/>
    <cellStyle name="Comma 5 3" xfId="110"/>
    <cellStyle name="Comma 5 3 2" xfId="111"/>
    <cellStyle name="Comma 5 3 3" xfId="112"/>
    <cellStyle name="Comma 5 4" xfId="113"/>
    <cellStyle name="Comma 5 5" xfId="114"/>
    <cellStyle name="Comma 6" xfId="115"/>
    <cellStyle name="Comma 6 2" xfId="116"/>
    <cellStyle name="Comma 6 2 2" xfId="117"/>
    <cellStyle name="Comma 6 2 3" xfId="118"/>
    <cellStyle name="Comma 6 3" xfId="119"/>
    <cellStyle name="Comma 6 3 2" xfId="120"/>
    <cellStyle name="Comma 6 3 3" xfId="121"/>
    <cellStyle name="Comma 6 4" xfId="122"/>
    <cellStyle name="Comma 6 5" xfId="123"/>
    <cellStyle name="Comma 7" xfId="124"/>
    <cellStyle name="Currency 2" xfId="125"/>
    <cellStyle name="Normal" xfId="0" builtinId="0"/>
    <cellStyle name="Normal 10" xfId="126"/>
    <cellStyle name="Normal 10 10" xfId="127"/>
    <cellStyle name="Normal 10 10 2" xfId="128"/>
    <cellStyle name="Normal 10 11" xfId="129"/>
    <cellStyle name="Normal 10 11 2" xfId="130"/>
    <cellStyle name="Normal 10 12" xfId="131"/>
    <cellStyle name="Normal 10 2" xfId="132"/>
    <cellStyle name="Normal 10 2 2" xfId="133"/>
    <cellStyle name="Normal 10 2 2 2" xfId="134"/>
    <cellStyle name="Normal 10 2 2 2 2" xfId="135"/>
    <cellStyle name="Normal 10 2 2 3" xfId="136"/>
    <cellStyle name="Normal 10 2 3" xfId="137"/>
    <cellStyle name="Normal 10 2 3 2" xfId="138"/>
    <cellStyle name="Normal 10 2 4" xfId="139"/>
    <cellStyle name="Normal 10 2 4 2" xfId="140"/>
    <cellStyle name="Normal 10 2 5" xfId="141"/>
    <cellStyle name="Normal 10 2 5 2" xfId="142"/>
    <cellStyle name="Normal 10 2 6" xfId="143"/>
    <cellStyle name="Normal 10 3" xfId="144"/>
    <cellStyle name="Normal 10 3 2" xfId="145"/>
    <cellStyle name="Normal 10 3 2 2" xfId="146"/>
    <cellStyle name="Normal 10 3 2 2 2" xfId="147"/>
    <cellStyle name="Normal 10 3 2 3" xfId="148"/>
    <cellStyle name="Normal 10 3 3" xfId="149"/>
    <cellStyle name="Normal 10 3 3 2" xfId="150"/>
    <cellStyle name="Normal 10 3 4" xfId="151"/>
    <cellStyle name="Normal 10 3 4 2" xfId="152"/>
    <cellStyle name="Normal 10 3 5" xfId="153"/>
    <cellStyle name="Normal 10 4" xfId="154"/>
    <cellStyle name="Normal 10 4 2" xfId="155"/>
    <cellStyle name="Normal 10 4 2 2" xfId="156"/>
    <cellStyle name="Normal 10 4 2 2 2" xfId="157"/>
    <cellStyle name="Normal 10 4 2 3" xfId="158"/>
    <cellStyle name="Normal 10 4 3" xfId="159"/>
    <cellStyle name="Normal 10 4 3 2" xfId="160"/>
    <cellStyle name="Normal 10 4 4" xfId="161"/>
    <cellStyle name="Normal 10 4 4 2" xfId="162"/>
    <cellStyle name="Normal 10 4 5" xfId="163"/>
    <cellStyle name="Normal 10 5" xfId="164"/>
    <cellStyle name="Normal 10 5 2" xfId="165"/>
    <cellStyle name="Normal 10 5 2 2" xfId="166"/>
    <cellStyle name="Normal 10 5 2 2 2" xfId="167"/>
    <cellStyle name="Normal 10 5 2 3" xfId="168"/>
    <cellStyle name="Normal 10 5 3" xfId="169"/>
    <cellStyle name="Normal 10 5 3 2" xfId="170"/>
    <cellStyle name="Normal 10 5 4" xfId="171"/>
    <cellStyle name="Normal 10 5 4 2" xfId="172"/>
    <cellStyle name="Normal 10 5 5" xfId="173"/>
    <cellStyle name="Normal 10 6" xfId="174"/>
    <cellStyle name="Normal 10 6 2" xfId="175"/>
    <cellStyle name="Normal 10 6 2 2" xfId="176"/>
    <cellStyle name="Normal 10 6 2 2 2" xfId="177"/>
    <cellStyle name="Normal 10 6 2 3" xfId="178"/>
    <cellStyle name="Normal 10 6 3" xfId="179"/>
    <cellStyle name="Normal 10 6 3 2" xfId="180"/>
    <cellStyle name="Normal 10 6 4" xfId="181"/>
    <cellStyle name="Normal 10 6 4 2" xfId="182"/>
    <cellStyle name="Normal 10 6 5" xfId="183"/>
    <cellStyle name="Normal 10 7" xfId="184"/>
    <cellStyle name="Normal 10 7 2" xfId="185"/>
    <cellStyle name="Normal 10 7 2 2" xfId="186"/>
    <cellStyle name="Normal 10 7 2 2 2" xfId="187"/>
    <cellStyle name="Normal 10 7 2 3" xfId="188"/>
    <cellStyle name="Normal 10 7 3" xfId="189"/>
    <cellStyle name="Normal 10 7 3 2" xfId="190"/>
    <cellStyle name="Normal 10 7 4" xfId="191"/>
    <cellStyle name="Normal 10 7 4 2" xfId="192"/>
    <cellStyle name="Normal 10 7 5" xfId="193"/>
    <cellStyle name="Normal 10 8" xfId="194"/>
    <cellStyle name="Normal 10 8 2" xfId="195"/>
    <cellStyle name="Normal 10 8 2 2" xfId="196"/>
    <cellStyle name="Normal 10 8 3" xfId="197"/>
    <cellStyle name="Normal 10 8 3 2" xfId="198"/>
    <cellStyle name="Normal 10 8 4" xfId="199"/>
    <cellStyle name="Normal 10 9" xfId="200"/>
    <cellStyle name="Normal 10 9 2" xfId="201"/>
    <cellStyle name="Normal 10 9 2 2" xfId="202"/>
    <cellStyle name="Normal 10 9 3" xfId="203"/>
    <cellStyle name="Normal 11" xfId="204"/>
    <cellStyle name="Normal 11 10" xfId="205"/>
    <cellStyle name="Normal 11 10 2" xfId="206"/>
    <cellStyle name="Normal 11 2" xfId="207"/>
    <cellStyle name="Normal 11 2 2" xfId="208"/>
    <cellStyle name="Normal 11 2 2 2" xfId="209"/>
    <cellStyle name="Normal 11 2 2 2 2" xfId="210"/>
    <cellStyle name="Normal 11 2 2 3" xfId="211"/>
    <cellStyle name="Normal 11 2 3" xfId="212"/>
    <cellStyle name="Normal 11 2 3 2" xfId="213"/>
    <cellStyle name="Normal 11 2 4" xfId="214"/>
    <cellStyle name="Normal 11 2 4 2" xfId="215"/>
    <cellStyle name="Normal 11 2 5" xfId="216"/>
    <cellStyle name="Normal 11 3" xfId="217"/>
    <cellStyle name="Normal 11 3 2" xfId="218"/>
    <cellStyle name="Normal 11 3 2 2" xfId="219"/>
    <cellStyle name="Normal 11 3 2 2 2" xfId="220"/>
    <cellStyle name="Normal 11 3 2 3" xfId="221"/>
    <cellStyle name="Normal 11 3 3" xfId="222"/>
    <cellStyle name="Normal 11 3 3 2" xfId="223"/>
    <cellStyle name="Normal 11 3 4" xfId="224"/>
    <cellStyle name="Normal 11 3 5" xfId="225"/>
    <cellStyle name="Normal 11 4" xfId="226"/>
    <cellStyle name="Normal 11 4 2" xfId="227"/>
    <cellStyle name="Normal 11 4 2 2" xfId="228"/>
    <cellStyle name="Normal 11 4 2 2 2" xfId="229"/>
    <cellStyle name="Normal 11 4 2 3" xfId="230"/>
    <cellStyle name="Normal 11 4 3" xfId="231"/>
    <cellStyle name="Normal 11 4 3 2" xfId="232"/>
    <cellStyle name="Normal 11 4 4" xfId="233"/>
    <cellStyle name="Normal 11 4 4 2" xfId="234"/>
    <cellStyle name="Normal 11 4 5" xfId="235"/>
    <cellStyle name="Normal 11 5" xfId="236"/>
    <cellStyle name="Normal 11 5 2" xfId="237"/>
    <cellStyle name="Normal 11 5 2 2" xfId="238"/>
    <cellStyle name="Normal 11 5 2 2 2" xfId="239"/>
    <cellStyle name="Normal 11 5 2 3" xfId="240"/>
    <cellStyle name="Normal 11 5 3" xfId="241"/>
    <cellStyle name="Normal 11 5 3 2" xfId="242"/>
    <cellStyle name="Normal 11 5 4" xfId="243"/>
    <cellStyle name="Normal 11 5 4 2" xfId="244"/>
    <cellStyle name="Normal 11 5 5" xfId="245"/>
    <cellStyle name="Normal 11 6" xfId="246"/>
    <cellStyle name="Normal 11 6 2" xfId="247"/>
    <cellStyle name="Normal 11 6 2 2" xfId="248"/>
    <cellStyle name="Normal 11 6 2 2 2" xfId="249"/>
    <cellStyle name="Normal 11 6 2 3" xfId="250"/>
    <cellStyle name="Normal 11 6 3" xfId="251"/>
    <cellStyle name="Normal 11 6 3 2" xfId="252"/>
    <cellStyle name="Normal 11 6 4" xfId="253"/>
    <cellStyle name="Normal 11 6 4 2" xfId="254"/>
    <cellStyle name="Normal 11 6 5" xfId="255"/>
    <cellStyle name="Normal 11 7" xfId="256"/>
    <cellStyle name="Normal 11 8" xfId="257"/>
    <cellStyle name="Normal 11 8 2" xfId="258"/>
    <cellStyle name="Normal 11 8 2 2" xfId="259"/>
    <cellStyle name="Normal 11 8 3" xfId="260"/>
    <cellStyle name="Normal 11 9" xfId="261"/>
    <cellStyle name="Normal 11 9 2" xfId="262"/>
    <cellStyle name="Normal 12" xfId="263"/>
    <cellStyle name="Normal 12 2" xfId="264"/>
    <cellStyle name="Normal 12 2 2" xfId="265"/>
    <cellStyle name="Normal 12 2 2 2" xfId="266"/>
    <cellStyle name="Normal 12 2 2 2 2" xfId="267"/>
    <cellStyle name="Normal 12 2 2 2 3" xfId="268"/>
    <cellStyle name="Normal 12 2 2 3" xfId="269"/>
    <cellStyle name="Normal 12 2 2 3 2" xfId="270"/>
    <cellStyle name="Normal 12 2 2 3 3" xfId="271"/>
    <cellStyle name="Normal 12 2 2 4" xfId="272"/>
    <cellStyle name="Normal 12 2 2 5" xfId="273"/>
    <cellStyle name="Normal 12 2 3" xfId="274"/>
    <cellStyle name="Normal 12 2 3 2" xfId="275"/>
    <cellStyle name="Normal 12 2 3 3" xfId="276"/>
    <cellStyle name="Normal 12 2 4" xfId="277"/>
    <cellStyle name="Normal 12 2 4 2" xfId="278"/>
    <cellStyle name="Normal 12 2 4 3" xfId="279"/>
    <cellStyle name="Normal 12 2 5" xfId="280"/>
    <cellStyle name="Normal 12 2 6" xfId="281"/>
    <cellStyle name="Normal 12 3" xfId="282"/>
    <cellStyle name="Normal 12 3 2" xfId="283"/>
    <cellStyle name="Normal 12 4" xfId="284"/>
    <cellStyle name="Normal 12 4 2" xfId="285"/>
    <cellStyle name="Normal 12 5" xfId="286"/>
    <cellStyle name="Normal 13" xfId="287"/>
    <cellStyle name="Normal 13 2" xfId="288"/>
    <cellStyle name="Normal 14" xfId="289"/>
    <cellStyle name="Normal 15" xfId="290"/>
    <cellStyle name="Normal 16" xfId="291"/>
    <cellStyle name="Normal 17" xfId="292"/>
    <cellStyle name="Normal 18" xfId="3"/>
    <cellStyle name="Normal 2" xfId="1"/>
    <cellStyle name="Normal 2 2" xfId="293"/>
    <cellStyle name="Normal 2 2 2" xfId="294"/>
    <cellStyle name="Normal 2 2 2 2" xfId="7"/>
    <cellStyle name="Normal 2 2 2 2 2" xfId="9"/>
    <cellStyle name="Normal 2 2 2 2 2 2" xfId="295"/>
    <cellStyle name="Normal 2 2 2 2 3" xfId="296"/>
    <cellStyle name="Normal 2 2 2 3" xfId="297"/>
    <cellStyle name="Normal 2 2 2 3 2" xfId="298"/>
    <cellStyle name="Normal 2 2 2 3 2 2" xfId="299"/>
    <cellStyle name="Normal 2 2 2 3 3" xfId="300"/>
    <cellStyle name="Normal 2 2 2 4" xfId="301"/>
    <cellStyle name="Normal 2 2 2 4 2" xfId="302"/>
    <cellStyle name="Normal 2 2 2 5" xfId="303"/>
    <cellStyle name="Normal 2 2 3" xfId="304"/>
    <cellStyle name="Normal 2 2 3 2" xfId="305"/>
    <cellStyle name="Normal 2 2 3 2 2" xfId="306"/>
    <cellStyle name="Normal 2 2 3 2 2 2" xfId="307"/>
    <cellStyle name="Normal 2 2 3 2 2 3" xfId="308"/>
    <cellStyle name="Normal 2 2 3 2 3" xfId="309"/>
    <cellStyle name="Normal 2 2 3 2 3 2" xfId="310"/>
    <cellStyle name="Normal 2 2 3 2 3 3" xfId="311"/>
    <cellStyle name="Normal 2 2 3 2 4" xfId="312"/>
    <cellStyle name="Normal 2 2 3 2 5" xfId="313"/>
    <cellStyle name="Normal 2 2 3 3" xfId="314"/>
    <cellStyle name="Normal 2 2 3 3 2" xfId="315"/>
    <cellStyle name="Normal 2 2 3 3 3" xfId="316"/>
    <cellStyle name="Normal 2 2 3 4" xfId="317"/>
    <cellStyle name="Normal 2 2 3 4 2" xfId="318"/>
    <cellStyle name="Normal 2 2 3 4 3" xfId="319"/>
    <cellStyle name="Normal 2 2 3 5" xfId="320"/>
    <cellStyle name="Normal 2 2 3 6" xfId="321"/>
    <cellStyle name="Normal 2 3" xfId="322"/>
    <cellStyle name="Normal 2 3 2" xfId="323"/>
    <cellStyle name="Normal 2 3 2 2" xfId="324"/>
    <cellStyle name="Normal 2 3 2 2 2" xfId="325"/>
    <cellStyle name="Normal 2 3 2 3" xfId="326"/>
    <cellStyle name="Normal 2 3 3" xfId="327"/>
    <cellStyle name="Normal 2 3 3 2" xfId="328"/>
    <cellStyle name="Normal 2 3 3 2 2" xfId="329"/>
    <cellStyle name="Normal 2 3 3 3" xfId="330"/>
    <cellStyle name="Normal 2 3 4" xfId="331"/>
    <cellStyle name="Normal 2 3 4 2" xfId="332"/>
    <cellStyle name="Normal 2 3 4 2 2" xfId="333"/>
    <cellStyle name="Normal 2 3 4 3" xfId="334"/>
    <cellStyle name="Normal 2 3 5" xfId="335"/>
    <cellStyle name="Normal 2 3 5 2" xfId="336"/>
    <cellStyle name="Normal 2 3 6" xfId="337"/>
    <cellStyle name="Normal 2 4" xfId="338"/>
    <cellStyle name="Normal 2 4 2" xfId="339"/>
    <cellStyle name="Normal 2 4 2 2" xfId="340"/>
    <cellStyle name="Normal 2 4 3" xfId="341"/>
    <cellStyle name="Normal 2 5" xfId="342"/>
    <cellStyle name="Normal 2 5 2" xfId="343"/>
    <cellStyle name="Normal 2 5 2 2" xfId="344"/>
    <cellStyle name="Normal 2 5 3" xfId="345"/>
    <cellStyle name="Normal 2 6" xfId="346"/>
    <cellStyle name="Normal 2 6 2" xfId="347"/>
    <cellStyle name="Normal 2 7" xfId="348"/>
    <cellStyle name="Normal 2 8" xfId="4"/>
    <cellStyle name="Normal 23" xfId="349"/>
    <cellStyle name="Normal 23 10" xfId="350"/>
    <cellStyle name="Normal 23 10 2" xfId="351"/>
    <cellStyle name="Normal 23 10 2 2" xfId="352"/>
    <cellStyle name="Normal 23 10 3" xfId="353"/>
    <cellStyle name="Normal 23 10 3 2" xfId="354"/>
    <cellStyle name="Normal 23 10 4" xfId="355"/>
    <cellStyle name="Normal 23 11" xfId="356"/>
    <cellStyle name="Normal 23 11 2" xfId="357"/>
    <cellStyle name="Normal 23 11 2 2" xfId="358"/>
    <cellStyle name="Normal 23 11 3" xfId="359"/>
    <cellStyle name="Normal 23 12" xfId="360"/>
    <cellStyle name="Normal 23 12 2" xfId="361"/>
    <cellStyle name="Normal 23 13" xfId="362"/>
    <cellStyle name="Normal 23 13 2" xfId="363"/>
    <cellStyle name="Normal 23 14" xfId="364"/>
    <cellStyle name="Normal 23 2" xfId="365"/>
    <cellStyle name="Normal 23 2 10" xfId="366"/>
    <cellStyle name="Normal 23 2 10 2" xfId="367"/>
    <cellStyle name="Normal 23 2 10 2 2" xfId="368"/>
    <cellStyle name="Normal 23 2 10 3" xfId="369"/>
    <cellStyle name="Normal 23 2 11" xfId="370"/>
    <cellStyle name="Normal 23 2 11 2" xfId="371"/>
    <cellStyle name="Normal 23 2 12" xfId="372"/>
    <cellStyle name="Normal 23 2 12 2" xfId="373"/>
    <cellStyle name="Normal 23 2 13" xfId="374"/>
    <cellStyle name="Normal 23 2 2" xfId="375"/>
    <cellStyle name="Normal 23 2 2 10" xfId="376"/>
    <cellStyle name="Normal 23 2 2 10 2" xfId="377"/>
    <cellStyle name="Normal 23 2 2 10 2 2" xfId="378"/>
    <cellStyle name="Normal 23 2 2 10 3" xfId="379"/>
    <cellStyle name="Normal 23 2 2 11" xfId="380"/>
    <cellStyle name="Normal 23 2 2 11 2" xfId="381"/>
    <cellStyle name="Normal 23 2 2 12" xfId="382"/>
    <cellStyle name="Normal 23 2 2 12 2" xfId="383"/>
    <cellStyle name="Normal 23 2 2 13" xfId="384"/>
    <cellStyle name="Normal 23 2 2 2" xfId="385"/>
    <cellStyle name="Normal 23 2 2 2 10" xfId="386"/>
    <cellStyle name="Normal 23 2 2 2 10 2" xfId="387"/>
    <cellStyle name="Normal 23 2 2 2 11" xfId="388"/>
    <cellStyle name="Normal 23 2 2 2 2" xfId="389"/>
    <cellStyle name="Normal 23 2 2 2 2 2" xfId="390"/>
    <cellStyle name="Normal 23 2 2 2 2 2 2" xfId="391"/>
    <cellStyle name="Normal 23 2 2 2 2 2 2 2" xfId="392"/>
    <cellStyle name="Normal 23 2 2 2 2 2 3" xfId="393"/>
    <cellStyle name="Normal 23 2 2 2 2 3" xfId="394"/>
    <cellStyle name="Normal 23 2 2 2 2 3 2" xfId="395"/>
    <cellStyle name="Normal 23 2 2 2 2 4" xfId="396"/>
    <cellStyle name="Normal 23 2 2 2 2 4 2" xfId="397"/>
    <cellStyle name="Normal 23 2 2 2 2 5" xfId="398"/>
    <cellStyle name="Normal 23 2 2 2 2 5 2" xfId="399"/>
    <cellStyle name="Normal 23 2 2 2 2 6" xfId="400"/>
    <cellStyle name="Normal 23 2 2 2 3" xfId="401"/>
    <cellStyle name="Normal 23 2 2 2 3 2" xfId="402"/>
    <cellStyle name="Normal 23 2 2 2 3 2 2" xfId="403"/>
    <cellStyle name="Normal 23 2 2 2 3 2 2 2" xfId="404"/>
    <cellStyle name="Normal 23 2 2 2 3 2 3" xfId="405"/>
    <cellStyle name="Normal 23 2 2 2 3 3" xfId="406"/>
    <cellStyle name="Normal 23 2 2 2 3 3 2" xfId="407"/>
    <cellStyle name="Normal 23 2 2 2 3 4" xfId="408"/>
    <cellStyle name="Normal 23 2 2 2 3 4 2" xfId="409"/>
    <cellStyle name="Normal 23 2 2 2 3 5" xfId="410"/>
    <cellStyle name="Normal 23 2 2 2 4" xfId="411"/>
    <cellStyle name="Normal 23 2 2 2 4 2" xfId="412"/>
    <cellStyle name="Normal 23 2 2 2 4 2 2" xfId="413"/>
    <cellStyle name="Normal 23 2 2 2 4 2 2 2" xfId="414"/>
    <cellStyle name="Normal 23 2 2 2 4 2 3" xfId="415"/>
    <cellStyle name="Normal 23 2 2 2 4 3" xfId="416"/>
    <cellStyle name="Normal 23 2 2 2 4 3 2" xfId="417"/>
    <cellStyle name="Normal 23 2 2 2 4 4" xfId="418"/>
    <cellStyle name="Normal 23 2 2 2 4 4 2" xfId="419"/>
    <cellStyle name="Normal 23 2 2 2 4 5" xfId="420"/>
    <cellStyle name="Normal 23 2 2 2 5" xfId="421"/>
    <cellStyle name="Normal 23 2 2 2 5 2" xfId="422"/>
    <cellStyle name="Normal 23 2 2 2 5 2 2" xfId="423"/>
    <cellStyle name="Normal 23 2 2 2 5 2 2 2" xfId="424"/>
    <cellStyle name="Normal 23 2 2 2 5 2 3" xfId="425"/>
    <cellStyle name="Normal 23 2 2 2 5 3" xfId="426"/>
    <cellStyle name="Normal 23 2 2 2 5 3 2" xfId="427"/>
    <cellStyle name="Normal 23 2 2 2 5 4" xfId="428"/>
    <cellStyle name="Normal 23 2 2 2 5 4 2" xfId="429"/>
    <cellStyle name="Normal 23 2 2 2 5 5" xfId="430"/>
    <cellStyle name="Normal 23 2 2 2 6" xfId="431"/>
    <cellStyle name="Normal 23 2 2 2 6 2" xfId="432"/>
    <cellStyle name="Normal 23 2 2 2 6 2 2" xfId="433"/>
    <cellStyle name="Normal 23 2 2 2 6 2 2 2" xfId="434"/>
    <cellStyle name="Normal 23 2 2 2 6 2 3" xfId="435"/>
    <cellStyle name="Normal 23 2 2 2 6 3" xfId="436"/>
    <cellStyle name="Normal 23 2 2 2 6 3 2" xfId="437"/>
    <cellStyle name="Normal 23 2 2 2 6 4" xfId="438"/>
    <cellStyle name="Normal 23 2 2 2 6 4 2" xfId="439"/>
    <cellStyle name="Normal 23 2 2 2 6 5" xfId="440"/>
    <cellStyle name="Normal 23 2 2 2 7" xfId="441"/>
    <cellStyle name="Normal 23 2 2 2 7 2" xfId="442"/>
    <cellStyle name="Normal 23 2 2 2 7 2 2" xfId="443"/>
    <cellStyle name="Normal 23 2 2 2 7 3" xfId="444"/>
    <cellStyle name="Normal 23 2 2 2 7 3 2" xfId="445"/>
    <cellStyle name="Normal 23 2 2 2 7 4" xfId="446"/>
    <cellStyle name="Normal 23 2 2 2 8" xfId="447"/>
    <cellStyle name="Normal 23 2 2 2 8 2" xfId="448"/>
    <cellStyle name="Normal 23 2 2 2 8 2 2" xfId="449"/>
    <cellStyle name="Normal 23 2 2 2 8 3" xfId="450"/>
    <cellStyle name="Normal 23 2 2 2 9" xfId="451"/>
    <cellStyle name="Normal 23 2 2 2 9 2" xfId="452"/>
    <cellStyle name="Normal 23 2 2 3" xfId="453"/>
    <cellStyle name="Normal 23 2 2 3 2" xfId="454"/>
    <cellStyle name="Normal 23 2 2 3 2 2" xfId="455"/>
    <cellStyle name="Normal 23 2 2 3 2 2 2" xfId="456"/>
    <cellStyle name="Normal 23 2 2 3 2 3" xfId="457"/>
    <cellStyle name="Normal 23 2 2 3 3" xfId="458"/>
    <cellStyle name="Normal 23 2 2 3 3 2" xfId="459"/>
    <cellStyle name="Normal 23 2 2 3 4" xfId="460"/>
    <cellStyle name="Normal 23 2 2 3 4 2" xfId="461"/>
    <cellStyle name="Normal 23 2 2 3 5" xfId="462"/>
    <cellStyle name="Normal 23 2 2 3 5 2" xfId="463"/>
    <cellStyle name="Normal 23 2 2 3 6" xfId="464"/>
    <cellStyle name="Normal 23 2 2 4" xfId="465"/>
    <cellStyle name="Normal 23 2 2 4 2" xfId="466"/>
    <cellStyle name="Normal 23 2 2 4 2 2" xfId="467"/>
    <cellStyle name="Normal 23 2 2 4 2 2 2" xfId="468"/>
    <cellStyle name="Normal 23 2 2 4 2 3" xfId="469"/>
    <cellStyle name="Normal 23 2 2 4 3" xfId="470"/>
    <cellStyle name="Normal 23 2 2 4 3 2" xfId="471"/>
    <cellStyle name="Normal 23 2 2 4 4" xfId="472"/>
    <cellStyle name="Normal 23 2 2 4 4 2" xfId="473"/>
    <cellStyle name="Normal 23 2 2 4 5" xfId="474"/>
    <cellStyle name="Normal 23 2 2 5" xfId="475"/>
    <cellStyle name="Normal 23 2 2 5 2" xfId="476"/>
    <cellStyle name="Normal 23 2 2 5 2 2" xfId="477"/>
    <cellStyle name="Normal 23 2 2 5 2 2 2" xfId="478"/>
    <cellStyle name="Normal 23 2 2 5 2 3" xfId="479"/>
    <cellStyle name="Normal 23 2 2 5 3" xfId="480"/>
    <cellStyle name="Normal 23 2 2 5 3 2" xfId="481"/>
    <cellStyle name="Normal 23 2 2 5 4" xfId="482"/>
    <cellStyle name="Normal 23 2 2 5 4 2" xfId="483"/>
    <cellStyle name="Normal 23 2 2 5 5" xfId="484"/>
    <cellStyle name="Normal 23 2 2 6" xfId="485"/>
    <cellStyle name="Normal 23 2 2 6 2" xfId="486"/>
    <cellStyle name="Normal 23 2 2 6 2 2" xfId="487"/>
    <cellStyle name="Normal 23 2 2 6 2 2 2" xfId="488"/>
    <cellStyle name="Normal 23 2 2 6 2 3" xfId="489"/>
    <cellStyle name="Normal 23 2 2 6 3" xfId="490"/>
    <cellStyle name="Normal 23 2 2 6 3 2" xfId="491"/>
    <cellStyle name="Normal 23 2 2 6 4" xfId="492"/>
    <cellStyle name="Normal 23 2 2 6 4 2" xfId="493"/>
    <cellStyle name="Normal 23 2 2 6 5" xfId="494"/>
    <cellStyle name="Normal 23 2 2 7" xfId="495"/>
    <cellStyle name="Normal 23 2 2 7 2" xfId="496"/>
    <cellStyle name="Normal 23 2 2 7 2 2" xfId="497"/>
    <cellStyle name="Normal 23 2 2 7 2 2 2" xfId="498"/>
    <cellStyle name="Normal 23 2 2 7 2 3" xfId="499"/>
    <cellStyle name="Normal 23 2 2 7 3" xfId="500"/>
    <cellStyle name="Normal 23 2 2 7 3 2" xfId="501"/>
    <cellStyle name="Normal 23 2 2 7 4" xfId="502"/>
    <cellStyle name="Normal 23 2 2 7 4 2" xfId="503"/>
    <cellStyle name="Normal 23 2 2 7 5" xfId="504"/>
    <cellStyle name="Normal 23 2 2 8" xfId="505"/>
    <cellStyle name="Normal 23 2 2 8 2" xfId="506"/>
    <cellStyle name="Normal 23 2 2 8 2 2" xfId="507"/>
    <cellStyle name="Normal 23 2 2 8 2 2 2" xfId="508"/>
    <cellStyle name="Normal 23 2 2 8 2 3" xfId="509"/>
    <cellStyle name="Normal 23 2 2 8 3" xfId="510"/>
    <cellStyle name="Normal 23 2 2 8 3 2" xfId="511"/>
    <cellStyle name="Normal 23 2 2 8 4" xfId="512"/>
    <cellStyle name="Normal 23 2 2 9" xfId="513"/>
    <cellStyle name="Normal 23 2 2 9 2" xfId="514"/>
    <cellStyle name="Normal 23 2 2 9 2 2" xfId="515"/>
    <cellStyle name="Normal 23 2 2 9 3" xfId="516"/>
    <cellStyle name="Normal 23 2 2 9 3 2" xfId="517"/>
    <cellStyle name="Normal 23 2 2 9 4" xfId="518"/>
    <cellStyle name="Normal 23 2 3" xfId="519"/>
    <cellStyle name="Normal 23 2 3 2" xfId="520"/>
    <cellStyle name="Normal 23 2 3 2 2" xfId="521"/>
    <cellStyle name="Normal 23 2 3 2 2 2" xfId="522"/>
    <cellStyle name="Normal 23 2 3 2 3" xfId="523"/>
    <cellStyle name="Normal 23 2 3 3" xfId="524"/>
    <cellStyle name="Normal 23 2 3 3 2" xfId="525"/>
    <cellStyle name="Normal 23 2 3 3 3" xfId="526"/>
    <cellStyle name="Normal 23 2 3 4" xfId="527"/>
    <cellStyle name="Normal 23 2 3 4 2" xfId="528"/>
    <cellStyle name="Normal 23 2 3 5" xfId="529"/>
    <cellStyle name="Normal 23 2 3 5 2" xfId="530"/>
    <cellStyle name="Normal 23 2 3 6" xfId="531"/>
    <cellStyle name="Normal 23 2 4" xfId="532"/>
    <cellStyle name="Normal 23 2 4 2" xfId="533"/>
    <cellStyle name="Normal 23 2 4 2 2" xfId="534"/>
    <cellStyle name="Normal 23 2 4 2 2 2" xfId="535"/>
    <cellStyle name="Normal 23 2 4 2 3" xfId="536"/>
    <cellStyle name="Normal 23 2 4 3" xfId="537"/>
    <cellStyle name="Normal 23 2 4 3 2" xfId="538"/>
    <cellStyle name="Normal 23 2 4 4" xfId="539"/>
    <cellStyle name="Normal 23 2 4 4 2" xfId="540"/>
    <cellStyle name="Normal 23 2 4 5" xfId="541"/>
    <cellStyle name="Normal 23 2 5" xfId="542"/>
    <cellStyle name="Normal 23 2 5 2" xfId="543"/>
    <cellStyle name="Normal 23 2 5 2 2" xfId="544"/>
    <cellStyle name="Normal 23 2 5 2 2 2" xfId="545"/>
    <cellStyle name="Normal 23 2 5 2 3" xfId="546"/>
    <cellStyle name="Normal 23 2 5 3" xfId="547"/>
    <cellStyle name="Normal 23 2 5 3 2" xfId="548"/>
    <cellStyle name="Normal 23 2 5 4" xfId="549"/>
    <cellStyle name="Normal 23 2 5 4 2" xfId="550"/>
    <cellStyle name="Normal 23 2 5 5" xfId="551"/>
    <cellStyle name="Normal 23 2 6" xfId="552"/>
    <cellStyle name="Normal 23 2 6 2" xfId="553"/>
    <cellStyle name="Normal 23 2 6 2 2" xfId="554"/>
    <cellStyle name="Normal 23 2 6 2 2 2" xfId="555"/>
    <cellStyle name="Normal 23 2 6 2 3" xfId="556"/>
    <cellStyle name="Normal 23 2 6 3" xfId="557"/>
    <cellStyle name="Normal 23 2 6 3 2" xfId="558"/>
    <cellStyle name="Normal 23 2 6 4" xfId="559"/>
    <cellStyle name="Normal 23 2 6 4 2" xfId="560"/>
    <cellStyle name="Normal 23 2 6 5" xfId="561"/>
    <cellStyle name="Normal 23 2 7" xfId="562"/>
    <cellStyle name="Normal 23 2 7 2" xfId="563"/>
    <cellStyle name="Normal 23 2 7 2 2" xfId="564"/>
    <cellStyle name="Normal 23 2 7 2 2 2" xfId="565"/>
    <cellStyle name="Normal 23 2 7 2 3" xfId="566"/>
    <cellStyle name="Normal 23 2 7 3" xfId="567"/>
    <cellStyle name="Normal 23 2 7 3 2" xfId="568"/>
    <cellStyle name="Normal 23 2 7 4" xfId="569"/>
    <cellStyle name="Normal 23 2 7 4 2" xfId="570"/>
    <cellStyle name="Normal 23 2 7 5" xfId="571"/>
    <cellStyle name="Normal 23 2 8" xfId="572"/>
    <cellStyle name="Normal 23 2 8 2" xfId="573"/>
    <cellStyle name="Normal 23 2 8 2 2" xfId="574"/>
    <cellStyle name="Normal 23 2 8 2 2 2" xfId="575"/>
    <cellStyle name="Normal 23 2 8 2 3" xfId="576"/>
    <cellStyle name="Normal 23 2 8 3" xfId="577"/>
    <cellStyle name="Normal 23 2 8 3 2" xfId="578"/>
    <cellStyle name="Normal 23 2 8 4" xfId="579"/>
    <cellStyle name="Normal 23 2 8 4 2" xfId="580"/>
    <cellStyle name="Normal 23 2 8 5" xfId="581"/>
    <cellStyle name="Normal 23 2 9" xfId="582"/>
    <cellStyle name="Normal 23 2 9 2" xfId="583"/>
    <cellStyle name="Normal 23 2 9 2 2" xfId="584"/>
    <cellStyle name="Normal 23 2 9 3" xfId="585"/>
    <cellStyle name="Normal 23 2 9 3 2" xfId="586"/>
    <cellStyle name="Normal 23 2 9 4" xfId="587"/>
    <cellStyle name="Normal 23 3" xfId="588"/>
    <cellStyle name="Normal 23 3 10" xfId="589"/>
    <cellStyle name="Normal 23 3 10 2" xfId="590"/>
    <cellStyle name="Normal 23 3 11" xfId="591"/>
    <cellStyle name="Normal 23 3 11 2" xfId="592"/>
    <cellStyle name="Normal 23 3 12" xfId="593"/>
    <cellStyle name="Normal 23 3 2" xfId="594"/>
    <cellStyle name="Normal 23 3 2 2" xfId="595"/>
    <cellStyle name="Normal 23 3 2 2 2" xfId="596"/>
    <cellStyle name="Normal 23 3 2 2 2 2" xfId="597"/>
    <cellStyle name="Normal 23 3 2 2 3" xfId="598"/>
    <cellStyle name="Normal 23 3 2 3" xfId="599"/>
    <cellStyle name="Normal 23 3 2 3 2" xfId="600"/>
    <cellStyle name="Normal 23 3 2 3 3" xfId="601"/>
    <cellStyle name="Normal 23 3 2 4" xfId="602"/>
    <cellStyle name="Normal 23 3 2 4 2" xfId="603"/>
    <cellStyle name="Normal 23 3 2 5" xfId="604"/>
    <cellStyle name="Normal 23 3 2 5 2" xfId="605"/>
    <cellStyle name="Normal 23 3 2 6" xfId="606"/>
    <cellStyle name="Normal 23 3 3" xfId="607"/>
    <cellStyle name="Normal 23 3 3 2" xfId="608"/>
    <cellStyle name="Normal 23 3 3 2 2" xfId="609"/>
    <cellStyle name="Normal 23 3 3 2 2 2" xfId="610"/>
    <cellStyle name="Normal 23 3 3 2 3" xfId="611"/>
    <cellStyle name="Normal 23 3 3 3" xfId="612"/>
    <cellStyle name="Normal 23 3 3 3 2" xfId="613"/>
    <cellStyle name="Normal 23 3 3 4" xfId="614"/>
    <cellStyle name="Normal 23 3 3 4 2" xfId="615"/>
    <cellStyle name="Normal 23 3 3 5" xfId="616"/>
    <cellStyle name="Normal 23 3 4" xfId="617"/>
    <cellStyle name="Normal 23 3 4 2" xfId="618"/>
    <cellStyle name="Normal 23 3 4 2 2" xfId="619"/>
    <cellStyle name="Normal 23 3 4 2 2 2" xfId="620"/>
    <cellStyle name="Normal 23 3 4 2 3" xfId="621"/>
    <cellStyle name="Normal 23 3 4 3" xfId="622"/>
    <cellStyle name="Normal 23 3 4 3 2" xfId="623"/>
    <cellStyle name="Normal 23 3 4 4" xfId="624"/>
    <cellStyle name="Normal 23 3 4 4 2" xfId="625"/>
    <cellStyle name="Normal 23 3 4 5" xfId="626"/>
    <cellStyle name="Normal 23 3 5" xfId="627"/>
    <cellStyle name="Normal 23 3 5 2" xfId="628"/>
    <cellStyle name="Normal 23 3 5 2 2" xfId="629"/>
    <cellStyle name="Normal 23 3 5 2 2 2" xfId="630"/>
    <cellStyle name="Normal 23 3 5 2 3" xfId="631"/>
    <cellStyle name="Normal 23 3 5 3" xfId="632"/>
    <cellStyle name="Normal 23 3 5 3 2" xfId="633"/>
    <cellStyle name="Normal 23 3 5 4" xfId="634"/>
    <cellStyle name="Normal 23 3 5 4 2" xfId="635"/>
    <cellStyle name="Normal 23 3 5 5" xfId="636"/>
    <cellStyle name="Normal 23 3 6" xfId="637"/>
    <cellStyle name="Normal 23 3 6 2" xfId="638"/>
    <cellStyle name="Normal 23 3 6 2 2" xfId="639"/>
    <cellStyle name="Normal 23 3 6 2 2 2" xfId="640"/>
    <cellStyle name="Normal 23 3 6 2 3" xfId="641"/>
    <cellStyle name="Normal 23 3 6 3" xfId="642"/>
    <cellStyle name="Normal 23 3 6 3 2" xfId="643"/>
    <cellStyle name="Normal 23 3 6 4" xfId="644"/>
    <cellStyle name="Normal 23 3 6 4 2" xfId="645"/>
    <cellStyle name="Normal 23 3 6 5" xfId="646"/>
    <cellStyle name="Normal 23 3 7" xfId="647"/>
    <cellStyle name="Normal 23 3 7 2" xfId="648"/>
    <cellStyle name="Normal 23 3 7 2 2" xfId="649"/>
    <cellStyle name="Normal 23 3 7 2 2 2" xfId="650"/>
    <cellStyle name="Normal 23 3 7 2 3" xfId="651"/>
    <cellStyle name="Normal 23 3 7 3" xfId="652"/>
    <cellStyle name="Normal 23 3 7 3 2" xfId="653"/>
    <cellStyle name="Normal 23 3 7 4" xfId="654"/>
    <cellStyle name="Normal 23 3 7 4 2" xfId="655"/>
    <cellStyle name="Normal 23 3 7 5" xfId="656"/>
    <cellStyle name="Normal 23 3 8" xfId="657"/>
    <cellStyle name="Normal 23 3 8 2" xfId="658"/>
    <cellStyle name="Normal 23 3 8 2 2" xfId="659"/>
    <cellStyle name="Normal 23 3 8 3" xfId="660"/>
    <cellStyle name="Normal 23 3 8 3 2" xfId="661"/>
    <cellStyle name="Normal 23 3 8 4" xfId="662"/>
    <cellStyle name="Normal 23 3 9" xfId="663"/>
    <cellStyle name="Normal 23 3 9 2" xfId="664"/>
    <cellStyle name="Normal 23 3 9 2 2" xfId="665"/>
    <cellStyle name="Normal 23 3 9 3" xfId="666"/>
    <cellStyle name="Normal 23 4" xfId="667"/>
    <cellStyle name="Normal 23 4 2" xfId="668"/>
    <cellStyle name="Normal 23 4 2 2" xfId="669"/>
    <cellStyle name="Normal 23 4 2 2 2" xfId="670"/>
    <cellStyle name="Normal 23 4 2 2 3" xfId="671"/>
    <cellStyle name="Normal 23 4 2 3" xfId="672"/>
    <cellStyle name="Normal 23 4 2 3 2" xfId="673"/>
    <cellStyle name="Normal 23 4 2 3 3" xfId="674"/>
    <cellStyle name="Normal 23 4 2 4" xfId="675"/>
    <cellStyle name="Normal 23 4 2 5" xfId="676"/>
    <cellStyle name="Normal 23 4 3" xfId="677"/>
    <cellStyle name="Normal 23 4 3 2" xfId="678"/>
    <cellStyle name="Normal 23 4 3 3" xfId="679"/>
    <cellStyle name="Normal 23 4 4" xfId="680"/>
    <cellStyle name="Normal 23 4 4 2" xfId="681"/>
    <cellStyle name="Normal 23 4 4 3" xfId="682"/>
    <cellStyle name="Normal 23 4 5" xfId="683"/>
    <cellStyle name="Normal 23 4 5 2" xfId="684"/>
    <cellStyle name="Normal 23 4 6" xfId="685"/>
    <cellStyle name="Normal 23 4 7" xfId="686"/>
    <cellStyle name="Normal 23 5" xfId="687"/>
    <cellStyle name="Normal 23 5 2" xfId="688"/>
    <cellStyle name="Normal 23 5 2 2" xfId="689"/>
    <cellStyle name="Normal 23 5 2 2 2" xfId="690"/>
    <cellStyle name="Normal 23 5 2 2 3" xfId="691"/>
    <cellStyle name="Normal 23 5 2 3" xfId="692"/>
    <cellStyle name="Normal 23 5 2 3 2" xfId="693"/>
    <cellStyle name="Normal 23 5 2 3 3" xfId="694"/>
    <cellStyle name="Normal 23 5 2 4" xfId="695"/>
    <cellStyle name="Normal 23 5 2 5" xfId="696"/>
    <cellStyle name="Normal 23 5 3" xfId="697"/>
    <cellStyle name="Normal 23 5 3 2" xfId="698"/>
    <cellStyle name="Normal 23 5 3 3" xfId="699"/>
    <cellStyle name="Normal 23 5 4" xfId="700"/>
    <cellStyle name="Normal 23 5 4 2" xfId="701"/>
    <cellStyle name="Normal 23 5 4 3" xfId="702"/>
    <cellStyle name="Normal 23 5 5" xfId="703"/>
    <cellStyle name="Normal 23 5 6" xfId="704"/>
    <cellStyle name="Normal 23 5 7" xfId="705"/>
    <cellStyle name="Normal 23 6" xfId="706"/>
    <cellStyle name="Normal 23 6 2" xfId="707"/>
    <cellStyle name="Normal 23 6 2 2" xfId="708"/>
    <cellStyle name="Normal 23 6 2 2 2" xfId="709"/>
    <cellStyle name="Normal 23 6 2 3" xfId="710"/>
    <cellStyle name="Normal 23 6 3" xfId="711"/>
    <cellStyle name="Normal 23 6 3 2" xfId="712"/>
    <cellStyle name="Normal 23 6 3 3" xfId="713"/>
    <cellStyle name="Normal 23 6 4" xfId="714"/>
    <cellStyle name="Normal 23 6 4 2" xfId="715"/>
    <cellStyle name="Normal 23 6 5" xfId="716"/>
    <cellStyle name="Normal 23 7" xfId="717"/>
    <cellStyle name="Normal 23 7 2" xfId="718"/>
    <cellStyle name="Normal 23 7 2 2" xfId="719"/>
    <cellStyle name="Normal 23 7 2 2 2" xfId="720"/>
    <cellStyle name="Normal 23 7 2 3" xfId="721"/>
    <cellStyle name="Normal 23 7 3" xfId="722"/>
    <cellStyle name="Normal 23 7 3 2" xfId="723"/>
    <cellStyle name="Normal 23 7 4" xfId="724"/>
    <cellStyle name="Normal 23 7 4 2" xfId="725"/>
    <cellStyle name="Normal 23 7 5" xfId="726"/>
    <cellStyle name="Normal 23 8" xfId="727"/>
    <cellStyle name="Normal 23 8 2" xfId="728"/>
    <cellStyle name="Normal 23 8 2 2" xfId="729"/>
    <cellStyle name="Normal 23 8 2 2 2" xfId="730"/>
    <cellStyle name="Normal 23 8 2 3" xfId="731"/>
    <cellStyle name="Normal 23 8 3" xfId="732"/>
    <cellStyle name="Normal 23 8 3 2" xfId="733"/>
    <cellStyle name="Normal 23 8 4" xfId="734"/>
    <cellStyle name="Normal 23 8 4 2" xfId="735"/>
    <cellStyle name="Normal 23 8 5" xfId="736"/>
    <cellStyle name="Normal 23 9" xfId="737"/>
    <cellStyle name="Normal 23 9 2" xfId="738"/>
    <cellStyle name="Normal 23 9 2 2" xfId="739"/>
    <cellStyle name="Normal 23 9 2 2 2" xfId="740"/>
    <cellStyle name="Normal 23 9 2 3" xfId="741"/>
    <cellStyle name="Normal 23 9 3" xfId="742"/>
    <cellStyle name="Normal 23 9 3 2" xfId="743"/>
    <cellStyle name="Normal 23 9 4" xfId="744"/>
    <cellStyle name="Normal 23 9 4 2" xfId="745"/>
    <cellStyle name="Normal 23 9 5" xfId="746"/>
    <cellStyle name="Normal 3" xfId="5"/>
    <cellStyle name="Normal 3 2" xfId="747"/>
    <cellStyle name="Normal 3 2 2" xfId="8"/>
    <cellStyle name="Normal 3 2 2 2" xfId="748"/>
    <cellStyle name="Normal 3 2 2 2 2" xfId="749"/>
    <cellStyle name="Normal 3 2 2 3" xfId="750"/>
    <cellStyle name="Normal 3 2 3" xfId="751"/>
    <cellStyle name="Normal 3 2 3 2" xfId="752"/>
    <cellStyle name="Normal 3 2 3 2 2" xfId="753"/>
    <cellStyle name="Normal 3 2 3 3" xfId="754"/>
    <cellStyle name="Normal 3 2 4" xfId="755"/>
    <cellStyle name="Normal 3 2 4 2" xfId="756"/>
    <cellStyle name="Normal 3 2 4 2 2" xfId="757"/>
    <cellStyle name="Normal 3 2 4 3" xfId="758"/>
    <cellStyle name="Normal 3 2 5" xfId="759"/>
    <cellStyle name="Normal 3 2 5 2" xfId="760"/>
    <cellStyle name="Normal 3 2 6" xfId="761"/>
    <cellStyle name="Normal 3 3" xfId="762"/>
    <cellStyle name="Normal 3 3 2" xfId="763"/>
    <cellStyle name="Normal 3 3 2 2" xfId="764"/>
    <cellStyle name="Normal 3 3 3" xfId="765"/>
    <cellStyle name="Normal 3 4" xfId="766"/>
    <cellStyle name="Normal 3 4 2" xfId="767"/>
    <cellStyle name="Normal 3 4 2 2" xfId="768"/>
    <cellStyle name="Normal 3 4 3" xfId="769"/>
    <cellStyle name="Normal 3 5" xfId="770"/>
    <cellStyle name="Normal 3 5 2" xfId="771"/>
    <cellStyle name="Normal 3 5 2 2" xfId="772"/>
    <cellStyle name="Normal 3 5 3" xfId="773"/>
    <cellStyle name="Normal 3 6" xfId="774"/>
    <cellStyle name="Normal 3 6 2" xfId="775"/>
    <cellStyle name="Normal 3 7" xfId="776"/>
    <cellStyle name="Normal 4" xfId="6"/>
    <cellStyle name="Normal 4 10" xfId="777"/>
    <cellStyle name="Normal 4 10 2" xfId="778"/>
    <cellStyle name="Normal 4 11" xfId="779"/>
    <cellStyle name="Normal 4 11 2" xfId="780"/>
    <cellStyle name="Normal 4 12" xfId="781"/>
    <cellStyle name="Normal 4 2" xfId="782"/>
    <cellStyle name="Normal 4 2 2" xfId="783"/>
    <cellStyle name="Normal 4 2 2 2" xfId="784"/>
    <cellStyle name="Normal 4 2 2 2 2" xfId="785"/>
    <cellStyle name="Normal 4 2 2 3" xfId="786"/>
    <cellStyle name="Normal 4 2 3" xfId="787"/>
    <cellStyle name="Normal 4 2 3 2" xfId="788"/>
    <cellStyle name="Normal 4 2 3 2 2" xfId="789"/>
    <cellStyle name="Normal 4 2 3 3" xfId="790"/>
    <cellStyle name="Normal 4 2 4" xfId="791"/>
    <cellStyle name="Normal 4 2 4 2" xfId="792"/>
    <cellStyle name="Normal 4 2 4 2 2" xfId="793"/>
    <cellStyle name="Normal 4 2 4 3" xfId="794"/>
    <cellStyle name="Normal 4 2 5" xfId="795"/>
    <cellStyle name="Normal 4 2 5 2" xfId="796"/>
    <cellStyle name="Normal 4 2 6" xfId="797"/>
    <cellStyle name="Normal 4 3" xfId="798"/>
    <cellStyle name="Normal 4 3 2" xfId="799"/>
    <cellStyle name="Normal 4 3 2 2" xfId="800"/>
    <cellStyle name="Normal 4 3 2 2 2" xfId="801"/>
    <cellStyle name="Normal 4 3 2 3" xfId="802"/>
    <cellStyle name="Normal 4 3 3" xfId="803"/>
    <cellStyle name="Normal 4 3 3 2" xfId="804"/>
    <cellStyle name="Normal 4 3 4" xfId="805"/>
    <cellStyle name="Normal 4 3 4 2" xfId="806"/>
    <cellStyle name="Normal 4 3 5" xfId="807"/>
    <cellStyle name="Normal 4 4" xfId="808"/>
    <cellStyle name="Normal 4 4 2" xfId="809"/>
    <cellStyle name="Normal 4 4 2 2" xfId="810"/>
    <cellStyle name="Normal 4 4 2 2 2" xfId="811"/>
    <cellStyle name="Normal 4 4 2 3" xfId="812"/>
    <cellStyle name="Normal 4 4 3" xfId="813"/>
    <cellStyle name="Normal 4 4 3 2" xfId="814"/>
    <cellStyle name="Normal 4 4 4" xfId="815"/>
    <cellStyle name="Normal 4 4 4 2" xfId="816"/>
    <cellStyle name="Normal 4 4 5" xfId="817"/>
    <cellStyle name="Normal 4 5" xfId="818"/>
    <cellStyle name="Normal 4 5 2" xfId="819"/>
    <cellStyle name="Normal 4 5 2 2" xfId="820"/>
    <cellStyle name="Normal 4 5 2 2 2" xfId="821"/>
    <cellStyle name="Normal 4 5 2 3" xfId="822"/>
    <cellStyle name="Normal 4 5 3" xfId="823"/>
    <cellStyle name="Normal 4 5 3 2" xfId="824"/>
    <cellStyle name="Normal 4 5 4" xfId="825"/>
    <cellStyle name="Normal 4 5 4 2" xfId="826"/>
    <cellStyle name="Normal 4 5 5" xfId="827"/>
    <cellStyle name="Normal 4 6" xfId="828"/>
    <cellStyle name="Normal 4 6 2" xfId="829"/>
    <cellStyle name="Normal 4 6 2 2" xfId="830"/>
    <cellStyle name="Normal 4 6 2 2 2" xfId="831"/>
    <cellStyle name="Normal 4 6 2 3" xfId="832"/>
    <cellStyle name="Normal 4 6 3" xfId="833"/>
    <cellStyle name="Normal 4 6 3 2" xfId="834"/>
    <cellStyle name="Normal 4 6 4" xfId="835"/>
    <cellStyle name="Normal 4 6 4 2" xfId="836"/>
    <cellStyle name="Normal 4 6 5" xfId="837"/>
    <cellStyle name="Normal 4 7" xfId="838"/>
    <cellStyle name="Normal 4 7 2" xfId="839"/>
    <cellStyle name="Normal 4 7 2 2" xfId="840"/>
    <cellStyle name="Normal 4 7 2 2 2" xfId="841"/>
    <cellStyle name="Normal 4 7 2 3" xfId="842"/>
    <cellStyle name="Normal 4 7 3" xfId="843"/>
    <cellStyle name="Normal 4 7 3 2" xfId="844"/>
    <cellStyle name="Normal 4 7 4" xfId="845"/>
    <cellStyle name="Normal 4 7 4 2" xfId="846"/>
    <cellStyle name="Normal 4 7 5" xfId="847"/>
    <cellStyle name="Normal 4 8" xfId="848"/>
    <cellStyle name="Normal 4 8 2" xfId="849"/>
    <cellStyle name="Normal 4 8 2 2" xfId="850"/>
    <cellStyle name="Normal 4 8 3" xfId="851"/>
    <cellStyle name="Normal 4 8 3 2" xfId="852"/>
    <cellStyle name="Normal 4 8 4" xfId="853"/>
    <cellStyle name="Normal 4 9" xfId="854"/>
    <cellStyle name="Normal 4 9 2" xfId="855"/>
    <cellStyle name="Normal 4 9 2 2" xfId="856"/>
    <cellStyle name="Normal 4 9 3" xfId="857"/>
    <cellStyle name="Normal 5" xfId="858"/>
    <cellStyle name="Normal 5 10" xfId="859"/>
    <cellStyle name="Normal 5 10 2" xfId="860"/>
    <cellStyle name="Normal 5 11" xfId="861"/>
    <cellStyle name="Normal 5 11 2" xfId="862"/>
    <cellStyle name="Normal 5 12" xfId="863"/>
    <cellStyle name="Normal 5 2" xfId="864"/>
    <cellStyle name="Normal 5 2 2" xfId="865"/>
    <cellStyle name="Normal 5 2 2 2" xfId="866"/>
    <cellStyle name="Normal 5 2 2 2 2" xfId="867"/>
    <cellStyle name="Normal 5 2 2 3" xfId="868"/>
    <cellStyle name="Normal 5 2 3" xfId="869"/>
    <cellStyle name="Normal 5 2 3 2" xfId="870"/>
    <cellStyle name="Normal 5 2 4" xfId="871"/>
    <cellStyle name="Normal 5 2 4 2" xfId="872"/>
    <cellStyle name="Normal 5 2 5" xfId="873"/>
    <cellStyle name="Normal 5 2 5 2" xfId="874"/>
    <cellStyle name="Normal 5 2 6" xfId="875"/>
    <cellStyle name="Normal 5 3" xfId="876"/>
    <cellStyle name="Normal 5 3 2" xfId="877"/>
    <cellStyle name="Normal 5 3 2 2" xfId="878"/>
    <cellStyle name="Normal 5 3 2 2 2" xfId="879"/>
    <cellStyle name="Normal 5 3 2 3" xfId="880"/>
    <cellStyle name="Normal 5 3 3" xfId="881"/>
    <cellStyle name="Normal 5 3 3 2" xfId="882"/>
    <cellStyle name="Normal 5 3 4" xfId="883"/>
    <cellStyle name="Normal 5 3 4 2" xfId="884"/>
    <cellStyle name="Normal 5 3 5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4 4" xfId="893"/>
    <cellStyle name="Normal 5 4 4 2" xfId="894"/>
    <cellStyle name="Normal 5 4 5" xfId="895"/>
    <cellStyle name="Normal 5 5" xfId="896"/>
    <cellStyle name="Normal 5 5 2" xfId="897"/>
    <cellStyle name="Normal 5 5 2 2" xfId="898"/>
    <cellStyle name="Normal 5 5 2 2 2" xfId="899"/>
    <cellStyle name="Normal 5 5 2 3" xfId="900"/>
    <cellStyle name="Normal 5 5 3" xfId="901"/>
    <cellStyle name="Normal 5 5 3 2" xfId="902"/>
    <cellStyle name="Normal 5 5 4" xfId="903"/>
    <cellStyle name="Normal 5 5 4 2" xfId="904"/>
    <cellStyle name="Normal 5 5 5" xfId="905"/>
    <cellStyle name="Normal 5 6" xfId="906"/>
    <cellStyle name="Normal 5 6 2" xfId="907"/>
    <cellStyle name="Normal 5 6 2 2" xfId="908"/>
    <cellStyle name="Normal 5 6 2 2 2" xfId="909"/>
    <cellStyle name="Normal 5 6 2 3" xfId="910"/>
    <cellStyle name="Normal 5 6 3" xfId="911"/>
    <cellStyle name="Normal 5 6 3 2" xfId="912"/>
    <cellStyle name="Normal 5 6 4" xfId="913"/>
    <cellStyle name="Normal 5 6 4 2" xfId="914"/>
    <cellStyle name="Normal 5 6 5" xfId="915"/>
    <cellStyle name="Normal 5 7" xfId="916"/>
    <cellStyle name="Normal 5 7 2" xfId="917"/>
    <cellStyle name="Normal 5 7 2 2" xfId="918"/>
    <cellStyle name="Normal 5 7 2 2 2" xfId="919"/>
    <cellStyle name="Normal 5 7 2 3" xfId="920"/>
    <cellStyle name="Normal 5 7 3" xfId="921"/>
    <cellStyle name="Normal 5 7 3 2" xfId="922"/>
    <cellStyle name="Normal 5 7 4" xfId="923"/>
    <cellStyle name="Normal 5 7 4 2" xfId="924"/>
    <cellStyle name="Normal 5 7 5" xfId="925"/>
    <cellStyle name="Normal 5 8" xfId="926"/>
    <cellStyle name="Normal 5 8 2" xfId="927"/>
    <cellStyle name="Normal 5 8 2 2" xfId="928"/>
    <cellStyle name="Normal 5 8 3" xfId="929"/>
    <cellStyle name="Normal 5 8 3 2" xfId="930"/>
    <cellStyle name="Normal 5 8 4" xfId="931"/>
    <cellStyle name="Normal 5 9" xfId="932"/>
    <cellStyle name="Normal 5 9 2" xfId="933"/>
    <cellStyle name="Normal 5 9 2 2" xfId="934"/>
    <cellStyle name="Normal 5 9 3" xfId="935"/>
    <cellStyle name="Normal 6" xfId="936"/>
    <cellStyle name="Normal 6 10" xfId="937"/>
    <cellStyle name="Normal 6 10 2" xfId="938"/>
    <cellStyle name="Normal 6 11" xfId="939"/>
    <cellStyle name="Normal 6 11 2" xfId="940"/>
    <cellStyle name="Normal 6 12" xfId="941"/>
    <cellStyle name="Normal 6 2" xfId="942"/>
    <cellStyle name="Normal 6 2 2" xfId="943"/>
    <cellStyle name="Normal 6 2 2 2" xfId="944"/>
    <cellStyle name="Normal 6 2 2 2 2" xfId="945"/>
    <cellStyle name="Normal 6 2 2 3" xfId="946"/>
    <cellStyle name="Normal 6 2 3" xfId="947"/>
    <cellStyle name="Normal 6 2 3 2" xfId="948"/>
    <cellStyle name="Normal 6 2 4" xfId="949"/>
    <cellStyle name="Normal 6 2 4 2" xfId="950"/>
    <cellStyle name="Normal 6 2 5" xfId="951"/>
    <cellStyle name="Normal 6 2 5 2" xfId="952"/>
    <cellStyle name="Normal 6 2 6" xfId="953"/>
    <cellStyle name="Normal 6 3" xfId="954"/>
    <cellStyle name="Normal 6 3 2" xfId="955"/>
    <cellStyle name="Normal 6 3 2 2" xfId="956"/>
    <cellStyle name="Normal 6 3 2 2 2" xfId="957"/>
    <cellStyle name="Normal 6 3 2 3" xfId="958"/>
    <cellStyle name="Normal 6 3 3" xfId="959"/>
    <cellStyle name="Normal 6 3 3 2" xfId="960"/>
    <cellStyle name="Normal 6 3 4" xfId="961"/>
    <cellStyle name="Normal 6 3 4 2" xfId="962"/>
    <cellStyle name="Normal 6 3 5" xfId="963"/>
    <cellStyle name="Normal 6 4" xfId="964"/>
    <cellStyle name="Normal 6 4 2" xfId="965"/>
    <cellStyle name="Normal 6 4 2 2" xfId="966"/>
    <cellStyle name="Normal 6 4 2 2 2" xfId="967"/>
    <cellStyle name="Normal 6 4 2 3" xfId="968"/>
    <cellStyle name="Normal 6 4 3" xfId="969"/>
    <cellStyle name="Normal 6 4 3 2" xfId="970"/>
    <cellStyle name="Normal 6 4 4" xfId="971"/>
    <cellStyle name="Normal 6 4 4 2" xfId="972"/>
    <cellStyle name="Normal 6 4 5" xfId="973"/>
    <cellStyle name="Normal 6 5" xfId="974"/>
    <cellStyle name="Normal 6 5 2" xfId="975"/>
    <cellStyle name="Normal 6 5 2 2" xfId="976"/>
    <cellStyle name="Normal 6 5 2 2 2" xfId="977"/>
    <cellStyle name="Normal 6 5 2 3" xfId="978"/>
    <cellStyle name="Normal 6 5 3" xfId="979"/>
    <cellStyle name="Normal 6 5 3 2" xfId="980"/>
    <cellStyle name="Normal 6 5 4" xfId="981"/>
    <cellStyle name="Normal 6 5 4 2" xfId="982"/>
    <cellStyle name="Normal 6 5 5" xfId="983"/>
    <cellStyle name="Normal 6 6" xfId="984"/>
    <cellStyle name="Normal 6 6 2" xfId="985"/>
    <cellStyle name="Normal 6 6 2 2" xfId="986"/>
    <cellStyle name="Normal 6 6 2 2 2" xfId="987"/>
    <cellStyle name="Normal 6 6 2 3" xfId="988"/>
    <cellStyle name="Normal 6 6 3" xfId="989"/>
    <cellStyle name="Normal 6 6 3 2" xfId="990"/>
    <cellStyle name="Normal 6 6 4" xfId="991"/>
    <cellStyle name="Normal 6 6 4 2" xfId="992"/>
    <cellStyle name="Normal 6 6 5" xfId="993"/>
    <cellStyle name="Normal 6 7" xfId="994"/>
    <cellStyle name="Normal 6 7 2" xfId="995"/>
    <cellStyle name="Normal 6 7 2 2" xfId="996"/>
    <cellStyle name="Normal 6 7 2 2 2" xfId="997"/>
    <cellStyle name="Normal 6 7 2 3" xfId="998"/>
    <cellStyle name="Normal 6 7 3" xfId="999"/>
    <cellStyle name="Normal 6 7 3 2" xfId="1000"/>
    <cellStyle name="Normal 6 7 4" xfId="1001"/>
    <cellStyle name="Normal 6 7 4 2" xfId="1002"/>
    <cellStyle name="Normal 6 7 5" xfId="1003"/>
    <cellStyle name="Normal 6 8" xfId="1004"/>
    <cellStyle name="Normal 6 8 2" xfId="1005"/>
    <cellStyle name="Normal 6 8 2 2" xfId="1006"/>
    <cellStyle name="Normal 6 8 3" xfId="1007"/>
    <cellStyle name="Normal 6 8 3 2" xfId="1008"/>
    <cellStyle name="Normal 6 8 4" xfId="1009"/>
    <cellStyle name="Normal 6 9" xfId="1010"/>
    <cellStyle name="Normal 6 9 2" xfId="1011"/>
    <cellStyle name="Normal 6 9 2 2" xfId="1012"/>
    <cellStyle name="Normal 6 9 3" xfId="1013"/>
    <cellStyle name="Normal 7" xfId="1014"/>
    <cellStyle name="Normal 7 10" xfId="1015"/>
    <cellStyle name="Normal 7 10 2" xfId="1016"/>
    <cellStyle name="Normal 7 11" xfId="1017"/>
    <cellStyle name="Normal 7 11 2" xfId="1018"/>
    <cellStyle name="Normal 7 12" xfId="1019"/>
    <cellStyle name="Normal 7 2" xfId="1020"/>
    <cellStyle name="Normal 7 2 2" xfId="1021"/>
    <cellStyle name="Normal 7 2 2 2" xfId="1022"/>
    <cellStyle name="Normal 7 2 2 2 2" xfId="1023"/>
    <cellStyle name="Normal 7 2 2 3" xfId="1024"/>
    <cellStyle name="Normal 7 2 3" xfId="1025"/>
    <cellStyle name="Normal 7 2 3 2" xfId="1026"/>
    <cellStyle name="Normal 7 2 4" xfId="1027"/>
    <cellStyle name="Normal 7 2 4 2" xfId="1028"/>
    <cellStyle name="Normal 7 2 5" xfId="1029"/>
    <cellStyle name="Normal 7 2 5 2" xfId="1030"/>
    <cellStyle name="Normal 7 2 6" xfId="1031"/>
    <cellStyle name="Normal 7 3" xfId="1032"/>
    <cellStyle name="Normal 7 3 2" xfId="1033"/>
    <cellStyle name="Normal 7 3 2 2" xfId="1034"/>
    <cellStyle name="Normal 7 3 2 2 2" xfId="1035"/>
    <cellStyle name="Normal 7 3 2 3" xfId="1036"/>
    <cellStyle name="Normal 7 3 3" xfId="1037"/>
    <cellStyle name="Normal 7 3 3 2" xfId="1038"/>
    <cellStyle name="Normal 7 3 4" xfId="1039"/>
    <cellStyle name="Normal 7 3 4 2" xfId="1040"/>
    <cellStyle name="Normal 7 3 5" xfId="1041"/>
    <cellStyle name="Normal 7 4" xfId="1042"/>
    <cellStyle name="Normal 7 4 2" xfId="1043"/>
    <cellStyle name="Normal 7 4 2 2" xfId="1044"/>
    <cellStyle name="Normal 7 4 2 2 2" xfId="1045"/>
    <cellStyle name="Normal 7 4 2 3" xfId="1046"/>
    <cellStyle name="Normal 7 4 3" xfId="1047"/>
    <cellStyle name="Normal 7 4 3 2" xfId="1048"/>
    <cellStyle name="Normal 7 4 4" xfId="1049"/>
    <cellStyle name="Normal 7 4 4 2" xfId="1050"/>
    <cellStyle name="Normal 7 4 5" xfId="1051"/>
    <cellStyle name="Normal 7 5" xfId="1052"/>
    <cellStyle name="Normal 7 5 2" xfId="1053"/>
    <cellStyle name="Normal 7 5 2 2" xfId="1054"/>
    <cellStyle name="Normal 7 5 2 2 2" xfId="1055"/>
    <cellStyle name="Normal 7 5 2 3" xfId="1056"/>
    <cellStyle name="Normal 7 5 3" xfId="1057"/>
    <cellStyle name="Normal 7 5 3 2" xfId="1058"/>
    <cellStyle name="Normal 7 5 4" xfId="1059"/>
    <cellStyle name="Normal 7 5 4 2" xfId="1060"/>
    <cellStyle name="Normal 7 5 5" xfId="1061"/>
    <cellStyle name="Normal 7 6" xfId="1062"/>
    <cellStyle name="Normal 7 6 2" xfId="1063"/>
    <cellStyle name="Normal 7 6 2 2" xfId="1064"/>
    <cellStyle name="Normal 7 6 2 2 2" xfId="1065"/>
    <cellStyle name="Normal 7 6 2 3" xfId="1066"/>
    <cellStyle name="Normal 7 6 3" xfId="1067"/>
    <cellStyle name="Normal 7 6 3 2" xfId="1068"/>
    <cellStyle name="Normal 7 6 4" xfId="1069"/>
    <cellStyle name="Normal 7 6 4 2" xfId="1070"/>
    <cellStyle name="Normal 7 6 5" xfId="1071"/>
    <cellStyle name="Normal 7 7" xfId="1072"/>
    <cellStyle name="Normal 7 7 2" xfId="1073"/>
    <cellStyle name="Normal 7 7 2 2" xfId="1074"/>
    <cellStyle name="Normal 7 7 2 2 2" xfId="1075"/>
    <cellStyle name="Normal 7 7 2 3" xfId="1076"/>
    <cellStyle name="Normal 7 7 3" xfId="1077"/>
    <cellStyle name="Normal 7 7 3 2" xfId="1078"/>
    <cellStyle name="Normal 7 7 4" xfId="1079"/>
    <cellStyle name="Normal 7 7 4 2" xfId="1080"/>
    <cellStyle name="Normal 7 7 5" xfId="1081"/>
    <cellStyle name="Normal 7 8" xfId="1082"/>
    <cellStyle name="Normal 7 8 2" xfId="1083"/>
    <cellStyle name="Normal 7 8 2 2" xfId="1084"/>
    <cellStyle name="Normal 7 8 3" xfId="1085"/>
    <cellStyle name="Normal 7 8 3 2" xfId="1086"/>
    <cellStyle name="Normal 7 8 4" xfId="1087"/>
    <cellStyle name="Normal 7 9" xfId="1088"/>
    <cellStyle name="Normal 7 9 2" xfId="1089"/>
    <cellStyle name="Normal 7 9 2 2" xfId="1090"/>
    <cellStyle name="Normal 7 9 3" xfId="1091"/>
    <cellStyle name="Normal 77 2" xfId="1288"/>
    <cellStyle name="Normal 8" xfId="1092"/>
    <cellStyle name="Normal 8 10" xfId="1093"/>
    <cellStyle name="Normal 8 10 2" xfId="1094"/>
    <cellStyle name="Normal 8 11" xfId="1095"/>
    <cellStyle name="Normal 8 11 2" xfId="1096"/>
    <cellStyle name="Normal 8 12" xfId="1097"/>
    <cellStyle name="Normal 8 2" xfId="1098"/>
    <cellStyle name="Normal 8 2 2" xfId="1099"/>
    <cellStyle name="Normal 8 2 2 2" xfId="1100"/>
    <cellStyle name="Normal 8 2 2 2 2" xfId="1101"/>
    <cellStyle name="Normal 8 2 2 3" xfId="1102"/>
    <cellStyle name="Normal 8 2 3" xfId="1103"/>
    <cellStyle name="Normal 8 2 3 2" xfId="1104"/>
    <cellStyle name="Normal 8 2 4" xfId="1105"/>
    <cellStyle name="Normal 8 2 4 2" xfId="1106"/>
    <cellStyle name="Normal 8 2 5" xfId="1107"/>
    <cellStyle name="Normal 8 2 5 2" xfId="1108"/>
    <cellStyle name="Normal 8 2 6" xfId="1109"/>
    <cellStyle name="Normal 8 3" xfId="1110"/>
    <cellStyle name="Normal 8 3 2" xfId="1111"/>
    <cellStyle name="Normal 8 3 2 2" xfId="1112"/>
    <cellStyle name="Normal 8 3 2 2 2" xfId="1113"/>
    <cellStyle name="Normal 8 3 2 3" xfId="1114"/>
    <cellStyle name="Normal 8 3 3" xfId="1115"/>
    <cellStyle name="Normal 8 3 3 2" xfId="1116"/>
    <cellStyle name="Normal 8 3 4" xfId="1117"/>
    <cellStyle name="Normal 8 3 4 2" xfId="1118"/>
    <cellStyle name="Normal 8 3 5" xfId="1119"/>
    <cellStyle name="Normal 8 4" xfId="1120"/>
    <cellStyle name="Normal 8 4 2" xfId="1121"/>
    <cellStyle name="Normal 8 4 2 2" xfId="1122"/>
    <cellStyle name="Normal 8 4 2 2 2" xfId="1123"/>
    <cellStyle name="Normal 8 4 2 3" xfId="1124"/>
    <cellStyle name="Normal 8 4 3" xfId="1125"/>
    <cellStyle name="Normal 8 4 3 2" xfId="1126"/>
    <cellStyle name="Normal 8 4 4" xfId="1127"/>
    <cellStyle name="Normal 8 4 4 2" xfId="1128"/>
    <cellStyle name="Normal 8 4 5" xfId="1129"/>
    <cellStyle name="Normal 8 5" xfId="1130"/>
    <cellStyle name="Normal 8 5 2" xfId="1131"/>
    <cellStyle name="Normal 8 5 2 2" xfId="1132"/>
    <cellStyle name="Normal 8 5 2 2 2" xfId="1133"/>
    <cellStyle name="Normal 8 5 2 3" xfId="1134"/>
    <cellStyle name="Normal 8 5 3" xfId="1135"/>
    <cellStyle name="Normal 8 5 3 2" xfId="1136"/>
    <cellStyle name="Normal 8 5 4" xfId="1137"/>
    <cellStyle name="Normal 8 5 4 2" xfId="1138"/>
    <cellStyle name="Normal 8 5 5" xfId="1139"/>
    <cellStyle name="Normal 8 6" xfId="1140"/>
    <cellStyle name="Normal 8 6 2" xfId="1141"/>
    <cellStyle name="Normal 8 6 2 2" xfId="1142"/>
    <cellStyle name="Normal 8 6 2 2 2" xfId="1143"/>
    <cellStyle name="Normal 8 6 2 3" xfId="1144"/>
    <cellStyle name="Normal 8 6 3" xfId="1145"/>
    <cellStyle name="Normal 8 6 3 2" xfId="1146"/>
    <cellStyle name="Normal 8 6 4" xfId="1147"/>
    <cellStyle name="Normal 8 6 4 2" xfId="1148"/>
    <cellStyle name="Normal 8 6 5" xfId="1149"/>
    <cellStyle name="Normal 8 7" xfId="1150"/>
    <cellStyle name="Normal 8 7 2" xfId="1151"/>
    <cellStyle name="Normal 8 7 2 2" xfId="1152"/>
    <cellStyle name="Normal 8 7 2 2 2" xfId="1153"/>
    <cellStyle name="Normal 8 7 2 3" xfId="1154"/>
    <cellStyle name="Normal 8 7 3" xfId="1155"/>
    <cellStyle name="Normal 8 7 3 2" xfId="1156"/>
    <cellStyle name="Normal 8 7 4" xfId="1157"/>
    <cellStyle name="Normal 8 7 4 2" xfId="1158"/>
    <cellStyle name="Normal 8 7 5" xfId="1159"/>
    <cellStyle name="Normal 8 8" xfId="1160"/>
    <cellStyle name="Normal 8 8 2" xfId="1161"/>
    <cellStyle name="Normal 8 8 2 2" xfId="1162"/>
    <cellStyle name="Normal 8 8 3" xfId="1163"/>
    <cellStyle name="Normal 8 8 3 2" xfId="1164"/>
    <cellStyle name="Normal 8 8 4" xfId="1165"/>
    <cellStyle name="Normal 8 9" xfId="1166"/>
    <cellStyle name="Normal 8 9 2" xfId="1167"/>
    <cellStyle name="Normal 8 9 2 2" xfId="1168"/>
    <cellStyle name="Normal 8 9 3" xfId="1169"/>
    <cellStyle name="Normal 81" xfId="1287"/>
    <cellStyle name="Normal 9" xfId="1170"/>
    <cellStyle name="Normal 9 10" xfId="1171"/>
    <cellStyle name="Normal 9 10 2" xfId="1172"/>
    <cellStyle name="Normal 9 11" xfId="1173"/>
    <cellStyle name="Normal 9 11 2" xfId="1174"/>
    <cellStyle name="Normal 9 12" xfId="1175"/>
    <cellStyle name="Normal 9 2" xfId="1176"/>
    <cellStyle name="Normal 9 2 2" xfId="1177"/>
    <cellStyle name="Normal 9 2 2 2" xfId="1178"/>
    <cellStyle name="Normal 9 2 2 2 2" xfId="1179"/>
    <cellStyle name="Normal 9 2 2 3" xfId="1180"/>
    <cellStyle name="Normal 9 2 3" xfId="1181"/>
    <cellStyle name="Normal 9 2 3 2" xfId="1182"/>
    <cellStyle name="Normal 9 2 4" xfId="1183"/>
    <cellStyle name="Normal 9 2 4 2" xfId="1184"/>
    <cellStyle name="Normal 9 2 5" xfId="1185"/>
    <cellStyle name="Normal 9 2 5 2" xfId="1186"/>
    <cellStyle name="Normal 9 2 6" xfId="1187"/>
    <cellStyle name="Normal 9 3" xfId="1188"/>
    <cellStyle name="Normal 9 3 2" xfId="1189"/>
    <cellStyle name="Normal 9 3 2 2" xfId="1190"/>
    <cellStyle name="Normal 9 3 2 2 2" xfId="1191"/>
    <cellStyle name="Normal 9 3 2 3" xfId="1192"/>
    <cellStyle name="Normal 9 3 3" xfId="1193"/>
    <cellStyle name="Normal 9 3 3 2" xfId="1194"/>
    <cellStyle name="Normal 9 3 4" xfId="1195"/>
    <cellStyle name="Normal 9 3 4 2" xfId="1196"/>
    <cellStyle name="Normal 9 3 5" xfId="1197"/>
    <cellStyle name="Normal 9 4" xfId="1198"/>
    <cellStyle name="Normal 9 4 2" xfId="1199"/>
    <cellStyle name="Normal 9 4 2 2" xfId="1200"/>
    <cellStyle name="Normal 9 4 2 2 2" xfId="1201"/>
    <cellStyle name="Normal 9 4 2 3" xfId="1202"/>
    <cellStyle name="Normal 9 4 3" xfId="1203"/>
    <cellStyle name="Normal 9 4 3 2" xfId="1204"/>
    <cellStyle name="Normal 9 4 4" xfId="1205"/>
    <cellStyle name="Normal 9 4 4 2" xfId="1206"/>
    <cellStyle name="Normal 9 4 5" xfId="1207"/>
    <cellStyle name="Normal 9 5" xfId="1208"/>
    <cellStyle name="Normal 9 5 2" xfId="1209"/>
    <cellStyle name="Normal 9 5 2 2" xfId="1210"/>
    <cellStyle name="Normal 9 5 2 2 2" xfId="1211"/>
    <cellStyle name="Normal 9 5 2 3" xfId="1212"/>
    <cellStyle name="Normal 9 5 3" xfId="1213"/>
    <cellStyle name="Normal 9 5 3 2" xfId="1214"/>
    <cellStyle name="Normal 9 5 4" xfId="1215"/>
    <cellStyle name="Normal 9 5 4 2" xfId="1216"/>
    <cellStyle name="Normal 9 5 5" xfId="1217"/>
    <cellStyle name="Normal 9 6" xfId="1218"/>
    <cellStyle name="Normal 9 6 2" xfId="1219"/>
    <cellStyle name="Normal 9 6 2 2" xfId="1220"/>
    <cellStyle name="Normal 9 6 2 2 2" xfId="1221"/>
    <cellStyle name="Normal 9 6 2 3" xfId="1222"/>
    <cellStyle name="Normal 9 6 3" xfId="1223"/>
    <cellStyle name="Normal 9 6 3 2" xfId="1224"/>
    <cellStyle name="Normal 9 6 4" xfId="1225"/>
    <cellStyle name="Normal 9 6 4 2" xfId="1226"/>
    <cellStyle name="Normal 9 6 5" xfId="1227"/>
    <cellStyle name="Normal 9 7" xfId="1228"/>
    <cellStyle name="Normal 9 7 2" xfId="1229"/>
    <cellStyle name="Normal 9 7 2 2" xfId="1230"/>
    <cellStyle name="Normal 9 7 2 2 2" xfId="1231"/>
    <cellStyle name="Normal 9 7 2 3" xfId="1232"/>
    <cellStyle name="Normal 9 7 3" xfId="1233"/>
    <cellStyle name="Normal 9 7 3 2" xfId="1234"/>
    <cellStyle name="Normal 9 7 4" xfId="1235"/>
    <cellStyle name="Normal 9 7 4 2" xfId="1236"/>
    <cellStyle name="Normal 9 7 5" xfId="1237"/>
    <cellStyle name="Normal 9 8" xfId="1238"/>
    <cellStyle name="Normal 9 8 2" xfId="1239"/>
    <cellStyle name="Normal 9 8 2 2" xfId="1240"/>
    <cellStyle name="Normal 9 8 3" xfId="1241"/>
    <cellStyle name="Normal 9 8 3 2" xfId="1242"/>
    <cellStyle name="Normal 9 8 4" xfId="1243"/>
    <cellStyle name="Normal 9 9" xfId="1244"/>
    <cellStyle name="Normal 9 9 2" xfId="1245"/>
    <cellStyle name="Normal 9 9 2 2" xfId="1246"/>
    <cellStyle name="Normal 9 9 3" xfId="1247"/>
    <cellStyle name="Note 2" xfId="1248"/>
    <cellStyle name="Note 2 2" xfId="1249"/>
    <cellStyle name="Percent" xfId="2" builtinId="5"/>
    <cellStyle name="Percent 2" xfId="1250"/>
    <cellStyle name="Percent 2 2" xfId="1251"/>
    <cellStyle name="Percent 2 2 2" xfId="1252"/>
    <cellStyle name="Percent 2 2 2 2" xfId="1253"/>
    <cellStyle name="Percent 2 2 3" xfId="1254"/>
    <cellStyle name="Percent 2 3" xfId="1255"/>
    <cellStyle name="Percent 2 3 2" xfId="1256"/>
    <cellStyle name="Percent 2 3 2 2" xfId="1257"/>
    <cellStyle name="Percent 2 3 3" xfId="1258"/>
    <cellStyle name="Percent 2 4" xfId="1259"/>
    <cellStyle name="Percent 2 4 2" xfId="1260"/>
    <cellStyle name="Percent 2 4 2 2" xfId="1261"/>
    <cellStyle name="Percent 2 4 3" xfId="1262"/>
    <cellStyle name="Percent 2 5" xfId="1263"/>
    <cellStyle name="Percent 2 5 2" xfId="1264"/>
    <cellStyle name="Percent 2 6" xfId="1265"/>
    <cellStyle name="Percent 3" xfId="1266"/>
    <cellStyle name="Percent 3 2" xfId="1267"/>
    <cellStyle name="Percent 3 2 2" xfId="1268"/>
    <cellStyle name="Percent 3 2 3" xfId="1269"/>
    <cellStyle name="Percent 3 3" xfId="1270"/>
    <cellStyle name="Percent 3 3 2" xfId="1271"/>
    <cellStyle name="Percent 3 3 3" xfId="1272"/>
    <cellStyle name="Percent 3 4" xfId="1273"/>
    <cellStyle name="Percent 3 5" xfId="1274"/>
    <cellStyle name="Percent 4" xfId="1275"/>
    <cellStyle name="Percent 4 2" xfId="1276"/>
    <cellStyle name="Percent 4 2 2" xfId="1277"/>
    <cellStyle name="Percent 4 2 3" xfId="1278"/>
    <cellStyle name="Percent 4 3" xfId="1279"/>
    <cellStyle name="Percent 4 3 2" xfId="1280"/>
    <cellStyle name="Percent 4 3 3" xfId="1281"/>
    <cellStyle name="Percent 4 4" xfId="1282"/>
    <cellStyle name="Percent 4 5" xfId="1283"/>
    <cellStyle name="Percent 5" xfId="1284"/>
    <cellStyle name="Style 1" xfId="1285"/>
    <cellStyle name="Style 1 2" xfId="128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view="pageLayout" zoomScaleNormal="100" workbookViewId="0">
      <selection activeCell="D39" sqref="D39"/>
    </sheetView>
  </sheetViews>
  <sheetFormatPr defaultColWidth="8.85546875" defaultRowHeight="14.25" x14ac:dyDescent="0.2"/>
  <cols>
    <col min="1" max="1" width="9.28515625" style="204" customWidth="1"/>
    <col min="2" max="2" width="17.42578125" style="204" customWidth="1"/>
    <col min="3" max="3" width="51.42578125" style="204" customWidth="1"/>
    <col min="4" max="16384" width="8.85546875" style="204"/>
  </cols>
  <sheetData>
    <row r="1" spans="1:3" ht="16.5" x14ac:dyDescent="0.3">
      <c r="A1" s="280" t="s">
        <v>178</v>
      </c>
      <c r="B1" s="280"/>
      <c r="C1" s="280"/>
    </row>
    <row r="2" spans="1:3" ht="15" thickBot="1" x14ac:dyDescent="0.25">
      <c r="A2" s="205"/>
      <c r="B2" s="205"/>
      <c r="C2" s="205"/>
    </row>
    <row r="3" spans="1:3" ht="15" x14ac:dyDescent="0.25">
      <c r="A3" s="286" t="s">
        <v>15</v>
      </c>
      <c r="B3" s="287"/>
      <c r="C3" s="288" t="s">
        <v>177</v>
      </c>
    </row>
    <row r="4" spans="1:3" ht="15.75" thickBot="1" x14ac:dyDescent="0.3">
      <c r="A4" s="212" t="s">
        <v>16</v>
      </c>
      <c r="B4" s="213" t="s">
        <v>27</v>
      </c>
      <c r="C4" s="289"/>
    </row>
    <row r="5" spans="1:3" ht="15.75" thickTop="1" x14ac:dyDescent="0.25">
      <c r="A5" s="264"/>
      <c r="B5" s="266"/>
      <c r="C5" s="265"/>
    </row>
    <row r="6" spans="1:3" x14ac:dyDescent="0.2">
      <c r="A6" s="281" t="s">
        <v>28</v>
      </c>
      <c r="B6" s="290" t="s">
        <v>29</v>
      </c>
      <c r="C6" s="263" t="s">
        <v>5</v>
      </c>
    </row>
    <row r="7" spans="1:3" x14ac:dyDescent="0.2">
      <c r="A7" s="281"/>
      <c r="B7" s="290"/>
      <c r="C7" s="256" t="s">
        <v>4</v>
      </c>
    </row>
    <row r="8" spans="1:3" x14ac:dyDescent="0.2">
      <c r="A8" s="282"/>
      <c r="B8" s="291"/>
      <c r="C8" s="254" t="s">
        <v>3</v>
      </c>
    </row>
    <row r="9" spans="1:3" x14ac:dyDescent="0.2">
      <c r="A9" s="283" t="s">
        <v>30</v>
      </c>
      <c r="B9" s="293" t="s">
        <v>18</v>
      </c>
      <c r="C9" s="263" t="s">
        <v>5</v>
      </c>
    </row>
    <row r="10" spans="1:3" x14ac:dyDescent="0.2">
      <c r="A10" s="281"/>
      <c r="B10" s="290"/>
      <c r="C10" s="208" t="s">
        <v>3</v>
      </c>
    </row>
    <row r="11" spans="1:3" x14ac:dyDescent="0.2">
      <c r="A11" s="283">
        <v>7</v>
      </c>
      <c r="B11" s="291" t="s">
        <v>34</v>
      </c>
      <c r="C11" s="208" t="s">
        <v>8</v>
      </c>
    </row>
    <row r="12" spans="1:3" x14ac:dyDescent="0.2">
      <c r="A12" s="284"/>
      <c r="B12" s="291"/>
      <c r="C12" s="208" t="s">
        <v>167</v>
      </c>
    </row>
    <row r="13" spans="1:3" x14ac:dyDescent="0.2">
      <c r="A13" s="284"/>
      <c r="B13" s="291"/>
      <c r="C13" s="208" t="s">
        <v>5</v>
      </c>
    </row>
    <row r="14" spans="1:3" x14ac:dyDescent="0.2">
      <c r="A14" s="284"/>
      <c r="B14" s="291"/>
      <c r="C14" s="208" t="s">
        <v>4</v>
      </c>
    </row>
    <row r="15" spans="1:3" x14ac:dyDescent="0.2">
      <c r="A15" s="284"/>
      <c r="B15" s="291"/>
      <c r="C15" s="208" t="s">
        <v>9</v>
      </c>
    </row>
    <row r="16" spans="1:3" x14ac:dyDescent="0.2">
      <c r="A16" s="281"/>
      <c r="B16" s="291"/>
      <c r="C16" s="208" t="s">
        <v>3</v>
      </c>
    </row>
    <row r="17" spans="1:3" x14ac:dyDescent="0.2">
      <c r="A17" s="282" t="s">
        <v>32</v>
      </c>
      <c r="B17" s="291" t="s">
        <v>31</v>
      </c>
      <c r="C17" s="208" t="s">
        <v>5</v>
      </c>
    </row>
    <row r="18" spans="1:3" x14ac:dyDescent="0.2">
      <c r="A18" s="282"/>
      <c r="B18" s="291"/>
      <c r="C18" s="208" t="s">
        <v>12</v>
      </c>
    </row>
    <row r="19" spans="1:3" ht="15" thickBot="1" x14ac:dyDescent="0.25">
      <c r="A19" s="285"/>
      <c r="B19" s="292"/>
      <c r="C19" s="210" t="s">
        <v>3</v>
      </c>
    </row>
    <row r="20" spans="1:3" x14ac:dyDescent="0.2">
      <c r="A20" s="260"/>
      <c r="B20" s="261"/>
      <c r="C20" s="211"/>
    </row>
    <row r="21" spans="1:3" x14ac:dyDescent="0.2">
      <c r="A21" s="262" t="s">
        <v>175</v>
      </c>
      <c r="C21" s="211"/>
    </row>
    <row r="22" spans="1:3" x14ac:dyDescent="0.2">
      <c r="A22" s="262" t="s">
        <v>179</v>
      </c>
    </row>
  </sheetData>
  <mergeCells count="11">
    <mergeCell ref="A1:C1"/>
    <mergeCell ref="A6:A8"/>
    <mergeCell ref="A11:A16"/>
    <mergeCell ref="A17:A19"/>
    <mergeCell ref="A3:B3"/>
    <mergeCell ref="C3:C4"/>
    <mergeCell ref="B6:B8"/>
    <mergeCell ref="B11:B16"/>
    <mergeCell ref="B17:B19"/>
    <mergeCell ref="A9:A10"/>
    <mergeCell ref="B9:B10"/>
  </mergeCells>
  <printOptions horizontalCentered="1"/>
  <pageMargins left="0.7" right="0.7" top="0.75" bottom="0.75" header="0.3" footer="0.3"/>
  <pageSetup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81&amp;R&amp;"Arial,Regular"&amp;8August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view="pageLayout" zoomScaleNormal="100" workbookViewId="0">
      <selection activeCell="D39" sqref="D39"/>
    </sheetView>
  </sheetViews>
  <sheetFormatPr defaultColWidth="8.85546875" defaultRowHeight="14.25" x14ac:dyDescent="0.2"/>
  <cols>
    <col min="1" max="1" width="15" style="204" customWidth="1"/>
    <col min="2" max="2" width="28.140625" style="204" bestFit="1" customWidth="1"/>
    <col min="3" max="3" width="29.85546875" style="204" bestFit="1" customWidth="1"/>
    <col min="4" max="16384" width="8.85546875" style="204"/>
  </cols>
  <sheetData>
    <row r="1" spans="1:3" ht="16.5" x14ac:dyDescent="0.3">
      <c r="A1" s="280" t="s">
        <v>159</v>
      </c>
      <c r="B1" s="280"/>
      <c r="C1" s="280"/>
    </row>
    <row r="2" spans="1:3" ht="15" thickBot="1" x14ac:dyDescent="0.25">
      <c r="A2" s="205"/>
      <c r="B2" s="205"/>
      <c r="C2" s="205"/>
    </row>
    <row r="3" spans="1:3" ht="15" x14ac:dyDescent="0.2">
      <c r="A3" s="300" t="s">
        <v>15</v>
      </c>
      <c r="B3" s="301"/>
      <c r="C3" s="297" t="s">
        <v>177</v>
      </c>
    </row>
    <row r="4" spans="1:3" ht="15.75" thickBot="1" x14ac:dyDescent="0.25">
      <c r="A4" s="206" t="s">
        <v>16</v>
      </c>
      <c r="B4" s="207" t="s">
        <v>17</v>
      </c>
      <c r="C4" s="298"/>
    </row>
    <row r="5" spans="1:3" ht="15.75" thickTop="1" x14ac:dyDescent="0.2">
      <c r="A5" s="269"/>
      <c r="B5" s="270"/>
      <c r="C5" s="271"/>
    </row>
    <row r="6" spans="1:3" ht="15" customHeight="1" x14ac:dyDescent="0.2">
      <c r="A6" s="268" t="s">
        <v>28</v>
      </c>
      <c r="B6" s="259" t="s">
        <v>29</v>
      </c>
      <c r="C6" s="214" t="s">
        <v>3</v>
      </c>
    </row>
    <row r="7" spans="1:3" ht="15" customHeight="1" x14ac:dyDescent="0.2">
      <c r="A7" s="252" t="s">
        <v>30</v>
      </c>
      <c r="B7" s="251" t="s">
        <v>18</v>
      </c>
      <c r="C7" s="214" t="s">
        <v>3</v>
      </c>
    </row>
    <row r="8" spans="1:3" x14ac:dyDescent="0.2">
      <c r="A8" s="299" t="s">
        <v>19</v>
      </c>
      <c r="B8" s="291" t="s">
        <v>34</v>
      </c>
      <c r="C8" s="254" t="s">
        <v>8</v>
      </c>
    </row>
    <row r="9" spans="1:3" x14ac:dyDescent="0.2">
      <c r="A9" s="299"/>
      <c r="B9" s="291"/>
      <c r="C9" s="208" t="s">
        <v>167</v>
      </c>
    </row>
    <row r="10" spans="1:3" x14ac:dyDescent="0.2">
      <c r="A10" s="282"/>
      <c r="B10" s="291"/>
      <c r="C10" s="208" t="s">
        <v>3</v>
      </c>
    </row>
    <row r="11" spans="1:3" x14ac:dyDescent="0.2">
      <c r="A11" s="294" t="s">
        <v>32</v>
      </c>
      <c r="B11" s="293" t="s">
        <v>31</v>
      </c>
      <c r="C11" s="209" t="s">
        <v>5</v>
      </c>
    </row>
    <row r="12" spans="1:3" ht="15" thickBot="1" x14ac:dyDescent="0.25">
      <c r="A12" s="295"/>
      <c r="B12" s="296"/>
      <c r="C12" s="210" t="s">
        <v>3</v>
      </c>
    </row>
    <row r="13" spans="1:3" x14ac:dyDescent="0.2">
      <c r="A13" s="260"/>
      <c r="B13" s="261"/>
      <c r="C13" s="211"/>
    </row>
    <row r="14" spans="1:3" x14ac:dyDescent="0.2">
      <c r="A14" s="262" t="s">
        <v>175</v>
      </c>
      <c r="C14" s="211"/>
    </row>
    <row r="15" spans="1:3" x14ac:dyDescent="0.2">
      <c r="A15" s="262" t="s">
        <v>179</v>
      </c>
    </row>
  </sheetData>
  <mergeCells count="7">
    <mergeCell ref="A11:A12"/>
    <mergeCell ref="B11:B12"/>
    <mergeCell ref="A1:C1"/>
    <mergeCell ref="B8:B10"/>
    <mergeCell ref="C3:C4"/>
    <mergeCell ref="A8:A10"/>
    <mergeCell ref="A3:B3"/>
  </mergeCells>
  <printOptions horizontalCentered="1"/>
  <pageMargins left="0.7" right="0.7" top="0.75" bottom="0.75" header="0.3" footer="0.3"/>
  <pageSetup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82&amp;R&amp;"Arial,Regular"&amp;8August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view="pageLayout" zoomScaleNormal="100" workbookViewId="0">
      <selection activeCell="E6" sqref="E6"/>
    </sheetView>
  </sheetViews>
  <sheetFormatPr defaultColWidth="8.85546875" defaultRowHeight="14.25" x14ac:dyDescent="0.2"/>
  <cols>
    <col min="1" max="1" width="14.42578125" style="215" customWidth="1"/>
    <col min="2" max="2" width="45.7109375" style="215" customWidth="1"/>
    <col min="3" max="3" width="27" style="216" bestFit="1" customWidth="1"/>
    <col min="4" max="6" width="20.7109375" style="216" customWidth="1"/>
    <col min="7" max="16384" width="8.85546875" style="215"/>
  </cols>
  <sheetData>
    <row r="1" spans="1:6" ht="16.5" x14ac:dyDescent="0.3">
      <c r="A1" s="302" t="s">
        <v>181</v>
      </c>
      <c r="B1" s="302"/>
      <c r="C1" s="302"/>
      <c r="D1" s="302"/>
      <c r="E1" s="302"/>
      <c r="F1" s="302"/>
    </row>
    <row r="2" spans="1:6" ht="15" thickBot="1" x14ac:dyDescent="0.25">
      <c r="A2" s="217"/>
      <c r="B2" s="217"/>
      <c r="C2" s="218"/>
      <c r="D2" s="218"/>
      <c r="E2" s="218"/>
      <c r="F2" s="218"/>
    </row>
    <row r="3" spans="1:6" ht="15" x14ac:dyDescent="0.2">
      <c r="A3" s="300" t="s">
        <v>15</v>
      </c>
      <c r="B3" s="301"/>
      <c r="C3" s="306" t="s">
        <v>177</v>
      </c>
      <c r="D3" s="306" t="s">
        <v>180</v>
      </c>
      <c r="E3" s="306" t="s">
        <v>160</v>
      </c>
      <c r="F3" s="297" t="s">
        <v>161</v>
      </c>
    </row>
    <row r="4" spans="1:6" ht="15.75" thickBot="1" x14ac:dyDescent="0.25">
      <c r="A4" s="206" t="s">
        <v>16</v>
      </c>
      <c r="B4" s="207" t="s">
        <v>17</v>
      </c>
      <c r="C4" s="307"/>
      <c r="D4" s="307"/>
      <c r="E4" s="307"/>
      <c r="F4" s="298"/>
    </row>
    <row r="5" spans="1:6" ht="15.75" thickTop="1" x14ac:dyDescent="0.2">
      <c r="A5" s="272"/>
      <c r="B5" s="267"/>
      <c r="C5" s="273"/>
      <c r="D5" s="274"/>
      <c r="E5" s="274"/>
      <c r="F5" s="275"/>
    </row>
    <row r="6" spans="1:6" ht="42.75" x14ac:dyDescent="0.2">
      <c r="A6" s="303">
        <v>7</v>
      </c>
      <c r="B6" s="305" t="s">
        <v>34</v>
      </c>
      <c r="C6" s="219" t="s">
        <v>169</v>
      </c>
      <c r="D6" s="220">
        <v>85</v>
      </c>
      <c r="E6" s="221">
        <f>$E$7*(100-D6)/100</f>
        <v>5.3110680479999993E-3</v>
      </c>
      <c r="F6" s="222">
        <f>$E$7-E6</f>
        <v>3.0096052272000001E-2</v>
      </c>
    </row>
    <row r="7" spans="1:6" ht="42.75" x14ac:dyDescent="0.2">
      <c r="A7" s="304"/>
      <c r="B7" s="305"/>
      <c r="C7" s="223" t="s">
        <v>168</v>
      </c>
      <c r="D7" s="224">
        <v>0</v>
      </c>
      <c r="E7" s="278">
        <v>3.5407120319999999E-2</v>
      </c>
      <c r="F7" s="225">
        <v>0</v>
      </c>
    </row>
    <row r="8" spans="1:6" ht="15" thickBot="1" x14ac:dyDescent="0.25">
      <c r="A8" s="226" t="s">
        <v>32</v>
      </c>
      <c r="B8" s="227" t="s">
        <v>31</v>
      </c>
      <c r="C8" s="255" t="s">
        <v>33</v>
      </c>
      <c r="D8" s="228">
        <v>0</v>
      </c>
      <c r="E8" s="228">
        <v>0.2</v>
      </c>
      <c r="F8" s="229">
        <v>0</v>
      </c>
    </row>
    <row r="9" spans="1:6" x14ac:dyDescent="0.2">
      <c r="A9" s="260"/>
      <c r="B9" s="261"/>
      <c r="C9" s="211"/>
      <c r="D9" s="230"/>
      <c r="E9" s="230"/>
      <c r="F9" s="230"/>
    </row>
    <row r="10" spans="1:6" x14ac:dyDescent="0.2">
      <c r="A10" s="262" t="s">
        <v>175</v>
      </c>
      <c r="B10" s="204"/>
      <c r="C10" s="211"/>
    </row>
    <row r="11" spans="1:6" x14ac:dyDescent="0.2">
      <c r="A11" s="262" t="s">
        <v>179</v>
      </c>
      <c r="B11" s="204"/>
      <c r="C11" s="204"/>
    </row>
  </sheetData>
  <mergeCells count="8">
    <mergeCell ref="A1:F1"/>
    <mergeCell ref="A6:A7"/>
    <mergeCell ref="B6:B7"/>
    <mergeCell ref="E3:E4"/>
    <mergeCell ref="F3:F4"/>
    <mergeCell ref="D3:D4"/>
    <mergeCell ref="A3:B3"/>
    <mergeCell ref="C3:C4"/>
  </mergeCells>
  <printOptions horizontalCentered="1"/>
  <pageMargins left="0.7" right="0.7" top="0.75" bottom="0.75" header="0.3" footer="0.3"/>
  <pageSetup scale="60"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83&amp;R&amp;"Arial,Regular"&amp;8August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0"/>
  <sheetViews>
    <sheetView view="pageLayout" topLeftCell="A5" zoomScale="70" zoomScaleNormal="90" zoomScalePageLayoutView="70" workbookViewId="0">
      <selection activeCell="D39" sqref="D39"/>
    </sheetView>
  </sheetViews>
  <sheetFormatPr defaultRowHeight="15" x14ac:dyDescent="0.25"/>
  <cols>
    <col min="1" max="1" width="2.28515625" customWidth="1"/>
    <col min="2" max="2" width="5.28515625" customWidth="1"/>
    <col min="3" max="3" width="6" customWidth="1"/>
    <col min="4" max="4" width="63.7109375" customWidth="1"/>
    <col min="6" max="6" width="19.28515625" customWidth="1"/>
    <col min="7" max="7" width="13" customWidth="1"/>
    <col min="8" max="8" width="16.7109375" customWidth="1"/>
    <col min="9" max="9" width="18.28515625" customWidth="1"/>
    <col min="10" max="10" width="14.7109375" customWidth="1"/>
    <col min="11" max="11" width="17.28515625" customWidth="1"/>
    <col min="13" max="13" width="29.85546875" customWidth="1"/>
  </cols>
  <sheetData>
    <row r="1" spans="2:11" x14ac:dyDescent="0.25">
      <c r="B1" s="312" t="s">
        <v>152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2:11" x14ac:dyDescent="0.25">
      <c r="B2" s="312" t="s">
        <v>154</v>
      </c>
      <c r="C2" s="312"/>
      <c r="D2" s="312"/>
      <c r="E2" s="312"/>
      <c r="F2" s="312"/>
      <c r="G2" s="312"/>
      <c r="H2" s="312"/>
      <c r="I2" s="312"/>
      <c r="J2" s="312"/>
      <c r="K2" s="312"/>
    </row>
    <row r="3" spans="2:11" ht="15.75" thickBot="1" x14ac:dyDescent="0.3">
      <c r="J3" s="308" t="s">
        <v>46</v>
      </c>
      <c r="K3" s="308"/>
    </row>
    <row r="4" spans="2:11" ht="19.5" thickTop="1" x14ac:dyDescent="0.3">
      <c r="B4" s="15" t="s">
        <v>47</v>
      </c>
      <c r="C4" s="16"/>
      <c r="D4" s="16"/>
      <c r="E4" s="17"/>
      <c r="F4" s="17"/>
      <c r="G4" s="17"/>
      <c r="H4" s="17"/>
      <c r="I4" s="17"/>
      <c r="J4" s="18" t="s">
        <v>48</v>
      </c>
      <c r="K4" s="19"/>
    </row>
    <row r="5" spans="2:11" ht="18" x14ac:dyDescent="0.35">
      <c r="B5" s="20" t="s">
        <v>49</v>
      </c>
      <c r="C5" s="257"/>
      <c r="D5" s="22" t="s">
        <v>182</v>
      </c>
      <c r="E5" s="22"/>
      <c r="F5" s="21"/>
      <c r="G5" s="21"/>
      <c r="H5" s="21"/>
      <c r="I5" s="21"/>
      <c r="J5" s="23" t="s">
        <v>50</v>
      </c>
      <c r="K5" s="24"/>
    </row>
    <row r="6" spans="2:11" x14ac:dyDescent="0.25">
      <c r="B6" s="20"/>
      <c r="C6" s="21"/>
      <c r="D6" s="21"/>
      <c r="E6" s="21"/>
      <c r="F6" s="21"/>
      <c r="G6" s="21"/>
      <c r="H6" s="21"/>
      <c r="I6" s="21"/>
      <c r="J6" s="23" t="s">
        <v>51</v>
      </c>
      <c r="K6" s="24"/>
    </row>
    <row r="7" spans="2:11" ht="15.75" thickBot="1" x14ac:dyDescent="0.3">
      <c r="B7" s="25"/>
      <c r="C7" s="26"/>
      <c r="D7" s="26"/>
      <c r="E7" s="26"/>
      <c r="F7" s="26"/>
      <c r="G7" s="26"/>
      <c r="H7" s="26"/>
      <c r="I7" s="26"/>
      <c r="J7" s="27" t="s">
        <v>52</v>
      </c>
      <c r="K7" s="28"/>
    </row>
    <row r="8" spans="2:11" ht="36.75" customHeight="1" thickBot="1" x14ac:dyDescent="0.3">
      <c r="B8" s="309" t="s">
        <v>53</v>
      </c>
      <c r="C8" s="310"/>
      <c r="D8" s="310"/>
      <c r="E8" s="310"/>
      <c r="F8" s="310"/>
      <c r="G8" s="310"/>
      <c r="H8" s="310"/>
      <c r="I8" s="310"/>
      <c r="J8" s="310"/>
      <c r="K8" s="311"/>
    </row>
    <row r="9" spans="2:11" ht="31.5" customHeight="1" thickTop="1" x14ac:dyDescent="0.3">
      <c r="B9" s="29" t="s">
        <v>54</v>
      </c>
      <c r="C9" s="30"/>
      <c r="D9" s="30"/>
      <c r="E9" s="31" t="s">
        <v>55</v>
      </c>
      <c r="F9" s="31" t="s">
        <v>56</v>
      </c>
      <c r="G9" s="32" t="s">
        <v>57</v>
      </c>
      <c r="H9" s="313" t="s">
        <v>58</v>
      </c>
      <c r="I9" s="313" t="s">
        <v>59</v>
      </c>
      <c r="J9" s="30"/>
      <c r="K9" s="33"/>
    </row>
    <row r="10" spans="2:11" ht="15.75" x14ac:dyDescent="0.25">
      <c r="B10" s="34"/>
      <c r="C10" s="21"/>
      <c r="D10" s="21"/>
      <c r="E10" s="35"/>
      <c r="F10" s="35"/>
      <c r="G10" s="36"/>
      <c r="H10" s="314"/>
      <c r="I10" s="314"/>
      <c r="J10" s="21"/>
      <c r="K10" s="37"/>
    </row>
    <row r="11" spans="2:11" ht="15.75" x14ac:dyDescent="0.25">
      <c r="B11" s="38" t="s">
        <v>60</v>
      </c>
      <c r="C11" s="39" t="s">
        <v>167</v>
      </c>
      <c r="D11" s="39"/>
      <c r="E11" s="21"/>
      <c r="F11" s="21"/>
      <c r="G11" s="21"/>
      <c r="H11" s="21"/>
      <c r="I11" s="21"/>
      <c r="J11" s="40"/>
      <c r="K11" s="41"/>
    </row>
    <row r="12" spans="2:11" ht="15.75" x14ac:dyDescent="0.25">
      <c r="B12" s="34"/>
      <c r="C12" s="39" t="s">
        <v>61</v>
      </c>
      <c r="D12" s="39" t="s">
        <v>62</v>
      </c>
      <c r="E12" s="21"/>
      <c r="F12" s="21"/>
      <c r="G12" s="21"/>
      <c r="H12" s="21"/>
      <c r="I12" s="21"/>
      <c r="J12" s="42"/>
      <c r="K12" s="43"/>
    </row>
    <row r="13" spans="2:11" x14ac:dyDescent="0.25">
      <c r="B13" s="44"/>
      <c r="C13" s="45"/>
      <c r="D13" s="46" t="s">
        <v>164</v>
      </c>
      <c r="E13" s="47">
        <v>1</v>
      </c>
      <c r="F13" s="48" t="s">
        <v>63</v>
      </c>
      <c r="G13" s="47">
        <v>25954</v>
      </c>
      <c r="H13" s="49">
        <f>E13*G13</f>
        <v>25954</v>
      </c>
      <c r="I13" s="49"/>
      <c r="J13" s="50"/>
      <c r="K13" s="51"/>
    </row>
    <row r="14" spans="2:11" x14ac:dyDescent="0.25">
      <c r="B14" s="52"/>
      <c r="C14" s="53"/>
      <c r="D14" s="54"/>
      <c r="E14" s="55"/>
      <c r="F14" s="55"/>
      <c r="G14" s="56"/>
      <c r="H14" s="57"/>
      <c r="I14" s="57"/>
      <c r="J14" s="58" t="s">
        <v>64</v>
      </c>
      <c r="K14" s="43">
        <f>SUM(H13:H13)</f>
        <v>25954</v>
      </c>
    </row>
    <row r="15" spans="2:11" ht="15.75" x14ac:dyDescent="0.25">
      <c r="B15" s="52"/>
      <c r="C15" s="59" t="s">
        <v>65</v>
      </c>
      <c r="D15" s="59" t="s">
        <v>66</v>
      </c>
      <c r="E15" s="55"/>
      <c r="F15" s="55"/>
      <c r="G15" s="56"/>
      <c r="H15" s="57"/>
      <c r="I15" s="57"/>
      <c r="J15" s="58"/>
      <c r="K15" s="60"/>
    </row>
    <row r="16" spans="2:11" x14ac:dyDescent="0.25">
      <c r="B16" s="52"/>
      <c r="C16" s="53"/>
      <c r="D16" s="54" t="s">
        <v>67</v>
      </c>
      <c r="E16" s="47"/>
      <c r="F16" s="55" t="s">
        <v>63</v>
      </c>
      <c r="G16" s="47"/>
      <c r="H16" s="49">
        <f>E16*G16</f>
        <v>0</v>
      </c>
      <c r="I16" s="57" t="s">
        <v>68</v>
      </c>
      <c r="J16" s="50"/>
      <c r="K16" s="60"/>
    </row>
    <row r="17" spans="2:11" x14ac:dyDescent="0.25">
      <c r="B17" s="61"/>
      <c r="C17" s="62"/>
      <c r="D17" s="63"/>
      <c r="E17" s="64"/>
      <c r="F17" s="64"/>
      <c r="G17" s="63"/>
      <c r="H17" s="65"/>
      <c r="I17" s="65"/>
      <c r="J17" s="58" t="s">
        <v>64</v>
      </c>
      <c r="K17" s="43">
        <f>SUM(H16:H16)</f>
        <v>0</v>
      </c>
    </row>
    <row r="18" spans="2:11" ht="15.75" x14ac:dyDescent="0.25">
      <c r="B18" s="44"/>
      <c r="C18" s="39" t="s">
        <v>69</v>
      </c>
      <c r="D18" s="39" t="s">
        <v>70</v>
      </c>
      <c r="E18" s="48"/>
      <c r="F18" s="48"/>
      <c r="G18" s="21"/>
      <c r="H18" s="49"/>
      <c r="I18" s="49"/>
      <c r="J18" s="50"/>
      <c r="K18" s="60"/>
    </row>
    <row r="19" spans="2:11" x14ac:dyDescent="0.25">
      <c r="B19" s="44"/>
      <c r="C19" s="45"/>
      <c r="D19" s="46" t="s">
        <v>71</v>
      </c>
      <c r="E19" s="47">
        <v>1</v>
      </c>
      <c r="F19" s="48" t="s">
        <v>72</v>
      </c>
      <c r="G19" s="66">
        <v>0.1</v>
      </c>
      <c r="H19" s="49">
        <f>G19*G13</f>
        <v>2595.4</v>
      </c>
      <c r="I19" s="253" t="s">
        <v>165</v>
      </c>
      <c r="J19" s="50"/>
      <c r="K19" s="60"/>
    </row>
    <row r="20" spans="2:11" x14ac:dyDescent="0.25">
      <c r="B20" s="67"/>
      <c r="C20" s="54"/>
      <c r="D20" s="54"/>
      <c r="E20" s="68"/>
      <c r="F20" s="68"/>
      <c r="G20" s="54"/>
      <c r="H20" s="69"/>
      <c r="I20" s="69"/>
      <c r="J20" s="58" t="s">
        <v>64</v>
      </c>
      <c r="K20" s="43">
        <f>SUM(H19:H19)</f>
        <v>2595.4</v>
      </c>
    </row>
    <row r="21" spans="2:11" ht="15.75" x14ac:dyDescent="0.25">
      <c r="B21" s="44"/>
      <c r="C21" s="39" t="s">
        <v>73</v>
      </c>
      <c r="D21" s="39" t="s">
        <v>74</v>
      </c>
      <c r="E21" s="48"/>
      <c r="F21" s="48"/>
      <c r="G21" s="21"/>
      <c r="H21" s="49"/>
      <c r="I21" s="49"/>
      <c r="J21" s="50"/>
      <c r="K21" s="60"/>
    </row>
    <row r="22" spans="2:11" x14ac:dyDescent="0.25">
      <c r="B22" s="70"/>
      <c r="C22" s="46"/>
      <c r="D22" s="54" t="s">
        <v>75</v>
      </c>
      <c r="E22" s="71">
        <v>0</v>
      </c>
      <c r="F22" s="72" t="s">
        <v>76</v>
      </c>
      <c r="G22" s="73"/>
      <c r="H22" s="74" t="s">
        <v>77</v>
      </c>
      <c r="I22" s="74">
        <f>E22*G22</f>
        <v>0</v>
      </c>
      <c r="J22" s="75"/>
      <c r="K22" s="76"/>
    </row>
    <row r="23" spans="2:11" x14ac:dyDescent="0.25">
      <c r="B23" s="70"/>
      <c r="C23" s="46"/>
      <c r="D23" s="54" t="s">
        <v>78</v>
      </c>
      <c r="E23" s="71">
        <v>16</v>
      </c>
      <c r="F23" s="72" t="s">
        <v>76</v>
      </c>
      <c r="G23" s="73">
        <v>105</v>
      </c>
      <c r="H23" s="74"/>
      <c r="I23" s="74">
        <f>E23*G23</f>
        <v>1680</v>
      </c>
      <c r="J23" s="75"/>
      <c r="K23" s="76"/>
    </row>
    <row r="24" spans="2:11" x14ac:dyDescent="0.25">
      <c r="B24" s="67"/>
      <c r="C24" s="54"/>
      <c r="D24" s="54"/>
      <c r="E24" s="68"/>
      <c r="F24" s="68"/>
      <c r="G24" s="54"/>
      <c r="H24" s="69"/>
      <c r="I24" s="69"/>
      <c r="J24" s="58" t="s">
        <v>64</v>
      </c>
      <c r="K24" s="43">
        <f>SUM(I22:I23)</f>
        <v>1680</v>
      </c>
    </row>
    <row r="25" spans="2:11" ht="15.75" x14ac:dyDescent="0.25">
      <c r="B25" s="44"/>
      <c r="C25" s="39" t="s">
        <v>79</v>
      </c>
      <c r="D25" s="39" t="s">
        <v>80</v>
      </c>
      <c r="E25" s="48"/>
      <c r="F25" s="48"/>
      <c r="G25" s="21"/>
      <c r="H25" s="49"/>
      <c r="I25" s="49"/>
      <c r="J25" s="50"/>
      <c r="K25" s="60"/>
    </row>
    <row r="26" spans="2:11" x14ac:dyDescent="0.25">
      <c r="B26" s="44"/>
      <c r="C26" s="45"/>
      <c r="D26" s="46" t="s">
        <v>81</v>
      </c>
      <c r="E26" s="71">
        <v>0</v>
      </c>
      <c r="F26" s="72" t="s">
        <v>82</v>
      </c>
      <c r="G26" s="71"/>
      <c r="H26" s="74"/>
      <c r="I26" s="74">
        <f>G26*E26</f>
        <v>0</v>
      </c>
      <c r="J26" s="50"/>
      <c r="K26" s="60"/>
    </row>
    <row r="27" spans="2:11" x14ac:dyDescent="0.25">
      <c r="B27" s="44"/>
      <c r="C27" s="45"/>
      <c r="D27" s="46" t="s">
        <v>83</v>
      </c>
      <c r="E27" s="71">
        <v>0</v>
      </c>
      <c r="F27" s="72" t="s">
        <v>82</v>
      </c>
      <c r="G27" s="71"/>
      <c r="H27" s="74"/>
      <c r="I27" s="74">
        <f>G27*E27</f>
        <v>0</v>
      </c>
      <c r="J27" s="50"/>
      <c r="K27" s="60"/>
    </row>
    <row r="28" spans="2:11" x14ac:dyDescent="0.25">
      <c r="B28" s="44"/>
      <c r="C28" s="45"/>
      <c r="D28" s="45"/>
      <c r="E28" s="72"/>
      <c r="F28" s="72"/>
      <c r="G28" s="46"/>
      <c r="H28" s="74"/>
      <c r="I28" s="74"/>
      <c r="J28" s="58" t="s">
        <v>64</v>
      </c>
      <c r="K28" s="43">
        <f>SUM(I26:I27)</f>
        <v>0</v>
      </c>
    </row>
    <row r="29" spans="2:11" ht="15.75" x14ac:dyDescent="0.25">
      <c r="B29" s="77" t="s">
        <v>84</v>
      </c>
      <c r="C29" s="78"/>
      <c r="D29" s="78"/>
      <c r="E29" s="79"/>
      <c r="F29" s="79"/>
      <c r="G29" s="80"/>
      <c r="H29" s="81"/>
      <c r="I29" s="81"/>
      <c r="J29" s="82" t="s">
        <v>85</v>
      </c>
      <c r="K29" s="83">
        <f>K14+K17+K20+K24+K28</f>
        <v>30229.4</v>
      </c>
    </row>
    <row r="30" spans="2:11" ht="15.75" x14ac:dyDescent="0.25">
      <c r="B30" s="84"/>
      <c r="C30" s="85"/>
      <c r="D30" s="85"/>
      <c r="E30" s="48"/>
      <c r="F30" s="48"/>
      <c r="G30" s="21"/>
      <c r="H30" s="49"/>
      <c r="I30" s="49"/>
      <c r="J30" s="86"/>
      <c r="K30" s="60"/>
    </row>
    <row r="31" spans="2:11" ht="15.75" x14ac:dyDescent="0.25">
      <c r="B31" s="77" t="s">
        <v>86</v>
      </c>
      <c r="C31" s="87"/>
      <c r="D31" s="87"/>
      <c r="E31" s="88" t="s">
        <v>87</v>
      </c>
      <c r="F31" s="88"/>
      <c r="G31" s="89"/>
      <c r="H31" s="90"/>
      <c r="I31" s="90"/>
      <c r="J31" s="82" t="s">
        <v>88</v>
      </c>
      <c r="K31" s="83">
        <f>0</f>
        <v>0</v>
      </c>
    </row>
    <row r="32" spans="2:11" ht="15.75" x14ac:dyDescent="0.25">
      <c r="B32" s="84"/>
      <c r="C32" s="85"/>
      <c r="D32" s="85"/>
      <c r="E32" s="21"/>
      <c r="F32" s="21"/>
      <c r="G32" s="21"/>
      <c r="H32" s="86"/>
      <c r="I32" s="86"/>
      <c r="J32" s="86"/>
      <c r="K32" s="60"/>
    </row>
    <row r="33" spans="2:11" ht="15.75" x14ac:dyDescent="0.25">
      <c r="B33" s="84"/>
      <c r="C33" s="85"/>
      <c r="D33" s="85"/>
      <c r="E33" s="21"/>
      <c r="F33" s="21"/>
      <c r="G33" s="21"/>
      <c r="H33" s="86"/>
      <c r="I33" s="86"/>
      <c r="J33" s="86"/>
      <c r="K33" s="60"/>
    </row>
    <row r="34" spans="2:11" ht="15.75" x14ac:dyDescent="0.25">
      <c r="B34" s="77" t="s">
        <v>89</v>
      </c>
      <c r="C34" s="91"/>
      <c r="D34" s="91"/>
      <c r="E34" s="89"/>
      <c r="F34" s="89"/>
      <c r="G34" s="89"/>
      <c r="H34" s="92"/>
      <c r="I34" s="92"/>
      <c r="J34" s="82" t="s">
        <v>90</v>
      </c>
      <c r="K34" s="83">
        <f>+K29+K31</f>
        <v>30229.4</v>
      </c>
    </row>
    <row r="35" spans="2:11" ht="15.75" x14ac:dyDescent="0.25">
      <c r="B35" s="34"/>
      <c r="C35" s="85"/>
      <c r="D35" s="85"/>
      <c r="E35" s="21"/>
      <c r="F35" s="21"/>
      <c r="G35" s="45"/>
      <c r="H35" s="86"/>
      <c r="I35" s="86"/>
      <c r="J35" s="86"/>
      <c r="K35" s="51"/>
    </row>
    <row r="36" spans="2:11" ht="15.75" x14ac:dyDescent="0.25">
      <c r="B36" s="84"/>
      <c r="C36" s="85"/>
      <c r="D36" s="85"/>
      <c r="E36" s="21"/>
      <c r="F36" s="21"/>
      <c r="G36" s="21"/>
      <c r="H36" s="86"/>
      <c r="I36" s="86"/>
      <c r="J36" s="86"/>
      <c r="K36" s="51"/>
    </row>
    <row r="37" spans="2:11" ht="15.75" x14ac:dyDescent="0.25">
      <c r="B37" s="34" t="s">
        <v>91</v>
      </c>
      <c r="C37" s="85"/>
      <c r="D37" s="85"/>
      <c r="E37" s="21"/>
      <c r="F37" s="21"/>
      <c r="G37" s="21"/>
      <c r="H37" s="86"/>
      <c r="I37" s="86"/>
      <c r="J37" s="86"/>
      <c r="K37" s="51"/>
    </row>
    <row r="38" spans="2:11" ht="15.75" x14ac:dyDescent="0.25">
      <c r="B38" s="93" t="s">
        <v>92</v>
      </c>
      <c r="C38" s="85" t="s">
        <v>93</v>
      </c>
      <c r="D38" s="85"/>
      <c r="E38" s="66"/>
      <c r="F38" s="48" t="s">
        <v>94</v>
      </c>
      <c r="G38" s="71"/>
      <c r="H38" s="86"/>
      <c r="I38" s="49">
        <f>E38*K34</f>
        <v>0</v>
      </c>
      <c r="J38" s="50"/>
      <c r="K38" s="94" t="s">
        <v>95</v>
      </c>
    </row>
    <row r="39" spans="2:11" ht="15.75" x14ac:dyDescent="0.25">
      <c r="B39" s="93" t="s">
        <v>96</v>
      </c>
      <c r="C39" s="85" t="s">
        <v>97</v>
      </c>
      <c r="D39" s="85"/>
      <c r="E39" s="71"/>
      <c r="F39" s="48" t="s">
        <v>63</v>
      </c>
      <c r="G39" s="71"/>
      <c r="H39" s="86"/>
      <c r="I39" s="49">
        <f>G39*E39</f>
        <v>0</v>
      </c>
      <c r="J39" s="50"/>
      <c r="K39" s="94" t="s">
        <v>95</v>
      </c>
    </row>
    <row r="40" spans="2:11" ht="15.75" x14ac:dyDescent="0.25">
      <c r="B40" s="77" t="s">
        <v>98</v>
      </c>
      <c r="C40" s="91"/>
      <c r="D40" s="91"/>
      <c r="E40" s="89"/>
      <c r="F40" s="88"/>
      <c r="G40" s="89"/>
      <c r="H40" s="92"/>
      <c r="I40" s="90"/>
      <c r="J40" s="82" t="s">
        <v>99</v>
      </c>
      <c r="K40" s="83">
        <f>SUM(I38:I39)</f>
        <v>0</v>
      </c>
    </row>
    <row r="41" spans="2:11" ht="15.75" x14ac:dyDescent="0.25">
      <c r="B41" s="34"/>
      <c r="C41" s="85"/>
      <c r="D41" s="85"/>
      <c r="E41" s="21"/>
      <c r="F41" s="48"/>
      <c r="G41" s="21"/>
      <c r="H41" s="86"/>
      <c r="I41" s="49"/>
      <c r="J41" s="95"/>
      <c r="K41" s="51"/>
    </row>
    <row r="42" spans="2:11" ht="15.75" x14ac:dyDescent="0.25">
      <c r="B42" s="84"/>
      <c r="C42" s="85"/>
      <c r="D42" s="85"/>
      <c r="E42" s="21"/>
      <c r="F42" s="48"/>
      <c r="G42" s="21"/>
      <c r="H42" s="86"/>
      <c r="I42" s="49"/>
      <c r="J42" s="86"/>
      <c r="K42" s="51"/>
    </row>
    <row r="43" spans="2:11" ht="15.75" x14ac:dyDescent="0.25">
      <c r="B43" s="34" t="s">
        <v>100</v>
      </c>
      <c r="C43" s="85"/>
      <c r="D43" s="85"/>
      <c r="E43" s="21"/>
      <c r="F43" s="48"/>
      <c r="G43" s="21"/>
      <c r="H43" s="86"/>
      <c r="I43" s="49"/>
      <c r="J43" s="86"/>
      <c r="K43" s="51"/>
    </row>
    <row r="44" spans="2:11" ht="15.75" x14ac:dyDescent="0.25">
      <c r="B44" s="93" t="s">
        <v>101</v>
      </c>
      <c r="C44" s="85" t="s">
        <v>102</v>
      </c>
      <c r="D44" s="85"/>
      <c r="E44" s="96"/>
      <c r="F44" s="48" t="s">
        <v>94</v>
      </c>
      <c r="G44" s="71"/>
      <c r="H44" s="86"/>
      <c r="I44" s="49"/>
      <c r="J44" s="50"/>
      <c r="K44" s="94" t="s">
        <v>95</v>
      </c>
    </row>
    <row r="45" spans="2:11" ht="15.75" x14ac:dyDescent="0.25">
      <c r="B45" s="93" t="s">
        <v>103</v>
      </c>
      <c r="C45" s="85" t="s">
        <v>104</v>
      </c>
      <c r="D45" s="85"/>
      <c r="E45" s="96"/>
      <c r="F45" s="48" t="s">
        <v>166</v>
      </c>
      <c r="G45" s="71"/>
      <c r="H45" s="86"/>
      <c r="I45" s="49">
        <f>E45*K34</f>
        <v>0</v>
      </c>
      <c r="J45" s="50"/>
      <c r="K45" s="94" t="s">
        <v>95</v>
      </c>
    </row>
    <row r="46" spans="2:11" ht="15.75" x14ac:dyDescent="0.25">
      <c r="B46" s="77" t="s">
        <v>105</v>
      </c>
      <c r="C46" s="97"/>
      <c r="D46" s="97"/>
      <c r="E46" s="98"/>
      <c r="F46" s="98"/>
      <c r="G46" s="98"/>
      <c r="H46" s="99"/>
      <c r="I46" s="99"/>
      <c r="J46" s="82" t="s">
        <v>106</v>
      </c>
      <c r="K46" s="100">
        <f>SUM(I44:I45)</f>
        <v>0</v>
      </c>
    </row>
    <row r="47" spans="2:11" ht="15.75" x14ac:dyDescent="0.25">
      <c r="B47" s="34"/>
      <c r="C47" s="85"/>
      <c r="D47" s="85"/>
      <c r="E47" s="21"/>
      <c r="F47" s="21"/>
      <c r="G47" s="21"/>
      <c r="H47" s="86"/>
      <c r="I47" s="86"/>
      <c r="J47" s="95"/>
      <c r="K47" s="51"/>
    </row>
    <row r="48" spans="2:11" ht="15.75" x14ac:dyDescent="0.25">
      <c r="B48" s="84"/>
      <c r="C48" s="85"/>
      <c r="D48" s="85"/>
      <c r="E48" s="21"/>
      <c r="F48" s="21"/>
      <c r="G48" s="21"/>
      <c r="H48" s="86"/>
      <c r="I48" s="86"/>
      <c r="J48" s="86"/>
      <c r="K48" s="51"/>
    </row>
    <row r="49" spans="2:11" ht="34.5" customHeight="1" thickBot="1" x14ac:dyDescent="0.35">
      <c r="B49" s="101" t="s">
        <v>107</v>
      </c>
      <c r="C49" s="102"/>
      <c r="D49" s="102"/>
      <c r="E49" s="102"/>
      <c r="F49" s="102"/>
      <c r="G49" s="103"/>
      <c r="H49" s="104"/>
      <c r="I49" s="105"/>
      <c r="J49" s="106" t="s">
        <v>108</v>
      </c>
      <c r="K49" s="107">
        <f>K34+K40+K46</f>
        <v>30229.4</v>
      </c>
    </row>
    <row r="50" spans="2:11" ht="15.75" thickTop="1" x14ac:dyDescent="0.25"/>
  </sheetData>
  <mergeCells count="6">
    <mergeCell ref="J3:K3"/>
    <mergeCell ref="B8:K8"/>
    <mergeCell ref="B1:K1"/>
    <mergeCell ref="B2:K2"/>
    <mergeCell ref="H9:H10"/>
    <mergeCell ref="I9:I10"/>
  </mergeCells>
  <printOptions horizontalCentered="1"/>
  <pageMargins left="0.7" right="0.7" top="0.75" bottom="0.75" header="0.3" footer="0.3"/>
  <pageSetup scale="48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84&amp;R&amp;"Arial,Regular"&amp;8August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tabSelected="1" view="pageLayout" topLeftCell="A16" zoomScaleNormal="100" workbookViewId="0">
      <selection activeCell="K34" sqref="K34"/>
    </sheetView>
  </sheetViews>
  <sheetFormatPr defaultRowHeight="15" x14ac:dyDescent="0.25"/>
  <cols>
    <col min="1" max="1" width="3" customWidth="1"/>
    <col min="2" max="3" width="6" customWidth="1"/>
    <col min="4" max="4" width="52.57031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2" t="s">
        <v>153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2:11" x14ac:dyDescent="0.25">
      <c r="B2" s="312" t="s">
        <v>154</v>
      </c>
      <c r="C2" s="312"/>
      <c r="D2" s="312"/>
      <c r="E2" s="312"/>
      <c r="F2" s="312"/>
      <c r="G2" s="312"/>
      <c r="H2" s="312"/>
      <c r="I2" s="312"/>
      <c r="J2" s="312"/>
      <c r="K2" s="312"/>
    </row>
    <row r="3" spans="2:11" ht="15.75" thickBot="1" x14ac:dyDescent="0.3">
      <c r="I3" s="315" t="s">
        <v>109</v>
      </c>
      <c r="J3" s="316"/>
      <c r="K3" s="317"/>
    </row>
    <row r="4" spans="2:11" ht="19.5" thickTop="1" x14ac:dyDescent="0.3">
      <c r="B4" s="15" t="s">
        <v>110</v>
      </c>
      <c r="C4" s="108"/>
      <c r="D4" s="17"/>
      <c r="E4" s="17"/>
      <c r="F4" s="17"/>
      <c r="G4" s="17"/>
      <c r="H4" s="17"/>
      <c r="I4" s="17"/>
      <c r="J4" s="18" t="s">
        <v>48</v>
      </c>
      <c r="K4" s="19"/>
    </row>
    <row r="5" spans="2:11" ht="18" x14ac:dyDescent="0.35">
      <c r="B5" s="20" t="s">
        <v>111</v>
      </c>
      <c r="C5" s="257"/>
      <c r="D5" s="22" t="s">
        <v>182</v>
      </c>
      <c r="E5" s="22"/>
      <c r="F5" s="22"/>
      <c r="G5" s="21"/>
      <c r="H5" s="21"/>
      <c r="I5" s="21"/>
      <c r="J5" s="23" t="s">
        <v>50</v>
      </c>
      <c r="K5" s="24"/>
    </row>
    <row r="6" spans="2:11" x14ac:dyDescent="0.25">
      <c r="B6" s="20"/>
      <c r="C6" s="21"/>
      <c r="D6" s="21"/>
      <c r="E6" s="21"/>
      <c r="F6" s="21"/>
      <c r="G6" s="21"/>
      <c r="H6" s="21"/>
      <c r="I6" s="21"/>
      <c r="J6" s="23" t="s">
        <v>51</v>
      </c>
      <c r="K6" s="24"/>
    </row>
    <row r="7" spans="2:11" ht="15.75" thickBot="1" x14ac:dyDescent="0.3">
      <c r="B7" s="25"/>
      <c r="C7" s="26"/>
      <c r="D7" s="26"/>
      <c r="E7" s="26"/>
      <c r="F7" s="26"/>
      <c r="G7" s="26"/>
      <c r="H7" s="26"/>
      <c r="I7" s="26"/>
      <c r="J7" s="27" t="s">
        <v>52</v>
      </c>
      <c r="K7" s="28"/>
    </row>
    <row r="8" spans="2:11" ht="16.5" thickBot="1" x14ac:dyDescent="0.3">
      <c r="B8" s="318" t="s">
        <v>112</v>
      </c>
      <c r="C8" s="319"/>
      <c r="D8" s="319"/>
      <c r="E8" s="319"/>
      <c r="F8" s="319"/>
      <c r="G8" s="319"/>
      <c r="H8" s="319"/>
      <c r="I8" s="319"/>
      <c r="J8" s="319"/>
      <c r="K8" s="320"/>
    </row>
    <row r="9" spans="2:11" ht="15.75" x14ac:dyDescent="0.25">
      <c r="B9" s="109" t="s">
        <v>113</v>
      </c>
      <c r="C9" s="110"/>
      <c r="D9" s="111"/>
      <c r="E9" s="112" t="s">
        <v>55</v>
      </c>
      <c r="F9" s="112" t="s">
        <v>56</v>
      </c>
      <c r="G9" s="113" t="s">
        <v>57</v>
      </c>
      <c r="H9" s="114" t="s">
        <v>58</v>
      </c>
      <c r="I9" s="114" t="s">
        <v>59</v>
      </c>
      <c r="J9" s="111"/>
      <c r="K9" s="115" t="s">
        <v>114</v>
      </c>
    </row>
    <row r="10" spans="2:11" x14ac:dyDescent="0.25">
      <c r="B10" s="116" t="s">
        <v>60</v>
      </c>
      <c r="C10" s="21" t="s">
        <v>115</v>
      </c>
      <c r="D10" s="21"/>
      <c r="E10" s="47"/>
      <c r="F10" s="48" t="s">
        <v>76</v>
      </c>
      <c r="G10" s="47"/>
      <c r="H10" s="49"/>
      <c r="I10" s="49">
        <f>E10*G10</f>
        <v>0</v>
      </c>
      <c r="J10" s="117"/>
      <c r="K10" s="60">
        <f>I10</f>
        <v>0</v>
      </c>
    </row>
    <row r="11" spans="2:11" x14ac:dyDescent="0.25">
      <c r="B11" s="116" t="s">
        <v>92</v>
      </c>
      <c r="C11" s="21" t="s">
        <v>167</v>
      </c>
      <c r="D11" s="21"/>
      <c r="E11" s="47"/>
      <c r="F11" s="48" t="s">
        <v>76</v>
      </c>
      <c r="G11" s="47"/>
      <c r="H11" s="49"/>
      <c r="I11" s="49">
        <f>E11*G11</f>
        <v>0</v>
      </c>
      <c r="J11" s="117"/>
      <c r="K11" s="60">
        <f t="shared" ref="K11:K12" si="0">I11</f>
        <v>0</v>
      </c>
    </row>
    <row r="12" spans="2:11" x14ac:dyDescent="0.25">
      <c r="B12" s="116" t="s">
        <v>96</v>
      </c>
      <c r="C12" s="21" t="s">
        <v>116</v>
      </c>
      <c r="D12" s="21"/>
      <c r="E12" s="47"/>
      <c r="F12" s="55" t="s">
        <v>76</v>
      </c>
      <c r="G12" s="47"/>
      <c r="H12" s="49"/>
      <c r="I12" s="49">
        <f>E12*G12</f>
        <v>0</v>
      </c>
      <c r="J12" s="117"/>
      <c r="K12" s="60">
        <f t="shared" si="0"/>
        <v>0</v>
      </c>
    </row>
    <row r="13" spans="2:11" x14ac:dyDescent="0.25">
      <c r="B13" s="116" t="s">
        <v>101</v>
      </c>
      <c r="C13" s="21" t="s">
        <v>117</v>
      </c>
      <c r="D13" s="21"/>
      <c r="E13" s="47"/>
      <c r="F13" s="55" t="s">
        <v>118</v>
      </c>
      <c r="G13" s="47"/>
      <c r="H13" s="49">
        <f>E13*G13</f>
        <v>0</v>
      </c>
      <c r="I13" s="49"/>
      <c r="J13" s="117"/>
      <c r="K13" s="60">
        <f>H13</f>
        <v>0</v>
      </c>
    </row>
    <row r="14" spans="2:11" x14ac:dyDescent="0.25">
      <c r="B14" s="118"/>
      <c r="C14" s="119"/>
      <c r="D14" s="21"/>
      <c r="E14" s="120"/>
      <c r="F14" s="23"/>
      <c r="G14" s="117"/>
      <c r="H14" s="49"/>
      <c r="I14" s="121"/>
      <c r="J14" s="49"/>
      <c r="K14" s="60"/>
    </row>
    <row r="15" spans="2:11" x14ac:dyDescent="0.25">
      <c r="B15" s="122" t="s">
        <v>119</v>
      </c>
      <c r="C15" s="123"/>
      <c r="D15" s="124"/>
      <c r="E15" s="125"/>
      <c r="F15" s="126" t="s">
        <v>120</v>
      </c>
      <c r="G15" s="127"/>
      <c r="H15" s="81"/>
      <c r="I15" s="128"/>
      <c r="J15" s="129" t="s">
        <v>121</v>
      </c>
      <c r="K15" s="130">
        <f>SUM(K10:K13)</f>
        <v>0</v>
      </c>
    </row>
    <row r="16" spans="2:11" x14ac:dyDescent="0.25">
      <c r="B16" s="20"/>
      <c r="C16" s="119"/>
      <c r="D16" s="21"/>
      <c r="E16" s="48"/>
      <c r="F16" s="21"/>
      <c r="G16" s="49"/>
      <c r="H16" s="49"/>
      <c r="I16" s="121"/>
      <c r="J16" s="131"/>
      <c r="K16" s="60"/>
    </row>
    <row r="17" spans="2:12" ht="15.75" x14ac:dyDescent="0.25">
      <c r="B17" s="34" t="s">
        <v>122</v>
      </c>
      <c r="C17" s="39"/>
      <c r="D17" s="21"/>
      <c r="E17" s="48"/>
      <c r="F17" s="48"/>
      <c r="G17" s="49"/>
      <c r="H17" s="49"/>
      <c r="I17" s="49"/>
      <c r="J17" s="49"/>
      <c r="K17" s="60"/>
    </row>
    <row r="18" spans="2:12" x14ac:dyDescent="0.25">
      <c r="B18" s="116" t="s">
        <v>103</v>
      </c>
      <c r="C18" s="21" t="s">
        <v>123</v>
      </c>
      <c r="D18" s="21"/>
      <c r="E18" s="47"/>
      <c r="F18" s="48" t="s">
        <v>76</v>
      </c>
      <c r="G18" s="47"/>
      <c r="H18" s="50" t="s">
        <v>95</v>
      </c>
      <c r="I18" s="49">
        <f>E18*G18</f>
        <v>0</v>
      </c>
      <c r="J18" s="117"/>
      <c r="K18" s="60">
        <f>I18</f>
        <v>0</v>
      </c>
    </row>
    <row r="19" spans="2:12" x14ac:dyDescent="0.25">
      <c r="B19" s="116" t="s">
        <v>124</v>
      </c>
      <c r="C19" s="21" t="s">
        <v>125</v>
      </c>
      <c r="D19" s="21"/>
      <c r="E19" s="47"/>
      <c r="F19" s="48" t="s">
        <v>76</v>
      </c>
      <c r="G19" s="47"/>
      <c r="H19" s="50" t="s">
        <v>95</v>
      </c>
      <c r="I19" s="49">
        <f>E19*G19</f>
        <v>0</v>
      </c>
      <c r="J19" s="117"/>
      <c r="K19" s="60">
        <f>I19</f>
        <v>0</v>
      </c>
    </row>
    <row r="20" spans="2:12" x14ac:dyDescent="0.25">
      <c r="B20" s="116" t="s">
        <v>126</v>
      </c>
      <c r="C20" s="21" t="s">
        <v>127</v>
      </c>
      <c r="D20" s="21"/>
      <c r="E20" s="55"/>
      <c r="F20" s="55"/>
      <c r="G20" s="49"/>
      <c r="H20" s="50" t="s">
        <v>95</v>
      </c>
      <c r="I20" s="49"/>
      <c r="J20" s="117"/>
      <c r="K20" s="132"/>
      <c r="L20" s="133"/>
    </row>
    <row r="21" spans="2:12" x14ac:dyDescent="0.25">
      <c r="B21" s="116" t="s">
        <v>128</v>
      </c>
      <c r="C21" s="21" t="s">
        <v>129</v>
      </c>
      <c r="D21" s="21"/>
      <c r="E21" s="55"/>
      <c r="F21" s="55"/>
      <c r="G21" s="49"/>
      <c r="H21" s="50" t="s">
        <v>95</v>
      </c>
      <c r="I21" s="49"/>
      <c r="J21" s="117"/>
      <c r="K21" s="132"/>
      <c r="L21" s="133"/>
    </row>
    <row r="22" spans="2:12" x14ac:dyDescent="0.25">
      <c r="B22" s="116"/>
      <c r="C22" s="134" t="s">
        <v>130</v>
      </c>
      <c r="D22" s="21"/>
      <c r="E22" s="120">
        <f>($E$37/100*POWER((1+($E$37/100)),$E$38))/((POWER(((1+$E$37/100)),$E$38))-1)</f>
        <v>8.0242587190691314E-2</v>
      </c>
      <c r="F22" s="55"/>
      <c r="G22" s="49"/>
      <c r="H22" s="49"/>
      <c r="I22" s="49"/>
      <c r="J22" s="117"/>
      <c r="K22" s="135"/>
      <c r="L22" s="133"/>
    </row>
    <row r="23" spans="2:12" x14ac:dyDescent="0.25">
      <c r="B23" s="116" t="s">
        <v>131</v>
      </c>
      <c r="C23" s="21" t="s">
        <v>132</v>
      </c>
      <c r="D23" s="21"/>
      <c r="E23" s="21"/>
      <c r="F23" s="21"/>
      <c r="G23" s="49"/>
      <c r="H23" s="136"/>
      <c r="I23" s="49"/>
      <c r="J23" s="137" t="s">
        <v>133</v>
      </c>
      <c r="K23" s="60">
        <f>E22*'4-4 EU 7 DPF TCI'!K49</f>
        <v>2425.6852652222842</v>
      </c>
      <c r="L23" s="133"/>
    </row>
    <row r="24" spans="2:12" x14ac:dyDescent="0.25">
      <c r="B24" s="20"/>
      <c r="C24" s="21"/>
      <c r="D24" s="21"/>
      <c r="E24" s="48"/>
      <c r="F24" s="21"/>
      <c r="G24" s="49"/>
      <c r="H24" s="49"/>
      <c r="I24" s="49"/>
      <c r="J24" s="49"/>
      <c r="K24" s="60"/>
    </row>
    <row r="25" spans="2:12" x14ac:dyDescent="0.25">
      <c r="B25" s="122" t="s">
        <v>134</v>
      </c>
      <c r="C25" s="123"/>
      <c r="D25" s="138"/>
      <c r="E25" s="139"/>
      <c r="F25" s="138"/>
      <c r="G25" s="128"/>
      <c r="H25" s="140"/>
      <c r="I25" s="128"/>
      <c r="J25" s="129" t="s">
        <v>135</v>
      </c>
      <c r="K25" s="130">
        <f>SUM(K18:K23)</f>
        <v>2425.6852652222842</v>
      </c>
    </row>
    <row r="26" spans="2:12" x14ac:dyDescent="0.25">
      <c r="B26" s="141"/>
      <c r="C26" s="142"/>
      <c r="D26" s="21"/>
      <c r="E26" s="48"/>
      <c r="F26" s="21"/>
      <c r="G26" s="49"/>
      <c r="H26" s="49"/>
      <c r="I26" s="49"/>
      <c r="J26" s="49"/>
      <c r="K26" s="60"/>
    </row>
    <row r="27" spans="2:12" ht="15.75" x14ac:dyDescent="0.25">
      <c r="B27" s="143" t="s">
        <v>136</v>
      </c>
      <c r="C27" s="144"/>
      <c r="D27" s="80"/>
      <c r="E27" s="79"/>
      <c r="F27" s="80"/>
      <c r="G27" s="81"/>
      <c r="H27" s="145"/>
      <c r="I27" s="81"/>
      <c r="J27" s="129" t="s">
        <v>137</v>
      </c>
      <c r="K27" s="130">
        <f>K15+K25</f>
        <v>2425.6852652222842</v>
      </c>
    </row>
    <row r="28" spans="2:12" ht="15.75" thickBot="1" x14ac:dyDescent="0.3">
      <c r="B28" s="20"/>
      <c r="C28" s="21"/>
      <c r="D28" s="21"/>
      <c r="E28" s="48"/>
      <c r="F28" s="21"/>
      <c r="G28" s="21"/>
      <c r="H28" s="21"/>
      <c r="I28" s="21"/>
      <c r="J28" s="21"/>
      <c r="K28" s="41"/>
    </row>
    <row r="29" spans="2:12" ht="16.5" thickBot="1" x14ac:dyDescent="0.3">
      <c r="B29" s="321" t="s">
        <v>138</v>
      </c>
      <c r="C29" s="322"/>
      <c r="D29" s="322"/>
      <c r="E29" s="322"/>
      <c r="F29" s="322"/>
      <c r="G29" s="322"/>
      <c r="H29" s="322"/>
      <c r="I29" s="322"/>
      <c r="J29" s="322"/>
      <c r="K29" s="323"/>
    </row>
    <row r="30" spans="2:12" x14ac:dyDescent="0.25">
      <c r="B30" s="20"/>
      <c r="C30" s="21"/>
      <c r="D30" s="21"/>
      <c r="E30" s="21"/>
      <c r="F30" s="21"/>
      <c r="G30" s="21"/>
      <c r="H30" s="21"/>
      <c r="I30" s="21"/>
      <c r="J30" s="21"/>
      <c r="K30" s="41"/>
    </row>
    <row r="31" spans="2:12" ht="15.75" x14ac:dyDescent="0.25">
      <c r="B31" s="34" t="s">
        <v>139</v>
      </c>
      <c r="C31" s="39"/>
      <c r="D31" s="21"/>
      <c r="E31" s="21"/>
      <c r="F31" s="21"/>
      <c r="G31" s="21"/>
      <c r="H31" s="21"/>
      <c r="I31" s="21"/>
      <c r="J31" s="146" t="s">
        <v>140</v>
      </c>
      <c r="K31" s="162">
        <f>'4-3 Ranking-PM'!F6</f>
        <v>3.0096052272000001E-2</v>
      </c>
    </row>
    <row r="32" spans="2:12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41"/>
    </row>
    <row r="33" spans="2:11" ht="16.5" thickBot="1" x14ac:dyDescent="0.3">
      <c r="B33" s="147" t="s">
        <v>141</v>
      </c>
      <c r="C33" s="148"/>
      <c r="D33" s="149"/>
      <c r="E33" s="149"/>
      <c r="F33" s="149"/>
      <c r="G33" s="149"/>
      <c r="H33" s="150"/>
      <c r="I33" s="149"/>
      <c r="J33" s="151" t="s">
        <v>142</v>
      </c>
      <c r="K33" s="152">
        <f>K27/K31</f>
        <v>80598.121085768827</v>
      </c>
    </row>
    <row r="34" spans="2:11" ht="15.75" thickTop="1" x14ac:dyDescent="0.25"/>
    <row r="35" spans="2:11" ht="15.75" thickBot="1" x14ac:dyDescent="0.3"/>
    <row r="36" spans="2:11" x14ac:dyDescent="0.25">
      <c r="D36" s="153" t="s">
        <v>143</v>
      </c>
      <c r="E36" s="111"/>
      <c r="F36" s="154"/>
      <c r="G36" s="155"/>
    </row>
    <row r="37" spans="2:11" x14ac:dyDescent="0.25">
      <c r="D37" s="156" t="s">
        <v>144</v>
      </c>
      <c r="E37" s="157">
        <v>5</v>
      </c>
      <c r="F37" s="158" t="s">
        <v>145</v>
      </c>
    </row>
    <row r="38" spans="2:11" x14ac:dyDescent="0.25">
      <c r="D38" s="156" t="s">
        <v>146</v>
      </c>
      <c r="E38" s="47">
        <v>20</v>
      </c>
      <c r="F38" s="158" t="s">
        <v>147</v>
      </c>
    </row>
    <row r="39" spans="2:11" x14ac:dyDescent="0.25">
      <c r="D39" s="156" t="s">
        <v>148</v>
      </c>
      <c r="E39" s="47" t="s">
        <v>149</v>
      </c>
      <c r="F39" s="158" t="s">
        <v>147</v>
      </c>
    </row>
    <row r="40" spans="2:11" ht="15.75" thickBot="1" x14ac:dyDescent="0.3">
      <c r="D40" s="159" t="s">
        <v>150</v>
      </c>
      <c r="E40" s="160" t="s">
        <v>149</v>
      </c>
      <c r="F40" s="161" t="s">
        <v>145</v>
      </c>
    </row>
  </sheetData>
  <mergeCells count="5">
    <mergeCell ref="I3:K3"/>
    <mergeCell ref="B8:K8"/>
    <mergeCell ref="B29:K29"/>
    <mergeCell ref="B1:K1"/>
    <mergeCell ref="B2:K2"/>
  </mergeCells>
  <printOptions horizontalCentered="1"/>
  <pageMargins left="0.7" right="0.7" top="0.75" bottom="0.75" header="0.3" footer="0.3"/>
  <pageSetup scale="52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85&amp;R&amp;"Arial,Regular"&amp;8August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Layout" zoomScaleNormal="100" workbookViewId="0">
      <selection activeCell="D39" sqref="D39"/>
    </sheetView>
  </sheetViews>
  <sheetFormatPr defaultRowHeight="12.75" x14ac:dyDescent="0.2"/>
  <cols>
    <col min="1" max="1" width="41.28515625" style="231" customWidth="1"/>
    <col min="2" max="2" width="14.85546875" style="231" customWidth="1"/>
    <col min="3" max="5" width="17.7109375" style="231" customWidth="1"/>
    <col min="6" max="6" width="17.85546875" style="231" customWidth="1"/>
    <col min="7" max="246" width="8.85546875" style="231"/>
    <col min="247" max="247" width="35.7109375" style="231" customWidth="1"/>
    <col min="248" max="248" width="10.7109375" style="231" customWidth="1"/>
    <col min="249" max="249" width="11" style="231" customWidth="1"/>
    <col min="250" max="250" width="10.7109375" style="231" customWidth="1"/>
    <col min="251" max="251" width="13.28515625" style="231" customWidth="1"/>
    <col min="252" max="252" width="9.28515625" style="231" bestFit="1" customWidth="1"/>
    <col min="253" max="259" width="9.140625" style="231" customWidth="1"/>
    <col min="260" max="260" width="9.28515625" style="231" bestFit="1" customWidth="1"/>
    <col min="261" max="502" width="8.85546875" style="231"/>
    <col min="503" max="503" width="35.7109375" style="231" customWidth="1"/>
    <col min="504" max="504" width="10.7109375" style="231" customWidth="1"/>
    <col min="505" max="505" width="11" style="231" customWidth="1"/>
    <col min="506" max="506" width="10.7109375" style="231" customWidth="1"/>
    <col min="507" max="507" width="13.28515625" style="231" customWidth="1"/>
    <col min="508" max="508" width="9.28515625" style="231" bestFit="1" customWidth="1"/>
    <col min="509" max="515" width="9.140625" style="231" customWidth="1"/>
    <col min="516" max="516" width="9.28515625" style="231" bestFit="1" customWidth="1"/>
    <col min="517" max="758" width="8.85546875" style="231"/>
    <col min="759" max="759" width="35.7109375" style="231" customWidth="1"/>
    <col min="760" max="760" width="10.7109375" style="231" customWidth="1"/>
    <col min="761" max="761" width="11" style="231" customWidth="1"/>
    <col min="762" max="762" width="10.7109375" style="231" customWidth="1"/>
    <col min="763" max="763" width="13.28515625" style="231" customWidth="1"/>
    <col min="764" max="764" width="9.28515625" style="231" bestFit="1" customWidth="1"/>
    <col min="765" max="771" width="9.140625" style="231" customWidth="1"/>
    <col min="772" max="772" width="9.28515625" style="231" bestFit="1" customWidth="1"/>
    <col min="773" max="1014" width="8.85546875" style="231"/>
    <col min="1015" max="1015" width="35.7109375" style="231" customWidth="1"/>
    <col min="1016" max="1016" width="10.7109375" style="231" customWidth="1"/>
    <col min="1017" max="1017" width="11" style="231" customWidth="1"/>
    <col min="1018" max="1018" width="10.7109375" style="231" customWidth="1"/>
    <col min="1019" max="1019" width="13.28515625" style="231" customWidth="1"/>
    <col min="1020" max="1020" width="9.28515625" style="231" bestFit="1" customWidth="1"/>
    <col min="1021" max="1027" width="9.140625" style="231" customWidth="1"/>
    <col min="1028" max="1028" width="9.28515625" style="231" bestFit="1" customWidth="1"/>
    <col min="1029" max="1270" width="8.85546875" style="231"/>
    <col min="1271" max="1271" width="35.7109375" style="231" customWidth="1"/>
    <col min="1272" max="1272" width="10.7109375" style="231" customWidth="1"/>
    <col min="1273" max="1273" width="11" style="231" customWidth="1"/>
    <col min="1274" max="1274" width="10.7109375" style="231" customWidth="1"/>
    <col min="1275" max="1275" width="13.28515625" style="231" customWidth="1"/>
    <col min="1276" max="1276" width="9.28515625" style="231" bestFit="1" customWidth="1"/>
    <col min="1277" max="1283" width="9.140625" style="231" customWidth="1"/>
    <col min="1284" max="1284" width="9.28515625" style="231" bestFit="1" customWidth="1"/>
    <col min="1285" max="1526" width="8.85546875" style="231"/>
    <col min="1527" max="1527" width="35.7109375" style="231" customWidth="1"/>
    <col min="1528" max="1528" width="10.7109375" style="231" customWidth="1"/>
    <col min="1529" max="1529" width="11" style="231" customWidth="1"/>
    <col min="1530" max="1530" width="10.7109375" style="231" customWidth="1"/>
    <col min="1531" max="1531" width="13.28515625" style="231" customWidth="1"/>
    <col min="1532" max="1532" width="9.28515625" style="231" bestFit="1" customWidth="1"/>
    <col min="1533" max="1539" width="9.140625" style="231" customWidth="1"/>
    <col min="1540" max="1540" width="9.28515625" style="231" bestFit="1" customWidth="1"/>
    <col min="1541" max="1782" width="8.85546875" style="231"/>
    <col min="1783" max="1783" width="35.7109375" style="231" customWidth="1"/>
    <col min="1784" max="1784" width="10.7109375" style="231" customWidth="1"/>
    <col min="1785" max="1785" width="11" style="231" customWidth="1"/>
    <col min="1786" max="1786" width="10.7109375" style="231" customWidth="1"/>
    <col min="1787" max="1787" width="13.28515625" style="231" customWidth="1"/>
    <col min="1788" max="1788" width="9.28515625" style="231" bestFit="1" customWidth="1"/>
    <col min="1789" max="1795" width="9.140625" style="231" customWidth="1"/>
    <col min="1796" max="1796" width="9.28515625" style="231" bestFit="1" customWidth="1"/>
    <col min="1797" max="2038" width="8.85546875" style="231"/>
    <col min="2039" max="2039" width="35.7109375" style="231" customWidth="1"/>
    <col min="2040" max="2040" width="10.7109375" style="231" customWidth="1"/>
    <col min="2041" max="2041" width="11" style="231" customWidth="1"/>
    <col min="2042" max="2042" width="10.7109375" style="231" customWidth="1"/>
    <col min="2043" max="2043" width="13.28515625" style="231" customWidth="1"/>
    <col min="2044" max="2044" width="9.28515625" style="231" bestFit="1" customWidth="1"/>
    <col min="2045" max="2051" width="9.140625" style="231" customWidth="1"/>
    <col min="2052" max="2052" width="9.28515625" style="231" bestFit="1" customWidth="1"/>
    <col min="2053" max="2294" width="8.85546875" style="231"/>
    <col min="2295" max="2295" width="35.7109375" style="231" customWidth="1"/>
    <col min="2296" max="2296" width="10.7109375" style="231" customWidth="1"/>
    <col min="2297" max="2297" width="11" style="231" customWidth="1"/>
    <col min="2298" max="2298" width="10.7109375" style="231" customWidth="1"/>
    <col min="2299" max="2299" width="13.28515625" style="231" customWidth="1"/>
    <col min="2300" max="2300" width="9.28515625" style="231" bestFit="1" customWidth="1"/>
    <col min="2301" max="2307" width="9.140625" style="231" customWidth="1"/>
    <col min="2308" max="2308" width="9.28515625" style="231" bestFit="1" customWidth="1"/>
    <col min="2309" max="2550" width="8.85546875" style="231"/>
    <col min="2551" max="2551" width="35.7109375" style="231" customWidth="1"/>
    <col min="2552" max="2552" width="10.7109375" style="231" customWidth="1"/>
    <col min="2553" max="2553" width="11" style="231" customWidth="1"/>
    <col min="2554" max="2554" width="10.7109375" style="231" customWidth="1"/>
    <col min="2555" max="2555" width="13.28515625" style="231" customWidth="1"/>
    <col min="2556" max="2556" width="9.28515625" style="231" bestFit="1" customWidth="1"/>
    <col min="2557" max="2563" width="9.140625" style="231" customWidth="1"/>
    <col min="2564" max="2564" width="9.28515625" style="231" bestFit="1" customWidth="1"/>
    <col min="2565" max="2806" width="8.85546875" style="231"/>
    <col min="2807" max="2807" width="35.7109375" style="231" customWidth="1"/>
    <col min="2808" max="2808" width="10.7109375" style="231" customWidth="1"/>
    <col min="2809" max="2809" width="11" style="231" customWidth="1"/>
    <col min="2810" max="2810" width="10.7109375" style="231" customWidth="1"/>
    <col min="2811" max="2811" width="13.28515625" style="231" customWidth="1"/>
    <col min="2812" max="2812" width="9.28515625" style="231" bestFit="1" customWidth="1"/>
    <col min="2813" max="2819" width="9.140625" style="231" customWidth="1"/>
    <col min="2820" max="2820" width="9.28515625" style="231" bestFit="1" customWidth="1"/>
    <col min="2821" max="3062" width="8.85546875" style="231"/>
    <col min="3063" max="3063" width="35.7109375" style="231" customWidth="1"/>
    <col min="3064" max="3064" width="10.7109375" style="231" customWidth="1"/>
    <col min="3065" max="3065" width="11" style="231" customWidth="1"/>
    <col min="3066" max="3066" width="10.7109375" style="231" customWidth="1"/>
    <col min="3067" max="3067" width="13.28515625" style="231" customWidth="1"/>
    <col min="3068" max="3068" width="9.28515625" style="231" bestFit="1" customWidth="1"/>
    <col min="3069" max="3075" width="9.140625" style="231" customWidth="1"/>
    <col min="3076" max="3076" width="9.28515625" style="231" bestFit="1" customWidth="1"/>
    <col min="3077" max="3318" width="8.85546875" style="231"/>
    <col min="3319" max="3319" width="35.7109375" style="231" customWidth="1"/>
    <col min="3320" max="3320" width="10.7109375" style="231" customWidth="1"/>
    <col min="3321" max="3321" width="11" style="231" customWidth="1"/>
    <col min="3322" max="3322" width="10.7109375" style="231" customWidth="1"/>
    <col min="3323" max="3323" width="13.28515625" style="231" customWidth="1"/>
    <col min="3324" max="3324" width="9.28515625" style="231" bestFit="1" customWidth="1"/>
    <col min="3325" max="3331" width="9.140625" style="231" customWidth="1"/>
    <col min="3332" max="3332" width="9.28515625" style="231" bestFit="1" customWidth="1"/>
    <col min="3333" max="3574" width="8.85546875" style="231"/>
    <col min="3575" max="3575" width="35.7109375" style="231" customWidth="1"/>
    <col min="3576" max="3576" width="10.7109375" style="231" customWidth="1"/>
    <col min="3577" max="3577" width="11" style="231" customWidth="1"/>
    <col min="3578" max="3578" width="10.7109375" style="231" customWidth="1"/>
    <col min="3579" max="3579" width="13.28515625" style="231" customWidth="1"/>
    <col min="3580" max="3580" width="9.28515625" style="231" bestFit="1" customWidth="1"/>
    <col min="3581" max="3587" width="9.140625" style="231" customWidth="1"/>
    <col min="3588" max="3588" width="9.28515625" style="231" bestFit="1" customWidth="1"/>
    <col min="3589" max="3830" width="8.85546875" style="231"/>
    <col min="3831" max="3831" width="35.7109375" style="231" customWidth="1"/>
    <col min="3832" max="3832" width="10.7109375" style="231" customWidth="1"/>
    <col min="3833" max="3833" width="11" style="231" customWidth="1"/>
    <col min="3834" max="3834" width="10.7109375" style="231" customWidth="1"/>
    <col min="3835" max="3835" width="13.28515625" style="231" customWidth="1"/>
    <col min="3836" max="3836" width="9.28515625" style="231" bestFit="1" customWidth="1"/>
    <col min="3837" max="3843" width="9.140625" style="231" customWidth="1"/>
    <col min="3844" max="3844" width="9.28515625" style="231" bestFit="1" customWidth="1"/>
    <col min="3845" max="4086" width="8.85546875" style="231"/>
    <col min="4087" max="4087" width="35.7109375" style="231" customWidth="1"/>
    <col min="4088" max="4088" width="10.7109375" style="231" customWidth="1"/>
    <col min="4089" max="4089" width="11" style="231" customWidth="1"/>
    <col min="4090" max="4090" width="10.7109375" style="231" customWidth="1"/>
    <col min="4091" max="4091" width="13.28515625" style="231" customWidth="1"/>
    <col min="4092" max="4092" width="9.28515625" style="231" bestFit="1" customWidth="1"/>
    <col min="4093" max="4099" width="9.140625" style="231" customWidth="1"/>
    <col min="4100" max="4100" width="9.28515625" style="231" bestFit="1" customWidth="1"/>
    <col min="4101" max="4342" width="8.85546875" style="231"/>
    <col min="4343" max="4343" width="35.7109375" style="231" customWidth="1"/>
    <col min="4344" max="4344" width="10.7109375" style="231" customWidth="1"/>
    <col min="4345" max="4345" width="11" style="231" customWidth="1"/>
    <col min="4346" max="4346" width="10.7109375" style="231" customWidth="1"/>
    <col min="4347" max="4347" width="13.28515625" style="231" customWidth="1"/>
    <col min="4348" max="4348" width="9.28515625" style="231" bestFit="1" customWidth="1"/>
    <col min="4349" max="4355" width="9.140625" style="231" customWidth="1"/>
    <col min="4356" max="4356" width="9.28515625" style="231" bestFit="1" customWidth="1"/>
    <col min="4357" max="4598" width="8.85546875" style="231"/>
    <col min="4599" max="4599" width="35.7109375" style="231" customWidth="1"/>
    <col min="4600" max="4600" width="10.7109375" style="231" customWidth="1"/>
    <col min="4601" max="4601" width="11" style="231" customWidth="1"/>
    <col min="4602" max="4602" width="10.7109375" style="231" customWidth="1"/>
    <col min="4603" max="4603" width="13.28515625" style="231" customWidth="1"/>
    <col min="4604" max="4604" width="9.28515625" style="231" bestFit="1" customWidth="1"/>
    <col min="4605" max="4611" width="9.140625" style="231" customWidth="1"/>
    <col min="4612" max="4612" width="9.28515625" style="231" bestFit="1" customWidth="1"/>
    <col min="4613" max="4854" width="8.85546875" style="231"/>
    <col min="4855" max="4855" width="35.7109375" style="231" customWidth="1"/>
    <col min="4856" max="4856" width="10.7109375" style="231" customWidth="1"/>
    <col min="4857" max="4857" width="11" style="231" customWidth="1"/>
    <col min="4858" max="4858" width="10.7109375" style="231" customWidth="1"/>
    <col min="4859" max="4859" width="13.28515625" style="231" customWidth="1"/>
    <col min="4860" max="4860" width="9.28515625" style="231" bestFit="1" customWidth="1"/>
    <col min="4861" max="4867" width="9.140625" style="231" customWidth="1"/>
    <col min="4868" max="4868" width="9.28515625" style="231" bestFit="1" customWidth="1"/>
    <col min="4869" max="5110" width="8.85546875" style="231"/>
    <col min="5111" max="5111" width="35.7109375" style="231" customWidth="1"/>
    <col min="5112" max="5112" width="10.7109375" style="231" customWidth="1"/>
    <col min="5113" max="5113" width="11" style="231" customWidth="1"/>
    <col min="5114" max="5114" width="10.7109375" style="231" customWidth="1"/>
    <col min="5115" max="5115" width="13.28515625" style="231" customWidth="1"/>
    <col min="5116" max="5116" width="9.28515625" style="231" bestFit="1" customWidth="1"/>
    <col min="5117" max="5123" width="9.140625" style="231" customWidth="1"/>
    <col min="5124" max="5124" width="9.28515625" style="231" bestFit="1" customWidth="1"/>
    <col min="5125" max="5366" width="8.85546875" style="231"/>
    <col min="5367" max="5367" width="35.7109375" style="231" customWidth="1"/>
    <col min="5368" max="5368" width="10.7109375" style="231" customWidth="1"/>
    <col min="5369" max="5369" width="11" style="231" customWidth="1"/>
    <col min="5370" max="5370" width="10.7109375" style="231" customWidth="1"/>
    <col min="5371" max="5371" width="13.28515625" style="231" customWidth="1"/>
    <col min="5372" max="5372" width="9.28515625" style="231" bestFit="1" customWidth="1"/>
    <col min="5373" max="5379" width="9.140625" style="231" customWidth="1"/>
    <col min="5380" max="5380" width="9.28515625" style="231" bestFit="1" customWidth="1"/>
    <col min="5381" max="5622" width="8.85546875" style="231"/>
    <col min="5623" max="5623" width="35.7109375" style="231" customWidth="1"/>
    <col min="5624" max="5624" width="10.7109375" style="231" customWidth="1"/>
    <col min="5625" max="5625" width="11" style="231" customWidth="1"/>
    <col min="5626" max="5626" width="10.7109375" style="231" customWidth="1"/>
    <col min="5627" max="5627" width="13.28515625" style="231" customWidth="1"/>
    <col min="5628" max="5628" width="9.28515625" style="231" bestFit="1" customWidth="1"/>
    <col min="5629" max="5635" width="9.140625" style="231" customWidth="1"/>
    <col min="5636" max="5636" width="9.28515625" style="231" bestFit="1" customWidth="1"/>
    <col min="5637" max="5878" width="8.85546875" style="231"/>
    <col min="5879" max="5879" width="35.7109375" style="231" customWidth="1"/>
    <col min="5880" max="5880" width="10.7109375" style="231" customWidth="1"/>
    <col min="5881" max="5881" width="11" style="231" customWidth="1"/>
    <col min="5882" max="5882" width="10.7109375" style="231" customWidth="1"/>
    <col min="5883" max="5883" width="13.28515625" style="231" customWidth="1"/>
    <col min="5884" max="5884" width="9.28515625" style="231" bestFit="1" customWidth="1"/>
    <col min="5885" max="5891" width="9.140625" style="231" customWidth="1"/>
    <col min="5892" max="5892" width="9.28515625" style="231" bestFit="1" customWidth="1"/>
    <col min="5893" max="6134" width="8.85546875" style="231"/>
    <col min="6135" max="6135" width="35.7109375" style="231" customWidth="1"/>
    <col min="6136" max="6136" width="10.7109375" style="231" customWidth="1"/>
    <col min="6137" max="6137" width="11" style="231" customWidth="1"/>
    <col min="6138" max="6138" width="10.7109375" style="231" customWidth="1"/>
    <col min="6139" max="6139" width="13.28515625" style="231" customWidth="1"/>
    <col min="6140" max="6140" width="9.28515625" style="231" bestFit="1" customWidth="1"/>
    <col min="6141" max="6147" width="9.140625" style="231" customWidth="1"/>
    <col min="6148" max="6148" width="9.28515625" style="231" bestFit="1" customWidth="1"/>
    <col min="6149" max="6390" width="8.85546875" style="231"/>
    <col min="6391" max="6391" width="35.7109375" style="231" customWidth="1"/>
    <col min="6392" max="6392" width="10.7109375" style="231" customWidth="1"/>
    <col min="6393" max="6393" width="11" style="231" customWidth="1"/>
    <col min="6394" max="6394" width="10.7109375" style="231" customWidth="1"/>
    <col min="6395" max="6395" width="13.28515625" style="231" customWidth="1"/>
    <col min="6396" max="6396" width="9.28515625" style="231" bestFit="1" customWidth="1"/>
    <col min="6397" max="6403" width="9.140625" style="231" customWidth="1"/>
    <col min="6404" max="6404" width="9.28515625" style="231" bestFit="1" customWidth="1"/>
    <col min="6405" max="6646" width="8.85546875" style="231"/>
    <col min="6647" max="6647" width="35.7109375" style="231" customWidth="1"/>
    <col min="6648" max="6648" width="10.7109375" style="231" customWidth="1"/>
    <col min="6649" max="6649" width="11" style="231" customWidth="1"/>
    <col min="6650" max="6650" width="10.7109375" style="231" customWidth="1"/>
    <col min="6651" max="6651" width="13.28515625" style="231" customWidth="1"/>
    <col min="6652" max="6652" width="9.28515625" style="231" bestFit="1" customWidth="1"/>
    <col min="6653" max="6659" width="9.140625" style="231" customWidth="1"/>
    <col min="6660" max="6660" width="9.28515625" style="231" bestFit="1" customWidth="1"/>
    <col min="6661" max="6902" width="8.85546875" style="231"/>
    <col min="6903" max="6903" width="35.7109375" style="231" customWidth="1"/>
    <col min="6904" max="6904" width="10.7109375" style="231" customWidth="1"/>
    <col min="6905" max="6905" width="11" style="231" customWidth="1"/>
    <col min="6906" max="6906" width="10.7109375" style="231" customWidth="1"/>
    <col min="6907" max="6907" width="13.28515625" style="231" customWidth="1"/>
    <col min="6908" max="6908" width="9.28515625" style="231" bestFit="1" customWidth="1"/>
    <col min="6909" max="6915" width="9.140625" style="231" customWidth="1"/>
    <col min="6916" max="6916" width="9.28515625" style="231" bestFit="1" customWidth="1"/>
    <col min="6917" max="7158" width="8.85546875" style="231"/>
    <col min="7159" max="7159" width="35.7109375" style="231" customWidth="1"/>
    <col min="7160" max="7160" width="10.7109375" style="231" customWidth="1"/>
    <col min="7161" max="7161" width="11" style="231" customWidth="1"/>
    <col min="7162" max="7162" width="10.7109375" style="231" customWidth="1"/>
    <col min="7163" max="7163" width="13.28515625" style="231" customWidth="1"/>
    <col min="7164" max="7164" width="9.28515625" style="231" bestFit="1" customWidth="1"/>
    <col min="7165" max="7171" width="9.140625" style="231" customWidth="1"/>
    <col min="7172" max="7172" width="9.28515625" style="231" bestFit="1" customWidth="1"/>
    <col min="7173" max="7414" width="8.85546875" style="231"/>
    <col min="7415" max="7415" width="35.7109375" style="231" customWidth="1"/>
    <col min="7416" max="7416" width="10.7109375" style="231" customWidth="1"/>
    <col min="7417" max="7417" width="11" style="231" customWidth="1"/>
    <col min="7418" max="7418" width="10.7109375" style="231" customWidth="1"/>
    <col min="7419" max="7419" width="13.28515625" style="231" customWidth="1"/>
    <col min="7420" max="7420" width="9.28515625" style="231" bestFit="1" customWidth="1"/>
    <col min="7421" max="7427" width="9.140625" style="231" customWidth="1"/>
    <col min="7428" max="7428" width="9.28515625" style="231" bestFit="1" customWidth="1"/>
    <col min="7429" max="7670" width="8.85546875" style="231"/>
    <col min="7671" max="7671" width="35.7109375" style="231" customWidth="1"/>
    <col min="7672" max="7672" width="10.7109375" style="231" customWidth="1"/>
    <col min="7673" max="7673" width="11" style="231" customWidth="1"/>
    <col min="7674" max="7674" width="10.7109375" style="231" customWidth="1"/>
    <col min="7675" max="7675" width="13.28515625" style="231" customWidth="1"/>
    <col min="7676" max="7676" width="9.28515625" style="231" bestFit="1" customWidth="1"/>
    <col min="7677" max="7683" width="9.140625" style="231" customWidth="1"/>
    <col min="7684" max="7684" width="9.28515625" style="231" bestFit="1" customWidth="1"/>
    <col min="7685" max="7926" width="8.85546875" style="231"/>
    <col min="7927" max="7927" width="35.7109375" style="231" customWidth="1"/>
    <col min="7928" max="7928" width="10.7109375" style="231" customWidth="1"/>
    <col min="7929" max="7929" width="11" style="231" customWidth="1"/>
    <col min="7930" max="7930" width="10.7109375" style="231" customWidth="1"/>
    <col min="7931" max="7931" width="13.28515625" style="231" customWidth="1"/>
    <col min="7932" max="7932" width="9.28515625" style="231" bestFit="1" customWidth="1"/>
    <col min="7933" max="7939" width="9.140625" style="231" customWidth="1"/>
    <col min="7940" max="7940" width="9.28515625" style="231" bestFit="1" customWidth="1"/>
    <col min="7941" max="8182" width="8.85546875" style="231"/>
    <col min="8183" max="8183" width="35.7109375" style="231" customWidth="1"/>
    <col min="8184" max="8184" width="10.7109375" style="231" customWidth="1"/>
    <col min="8185" max="8185" width="11" style="231" customWidth="1"/>
    <col min="8186" max="8186" width="10.7109375" style="231" customWidth="1"/>
    <col min="8187" max="8187" width="13.28515625" style="231" customWidth="1"/>
    <col min="8188" max="8188" width="9.28515625" style="231" bestFit="1" customWidth="1"/>
    <col min="8189" max="8195" width="9.140625" style="231" customWidth="1"/>
    <col min="8196" max="8196" width="9.28515625" style="231" bestFit="1" customWidth="1"/>
    <col min="8197" max="8438" width="8.85546875" style="231"/>
    <col min="8439" max="8439" width="35.7109375" style="231" customWidth="1"/>
    <col min="8440" max="8440" width="10.7109375" style="231" customWidth="1"/>
    <col min="8441" max="8441" width="11" style="231" customWidth="1"/>
    <col min="8442" max="8442" width="10.7109375" style="231" customWidth="1"/>
    <col min="8443" max="8443" width="13.28515625" style="231" customWidth="1"/>
    <col min="8444" max="8444" width="9.28515625" style="231" bestFit="1" customWidth="1"/>
    <col min="8445" max="8451" width="9.140625" style="231" customWidth="1"/>
    <col min="8452" max="8452" width="9.28515625" style="231" bestFit="1" customWidth="1"/>
    <col min="8453" max="8694" width="8.85546875" style="231"/>
    <col min="8695" max="8695" width="35.7109375" style="231" customWidth="1"/>
    <col min="8696" max="8696" width="10.7109375" style="231" customWidth="1"/>
    <col min="8697" max="8697" width="11" style="231" customWidth="1"/>
    <col min="8698" max="8698" width="10.7109375" style="231" customWidth="1"/>
    <col min="8699" max="8699" width="13.28515625" style="231" customWidth="1"/>
    <col min="8700" max="8700" width="9.28515625" style="231" bestFit="1" customWidth="1"/>
    <col min="8701" max="8707" width="9.140625" style="231" customWidth="1"/>
    <col min="8708" max="8708" width="9.28515625" style="231" bestFit="1" customWidth="1"/>
    <col min="8709" max="8950" width="8.85546875" style="231"/>
    <col min="8951" max="8951" width="35.7109375" style="231" customWidth="1"/>
    <col min="8952" max="8952" width="10.7109375" style="231" customWidth="1"/>
    <col min="8953" max="8953" width="11" style="231" customWidth="1"/>
    <col min="8954" max="8954" width="10.7109375" style="231" customWidth="1"/>
    <col min="8955" max="8955" width="13.28515625" style="231" customWidth="1"/>
    <col min="8956" max="8956" width="9.28515625" style="231" bestFit="1" customWidth="1"/>
    <col min="8957" max="8963" width="9.140625" style="231" customWidth="1"/>
    <col min="8964" max="8964" width="9.28515625" style="231" bestFit="1" customWidth="1"/>
    <col min="8965" max="9206" width="8.85546875" style="231"/>
    <col min="9207" max="9207" width="35.7109375" style="231" customWidth="1"/>
    <col min="9208" max="9208" width="10.7109375" style="231" customWidth="1"/>
    <col min="9209" max="9209" width="11" style="231" customWidth="1"/>
    <col min="9210" max="9210" width="10.7109375" style="231" customWidth="1"/>
    <col min="9211" max="9211" width="13.28515625" style="231" customWidth="1"/>
    <col min="9212" max="9212" width="9.28515625" style="231" bestFit="1" customWidth="1"/>
    <col min="9213" max="9219" width="9.140625" style="231" customWidth="1"/>
    <col min="9220" max="9220" width="9.28515625" style="231" bestFit="1" customWidth="1"/>
    <col min="9221" max="9462" width="8.85546875" style="231"/>
    <col min="9463" max="9463" width="35.7109375" style="231" customWidth="1"/>
    <col min="9464" max="9464" width="10.7109375" style="231" customWidth="1"/>
    <col min="9465" max="9465" width="11" style="231" customWidth="1"/>
    <col min="9466" max="9466" width="10.7109375" style="231" customWidth="1"/>
    <col min="9467" max="9467" width="13.28515625" style="231" customWidth="1"/>
    <col min="9468" max="9468" width="9.28515625" style="231" bestFit="1" customWidth="1"/>
    <col min="9469" max="9475" width="9.140625" style="231" customWidth="1"/>
    <col min="9476" max="9476" width="9.28515625" style="231" bestFit="1" customWidth="1"/>
    <col min="9477" max="9718" width="8.85546875" style="231"/>
    <col min="9719" max="9719" width="35.7109375" style="231" customWidth="1"/>
    <col min="9720" max="9720" width="10.7109375" style="231" customWidth="1"/>
    <col min="9721" max="9721" width="11" style="231" customWidth="1"/>
    <col min="9722" max="9722" width="10.7109375" style="231" customWidth="1"/>
    <col min="9723" max="9723" width="13.28515625" style="231" customWidth="1"/>
    <col min="9724" max="9724" width="9.28515625" style="231" bestFit="1" customWidth="1"/>
    <col min="9725" max="9731" width="9.140625" style="231" customWidth="1"/>
    <col min="9732" max="9732" width="9.28515625" style="231" bestFit="1" customWidth="1"/>
    <col min="9733" max="9974" width="8.85546875" style="231"/>
    <col min="9975" max="9975" width="35.7109375" style="231" customWidth="1"/>
    <col min="9976" max="9976" width="10.7109375" style="231" customWidth="1"/>
    <col min="9977" max="9977" width="11" style="231" customWidth="1"/>
    <col min="9978" max="9978" width="10.7109375" style="231" customWidth="1"/>
    <col min="9979" max="9979" width="13.28515625" style="231" customWidth="1"/>
    <col min="9980" max="9980" width="9.28515625" style="231" bestFit="1" customWidth="1"/>
    <col min="9981" max="9987" width="9.140625" style="231" customWidth="1"/>
    <col min="9988" max="9988" width="9.28515625" style="231" bestFit="1" customWidth="1"/>
    <col min="9989" max="10230" width="8.85546875" style="231"/>
    <col min="10231" max="10231" width="35.7109375" style="231" customWidth="1"/>
    <col min="10232" max="10232" width="10.7109375" style="231" customWidth="1"/>
    <col min="10233" max="10233" width="11" style="231" customWidth="1"/>
    <col min="10234" max="10234" width="10.7109375" style="231" customWidth="1"/>
    <col min="10235" max="10235" width="13.28515625" style="231" customWidth="1"/>
    <col min="10236" max="10236" width="9.28515625" style="231" bestFit="1" customWidth="1"/>
    <col min="10237" max="10243" width="9.140625" style="231" customWidth="1"/>
    <col min="10244" max="10244" width="9.28515625" style="231" bestFit="1" customWidth="1"/>
    <col min="10245" max="10486" width="8.85546875" style="231"/>
    <col min="10487" max="10487" width="35.7109375" style="231" customWidth="1"/>
    <col min="10488" max="10488" width="10.7109375" style="231" customWidth="1"/>
    <col min="10489" max="10489" width="11" style="231" customWidth="1"/>
    <col min="10490" max="10490" width="10.7109375" style="231" customWidth="1"/>
    <col min="10491" max="10491" width="13.28515625" style="231" customWidth="1"/>
    <col min="10492" max="10492" width="9.28515625" style="231" bestFit="1" customWidth="1"/>
    <col min="10493" max="10499" width="9.140625" style="231" customWidth="1"/>
    <col min="10500" max="10500" width="9.28515625" style="231" bestFit="1" customWidth="1"/>
    <col min="10501" max="10742" width="8.85546875" style="231"/>
    <col min="10743" max="10743" width="35.7109375" style="231" customWidth="1"/>
    <col min="10744" max="10744" width="10.7109375" style="231" customWidth="1"/>
    <col min="10745" max="10745" width="11" style="231" customWidth="1"/>
    <col min="10746" max="10746" width="10.7109375" style="231" customWidth="1"/>
    <col min="10747" max="10747" width="13.28515625" style="231" customWidth="1"/>
    <col min="10748" max="10748" width="9.28515625" style="231" bestFit="1" customWidth="1"/>
    <col min="10749" max="10755" width="9.140625" style="231" customWidth="1"/>
    <col min="10756" max="10756" width="9.28515625" style="231" bestFit="1" customWidth="1"/>
    <col min="10757" max="10998" width="8.85546875" style="231"/>
    <col min="10999" max="10999" width="35.7109375" style="231" customWidth="1"/>
    <col min="11000" max="11000" width="10.7109375" style="231" customWidth="1"/>
    <col min="11001" max="11001" width="11" style="231" customWidth="1"/>
    <col min="11002" max="11002" width="10.7109375" style="231" customWidth="1"/>
    <col min="11003" max="11003" width="13.28515625" style="231" customWidth="1"/>
    <col min="11004" max="11004" width="9.28515625" style="231" bestFit="1" customWidth="1"/>
    <col min="11005" max="11011" width="9.140625" style="231" customWidth="1"/>
    <col min="11012" max="11012" width="9.28515625" style="231" bestFit="1" customWidth="1"/>
    <col min="11013" max="11254" width="8.85546875" style="231"/>
    <col min="11255" max="11255" width="35.7109375" style="231" customWidth="1"/>
    <col min="11256" max="11256" width="10.7109375" style="231" customWidth="1"/>
    <col min="11257" max="11257" width="11" style="231" customWidth="1"/>
    <col min="11258" max="11258" width="10.7109375" style="231" customWidth="1"/>
    <col min="11259" max="11259" width="13.28515625" style="231" customWidth="1"/>
    <col min="11260" max="11260" width="9.28515625" style="231" bestFit="1" customWidth="1"/>
    <col min="11261" max="11267" width="9.140625" style="231" customWidth="1"/>
    <col min="11268" max="11268" width="9.28515625" style="231" bestFit="1" customWidth="1"/>
    <col min="11269" max="11510" width="8.85546875" style="231"/>
    <col min="11511" max="11511" width="35.7109375" style="231" customWidth="1"/>
    <col min="11512" max="11512" width="10.7109375" style="231" customWidth="1"/>
    <col min="11513" max="11513" width="11" style="231" customWidth="1"/>
    <col min="11514" max="11514" width="10.7109375" style="231" customWidth="1"/>
    <col min="11515" max="11515" width="13.28515625" style="231" customWidth="1"/>
    <col min="11516" max="11516" width="9.28515625" style="231" bestFit="1" customWidth="1"/>
    <col min="11517" max="11523" width="9.140625" style="231" customWidth="1"/>
    <col min="11524" max="11524" width="9.28515625" style="231" bestFit="1" customWidth="1"/>
    <col min="11525" max="11766" width="8.85546875" style="231"/>
    <col min="11767" max="11767" width="35.7109375" style="231" customWidth="1"/>
    <col min="11768" max="11768" width="10.7109375" style="231" customWidth="1"/>
    <col min="11769" max="11769" width="11" style="231" customWidth="1"/>
    <col min="11770" max="11770" width="10.7109375" style="231" customWidth="1"/>
    <col min="11771" max="11771" width="13.28515625" style="231" customWidth="1"/>
    <col min="11772" max="11772" width="9.28515625" style="231" bestFit="1" customWidth="1"/>
    <col min="11773" max="11779" width="9.140625" style="231" customWidth="1"/>
    <col min="11780" max="11780" width="9.28515625" style="231" bestFit="1" customWidth="1"/>
    <col min="11781" max="12022" width="8.85546875" style="231"/>
    <col min="12023" max="12023" width="35.7109375" style="231" customWidth="1"/>
    <col min="12024" max="12024" width="10.7109375" style="231" customWidth="1"/>
    <col min="12025" max="12025" width="11" style="231" customWidth="1"/>
    <col min="12026" max="12026" width="10.7109375" style="231" customWidth="1"/>
    <col min="12027" max="12027" width="13.28515625" style="231" customWidth="1"/>
    <col min="12028" max="12028" width="9.28515625" style="231" bestFit="1" customWidth="1"/>
    <col min="12029" max="12035" width="9.140625" style="231" customWidth="1"/>
    <col min="12036" max="12036" width="9.28515625" style="231" bestFit="1" customWidth="1"/>
    <col min="12037" max="12278" width="8.85546875" style="231"/>
    <col min="12279" max="12279" width="35.7109375" style="231" customWidth="1"/>
    <col min="12280" max="12280" width="10.7109375" style="231" customWidth="1"/>
    <col min="12281" max="12281" width="11" style="231" customWidth="1"/>
    <col min="12282" max="12282" width="10.7109375" style="231" customWidth="1"/>
    <col min="12283" max="12283" width="13.28515625" style="231" customWidth="1"/>
    <col min="12284" max="12284" width="9.28515625" style="231" bestFit="1" customWidth="1"/>
    <col min="12285" max="12291" width="9.140625" style="231" customWidth="1"/>
    <col min="12292" max="12292" width="9.28515625" style="231" bestFit="1" customWidth="1"/>
    <col min="12293" max="12534" width="8.85546875" style="231"/>
    <col min="12535" max="12535" width="35.7109375" style="231" customWidth="1"/>
    <col min="12536" max="12536" width="10.7109375" style="231" customWidth="1"/>
    <col min="12537" max="12537" width="11" style="231" customWidth="1"/>
    <col min="12538" max="12538" width="10.7109375" style="231" customWidth="1"/>
    <col min="12539" max="12539" width="13.28515625" style="231" customWidth="1"/>
    <col min="12540" max="12540" width="9.28515625" style="231" bestFit="1" customWidth="1"/>
    <col min="12541" max="12547" width="9.140625" style="231" customWidth="1"/>
    <col min="12548" max="12548" width="9.28515625" style="231" bestFit="1" customWidth="1"/>
    <col min="12549" max="12790" width="8.85546875" style="231"/>
    <col min="12791" max="12791" width="35.7109375" style="231" customWidth="1"/>
    <col min="12792" max="12792" width="10.7109375" style="231" customWidth="1"/>
    <col min="12793" max="12793" width="11" style="231" customWidth="1"/>
    <col min="12794" max="12794" width="10.7109375" style="231" customWidth="1"/>
    <col min="12795" max="12795" width="13.28515625" style="231" customWidth="1"/>
    <col min="12796" max="12796" width="9.28515625" style="231" bestFit="1" customWidth="1"/>
    <col min="12797" max="12803" width="9.140625" style="231" customWidth="1"/>
    <col min="12804" max="12804" width="9.28515625" style="231" bestFit="1" customWidth="1"/>
    <col min="12805" max="13046" width="8.85546875" style="231"/>
    <col min="13047" max="13047" width="35.7109375" style="231" customWidth="1"/>
    <col min="13048" max="13048" width="10.7109375" style="231" customWidth="1"/>
    <col min="13049" max="13049" width="11" style="231" customWidth="1"/>
    <col min="13050" max="13050" width="10.7109375" style="231" customWidth="1"/>
    <col min="13051" max="13051" width="13.28515625" style="231" customWidth="1"/>
    <col min="13052" max="13052" width="9.28515625" style="231" bestFit="1" customWidth="1"/>
    <col min="13053" max="13059" width="9.140625" style="231" customWidth="1"/>
    <col min="13060" max="13060" width="9.28515625" style="231" bestFit="1" customWidth="1"/>
    <col min="13061" max="13302" width="8.85546875" style="231"/>
    <col min="13303" max="13303" width="35.7109375" style="231" customWidth="1"/>
    <col min="13304" max="13304" width="10.7109375" style="231" customWidth="1"/>
    <col min="13305" max="13305" width="11" style="231" customWidth="1"/>
    <col min="13306" max="13306" width="10.7109375" style="231" customWidth="1"/>
    <col min="13307" max="13307" width="13.28515625" style="231" customWidth="1"/>
    <col min="13308" max="13308" width="9.28515625" style="231" bestFit="1" customWidth="1"/>
    <col min="13309" max="13315" width="9.140625" style="231" customWidth="1"/>
    <col min="13316" max="13316" width="9.28515625" style="231" bestFit="1" customWidth="1"/>
    <col min="13317" max="13558" width="8.85546875" style="231"/>
    <col min="13559" max="13559" width="35.7109375" style="231" customWidth="1"/>
    <col min="13560" max="13560" width="10.7109375" style="231" customWidth="1"/>
    <col min="13561" max="13561" width="11" style="231" customWidth="1"/>
    <col min="13562" max="13562" width="10.7109375" style="231" customWidth="1"/>
    <col min="13563" max="13563" width="13.28515625" style="231" customWidth="1"/>
    <col min="13564" max="13564" width="9.28515625" style="231" bestFit="1" customWidth="1"/>
    <col min="13565" max="13571" width="9.140625" style="231" customWidth="1"/>
    <col min="13572" max="13572" width="9.28515625" style="231" bestFit="1" customWidth="1"/>
    <col min="13573" max="13814" width="8.85546875" style="231"/>
    <col min="13815" max="13815" width="35.7109375" style="231" customWidth="1"/>
    <col min="13816" max="13816" width="10.7109375" style="231" customWidth="1"/>
    <col min="13817" max="13817" width="11" style="231" customWidth="1"/>
    <col min="13818" max="13818" width="10.7109375" style="231" customWidth="1"/>
    <col min="13819" max="13819" width="13.28515625" style="231" customWidth="1"/>
    <col min="13820" max="13820" width="9.28515625" style="231" bestFit="1" customWidth="1"/>
    <col min="13821" max="13827" width="9.140625" style="231" customWidth="1"/>
    <col min="13828" max="13828" width="9.28515625" style="231" bestFit="1" customWidth="1"/>
    <col min="13829" max="14070" width="8.85546875" style="231"/>
    <col min="14071" max="14071" width="35.7109375" style="231" customWidth="1"/>
    <col min="14072" max="14072" width="10.7109375" style="231" customWidth="1"/>
    <col min="14073" max="14073" width="11" style="231" customWidth="1"/>
    <col min="14074" max="14074" width="10.7109375" style="231" customWidth="1"/>
    <col min="14075" max="14075" width="13.28515625" style="231" customWidth="1"/>
    <col min="14076" max="14076" width="9.28515625" style="231" bestFit="1" customWidth="1"/>
    <col min="14077" max="14083" width="9.140625" style="231" customWidth="1"/>
    <col min="14084" max="14084" width="9.28515625" style="231" bestFit="1" customWidth="1"/>
    <col min="14085" max="14326" width="8.85546875" style="231"/>
    <col min="14327" max="14327" width="35.7109375" style="231" customWidth="1"/>
    <col min="14328" max="14328" width="10.7109375" style="231" customWidth="1"/>
    <col min="14329" max="14329" width="11" style="231" customWidth="1"/>
    <col min="14330" max="14330" width="10.7109375" style="231" customWidth="1"/>
    <col min="14331" max="14331" width="13.28515625" style="231" customWidth="1"/>
    <col min="14332" max="14332" width="9.28515625" style="231" bestFit="1" customWidth="1"/>
    <col min="14333" max="14339" width="9.140625" style="231" customWidth="1"/>
    <col min="14340" max="14340" width="9.28515625" style="231" bestFit="1" customWidth="1"/>
    <col min="14341" max="14582" width="8.85546875" style="231"/>
    <col min="14583" max="14583" width="35.7109375" style="231" customWidth="1"/>
    <col min="14584" max="14584" width="10.7109375" style="231" customWidth="1"/>
    <col min="14585" max="14585" width="11" style="231" customWidth="1"/>
    <col min="14586" max="14586" width="10.7109375" style="231" customWidth="1"/>
    <col min="14587" max="14587" width="13.28515625" style="231" customWidth="1"/>
    <col min="14588" max="14588" width="9.28515625" style="231" bestFit="1" customWidth="1"/>
    <col min="14589" max="14595" width="9.140625" style="231" customWidth="1"/>
    <col min="14596" max="14596" width="9.28515625" style="231" bestFit="1" customWidth="1"/>
    <col min="14597" max="14838" width="8.85546875" style="231"/>
    <col min="14839" max="14839" width="35.7109375" style="231" customWidth="1"/>
    <col min="14840" max="14840" width="10.7109375" style="231" customWidth="1"/>
    <col min="14841" max="14841" width="11" style="231" customWidth="1"/>
    <col min="14842" max="14842" width="10.7109375" style="231" customWidth="1"/>
    <col min="14843" max="14843" width="13.28515625" style="231" customWidth="1"/>
    <col min="14844" max="14844" width="9.28515625" style="231" bestFit="1" customWidth="1"/>
    <col min="14845" max="14851" width="9.140625" style="231" customWidth="1"/>
    <col min="14852" max="14852" width="9.28515625" style="231" bestFit="1" customWidth="1"/>
    <col min="14853" max="15094" width="8.85546875" style="231"/>
    <col min="15095" max="15095" width="35.7109375" style="231" customWidth="1"/>
    <col min="15096" max="15096" width="10.7109375" style="231" customWidth="1"/>
    <col min="15097" max="15097" width="11" style="231" customWidth="1"/>
    <col min="15098" max="15098" width="10.7109375" style="231" customWidth="1"/>
    <col min="15099" max="15099" width="13.28515625" style="231" customWidth="1"/>
    <col min="15100" max="15100" width="9.28515625" style="231" bestFit="1" customWidth="1"/>
    <col min="15101" max="15107" width="9.140625" style="231" customWidth="1"/>
    <col min="15108" max="15108" width="9.28515625" style="231" bestFit="1" customWidth="1"/>
    <col min="15109" max="15350" width="8.85546875" style="231"/>
    <col min="15351" max="15351" width="35.7109375" style="231" customWidth="1"/>
    <col min="15352" max="15352" width="10.7109375" style="231" customWidth="1"/>
    <col min="15353" max="15353" width="11" style="231" customWidth="1"/>
    <col min="15354" max="15354" width="10.7109375" style="231" customWidth="1"/>
    <col min="15355" max="15355" width="13.28515625" style="231" customWidth="1"/>
    <col min="15356" max="15356" width="9.28515625" style="231" bestFit="1" customWidth="1"/>
    <col min="15357" max="15363" width="9.140625" style="231" customWidth="1"/>
    <col min="15364" max="15364" width="9.28515625" style="231" bestFit="1" customWidth="1"/>
    <col min="15365" max="15606" width="8.85546875" style="231"/>
    <col min="15607" max="15607" width="35.7109375" style="231" customWidth="1"/>
    <col min="15608" max="15608" width="10.7109375" style="231" customWidth="1"/>
    <col min="15609" max="15609" width="11" style="231" customWidth="1"/>
    <col min="15610" max="15610" width="10.7109375" style="231" customWidth="1"/>
    <col min="15611" max="15611" width="13.28515625" style="231" customWidth="1"/>
    <col min="15612" max="15612" width="9.28515625" style="231" bestFit="1" customWidth="1"/>
    <col min="15613" max="15619" width="9.140625" style="231" customWidth="1"/>
    <col min="15620" max="15620" width="9.28515625" style="231" bestFit="1" customWidth="1"/>
    <col min="15621" max="15862" width="8.85546875" style="231"/>
    <col min="15863" max="15863" width="35.7109375" style="231" customWidth="1"/>
    <col min="15864" max="15864" width="10.7109375" style="231" customWidth="1"/>
    <col min="15865" max="15865" width="11" style="231" customWidth="1"/>
    <col min="15866" max="15866" width="10.7109375" style="231" customWidth="1"/>
    <col min="15867" max="15867" width="13.28515625" style="231" customWidth="1"/>
    <col min="15868" max="15868" width="9.28515625" style="231" bestFit="1" customWidth="1"/>
    <col min="15869" max="15875" width="9.140625" style="231" customWidth="1"/>
    <col min="15876" max="15876" width="9.28515625" style="231" bestFit="1" customWidth="1"/>
    <col min="15877" max="16118" width="8.85546875" style="231"/>
    <col min="16119" max="16119" width="35.7109375" style="231" customWidth="1"/>
    <col min="16120" max="16120" width="10.7109375" style="231" customWidth="1"/>
    <col min="16121" max="16121" width="11" style="231" customWidth="1"/>
    <col min="16122" max="16122" width="10.7109375" style="231" customWidth="1"/>
    <col min="16123" max="16123" width="13.28515625" style="231" customWidth="1"/>
    <col min="16124" max="16124" width="9.28515625" style="231" bestFit="1" customWidth="1"/>
    <col min="16125" max="16131" width="9.140625" style="231" customWidth="1"/>
    <col min="16132" max="16132" width="9.28515625" style="231" bestFit="1" customWidth="1"/>
    <col min="16133" max="16384" width="8.85546875" style="231"/>
  </cols>
  <sheetData>
    <row r="1" spans="1:6" ht="16.5" x14ac:dyDescent="0.3">
      <c r="A1" s="324" t="s">
        <v>162</v>
      </c>
      <c r="B1" s="324"/>
      <c r="C1" s="324"/>
      <c r="D1" s="324"/>
      <c r="E1" s="324"/>
      <c r="F1" s="324"/>
    </row>
    <row r="2" spans="1:6" ht="17.25" x14ac:dyDescent="0.25">
      <c r="A2" s="325" t="s">
        <v>183</v>
      </c>
      <c r="B2" s="325"/>
      <c r="C2" s="325"/>
      <c r="D2" s="325"/>
      <c r="E2" s="325"/>
      <c r="F2" s="325"/>
    </row>
    <row r="3" spans="1:6" s="233" customFormat="1" ht="16.5" thickBot="1" x14ac:dyDescent="0.3">
      <c r="A3" s="232" t="s">
        <v>35</v>
      </c>
      <c r="B3" s="232"/>
      <c r="C3" s="232"/>
      <c r="D3" s="232"/>
      <c r="E3" s="232"/>
    </row>
    <row r="4" spans="1:6" s="185" customFormat="1" ht="40.5" thickBot="1" x14ac:dyDescent="0.3">
      <c r="A4" s="276" t="s">
        <v>36</v>
      </c>
      <c r="B4" s="277" t="s">
        <v>184</v>
      </c>
      <c r="C4" s="277" t="s">
        <v>37</v>
      </c>
      <c r="D4" s="277" t="s">
        <v>188</v>
      </c>
      <c r="E4" s="277" t="s">
        <v>38</v>
      </c>
      <c r="F4" s="234" t="s">
        <v>163</v>
      </c>
    </row>
    <row r="5" spans="1:6" s="239" customFormat="1" ht="13.5" thickTop="1" x14ac:dyDescent="0.2">
      <c r="A5" s="236" t="s">
        <v>35</v>
      </c>
      <c r="B5" s="190"/>
      <c r="C5" s="237"/>
      <c r="D5" s="237"/>
      <c r="E5" s="237"/>
      <c r="F5" s="238"/>
    </row>
    <row r="6" spans="1:6" s="235" customFormat="1" x14ac:dyDescent="0.2">
      <c r="A6" s="326" t="s">
        <v>40</v>
      </c>
      <c r="B6" s="327"/>
      <c r="C6" s="327"/>
      <c r="D6" s="327"/>
      <c r="E6" s="327"/>
      <c r="F6" s="328"/>
    </row>
    <row r="7" spans="1:6" s="245" customFormat="1" ht="25.5" x14ac:dyDescent="0.25">
      <c r="A7" s="240" t="str">
        <f>'4-3 Ranking-PM'!C6</f>
        <v>DPF + Limited Operation + Good Combustion Practices</v>
      </c>
      <c r="B7" s="241">
        <f>'4-3 Ranking-PM'!E6</f>
        <v>5.3110680479999993E-3</v>
      </c>
      <c r="C7" s="242">
        <f>'4-4 EU 7 DPF TCI'!K49</f>
        <v>30229.4</v>
      </c>
      <c r="D7" s="243">
        <f>'4-5 EU 7 DPF CE'!K27</f>
        <v>2425.6852652222842</v>
      </c>
      <c r="E7" s="188" t="s">
        <v>39</v>
      </c>
      <c r="F7" s="244">
        <f>'4-5 EU 7 DPF CE'!K33</f>
        <v>80598.121085768827</v>
      </c>
    </row>
    <row r="8" spans="1:6" s="245" customFormat="1" ht="27.75" thickBot="1" x14ac:dyDescent="0.3">
      <c r="A8" s="246" t="s">
        <v>173</v>
      </c>
      <c r="B8" s="247">
        <f>'4-3 Ranking-PM'!E7</f>
        <v>3.5407120319999999E-2</v>
      </c>
      <c r="C8" s="197" t="s">
        <v>39</v>
      </c>
      <c r="D8" s="197" t="s">
        <v>39</v>
      </c>
      <c r="E8" s="197" t="s">
        <v>39</v>
      </c>
      <c r="F8" s="248" t="s">
        <v>39</v>
      </c>
    </row>
    <row r="9" spans="1:6" x14ac:dyDescent="0.2">
      <c r="F9" s="164"/>
    </row>
    <row r="10" spans="1:6" ht="14.25" x14ac:dyDescent="0.2">
      <c r="A10" s="164" t="s">
        <v>41</v>
      </c>
      <c r="B10" s="249"/>
      <c r="C10" s="202"/>
      <c r="D10" s="202"/>
      <c r="E10" s="202"/>
      <c r="F10" s="250"/>
    </row>
    <row r="11" spans="1:6" ht="14.25" x14ac:dyDescent="0.2">
      <c r="A11" s="258" t="s">
        <v>171</v>
      </c>
      <c r="B11" s="249"/>
      <c r="C11" s="249"/>
      <c r="D11" s="249"/>
      <c r="E11" s="249"/>
    </row>
    <row r="12" spans="1:6" ht="14.25" x14ac:dyDescent="0.2">
      <c r="A12" s="258" t="s">
        <v>172</v>
      </c>
      <c r="B12" s="249"/>
      <c r="C12" s="249"/>
      <c r="D12" s="249"/>
      <c r="E12" s="249"/>
    </row>
  </sheetData>
  <mergeCells count="3">
    <mergeCell ref="A1:F1"/>
    <mergeCell ref="A2:F2"/>
    <mergeCell ref="A6:F6"/>
  </mergeCells>
  <printOptions horizontalCentered="1"/>
  <pageMargins left="0.7" right="0.7" top="0.75" bottom="0.75" header="0.3" footer="0.3"/>
  <pageSetup scale="71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86&amp;R&amp;"Arial,Regular"&amp;8August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view="pageLayout" zoomScaleNormal="100" workbookViewId="0">
      <selection activeCell="D39" sqref="D39"/>
    </sheetView>
  </sheetViews>
  <sheetFormatPr defaultRowHeight="12.75" x14ac:dyDescent="0.2"/>
  <cols>
    <col min="1" max="1" width="10.42578125" style="164" customWidth="1"/>
    <col min="2" max="2" width="23.28515625" style="164" customWidth="1"/>
    <col min="3" max="3" width="12.140625" style="164" customWidth="1"/>
    <col min="4" max="4" width="31.28515625" style="164" customWidth="1"/>
    <col min="5" max="5" width="18" style="164" customWidth="1"/>
    <col min="6" max="240" width="8.85546875" style="164"/>
    <col min="241" max="241" width="15.7109375" style="164" customWidth="1"/>
    <col min="242" max="242" width="23.28515625" style="164" customWidth="1"/>
    <col min="243" max="243" width="12.140625" style="164" customWidth="1"/>
    <col min="244" max="244" width="17.85546875" style="164" customWidth="1"/>
    <col min="245" max="245" width="23.7109375" style="164" customWidth="1"/>
    <col min="246" max="246" width="9.28515625" style="164" bestFit="1" customWidth="1"/>
    <col min="247" max="253" width="9.140625" style="164" customWidth="1"/>
    <col min="254" max="254" width="9.28515625" style="164" bestFit="1" customWidth="1"/>
    <col min="255" max="496" width="8.85546875" style="164"/>
    <col min="497" max="497" width="15.7109375" style="164" customWidth="1"/>
    <col min="498" max="498" width="23.28515625" style="164" customWidth="1"/>
    <col min="499" max="499" width="12.140625" style="164" customWidth="1"/>
    <col min="500" max="500" width="17.85546875" style="164" customWidth="1"/>
    <col min="501" max="501" width="23.7109375" style="164" customWidth="1"/>
    <col min="502" max="502" width="9.28515625" style="164" bestFit="1" customWidth="1"/>
    <col min="503" max="509" width="9.140625" style="164" customWidth="1"/>
    <col min="510" max="510" width="9.28515625" style="164" bestFit="1" customWidth="1"/>
    <col min="511" max="752" width="8.85546875" style="164"/>
    <col min="753" max="753" width="15.7109375" style="164" customWidth="1"/>
    <col min="754" max="754" width="23.28515625" style="164" customWidth="1"/>
    <col min="755" max="755" width="12.140625" style="164" customWidth="1"/>
    <col min="756" max="756" width="17.85546875" style="164" customWidth="1"/>
    <col min="757" max="757" width="23.7109375" style="164" customWidth="1"/>
    <col min="758" max="758" width="9.28515625" style="164" bestFit="1" customWidth="1"/>
    <col min="759" max="765" width="9.140625" style="164" customWidth="1"/>
    <col min="766" max="766" width="9.28515625" style="164" bestFit="1" customWidth="1"/>
    <col min="767" max="1008" width="8.85546875" style="164"/>
    <col min="1009" max="1009" width="15.7109375" style="164" customWidth="1"/>
    <col min="1010" max="1010" width="23.28515625" style="164" customWidth="1"/>
    <col min="1011" max="1011" width="12.140625" style="164" customWidth="1"/>
    <col min="1012" max="1012" width="17.85546875" style="164" customWidth="1"/>
    <col min="1013" max="1013" width="23.7109375" style="164" customWidth="1"/>
    <col min="1014" max="1014" width="9.28515625" style="164" bestFit="1" customWidth="1"/>
    <col min="1015" max="1021" width="9.140625" style="164" customWidth="1"/>
    <col min="1022" max="1022" width="9.28515625" style="164" bestFit="1" customWidth="1"/>
    <col min="1023" max="1264" width="8.85546875" style="164"/>
    <col min="1265" max="1265" width="15.7109375" style="164" customWidth="1"/>
    <col min="1266" max="1266" width="23.28515625" style="164" customWidth="1"/>
    <col min="1267" max="1267" width="12.140625" style="164" customWidth="1"/>
    <col min="1268" max="1268" width="17.85546875" style="164" customWidth="1"/>
    <col min="1269" max="1269" width="23.7109375" style="164" customWidth="1"/>
    <col min="1270" max="1270" width="9.28515625" style="164" bestFit="1" customWidth="1"/>
    <col min="1271" max="1277" width="9.140625" style="164" customWidth="1"/>
    <col min="1278" max="1278" width="9.28515625" style="164" bestFit="1" customWidth="1"/>
    <col min="1279" max="1520" width="8.85546875" style="164"/>
    <col min="1521" max="1521" width="15.7109375" style="164" customWidth="1"/>
    <col min="1522" max="1522" width="23.28515625" style="164" customWidth="1"/>
    <col min="1523" max="1523" width="12.140625" style="164" customWidth="1"/>
    <col min="1524" max="1524" width="17.85546875" style="164" customWidth="1"/>
    <col min="1525" max="1525" width="23.7109375" style="164" customWidth="1"/>
    <col min="1526" max="1526" width="9.28515625" style="164" bestFit="1" customWidth="1"/>
    <col min="1527" max="1533" width="9.140625" style="164" customWidth="1"/>
    <col min="1534" max="1534" width="9.28515625" style="164" bestFit="1" customWidth="1"/>
    <col min="1535" max="1776" width="8.85546875" style="164"/>
    <col min="1777" max="1777" width="15.7109375" style="164" customWidth="1"/>
    <col min="1778" max="1778" width="23.28515625" style="164" customWidth="1"/>
    <col min="1779" max="1779" width="12.140625" style="164" customWidth="1"/>
    <col min="1780" max="1780" width="17.85546875" style="164" customWidth="1"/>
    <col min="1781" max="1781" width="23.7109375" style="164" customWidth="1"/>
    <col min="1782" max="1782" width="9.28515625" style="164" bestFit="1" customWidth="1"/>
    <col min="1783" max="1789" width="9.140625" style="164" customWidth="1"/>
    <col min="1790" max="1790" width="9.28515625" style="164" bestFit="1" customWidth="1"/>
    <col min="1791" max="2032" width="8.85546875" style="164"/>
    <col min="2033" max="2033" width="15.7109375" style="164" customWidth="1"/>
    <col min="2034" max="2034" width="23.28515625" style="164" customWidth="1"/>
    <col min="2035" max="2035" width="12.140625" style="164" customWidth="1"/>
    <col min="2036" max="2036" width="17.85546875" style="164" customWidth="1"/>
    <col min="2037" max="2037" width="23.7109375" style="164" customWidth="1"/>
    <col min="2038" max="2038" width="9.28515625" style="164" bestFit="1" customWidth="1"/>
    <col min="2039" max="2045" width="9.140625" style="164" customWidth="1"/>
    <col min="2046" max="2046" width="9.28515625" style="164" bestFit="1" customWidth="1"/>
    <col min="2047" max="2288" width="8.85546875" style="164"/>
    <col min="2289" max="2289" width="15.7109375" style="164" customWidth="1"/>
    <col min="2290" max="2290" width="23.28515625" style="164" customWidth="1"/>
    <col min="2291" max="2291" width="12.140625" style="164" customWidth="1"/>
    <col min="2292" max="2292" width="17.85546875" style="164" customWidth="1"/>
    <col min="2293" max="2293" width="23.7109375" style="164" customWidth="1"/>
    <col min="2294" max="2294" width="9.28515625" style="164" bestFit="1" customWidth="1"/>
    <col min="2295" max="2301" width="9.140625" style="164" customWidth="1"/>
    <col min="2302" max="2302" width="9.28515625" style="164" bestFit="1" customWidth="1"/>
    <col min="2303" max="2544" width="8.85546875" style="164"/>
    <col min="2545" max="2545" width="15.7109375" style="164" customWidth="1"/>
    <col min="2546" max="2546" width="23.28515625" style="164" customWidth="1"/>
    <col min="2547" max="2547" width="12.140625" style="164" customWidth="1"/>
    <col min="2548" max="2548" width="17.85546875" style="164" customWidth="1"/>
    <col min="2549" max="2549" width="23.7109375" style="164" customWidth="1"/>
    <col min="2550" max="2550" width="9.28515625" style="164" bestFit="1" customWidth="1"/>
    <col min="2551" max="2557" width="9.140625" style="164" customWidth="1"/>
    <col min="2558" max="2558" width="9.28515625" style="164" bestFit="1" customWidth="1"/>
    <col min="2559" max="2800" width="8.85546875" style="164"/>
    <col min="2801" max="2801" width="15.7109375" style="164" customWidth="1"/>
    <col min="2802" max="2802" width="23.28515625" style="164" customWidth="1"/>
    <col min="2803" max="2803" width="12.140625" style="164" customWidth="1"/>
    <col min="2804" max="2804" width="17.85546875" style="164" customWidth="1"/>
    <col min="2805" max="2805" width="23.7109375" style="164" customWidth="1"/>
    <col min="2806" max="2806" width="9.28515625" style="164" bestFit="1" customWidth="1"/>
    <col min="2807" max="2813" width="9.140625" style="164" customWidth="1"/>
    <col min="2814" max="2814" width="9.28515625" style="164" bestFit="1" customWidth="1"/>
    <col min="2815" max="3056" width="8.85546875" style="164"/>
    <col min="3057" max="3057" width="15.7109375" style="164" customWidth="1"/>
    <col min="3058" max="3058" width="23.28515625" style="164" customWidth="1"/>
    <col min="3059" max="3059" width="12.140625" style="164" customWidth="1"/>
    <col min="3060" max="3060" width="17.85546875" style="164" customWidth="1"/>
    <col min="3061" max="3061" width="23.7109375" style="164" customWidth="1"/>
    <col min="3062" max="3062" width="9.28515625" style="164" bestFit="1" customWidth="1"/>
    <col min="3063" max="3069" width="9.140625" style="164" customWidth="1"/>
    <col min="3070" max="3070" width="9.28515625" style="164" bestFit="1" customWidth="1"/>
    <col min="3071" max="3312" width="8.85546875" style="164"/>
    <col min="3313" max="3313" width="15.7109375" style="164" customWidth="1"/>
    <col min="3314" max="3314" width="23.28515625" style="164" customWidth="1"/>
    <col min="3315" max="3315" width="12.140625" style="164" customWidth="1"/>
    <col min="3316" max="3316" width="17.85546875" style="164" customWidth="1"/>
    <col min="3317" max="3317" width="23.7109375" style="164" customWidth="1"/>
    <col min="3318" max="3318" width="9.28515625" style="164" bestFit="1" customWidth="1"/>
    <col min="3319" max="3325" width="9.140625" style="164" customWidth="1"/>
    <col min="3326" max="3326" width="9.28515625" style="164" bestFit="1" customWidth="1"/>
    <col min="3327" max="3568" width="8.85546875" style="164"/>
    <col min="3569" max="3569" width="15.7109375" style="164" customWidth="1"/>
    <col min="3570" max="3570" width="23.28515625" style="164" customWidth="1"/>
    <col min="3571" max="3571" width="12.140625" style="164" customWidth="1"/>
    <col min="3572" max="3572" width="17.85546875" style="164" customWidth="1"/>
    <col min="3573" max="3573" width="23.7109375" style="164" customWidth="1"/>
    <col min="3574" max="3574" width="9.28515625" style="164" bestFit="1" customWidth="1"/>
    <col min="3575" max="3581" width="9.140625" style="164" customWidth="1"/>
    <col min="3582" max="3582" width="9.28515625" style="164" bestFit="1" customWidth="1"/>
    <col min="3583" max="3824" width="8.85546875" style="164"/>
    <col min="3825" max="3825" width="15.7109375" style="164" customWidth="1"/>
    <col min="3826" max="3826" width="23.28515625" style="164" customWidth="1"/>
    <col min="3827" max="3827" width="12.140625" style="164" customWidth="1"/>
    <col min="3828" max="3828" width="17.85546875" style="164" customWidth="1"/>
    <col min="3829" max="3829" width="23.7109375" style="164" customWidth="1"/>
    <col min="3830" max="3830" width="9.28515625" style="164" bestFit="1" customWidth="1"/>
    <col min="3831" max="3837" width="9.140625" style="164" customWidth="1"/>
    <col min="3838" max="3838" width="9.28515625" style="164" bestFit="1" customWidth="1"/>
    <col min="3839" max="4080" width="8.85546875" style="164"/>
    <col min="4081" max="4081" width="15.7109375" style="164" customWidth="1"/>
    <col min="4082" max="4082" width="23.28515625" style="164" customWidth="1"/>
    <col min="4083" max="4083" width="12.140625" style="164" customWidth="1"/>
    <col min="4084" max="4084" width="17.85546875" style="164" customWidth="1"/>
    <col min="4085" max="4085" width="23.7109375" style="164" customWidth="1"/>
    <col min="4086" max="4086" width="9.28515625" style="164" bestFit="1" customWidth="1"/>
    <col min="4087" max="4093" width="9.140625" style="164" customWidth="1"/>
    <col min="4094" max="4094" width="9.28515625" style="164" bestFit="1" customWidth="1"/>
    <col min="4095" max="4336" width="8.85546875" style="164"/>
    <col min="4337" max="4337" width="15.7109375" style="164" customWidth="1"/>
    <col min="4338" max="4338" width="23.28515625" style="164" customWidth="1"/>
    <col min="4339" max="4339" width="12.140625" style="164" customWidth="1"/>
    <col min="4340" max="4340" width="17.85546875" style="164" customWidth="1"/>
    <col min="4341" max="4341" width="23.7109375" style="164" customWidth="1"/>
    <col min="4342" max="4342" width="9.28515625" style="164" bestFit="1" customWidth="1"/>
    <col min="4343" max="4349" width="9.140625" style="164" customWidth="1"/>
    <col min="4350" max="4350" width="9.28515625" style="164" bestFit="1" customWidth="1"/>
    <col min="4351" max="4592" width="8.85546875" style="164"/>
    <col min="4593" max="4593" width="15.7109375" style="164" customWidth="1"/>
    <col min="4594" max="4594" width="23.28515625" style="164" customWidth="1"/>
    <col min="4595" max="4595" width="12.140625" style="164" customWidth="1"/>
    <col min="4596" max="4596" width="17.85546875" style="164" customWidth="1"/>
    <col min="4597" max="4597" width="23.7109375" style="164" customWidth="1"/>
    <col min="4598" max="4598" width="9.28515625" style="164" bestFit="1" customWidth="1"/>
    <col min="4599" max="4605" width="9.140625" style="164" customWidth="1"/>
    <col min="4606" max="4606" width="9.28515625" style="164" bestFit="1" customWidth="1"/>
    <col min="4607" max="4848" width="8.85546875" style="164"/>
    <col min="4849" max="4849" width="15.7109375" style="164" customWidth="1"/>
    <col min="4850" max="4850" width="23.28515625" style="164" customWidth="1"/>
    <col min="4851" max="4851" width="12.140625" style="164" customWidth="1"/>
    <col min="4852" max="4852" width="17.85546875" style="164" customWidth="1"/>
    <col min="4853" max="4853" width="23.7109375" style="164" customWidth="1"/>
    <col min="4854" max="4854" width="9.28515625" style="164" bestFit="1" customWidth="1"/>
    <col min="4855" max="4861" width="9.140625" style="164" customWidth="1"/>
    <col min="4862" max="4862" width="9.28515625" style="164" bestFit="1" customWidth="1"/>
    <col min="4863" max="5104" width="8.85546875" style="164"/>
    <col min="5105" max="5105" width="15.7109375" style="164" customWidth="1"/>
    <col min="5106" max="5106" width="23.28515625" style="164" customWidth="1"/>
    <col min="5107" max="5107" width="12.140625" style="164" customWidth="1"/>
    <col min="5108" max="5108" width="17.85546875" style="164" customWidth="1"/>
    <col min="5109" max="5109" width="23.7109375" style="164" customWidth="1"/>
    <col min="5110" max="5110" width="9.28515625" style="164" bestFit="1" customWidth="1"/>
    <col min="5111" max="5117" width="9.140625" style="164" customWidth="1"/>
    <col min="5118" max="5118" width="9.28515625" style="164" bestFit="1" customWidth="1"/>
    <col min="5119" max="5360" width="8.85546875" style="164"/>
    <col min="5361" max="5361" width="15.7109375" style="164" customWidth="1"/>
    <col min="5362" max="5362" width="23.28515625" style="164" customWidth="1"/>
    <col min="5363" max="5363" width="12.140625" style="164" customWidth="1"/>
    <col min="5364" max="5364" width="17.85546875" style="164" customWidth="1"/>
    <col min="5365" max="5365" width="23.7109375" style="164" customWidth="1"/>
    <col min="5366" max="5366" width="9.28515625" style="164" bestFit="1" customWidth="1"/>
    <col min="5367" max="5373" width="9.140625" style="164" customWidth="1"/>
    <col min="5374" max="5374" width="9.28515625" style="164" bestFit="1" customWidth="1"/>
    <col min="5375" max="5616" width="8.85546875" style="164"/>
    <col min="5617" max="5617" width="15.7109375" style="164" customWidth="1"/>
    <col min="5618" max="5618" width="23.28515625" style="164" customWidth="1"/>
    <col min="5619" max="5619" width="12.140625" style="164" customWidth="1"/>
    <col min="5620" max="5620" width="17.85546875" style="164" customWidth="1"/>
    <col min="5621" max="5621" width="23.7109375" style="164" customWidth="1"/>
    <col min="5622" max="5622" width="9.28515625" style="164" bestFit="1" customWidth="1"/>
    <col min="5623" max="5629" width="9.140625" style="164" customWidth="1"/>
    <col min="5630" max="5630" width="9.28515625" style="164" bestFit="1" customWidth="1"/>
    <col min="5631" max="5872" width="8.85546875" style="164"/>
    <col min="5873" max="5873" width="15.7109375" style="164" customWidth="1"/>
    <col min="5874" max="5874" width="23.28515625" style="164" customWidth="1"/>
    <col min="5875" max="5875" width="12.140625" style="164" customWidth="1"/>
    <col min="5876" max="5876" width="17.85546875" style="164" customWidth="1"/>
    <col min="5877" max="5877" width="23.7109375" style="164" customWidth="1"/>
    <col min="5878" max="5878" width="9.28515625" style="164" bestFit="1" customWidth="1"/>
    <col min="5879" max="5885" width="9.140625" style="164" customWidth="1"/>
    <col min="5886" max="5886" width="9.28515625" style="164" bestFit="1" customWidth="1"/>
    <col min="5887" max="6128" width="8.85546875" style="164"/>
    <col min="6129" max="6129" width="15.7109375" style="164" customWidth="1"/>
    <col min="6130" max="6130" width="23.28515625" style="164" customWidth="1"/>
    <col min="6131" max="6131" width="12.140625" style="164" customWidth="1"/>
    <col min="6132" max="6132" width="17.85546875" style="164" customWidth="1"/>
    <col min="6133" max="6133" width="23.7109375" style="164" customWidth="1"/>
    <col min="6134" max="6134" width="9.28515625" style="164" bestFit="1" customWidth="1"/>
    <col min="6135" max="6141" width="9.140625" style="164" customWidth="1"/>
    <col min="6142" max="6142" width="9.28515625" style="164" bestFit="1" customWidth="1"/>
    <col min="6143" max="6384" width="8.85546875" style="164"/>
    <col min="6385" max="6385" width="15.7109375" style="164" customWidth="1"/>
    <col min="6386" max="6386" width="23.28515625" style="164" customWidth="1"/>
    <col min="6387" max="6387" width="12.140625" style="164" customWidth="1"/>
    <col min="6388" max="6388" width="17.85546875" style="164" customWidth="1"/>
    <col min="6389" max="6389" width="23.7109375" style="164" customWidth="1"/>
    <col min="6390" max="6390" width="9.28515625" style="164" bestFit="1" customWidth="1"/>
    <col min="6391" max="6397" width="9.140625" style="164" customWidth="1"/>
    <col min="6398" max="6398" width="9.28515625" style="164" bestFit="1" customWidth="1"/>
    <col min="6399" max="6640" width="8.85546875" style="164"/>
    <col min="6641" max="6641" width="15.7109375" style="164" customWidth="1"/>
    <col min="6642" max="6642" width="23.28515625" style="164" customWidth="1"/>
    <col min="6643" max="6643" width="12.140625" style="164" customWidth="1"/>
    <col min="6644" max="6644" width="17.85546875" style="164" customWidth="1"/>
    <col min="6645" max="6645" width="23.7109375" style="164" customWidth="1"/>
    <col min="6646" max="6646" width="9.28515625" style="164" bestFit="1" customWidth="1"/>
    <col min="6647" max="6653" width="9.140625" style="164" customWidth="1"/>
    <col min="6654" max="6654" width="9.28515625" style="164" bestFit="1" customWidth="1"/>
    <col min="6655" max="6896" width="8.85546875" style="164"/>
    <col min="6897" max="6897" width="15.7109375" style="164" customWidth="1"/>
    <col min="6898" max="6898" width="23.28515625" style="164" customWidth="1"/>
    <col min="6899" max="6899" width="12.140625" style="164" customWidth="1"/>
    <col min="6900" max="6900" width="17.85546875" style="164" customWidth="1"/>
    <col min="6901" max="6901" width="23.7109375" style="164" customWidth="1"/>
    <col min="6902" max="6902" width="9.28515625" style="164" bestFit="1" customWidth="1"/>
    <col min="6903" max="6909" width="9.140625" style="164" customWidth="1"/>
    <col min="6910" max="6910" width="9.28515625" style="164" bestFit="1" customWidth="1"/>
    <col min="6911" max="7152" width="8.85546875" style="164"/>
    <col min="7153" max="7153" width="15.7109375" style="164" customWidth="1"/>
    <col min="7154" max="7154" width="23.28515625" style="164" customWidth="1"/>
    <col min="7155" max="7155" width="12.140625" style="164" customWidth="1"/>
    <col min="7156" max="7156" width="17.85546875" style="164" customWidth="1"/>
    <col min="7157" max="7157" width="23.7109375" style="164" customWidth="1"/>
    <col min="7158" max="7158" width="9.28515625" style="164" bestFit="1" customWidth="1"/>
    <col min="7159" max="7165" width="9.140625" style="164" customWidth="1"/>
    <col min="7166" max="7166" width="9.28515625" style="164" bestFit="1" customWidth="1"/>
    <col min="7167" max="7408" width="8.85546875" style="164"/>
    <col min="7409" max="7409" width="15.7109375" style="164" customWidth="1"/>
    <col min="7410" max="7410" width="23.28515625" style="164" customWidth="1"/>
    <col min="7411" max="7411" width="12.140625" style="164" customWidth="1"/>
    <col min="7412" max="7412" width="17.85546875" style="164" customWidth="1"/>
    <col min="7413" max="7413" width="23.7109375" style="164" customWidth="1"/>
    <col min="7414" max="7414" width="9.28515625" style="164" bestFit="1" customWidth="1"/>
    <col min="7415" max="7421" width="9.140625" style="164" customWidth="1"/>
    <col min="7422" max="7422" width="9.28515625" style="164" bestFit="1" customWidth="1"/>
    <col min="7423" max="7664" width="8.85546875" style="164"/>
    <col min="7665" max="7665" width="15.7109375" style="164" customWidth="1"/>
    <col min="7666" max="7666" width="23.28515625" style="164" customWidth="1"/>
    <col min="7667" max="7667" width="12.140625" style="164" customWidth="1"/>
    <col min="7668" max="7668" width="17.85546875" style="164" customWidth="1"/>
    <col min="7669" max="7669" width="23.7109375" style="164" customWidth="1"/>
    <col min="7670" max="7670" width="9.28515625" style="164" bestFit="1" customWidth="1"/>
    <col min="7671" max="7677" width="9.140625" style="164" customWidth="1"/>
    <col min="7678" max="7678" width="9.28515625" style="164" bestFit="1" customWidth="1"/>
    <col min="7679" max="7920" width="8.85546875" style="164"/>
    <col min="7921" max="7921" width="15.7109375" style="164" customWidth="1"/>
    <col min="7922" max="7922" width="23.28515625" style="164" customWidth="1"/>
    <col min="7923" max="7923" width="12.140625" style="164" customWidth="1"/>
    <col min="7924" max="7924" width="17.85546875" style="164" customWidth="1"/>
    <col min="7925" max="7925" width="23.7109375" style="164" customWidth="1"/>
    <col min="7926" max="7926" width="9.28515625" style="164" bestFit="1" customWidth="1"/>
    <col min="7927" max="7933" width="9.140625" style="164" customWidth="1"/>
    <col min="7934" max="7934" width="9.28515625" style="164" bestFit="1" customWidth="1"/>
    <col min="7935" max="8176" width="8.85546875" style="164"/>
    <col min="8177" max="8177" width="15.7109375" style="164" customWidth="1"/>
    <col min="8178" max="8178" width="23.28515625" style="164" customWidth="1"/>
    <col min="8179" max="8179" width="12.140625" style="164" customWidth="1"/>
    <col min="8180" max="8180" width="17.85546875" style="164" customWidth="1"/>
    <col min="8181" max="8181" width="23.7109375" style="164" customWidth="1"/>
    <col min="8182" max="8182" width="9.28515625" style="164" bestFit="1" customWidth="1"/>
    <col min="8183" max="8189" width="9.140625" style="164" customWidth="1"/>
    <col min="8190" max="8190" width="9.28515625" style="164" bestFit="1" customWidth="1"/>
    <col min="8191" max="8432" width="8.85546875" style="164"/>
    <col min="8433" max="8433" width="15.7109375" style="164" customWidth="1"/>
    <col min="8434" max="8434" width="23.28515625" style="164" customWidth="1"/>
    <col min="8435" max="8435" width="12.140625" style="164" customWidth="1"/>
    <col min="8436" max="8436" width="17.85546875" style="164" customWidth="1"/>
    <col min="8437" max="8437" width="23.7109375" style="164" customWidth="1"/>
    <col min="8438" max="8438" width="9.28515625" style="164" bestFit="1" customWidth="1"/>
    <col min="8439" max="8445" width="9.140625" style="164" customWidth="1"/>
    <col min="8446" max="8446" width="9.28515625" style="164" bestFit="1" customWidth="1"/>
    <col min="8447" max="8688" width="8.85546875" style="164"/>
    <col min="8689" max="8689" width="15.7109375" style="164" customWidth="1"/>
    <col min="8690" max="8690" width="23.28515625" style="164" customWidth="1"/>
    <col min="8691" max="8691" width="12.140625" style="164" customWidth="1"/>
    <col min="8692" max="8692" width="17.85546875" style="164" customWidth="1"/>
    <col min="8693" max="8693" width="23.7109375" style="164" customWidth="1"/>
    <col min="8694" max="8694" width="9.28515625" style="164" bestFit="1" customWidth="1"/>
    <col min="8695" max="8701" width="9.140625" style="164" customWidth="1"/>
    <col min="8702" max="8702" width="9.28515625" style="164" bestFit="1" customWidth="1"/>
    <col min="8703" max="8944" width="8.85546875" style="164"/>
    <col min="8945" max="8945" width="15.7109375" style="164" customWidth="1"/>
    <col min="8946" max="8946" width="23.28515625" style="164" customWidth="1"/>
    <col min="8947" max="8947" width="12.140625" style="164" customWidth="1"/>
    <col min="8948" max="8948" width="17.85546875" style="164" customWidth="1"/>
    <col min="8949" max="8949" width="23.7109375" style="164" customWidth="1"/>
    <col min="8950" max="8950" width="9.28515625" style="164" bestFit="1" customWidth="1"/>
    <col min="8951" max="8957" width="9.140625" style="164" customWidth="1"/>
    <col min="8958" max="8958" width="9.28515625" style="164" bestFit="1" customWidth="1"/>
    <col min="8959" max="9200" width="8.85546875" style="164"/>
    <col min="9201" max="9201" width="15.7109375" style="164" customWidth="1"/>
    <col min="9202" max="9202" width="23.28515625" style="164" customWidth="1"/>
    <col min="9203" max="9203" width="12.140625" style="164" customWidth="1"/>
    <col min="9204" max="9204" width="17.85546875" style="164" customWidth="1"/>
    <col min="9205" max="9205" width="23.7109375" style="164" customWidth="1"/>
    <col min="9206" max="9206" width="9.28515625" style="164" bestFit="1" customWidth="1"/>
    <col min="9207" max="9213" width="9.140625" style="164" customWidth="1"/>
    <col min="9214" max="9214" width="9.28515625" style="164" bestFit="1" customWidth="1"/>
    <col min="9215" max="9456" width="8.85546875" style="164"/>
    <col min="9457" max="9457" width="15.7109375" style="164" customWidth="1"/>
    <col min="9458" max="9458" width="23.28515625" style="164" customWidth="1"/>
    <col min="9459" max="9459" width="12.140625" style="164" customWidth="1"/>
    <col min="9460" max="9460" width="17.85546875" style="164" customWidth="1"/>
    <col min="9461" max="9461" width="23.7109375" style="164" customWidth="1"/>
    <col min="9462" max="9462" width="9.28515625" style="164" bestFit="1" customWidth="1"/>
    <col min="9463" max="9469" width="9.140625" style="164" customWidth="1"/>
    <col min="9470" max="9470" width="9.28515625" style="164" bestFit="1" customWidth="1"/>
    <col min="9471" max="9712" width="8.85546875" style="164"/>
    <col min="9713" max="9713" width="15.7109375" style="164" customWidth="1"/>
    <col min="9714" max="9714" width="23.28515625" style="164" customWidth="1"/>
    <col min="9715" max="9715" width="12.140625" style="164" customWidth="1"/>
    <col min="9716" max="9716" width="17.85546875" style="164" customWidth="1"/>
    <col min="9717" max="9717" width="23.7109375" style="164" customWidth="1"/>
    <col min="9718" max="9718" width="9.28515625" style="164" bestFit="1" customWidth="1"/>
    <col min="9719" max="9725" width="9.140625" style="164" customWidth="1"/>
    <col min="9726" max="9726" width="9.28515625" style="164" bestFit="1" customWidth="1"/>
    <col min="9727" max="9968" width="8.85546875" style="164"/>
    <col min="9969" max="9969" width="15.7109375" style="164" customWidth="1"/>
    <col min="9970" max="9970" width="23.28515625" style="164" customWidth="1"/>
    <col min="9971" max="9971" width="12.140625" style="164" customWidth="1"/>
    <col min="9972" max="9972" width="17.85546875" style="164" customWidth="1"/>
    <col min="9973" max="9973" width="23.7109375" style="164" customWidth="1"/>
    <col min="9974" max="9974" width="9.28515625" style="164" bestFit="1" customWidth="1"/>
    <col min="9975" max="9981" width="9.140625" style="164" customWidth="1"/>
    <col min="9982" max="9982" width="9.28515625" style="164" bestFit="1" customWidth="1"/>
    <col min="9983" max="10224" width="8.85546875" style="164"/>
    <col min="10225" max="10225" width="15.7109375" style="164" customWidth="1"/>
    <col min="10226" max="10226" width="23.28515625" style="164" customWidth="1"/>
    <col min="10227" max="10227" width="12.140625" style="164" customWidth="1"/>
    <col min="10228" max="10228" width="17.85546875" style="164" customWidth="1"/>
    <col min="10229" max="10229" width="23.7109375" style="164" customWidth="1"/>
    <col min="10230" max="10230" width="9.28515625" style="164" bestFit="1" customWidth="1"/>
    <col min="10231" max="10237" width="9.140625" style="164" customWidth="1"/>
    <col min="10238" max="10238" width="9.28515625" style="164" bestFit="1" customWidth="1"/>
    <col min="10239" max="10480" width="8.85546875" style="164"/>
    <col min="10481" max="10481" width="15.7109375" style="164" customWidth="1"/>
    <col min="10482" max="10482" width="23.28515625" style="164" customWidth="1"/>
    <col min="10483" max="10483" width="12.140625" style="164" customWidth="1"/>
    <col min="10484" max="10484" width="17.85546875" style="164" customWidth="1"/>
    <col min="10485" max="10485" width="23.7109375" style="164" customWidth="1"/>
    <col min="10486" max="10486" width="9.28515625" style="164" bestFit="1" customWidth="1"/>
    <col min="10487" max="10493" width="9.140625" style="164" customWidth="1"/>
    <col min="10494" max="10494" width="9.28515625" style="164" bestFit="1" customWidth="1"/>
    <col min="10495" max="10736" width="8.85546875" style="164"/>
    <col min="10737" max="10737" width="15.7109375" style="164" customWidth="1"/>
    <col min="10738" max="10738" width="23.28515625" style="164" customWidth="1"/>
    <col min="10739" max="10739" width="12.140625" style="164" customWidth="1"/>
    <col min="10740" max="10740" width="17.85546875" style="164" customWidth="1"/>
    <col min="10741" max="10741" width="23.7109375" style="164" customWidth="1"/>
    <col min="10742" max="10742" width="9.28515625" style="164" bestFit="1" customWidth="1"/>
    <col min="10743" max="10749" width="9.140625" style="164" customWidth="1"/>
    <col min="10750" max="10750" width="9.28515625" style="164" bestFit="1" customWidth="1"/>
    <col min="10751" max="10992" width="8.85546875" style="164"/>
    <col min="10993" max="10993" width="15.7109375" style="164" customWidth="1"/>
    <col min="10994" max="10994" width="23.28515625" style="164" customWidth="1"/>
    <col min="10995" max="10995" width="12.140625" style="164" customWidth="1"/>
    <col min="10996" max="10996" width="17.85546875" style="164" customWidth="1"/>
    <col min="10997" max="10997" width="23.7109375" style="164" customWidth="1"/>
    <col min="10998" max="10998" width="9.28515625" style="164" bestFit="1" customWidth="1"/>
    <col min="10999" max="11005" width="9.140625" style="164" customWidth="1"/>
    <col min="11006" max="11006" width="9.28515625" style="164" bestFit="1" customWidth="1"/>
    <col min="11007" max="11248" width="8.85546875" style="164"/>
    <col min="11249" max="11249" width="15.7109375" style="164" customWidth="1"/>
    <col min="11250" max="11250" width="23.28515625" style="164" customWidth="1"/>
    <col min="11251" max="11251" width="12.140625" style="164" customWidth="1"/>
    <col min="11252" max="11252" width="17.85546875" style="164" customWidth="1"/>
    <col min="11253" max="11253" width="23.7109375" style="164" customWidth="1"/>
    <col min="11254" max="11254" width="9.28515625" style="164" bestFit="1" customWidth="1"/>
    <col min="11255" max="11261" width="9.140625" style="164" customWidth="1"/>
    <col min="11262" max="11262" width="9.28515625" style="164" bestFit="1" customWidth="1"/>
    <col min="11263" max="11504" width="8.85546875" style="164"/>
    <col min="11505" max="11505" width="15.7109375" style="164" customWidth="1"/>
    <col min="11506" max="11506" width="23.28515625" style="164" customWidth="1"/>
    <col min="11507" max="11507" width="12.140625" style="164" customWidth="1"/>
    <col min="11508" max="11508" width="17.85546875" style="164" customWidth="1"/>
    <col min="11509" max="11509" width="23.7109375" style="164" customWidth="1"/>
    <col min="11510" max="11510" width="9.28515625" style="164" bestFit="1" customWidth="1"/>
    <col min="11511" max="11517" width="9.140625" style="164" customWidth="1"/>
    <col min="11518" max="11518" width="9.28515625" style="164" bestFit="1" customWidth="1"/>
    <col min="11519" max="11760" width="8.85546875" style="164"/>
    <col min="11761" max="11761" width="15.7109375" style="164" customWidth="1"/>
    <col min="11762" max="11762" width="23.28515625" style="164" customWidth="1"/>
    <col min="11763" max="11763" width="12.140625" style="164" customWidth="1"/>
    <col min="11764" max="11764" width="17.85546875" style="164" customWidth="1"/>
    <col min="11765" max="11765" width="23.7109375" style="164" customWidth="1"/>
    <col min="11766" max="11766" width="9.28515625" style="164" bestFit="1" customWidth="1"/>
    <col min="11767" max="11773" width="9.140625" style="164" customWidth="1"/>
    <col min="11774" max="11774" width="9.28515625" style="164" bestFit="1" customWidth="1"/>
    <col min="11775" max="12016" width="8.85546875" style="164"/>
    <col min="12017" max="12017" width="15.7109375" style="164" customWidth="1"/>
    <col min="12018" max="12018" width="23.28515625" style="164" customWidth="1"/>
    <col min="12019" max="12019" width="12.140625" style="164" customWidth="1"/>
    <col min="12020" max="12020" width="17.85546875" style="164" customWidth="1"/>
    <col min="12021" max="12021" width="23.7109375" style="164" customWidth="1"/>
    <col min="12022" max="12022" width="9.28515625" style="164" bestFit="1" customWidth="1"/>
    <col min="12023" max="12029" width="9.140625" style="164" customWidth="1"/>
    <col min="12030" max="12030" width="9.28515625" style="164" bestFit="1" customWidth="1"/>
    <col min="12031" max="12272" width="8.85546875" style="164"/>
    <col min="12273" max="12273" width="15.7109375" style="164" customWidth="1"/>
    <col min="12274" max="12274" width="23.28515625" style="164" customWidth="1"/>
    <col min="12275" max="12275" width="12.140625" style="164" customWidth="1"/>
    <col min="12276" max="12276" width="17.85546875" style="164" customWidth="1"/>
    <col min="12277" max="12277" width="23.7109375" style="164" customWidth="1"/>
    <col min="12278" max="12278" width="9.28515625" style="164" bestFit="1" customWidth="1"/>
    <col min="12279" max="12285" width="9.140625" style="164" customWidth="1"/>
    <col min="12286" max="12286" width="9.28515625" style="164" bestFit="1" customWidth="1"/>
    <col min="12287" max="12528" width="8.85546875" style="164"/>
    <col min="12529" max="12529" width="15.7109375" style="164" customWidth="1"/>
    <col min="12530" max="12530" width="23.28515625" style="164" customWidth="1"/>
    <col min="12531" max="12531" width="12.140625" style="164" customWidth="1"/>
    <col min="12532" max="12532" width="17.85546875" style="164" customWidth="1"/>
    <col min="12533" max="12533" width="23.7109375" style="164" customWidth="1"/>
    <col min="12534" max="12534" width="9.28515625" style="164" bestFit="1" customWidth="1"/>
    <col min="12535" max="12541" width="9.140625" style="164" customWidth="1"/>
    <col min="12542" max="12542" width="9.28515625" style="164" bestFit="1" customWidth="1"/>
    <col min="12543" max="12784" width="8.85546875" style="164"/>
    <col min="12785" max="12785" width="15.7109375" style="164" customWidth="1"/>
    <col min="12786" max="12786" width="23.28515625" style="164" customWidth="1"/>
    <col min="12787" max="12787" width="12.140625" style="164" customWidth="1"/>
    <col min="12788" max="12788" width="17.85546875" style="164" customWidth="1"/>
    <col min="12789" max="12789" width="23.7109375" style="164" customWidth="1"/>
    <col min="12790" max="12790" width="9.28515625" style="164" bestFit="1" customWidth="1"/>
    <col min="12791" max="12797" width="9.140625" style="164" customWidth="1"/>
    <col min="12798" max="12798" width="9.28515625" style="164" bestFit="1" customWidth="1"/>
    <col min="12799" max="13040" width="8.85546875" style="164"/>
    <col min="13041" max="13041" width="15.7109375" style="164" customWidth="1"/>
    <col min="13042" max="13042" width="23.28515625" style="164" customWidth="1"/>
    <col min="13043" max="13043" width="12.140625" style="164" customWidth="1"/>
    <col min="13044" max="13044" width="17.85546875" style="164" customWidth="1"/>
    <col min="13045" max="13045" width="23.7109375" style="164" customWidth="1"/>
    <col min="13046" max="13046" width="9.28515625" style="164" bestFit="1" customWidth="1"/>
    <col min="13047" max="13053" width="9.140625" style="164" customWidth="1"/>
    <col min="13054" max="13054" width="9.28515625" style="164" bestFit="1" customWidth="1"/>
    <col min="13055" max="13296" width="8.85546875" style="164"/>
    <col min="13297" max="13297" width="15.7109375" style="164" customWidth="1"/>
    <col min="13298" max="13298" width="23.28515625" style="164" customWidth="1"/>
    <col min="13299" max="13299" width="12.140625" style="164" customWidth="1"/>
    <col min="13300" max="13300" width="17.85546875" style="164" customWidth="1"/>
    <col min="13301" max="13301" width="23.7109375" style="164" customWidth="1"/>
    <col min="13302" max="13302" width="9.28515625" style="164" bestFit="1" customWidth="1"/>
    <col min="13303" max="13309" width="9.140625" style="164" customWidth="1"/>
    <col min="13310" max="13310" width="9.28515625" style="164" bestFit="1" customWidth="1"/>
    <col min="13311" max="13552" width="8.85546875" style="164"/>
    <col min="13553" max="13553" width="15.7109375" style="164" customWidth="1"/>
    <col min="13554" max="13554" width="23.28515625" style="164" customWidth="1"/>
    <col min="13555" max="13555" width="12.140625" style="164" customWidth="1"/>
    <col min="13556" max="13556" width="17.85546875" style="164" customWidth="1"/>
    <col min="13557" max="13557" width="23.7109375" style="164" customWidth="1"/>
    <col min="13558" max="13558" width="9.28515625" style="164" bestFit="1" customWidth="1"/>
    <col min="13559" max="13565" width="9.140625" style="164" customWidth="1"/>
    <col min="13566" max="13566" width="9.28515625" style="164" bestFit="1" customWidth="1"/>
    <col min="13567" max="13808" width="8.85546875" style="164"/>
    <col min="13809" max="13809" width="15.7109375" style="164" customWidth="1"/>
    <col min="13810" max="13810" width="23.28515625" style="164" customWidth="1"/>
    <col min="13811" max="13811" width="12.140625" style="164" customWidth="1"/>
    <col min="13812" max="13812" width="17.85546875" style="164" customWidth="1"/>
    <col min="13813" max="13813" width="23.7109375" style="164" customWidth="1"/>
    <col min="13814" max="13814" width="9.28515625" style="164" bestFit="1" customWidth="1"/>
    <col min="13815" max="13821" width="9.140625" style="164" customWidth="1"/>
    <col min="13822" max="13822" width="9.28515625" style="164" bestFit="1" customWidth="1"/>
    <col min="13823" max="14064" width="8.85546875" style="164"/>
    <col min="14065" max="14065" width="15.7109375" style="164" customWidth="1"/>
    <col min="14066" max="14066" width="23.28515625" style="164" customWidth="1"/>
    <col min="14067" max="14067" width="12.140625" style="164" customWidth="1"/>
    <col min="14068" max="14068" width="17.85546875" style="164" customWidth="1"/>
    <col min="14069" max="14069" width="23.7109375" style="164" customWidth="1"/>
    <col min="14070" max="14070" width="9.28515625" style="164" bestFit="1" customWidth="1"/>
    <col min="14071" max="14077" width="9.140625" style="164" customWidth="1"/>
    <col min="14078" max="14078" width="9.28515625" style="164" bestFit="1" customWidth="1"/>
    <col min="14079" max="14320" width="8.85546875" style="164"/>
    <col min="14321" max="14321" width="15.7109375" style="164" customWidth="1"/>
    <col min="14322" max="14322" width="23.28515625" style="164" customWidth="1"/>
    <col min="14323" max="14323" width="12.140625" style="164" customWidth="1"/>
    <col min="14324" max="14324" width="17.85546875" style="164" customWidth="1"/>
    <col min="14325" max="14325" width="23.7109375" style="164" customWidth="1"/>
    <col min="14326" max="14326" width="9.28515625" style="164" bestFit="1" customWidth="1"/>
    <col min="14327" max="14333" width="9.140625" style="164" customWidth="1"/>
    <col min="14334" max="14334" width="9.28515625" style="164" bestFit="1" customWidth="1"/>
    <col min="14335" max="14576" width="8.85546875" style="164"/>
    <col min="14577" max="14577" width="15.7109375" style="164" customWidth="1"/>
    <col min="14578" max="14578" width="23.28515625" style="164" customWidth="1"/>
    <col min="14579" max="14579" width="12.140625" style="164" customWidth="1"/>
    <col min="14580" max="14580" width="17.85546875" style="164" customWidth="1"/>
    <col min="14581" max="14581" width="23.7109375" style="164" customWidth="1"/>
    <col min="14582" max="14582" width="9.28515625" style="164" bestFit="1" customWidth="1"/>
    <col min="14583" max="14589" width="9.140625" style="164" customWidth="1"/>
    <col min="14590" max="14590" width="9.28515625" style="164" bestFit="1" customWidth="1"/>
    <col min="14591" max="14832" width="8.85546875" style="164"/>
    <col min="14833" max="14833" width="15.7109375" style="164" customWidth="1"/>
    <col min="14834" max="14834" width="23.28515625" style="164" customWidth="1"/>
    <col min="14835" max="14835" width="12.140625" style="164" customWidth="1"/>
    <col min="14836" max="14836" width="17.85546875" style="164" customWidth="1"/>
    <col min="14837" max="14837" width="23.7109375" style="164" customWidth="1"/>
    <col min="14838" max="14838" width="9.28515625" style="164" bestFit="1" customWidth="1"/>
    <col min="14839" max="14845" width="9.140625" style="164" customWidth="1"/>
    <col min="14846" max="14846" width="9.28515625" style="164" bestFit="1" customWidth="1"/>
    <col min="14847" max="15088" width="8.85546875" style="164"/>
    <col min="15089" max="15089" width="15.7109375" style="164" customWidth="1"/>
    <col min="15090" max="15090" width="23.28515625" style="164" customWidth="1"/>
    <col min="15091" max="15091" width="12.140625" style="164" customWidth="1"/>
    <col min="15092" max="15092" width="17.85546875" style="164" customWidth="1"/>
    <col min="15093" max="15093" width="23.7109375" style="164" customWidth="1"/>
    <col min="15094" max="15094" width="9.28515625" style="164" bestFit="1" customWidth="1"/>
    <col min="15095" max="15101" width="9.140625" style="164" customWidth="1"/>
    <col min="15102" max="15102" width="9.28515625" style="164" bestFit="1" customWidth="1"/>
    <col min="15103" max="15344" width="8.85546875" style="164"/>
    <col min="15345" max="15345" width="15.7109375" style="164" customWidth="1"/>
    <col min="15346" max="15346" width="23.28515625" style="164" customWidth="1"/>
    <col min="15347" max="15347" width="12.140625" style="164" customWidth="1"/>
    <col min="15348" max="15348" width="17.85546875" style="164" customWidth="1"/>
    <col min="15349" max="15349" width="23.7109375" style="164" customWidth="1"/>
    <col min="15350" max="15350" width="9.28515625" style="164" bestFit="1" customWidth="1"/>
    <col min="15351" max="15357" width="9.140625" style="164" customWidth="1"/>
    <col min="15358" max="15358" width="9.28515625" style="164" bestFit="1" customWidth="1"/>
    <col min="15359" max="15600" width="8.85546875" style="164"/>
    <col min="15601" max="15601" width="15.7109375" style="164" customWidth="1"/>
    <col min="15602" max="15602" width="23.28515625" style="164" customWidth="1"/>
    <col min="15603" max="15603" width="12.140625" style="164" customWidth="1"/>
    <col min="15604" max="15604" width="17.85546875" style="164" customWidth="1"/>
    <col min="15605" max="15605" width="23.7109375" style="164" customWidth="1"/>
    <col min="15606" max="15606" width="9.28515625" style="164" bestFit="1" customWidth="1"/>
    <col min="15607" max="15613" width="9.140625" style="164" customWidth="1"/>
    <col min="15614" max="15614" width="9.28515625" style="164" bestFit="1" customWidth="1"/>
    <col min="15615" max="15856" width="8.85546875" style="164"/>
    <col min="15857" max="15857" width="15.7109375" style="164" customWidth="1"/>
    <col min="15858" max="15858" width="23.28515625" style="164" customWidth="1"/>
    <col min="15859" max="15859" width="12.140625" style="164" customWidth="1"/>
    <col min="15860" max="15860" width="17.85546875" style="164" customWidth="1"/>
    <col min="15861" max="15861" width="23.7109375" style="164" customWidth="1"/>
    <col min="15862" max="15862" width="9.28515625" style="164" bestFit="1" customWidth="1"/>
    <col min="15863" max="15869" width="9.140625" style="164" customWidth="1"/>
    <col min="15870" max="15870" width="9.28515625" style="164" bestFit="1" customWidth="1"/>
    <col min="15871" max="16112" width="8.85546875" style="164"/>
    <col min="16113" max="16113" width="15.7109375" style="164" customWidth="1"/>
    <col min="16114" max="16114" width="23.28515625" style="164" customWidth="1"/>
    <col min="16115" max="16115" width="12.140625" style="164" customWidth="1"/>
    <col min="16116" max="16116" width="17.85546875" style="164" customWidth="1"/>
    <col min="16117" max="16117" width="23.7109375" style="164" customWidth="1"/>
    <col min="16118" max="16118" width="9.28515625" style="164" bestFit="1" customWidth="1"/>
    <col min="16119" max="16125" width="9.140625" style="164" customWidth="1"/>
    <col min="16126" max="16126" width="9.28515625" style="164" bestFit="1" customWidth="1"/>
    <col min="16127" max="16384" width="8.85546875" style="164"/>
  </cols>
  <sheetData>
    <row r="1" spans="1:5" ht="15" x14ac:dyDescent="0.25">
      <c r="A1" s="329" t="s">
        <v>155</v>
      </c>
      <c r="B1" s="329"/>
      <c r="C1" s="329"/>
      <c r="D1" s="329"/>
      <c r="E1" s="329"/>
    </row>
    <row r="2" spans="1:5" ht="15" x14ac:dyDescent="0.25">
      <c r="A2" s="330" t="s">
        <v>176</v>
      </c>
      <c r="B2" s="330"/>
      <c r="C2" s="330"/>
      <c r="D2" s="330"/>
      <c r="E2" s="330"/>
    </row>
    <row r="3" spans="1:5" ht="16.5" thickBot="1" x14ac:dyDescent="0.3">
      <c r="A3" s="165" t="s">
        <v>35</v>
      </c>
      <c r="B3" s="165"/>
      <c r="C3" s="166"/>
      <c r="D3" s="166"/>
      <c r="E3" s="166"/>
    </row>
    <row r="4" spans="1:5" ht="14.25" x14ac:dyDescent="0.2">
      <c r="A4" s="167" t="s">
        <v>15</v>
      </c>
      <c r="B4" s="168"/>
      <c r="C4" s="331" t="s">
        <v>42</v>
      </c>
      <c r="D4" s="169" t="s">
        <v>174</v>
      </c>
      <c r="E4" s="170"/>
    </row>
    <row r="5" spans="1:5" ht="15" thickBot="1" x14ac:dyDescent="0.25">
      <c r="A5" s="171" t="s">
        <v>16</v>
      </c>
      <c r="B5" s="172" t="s">
        <v>27</v>
      </c>
      <c r="C5" s="332"/>
      <c r="D5" s="173" t="s">
        <v>27</v>
      </c>
      <c r="E5" s="174" t="s">
        <v>156</v>
      </c>
    </row>
    <row r="6" spans="1:5" ht="13.5" thickTop="1" x14ac:dyDescent="0.2">
      <c r="A6" s="175"/>
      <c r="B6" s="176"/>
      <c r="C6" s="177"/>
      <c r="D6" s="178"/>
      <c r="E6" s="179"/>
    </row>
    <row r="7" spans="1:5" s="185" customFormat="1" x14ac:dyDescent="0.25">
      <c r="A7" s="180">
        <v>1</v>
      </c>
      <c r="B7" s="181" t="s">
        <v>29</v>
      </c>
      <c r="C7" s="182" t="s">
        <v>43</v>
      </c>
      <c r="D7" s="183" t="s">
        <v>3</v>
      </c>
      <c r="E7" s="184" t="s">
        <v>151</v>
      </c>
    </row>
    <row r="8" spans="1:5" x14ac:dyDescent="0.2">
      <c r="A8" s="186">
        <v>2</v>
      </c>
      <c r="B8" s="181" t="s">
        <v>29</v>
      </c>
      <c r="C8" s="187" t="s">
        <v>43</v>
      </c>
      <c r="D8" s="187" t="s">
        <v>3</v>
      </c>
      <c r="E8" s="184" t="s">
        <v>151</v>
      </c>
    </row>
    <row r="9" spans="1:5" ht="25.5" x14ac:dyDescent="0.2">
      <c r="A9" s="186" t="s">
        <v>30</v>
      </c>
      <c r="B9" s="188" t="s">
        <v>18</v>
      </c>
      <c r="C9" s="188" t="s">
        <v>187</v>
      </c>
      <c r="D9" s="188" t="s">
        <v>3</v>
      </c>
      <c r="E9" s="184" t="s">
        <v>151</v>
      </c>
    </row>
    <row r="10" spans="1:5" ht="25.5" x14ac:dyDescent="0.2">
      <c r="A10" s="189">
        <v>7</v>
      </c>
      <c r="B10" s="190" t="s">
        <v>34</v>
      </c>
      <c r="C10" s="191" t="s">
        <v>43</v>
      </c>
      <c r="D10" s="192" t="s">
        <v>170</v>
      </c>
      <c r="E10" s="193" t="s">
        <v>44</v>
      </c>
    </row>
    <row r="11" spans="1:5" ht="15" thickBot="1" x14ac:dyDescent="0.25">
      <c r="A11" s="194" t="s">
        <v>32</v>
      </c>
      <c r="B11" s="195" t="s">
        <v>45</v>
      </c>
      <c r="C11" s="196" t="s">
        <v>185</v>
      </c>
      <c r="D11" s="197" t="s">
        <v>5</v>
      </c>
      <c r="E11" s="198" t="s">
        <v>157</v>
      </c>
    </row>
    <row r="13" spans="1:5" x14ac:dyDescent="0.2">
      <c r="A13" s="164" t="s">
        <v>175</v>
      </c>
      <c r="D13" s="199"/>
      <c r="E13" s="199"/>
    </row>
    <row r="14" spans="1:5" ht="14.25" x14ac:dyDescent="0.2">
      <c r="A14" s="333" t="s">
        <v>158</v>
      </c>
      <c r="B14" s="333"/>
      <c r="C14" s="199"/>
      <c r="D14" s="201"/>
      <c r="E14" s="201"/>
    </row>
    <row r="15" spans="1:5" ht="15" x14ac:dyDescent="0.2">
      <c r="A15" s="202" t="s">
        <v>186</v>
      </c>
      <c r="B15" s="203"/>
      <c r="C15" s="199"/>
      <c r="D15" s="279"/>
      <c r="E15" s="163"/>
    </row>
    <row r="16" spans="1:5" ht="14.25" x14ac:dyDescent="0.2">
      <c r="A16" s="202" t="s">
        <v>35</v>
      </c>
      <c r="D16" s="200"/>
      <c r="E16" s="200"/>
    </row>
  </sheetData>
  <mergeCells count="4">
    <mergeCell ref="A1:E1"/>
    <mergeCell ref="A2:E2"/>
    <mergeCell ref="C4:C5"/>
    <mergeCell ref="A14:B14"/>
  </mergeCells>
  <printOptions horizontalCentered="1"/>
  <pageMargins left="0.7" right="0.7" top="0.75" bottom="0.75" header="0.3" footer="0.3"/>
  <pageSetup scale="95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87&amp;R&amp;"Arial,Regular"&amp;8August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workbookViewId="0">
      <selection activeCell="D39" sqref="D39"/>
    </sheetView>
  </sheetViews>
  <sheetFormatPr defaultRowHeight="15" x14ac:dyDescent="0.25"/>
  <cols>
    <col min="1" max="1" width="45.7109375" customWidth="1"/>
    <col min="2" max="2" width="48.5703125" bestFit="1" customWidth="1"/>
    <col min="3" max="3" width="47.28515625" customWidth="1"/>
  </cols>
  <sheetData>
    <row r="1" spans="1:3" ht="18.75" x14ac:dyDescent="0.35">
      <c r="A1" s="1" t="s">
        <v>23</v>
      </c>
      <c r="B1" s="1"/>
      <c r="C1" s="1"/>
    </row>
    <row r="2" spans="1:3" ht="16.5" thickBot="1" x14ac:dyDescent="0.3">
      <c r="A2" s="2"/>
      <c r="B2" s="2"/>
      <c r="C2" s="2"/>
    </row>
    <row r="3" spans="1:3" ht="16.5" thickBot="1" x14ac:dyDescent="0.3">
      <c r="A3" s="9" t="s">
        <v>0</v>
      </c>
      <c r="B3" s="4" t="s">
        <v>1</v>
      </c>
      <c r="C3" s="5" t="s">
        <v>7</v>
      </c>
    </row>
    <row r="4" spans="1:3" ht="16.5" thickTop="1" x14ac:dyDescent="0.25">
      <c r="A4" s="334" t="s">
        <v>6</v>
      </c>
      <c r="B4" s="10" t="s">
        <v>2</v>
      </c>
      <c r="C4" s="7">
        <v>8</v>
      </c>
    </row>
    <row r="5" spans="1:3" ht="15.75" x14ac:dyDescent="0.25">
      <c r="A5" s="335"/>
      <c r="B5" s="6" t="s">
        <v>3</v>
      </c>
      <c r="C5" s="7">
        <v>1</v>
      </c>
    </row>
    <row r="6" spans="1:3" ht="15.75" x14ac:dyDescent="0.25">
      <c r="A6" s="335"/>
      <c r="B6" s="10" t="s">
        <v>4</v>
      </c>
      <c r="C6" s="7">
        <v>1</v>
      </c>
    </row>
    <row r="7" spans="1:3" ht="16.5" thickBot="1" x14ac:dyDescent="0.3">
      <c r="A7" s="336"/>
      <c r="B7" s="11" t="s">
        <v>5</v>
      </c>
      <c r="C7" s="8">
        <v>1</v>
      </c>
    </row>
    <row r="8" spans="1:3" ht="15.75" x14ac:dyDescent="0.25">
      <c r="A8" t="s">
        <v>22</v>
      </c>
      <c r="B8" s="12"/>
      <c r="C8" s="12"/>
    </row>
    <row r="10" spans="1:3" ht="18.75" x14ac:dyDescent="0.35">
      <c r="A10" s="1" t="s">
        <v>24</v>
      </c>
      <c r="B10" s="1"/>
      <c r="C10" s="1"/>
    </row>
    <row r="11" spans="1:3" ht="16.5" thickBot="1" x14ac:dyDescent="0.3">
      <c r="A11" s="2"/>
      <c r="B11" s="2"/>
      <c r="C11" s="2"/>
    </row>
    <row r="12" spans="1:3" ht="16.5" thickBot="1" x14ac:dyDescent="0.3">
      <c r="A12" s="9" t="s">
        <v>0</v>
      </c>
      <c r="B12" s="4" t="s">
        <v>1</v>
      </c>
      <c r="C12" s="5" t="s">
        <v>11</v>
      </c>
    </row>
    <row r="13" spans="1:3" ht="16.5" thickTop="1" x14ac:dyDescent="0.25">
      <c r="A13" s="334" t="s">
        <v>6</v>
      </c>
      <c r="B13" s="6" t="s">
        <v>3</v>
      </c>
      <c r="C13" s="7">
        <v>4</v>
      </c>
    </row>
    <row r="14" spans="1:3" ht="15.75" x14ac:dyDescent="0.25">
      <c r="A14" s="335"/>
      <c r="B14" s="10" t="s">
        <v>2</v>
      </c>
      <c r="C14" s="7">
        <v>3</v>
      </c>
    </row>
    <row r="15" spans="1:3" ht="16.5" thickBot="1" x14ac:dyDescent="0.3">
      <c r="A15" s="336"/>
      <c r="B15" s="11" t="s">
        <v>5</v>
      </c>
      <c r="C15" s="8">
        <v>3</v>
      </c>
    </row>
    <row r="16" spans="1:3" ht="15.75" x14ac:dyDescent="0.25">
      <c r="A16" t="s">
        <v>22</v>
      </c>
      <c r="B16" s="12"/>
      <c r="C16" s="12"/>
    </row>
    <row r="18" spans="1:3" ht="18.75" x14ac:dyDescent="0.35">
      <c r="A18" s="1" t="s">
        <v>25</v>
      </c>
      <c r="B18" s="1"/>
      <c r="C18" s="1"/>
    </row>
    <row r="19" spans="1:3" ht="16.5" thickBot="1" x14ac:dyDescent="0.3">
      <c r="A19" s="2"/>
      <c r="B19" s="2"/>
      <c r="C19" s="2"/>
    </row>
    <row r="20" spans="1:3" ht="16.5" thickBot="1" x14ac:dyDescent="0.3">
      <c r="A20" s="3" t="s">
        <v>0</v>
      </c>
      <c r="B20" s="4" t="s">
        <v>1</v>
      </c>
      <c r="C20" s="5" t="str">
        <f>"Number of RBLC Entries ("&amp; SUM(C21:C27)&amp; " Total)"</f>
        <v>Number of RBLC Entries (81 Total)</v>
      </c>
    </row>
    <row r="21" spans="1:3" ht="16.5" thickTop="1" x14ac:dyDescent="0.25">
      <c r="A21" s="335" t="s">
        <v>6</v>
      </c>
      <c r="B21" s="10" t="s">
        <v>3</v>
      </c>
      <c r="C21" s="7">
        <v>27</v>
      </c>
    </row>
    <row r="22" spans="1:3" ht="15.75" x14ac:dyDescent="0.25">
      <c r="A22" s="335"/>
      <c r="B22" s="10" t="s">
        <v>2</v>
      </c>
      <c r="C22" s="7">
        <v>27</v>
      </c>
    </row>
    <row r="23" spans="1:3" ht="15.75" x14ac:dyDescent="0.25">
      <c r="A23" s="335"/>
      <c r="B23" s="10" t="s">
        <v>20</v>
      </c>
      <c r="C23" s="7">
        <v>13</v>
      </c>
    </row>
    <row r="24" spans="1:3" ht="15.75" x14ac:dyDescent="0.25">
      <c r="A24" s="335"/>
      <c r="B24" s="10" t="s">
        <v>8</v>
      </c>
      <c r="C24" s="7">
        <v>5</v>
      </c>
    </row>
    <row r="25" spans="1:3" ht="15.75" x14ac:dyDescent="0.25">
      <c r="A25" s="335"/>
      <c r="B25" s="10" t="s">
        <v>5</v>
      </c>
      <c r="C25" s="7">
        <v>5</v>
      </c>
    </row>
    <row r="26" spans="1:3" ht="15.75" x14ac:dyDescent="0.25">
      <c r="A26" s="335"/>
      <c r="B26" s="10" t="s">
        <v>4</v>
      </c>
      <c r="C26" s="7">
        <v>3</v>
      </c>
    </row>
    <row r="27" spans="1:3" ht="16.5" thickBot="1" x14ac:dyDescent="0.3">
      <c r="A27" s="336"/>
      <c r="B27" s="11" t="s">
        <v>9</v>
      </c>
      <c r="C27" s="8">
        <v>1</v>
      </c>
    </row>
    <row r="28" spans="1:3" ht="15.75" x14ac:dyDescent="0.25">
      <c r="A28" t="s">
        <v>22</v>
      </c>
      <c r="B28" s="12"/>
      <c r="C28" s="12"/>
    </row>
    <row r="30" spans="1:3" ht="18.75" x14ac:dyDescent="0.35">
      <c r="A30" s="337" t="s">
        <v>26</v>
      </c>
      <c r="B30" s="337"/>
      <c r="C30" s="337"/>
    </row>
    <row r="31" spans="1:3" ht="16.5" thickBot="1" x14ac:dyDescent="0.3">
      <c r="A31" s="2"/>
      <c r="B31" s="2"/>
      <c r="C31" s="2"/>
    </row>
    <row r="32" spans="1:3" ht="16.5" thickBot="1" x14ac:dyDescent="0.3">
      <c r="A32" s="9" t="s">
        <v>0</v>
      </c>
      <c r="B32" s="4" t="s">
        <v>1</v>
      </c>
      <c r="C32" s="5" t="s">
        <v>14</v>
      </c>
    </row>
    <row r="33" spans="1:5" ht="16.5" thickTop="1" x14ac:dyDescent="0.25">
      <c r="A33" s="334" t="s">
        <v>6</v>
      </c>
      <c r="B33" s="10" t="s">
        <v>10</v>
      </c>
      <c r="C33" s="7">
        <v>27</v>
      </c>
    </row>
    <row r="34" spans="1:5" ht="15.75" x14ac:dyDescent="0.25">
      <c r="A34" s="335"/>
      <c r="B34" s="10" t="s">
        <v>2</v>
      </c>
      <c r="C34" s="7">
        <v>25</v>
      </c>
      <c r="E34">
        <f>(C33+C34+C36)</f>
        <v>54</v>
      </c>
    </row>
    <row r="35" spans="1:5" ht="15.75" x14ac:dyDescent="0.25">
      <c r="A35" s="335"/>
      <c r="B35" s="10" t="s">
        <v>5</v>
      </c>
      <c r="C35" s="14">
        <v>19</v>
      </c>
    </row>
    <row r="36" spans="1:5" ht="15.75" x14ac:dyDescent="0.25">
      <c r="A36" s="335"/>
      <c r="B36" s="10" t="s">
        <v>21</v>
      </c>
      <c r="C36" s="14">
        <v>2</v>
      </c>
    </row>
    <row r="37" spans="1:5" ht="15.75" x14ac:dyDescent="0.25">
      <c r="A37" s="335"/>
      <c r="B37" s="13" t="s">
        <v>12</v>
      </c>
      <c r="C37" s="14">
        <v>1</v>
      </c>
    </row>
    <row r="38" spans="1:5" ht="16.5" thickBot="1" x14ac:dyDescent="0.3">
      <c r="A38" s="336"/>
      <c r="B38" s="11" t="s">
        <v>13</v>
      </c>
      <c r="C38" s="8">
        <v>1</v>
      </c>
    </row>
    <row r="39" spans="1:5" ht="15.75" x14ac:dyDescent="0.25">
      <c r="A39" t="s">
        <v>22</v>
      </c>
      <c r="B39" s="12"/>
      <c r="C39" s="12"/>
    </row>
  </sheetData>
  <sortState ref="B46:C49">
    <sortCondition descending="1" ref="C46:C49"/>
  </sortState>
  <mergeCells count="5">
    <mergeCell ref="A4:A7"/>
    <mergeCell ref="A21:A27"/>
    <mergeCell ref="A13:A15"/>
    <mergeCell ref="A33:A38"/>
    <mergeCell ref="A30:C30"/>
  </mergeCells>
  <printOptions horizontalCentered="1"/>
  <pageMargins left="0.7" right="0.7" top="0.75" bottom="0.75" header="0.3" footer="0.3"/>
  <pageSetup scale="57" firstPageNumber="75" orientation="portrait" useFirstPageNumber="1" verticalDpi="90" r:id="rId1"/>
  <headerFooter>
    <oddFooter>&amp;L&amp;"Arial,Regular"&amp;8GVEA - North Pole Facility
PM&amp;Y2.5&amp;Y NAA Serious BACT Analysis&amp;C&amp;"Arial,Regular"&amp;8Page 82&amp;R&amp;"Arial,Regular"&amp;8August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F6AC0E-0668-42FF-AECB-C92C0189B6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2D681-5AAD-4C1A-AD2F-9CDB86FE7BF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582F0-C524-46C1-A655-1FE3D59C3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4-1 Available-PM</vt:lpstr>
      <vt:lpstr>4-2 Feasible-PM</vt:lpstr>
      <vt:lpstr>4-3 Ranking-PM</vt:lpstr>
      <vt:lpstr>4-4 EU 7 DPF TCI</vt:lpstr>
      <vt:lpstr>4-5 EU 7 DPF CE</vt:lpstr>
      <vt:lpstr>4-6 Cost Effectiveness</vt:lpstr>
      <vt:lpstr>4-7 Proposed BACT</vt:lpstr>
      <vt:lpstr>DO NOT INCLUDE - Identified-PM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2019-09-23T21:34:05Z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256fb79f-fca2-4f66-b403-d20d5580332b</vt:lpwstr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43ea617147344fc8a164d28b42d9057c</vt:lpwstr>
  </property>
</Properties>
</file>