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660" windowWidth="20730" windowHeight="9825" tabRatio="786"/>
  </bookViews>
  <sheets>
    <sheet name="5-4 EU ID 1&amp;2 ULSD CE" sheetId="17" r:id="rId1"/>
    <sheet name="5-10 NP &amp; Zehnder" sheetId="21" r:id="rId2"/>
    <sheet name="ESRI_MAPINFO_SHEET" sheetId="22" state="very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22" i="17" l="1"/>
  <c r="H15" i="17" l="1"/>
  <c r="K31" i="17" l="1"/>
  <c r="E9" i="21" l="1"/>
  <c r="E10" i="21" s="1"/>
  <c r="E8" i="21"/>
  <c r="D8" i="21"/>
  <c r="D9" i="21" s="1"/>
  <c r="D10" i="21" s="1"/>
  <c r="E12" i="21" l="1"/>
  <c r="D12" i="21"/>
  <c r="B15" i="21" l="1"/>
  <c r="C8" i="21"/>
  <c r="B8" i="21"/>
  <c r="B9" i="21" l="1"/>
  <c r="B10" i="21" s="1"/>
  <c r="C9" i="21"/>
  <c r="C10" i="21" s="1"/>
  <c r="E11" i="21"/>
  <c r="E13" i="21" s="1"/>
  <c r="D11" i="21"/>
  <c r="D13" i="21" s="1"/>
  <c r="C11" i="21" l="1"/>
  <c r="C12" i="21"/>
  <c r="B12" i="21"/>
  <c r="B11" i="21"/>
  <c r="B13" i="21" s="1"/>
  <c r="C13" i="21" l="1"/>
  <c r="K25" i="17" s="1"/>
  <c r="K23" i="17"/>
  <c r="I21" i="17"/>
  <c r="K21" i="17" s="1"/>
  <c r="I20" i="17"/>
  <c r="K20" i="17" s="1"/>
  <c r="K15" i="17"/>
  <c r="I12" i="17"/>
  <c r="K12" i="17" s="1"/>
  <c r="I11" i="17"/>
  <c r="K11" i="17" s="1"/>
  <c r="K17" i="17" l="1"/>
  <c r="K27" i="17" s="1"/>
  <c r="K33" i="17" s="1"/>
</calcChain>
</file>

<file path=xl/comments1.xml><?xml version="1.0" encoding="utf-8"?>
<comments xmlns="http://schemas.openxmlformats.org/spreadsheetml/2006/main">
  <authors>
    <author>Author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Based on unlimited operation. 268 MMBtu/hr @ 8760 hrs/yr and HHV of 0.13 MMBtu/gal.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Difference in cost for delivery of ULSD compared to #2 fuel oil based on data provided by GVEA.</t>
        </r>
      </text>
    </comment>
  </commentList>
</comments>
</file>

<file path=xl/sharedStrings.xml><?xml version="1.0" encoding="utf-8"?>
<sst xmlns="http://schemas.openxmlformats.org/spreadsheetml/2006/main" count="83" uniqueCount="78">
  <si>
    <t>Shaded cells indicate user inputs</t>
  </si>
  <si>
    <t>Cost Effectiveness Determination - ULSD Fuel Switch - No Additional Tank Storage</t>
  </si>
  <si>
    <t>Date:</t>
  </si>
  <si>
    <t xml:space="preserve">Project:  </t>
  </si>
  <si>
    <t>Prepared By:</t>
  </si>
  <si>
    <t>Checked By:</t>
  </si>
  <si>
    <t>Rev:</t>
  </si>
  <si>
    <t>Annualized Costs</t>
  </si>
  <si>
    <t>DIRECT ANNUAL COSTS</t>
  </si>
  <si>
    <t>QTY</t>
  </si>
  <si>
    <t>UNIT</t>
  </si>
  <si>
    <t xml:space="preserve"> TOTAL MATERIALS COST</t>
  </si>
  <si>
    <t xml:space="preserve"> TOTAL LABOR COST</t>
  </si>
  <si>
    <t>TOTAL</t>
  </si>
  <si>
    <t>(1)</t>
  </si>
  <si>
    <t>Operating &amp; Maintenance Costs</t>
  </si>
  <si>
    <t>%</t>
  </si>
  <si>
    <t>(2)</t>
  </si>
  <si>
    <t>Repair &amp; Replacement Costs</t>
  </si>
  <si>
    <t>(3)</t>
  </si>
  <si>
    <t>Maintenance Materials</t>
  </si>
  <si>
    <t>LOT</t>
  </si>
  <si>
    <t>(4)</t>
  </si>
  <si>
    <t>Utilities</t>
  </si>
  <si>
    <t>(a)</t>
  </si>
  <si>
    <t>ULSD Costs:</t>
  </si>
  <si>
    <t>Total Direct Annual Costs (TDAC)</t>
  </si>
  <si>
    <t xml:space="preserve"> TDAC   =</t>
  </si>
  <si>
    <t>INDIRECT ANNUAL COSTS</t>
  </si>
  <si>
    <t>(5)</t>
  </si>
  <si>
    <t>Overhead</t>
  </si>
  <si>
    <t>(6)</t>
  </si>
  <si>
    <t>Administrative Charges, Property Taxes, Insurance</t>
  </si>
  <si>
    <t>% of capital</t>
  </si>
  <si>
    <t>Capital Recovery Factor [see inputs below]</t>
  </si>
  <si>
    <t>(7)</t>
  </si>
  <si>
    <t>Capital Recovery</t>
  </si>
  <si>
    <t xml:space="preserve">CRF * TCI  = </t>
  </si>
  <si>
    <t xml:space="preserve"> TIAC   =</t>
  </si>
  <si>
    <t>TOTAL ANNUALIZED COSTS (TAC)</t>
  </si>
  <si>
    <t>TAC = (TDAC) + (TIAC)  =</t>
  </si>
  <si>
    <t>Cost Effectiveness Summary</t>
  </si>
  <si>
    <t>TOTAL TONS SO2 AVOIDED PER YEAR</t>
  </si>
  <si>
    <t>=</t>
  </si>
  <si>
    <t xml:space="preserve">(TAC)/(TPY)   = </t>
  </si>
  <si>
    <t>Data Inputs for Capital Recovery Factor:</t>
  </si>
  <si>
    <t xml:space="preserve">Annual Interest Rate (EPA OAQPS Control Cost Manual)  </t>
  </si>
  <si>
    <t xml:space="preserve">Project Life (EPA OAQPS Control Cost Manual) </t>
  </si>
  <si>
    <t>years</t>
  </si>
  <si>
    <t>GAL</t>
  </si>
  <si>
    <t>Table 5-4. Annualized Costs for ULSD Combustion in</t>
  </si>
  <si>
    <t>the Diesel-fired Simple Cycle Gas Turbines (EU ID 1 and 2)</t>
  </si>
  <si>
    <r>
      <t>GVEA Zhender - 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BACT Analysis (EU ID 1 and 2 - Frame 5 CTs, cost per turbine)</t>
    </r>
  </si>
  <si>
    <r>
      <t xml:space="preserve">Total Indirect Annual Costs (TIAC) </t>
    </r>
    <r>
      <rPr>
        <b/>
        <sz val="11"/>
        <rFont val="Calibri"/>
        <family val="2"/>
        <scheme val="minor"/>
      </rPr>
      <t>(refer to Table 5-10)</t>
    </r>
  </si>
  <si>
    <t>Heat Input, MMBtu/day (combined for each set of combustion turbines)</t>
  </si>
  <si>
    <t>Percentage of Heat Input</t>
  </si>
  <si>
    <t>Capital Cost (apportioned based on heat input ratio)</t>
  </si>
  <si>
    <t>Capital Cost (apportioned per combustion turbine)</t>
  </si>
  <si>
    <t>Capital Recovery (per combustion turbine)</t>
  </si>
  <si>
    <t>Administrative Charges, Property Taxes, Insurance (per combustion turbine)</t>
  </si>
  <si>
    <t>Total Annual Indirect Cost (per combustion turbine)</t>
  </si>
  <si>
    <t>Capital recovery factor</t>
  </si>
  <si>
    <t>Annual Interest Rate (EPA OAQPS Control</t>
  </si>
  <si>
    <t>pct.</t>
  </si>
  <si>
    <t xml:space="preserve">    Cost Manual)</t>
  </si>
  <si>
    <t>Project Life (EPA OAQPS Control Cost</t>
  </si>
  <si>
    <t xml:space="preserve">     Manual)</t>
  </si>
  <si>
    <t>Administrative Charges, Property Taxes</t>
  </si>
  <si>
    <t xml:space="preserve">     Insurance (percentage of total capital</t>
  </si>
  <si>
    <t xml:space="preserve">     cost)</t>
  </si>
  <si>
    <t>Table 5-10. Capital Cost for New ULSD Storage Based on</t>
  </si>
  <si>
    <t>North Pole 
EUs 1 and 2 Maximum Fuel Use</t>
  </si>
  <si>
    <t>Zehnder 
EUs 1 and 2 Maximum Fuel Use</t>
  </si>
  <si>
    <t>North Pole 
EUs 1 and 2 Actual Fuel Use</t>
  </si>
  <si>
    <t>Zehnder 
EUs 1 and 2 Actual Fuel Use</t>
  </si>
  <si>
    <t>Capital Cost Estimate</t>
  </si>
  <si>
    <t>PTE Maximum Fuel Use and Historic Actual Use</t>
  </si>
  <si>
    <t>COST EFFECTIVENESS ($ PER TON AVOIDED BASED ON PTE)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</si>
</sst>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  <numFmt numFmtId="166" formatCode="0.0%"/>
    <numFmt numFmtId="167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MS Sans Serif"/>
      <family val="2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93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43" applyNumberFormat="0" applyFont="0" applyAlignment="0" applyProtection="0"/>
    <xf numFmtId="0" fontId="2" fillId="4" borderId="4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7" fillId="0" borderId="19" xfId="0" applyFont="1" applyBorder="1"/>
    <xf numFmtId="0" fontId="7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right"/>
    </xf>
    <xf numFmtId="14" fontId="0" fillId="0" borderId="21" xfId="0" applyNumberFormat="1" applyBorder="1"/>
    <xf numFmtId="0" fontId="0" fillId="0" borderId="22" xfId="0" applyBorder="1"/>
    <xf numFmtId="0" fontId="0" fillId="0" borderId="0" xfId="0" applyBorder="1"/>
    <xf numFmtId="0" fontId="0" fillId="0" borderId="14" xfId="0" applyBorder="1"/>
    <xf numFmtId="0" fontId="0" fillId="0" borderId="0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0" fontId="0" fillId="0" borderId="25" xfId="0" applyBorder="1" applyAlignment="1">
      <alignment horizontal="right"/>
    </xf>
    <xf numFmtId="0" fontId="8" fillId="0" borderId="26" xfId="0" applyFont="1" applyBorder="1"/>
    <xf numFmtId="0" fontId="8" fillId="0" borderId="27" xfId="0" applyFont="1" applyBorder="1"/>
    <xf numFmtId="0" fontId="0" fillId="0" borderId="27" xfId="0" applyBorder="1"/>
    <xf numFmtId="0" fontId="6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49" fontId="0" fillId="0" borderId="22" xfId="0" applyNumberFormat="1" applyBorder="1"/>
    <xf numFmtId="9" fontId="0" fillId="2" borderId="4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2" fontId="0" fillId="0" borderId="0" xfId="0" applyNumberFormat="1" applyBorder="1"/>
    <xf numFmtId="42" fontId="0" fillId="0" borderId="0" xfId="0" applyNumberFormat="1" applyBorder="1" applyAlignment="1">
      <alignment horizontal="right"/>
    </xf>
    <xf numFmtId="42" fontId="0" fillId="0" borderId="23" xfId="0" applyNumberFormat="1" applyBorder="1"/>
    <xf numFmtId="0" fontId="0" fillId="2" borderId="4" xfId="0" applyFill="1" applyBorder="1" applyAlignment="1">
      <alignment horizontal="center"/>
    </xf>
    <xf numFmtId="4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/>
    <xf numFmtId="43" fontId="0" fillId="2" borderId="4" xfId="3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49" fontId="10" fillId="0" borderId="0" xfId="0" applyNumberFormat="1" applyFont="1" applyBorder="1"/>
    <xf numFmtId="165" fontId="0" fillId="0" borderId="0" xfId="0" applyNumberFormat="1" applyFill="1" applyBorder="1"/>
    <xf numFmtId="42" fontId="11" fillId="0" borderId="0" xfId="0" applyNumberFormat="1" applyFont="1" applyBorder="1"/>
    <xf numFmtId="49" fontId="10" fillId="0" borderId="29" xfId="0" applyNumberFormat="1" applyFont="1" applyBorder="1"/>
    <xf numFmtId="49" fontId="10" fillId="0" borderId="12" xfId="0" applyNumberFormat="1" applyFont="1" applyBorder="1"/>
    <xf numFmtId="0" fontId="0" fillId="0" borderId="12" xfId="0" applyBorder="1" applyAlignment="1">
      <alignment horizontal="left"/>
    </xf>
    <xf numFmtId="165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horizontal="right"/>
    </xf>
    <xf numFmtId="42" fontId="0" fillId="0" borderId="12" xfId="0" applyNumberFormat="1" applyBorder="1" applyAlignment="1">
      <alignment horizontal="right"/>
    </xf>
    <xf numFmtId="42" fontId="0" fillId="0" borderId="12" xfId="0" applyNumberFormat="1" applyBorder="1"/>
    <xf numFmtId="42" fontId="11" fillId="0" borderId="12" xfId="0" applyNumberFormat="1" applyFont="1" applyBorder="1"/>
    <xf numFmtId="42" fontId="10" fillId="0" borderId="12" xfId="0" applyNumberFormat="1" applyFont="1" applyBorder="1" applyAlignment="1">
      <alignment horizontal="right"/>
    </xf>
    <xf numFmtId="42" fontId="0" fillId="0" borderId="30" xfId="0" applyNumberFormat="1" applyBorder="1"/>
    <xf numFmtId="42" fontId="10" fillId="0" borderId="0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0" xfId="0" applyFont="1" applyBorder="1"/>
    <xf numFmtId="44" fontId="0" fillId="0" borderId="0" xfId="0" applyNumberFormat="1" applyBorder="1" applyAlignment="1">
      <alignment horizontal="right"/>
    </xf>
    <xf numFmtId="10" fontId="0" fillId="2" borderId="4" xfId="0" applyNumberForma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2" fillId="0" borderId="0" xfId="0" applyFont="1"/>
    <xf numFmtId="42" fontId="10" fillId="0" borderId="0" xfId="0" applyNumberFormat="1" applyFont="1" applyBorder="1"/>
    <xf numFmtId="42" fontId="9" fillId="0" borderId="0" xfId="0" applyNumberFormat="1" applyFont="1" applyBorder="1" applyAlignment="1">
      <alignment horizontal="right"/>
    </xf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44" fontId="6" fillId="0" borderId="12" xfId="0" applyNumberFormat="1" applyFont="1" applyBorder="1" applyAlignment="1">
      <alignment horizontal="center"/>
    </xf>
    <xf numFmtId="42" fontId="0" fillId="0" borderId="12" xfId="0" applyNumberFormat="1" applyFill="1" applyBorder="1"/>
    <xf numFmtId="49" fontId="6" fillId="0" borderId="22" xfId="0" applyNumberFormat="1" applyFont="1" applyBorder="1"/>
    <xf numFmtId="49" fontId="6" fillId="0" borderId="0" xfId="0" applyNumberFormat="1" applyFont="1" applyBorder="1"/>
    <xf numFmtId="49" fontId="13" fillId="0" borderId="29" xfId="0" applyNumberFormat="1" applyFont="1" applyBorder="1"/>
    <xf numFmtId="49" fontId="13" fillId="0" borderId="12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42" fontId="10" fillId="0" borderId="12" xfId="0" applyNumberFormat="1" applyFont="1" applyBorder="1"/>
    <xf numFmtId="0" fontId="0" fillId="0" borderId="23" xfId="0" applyBorder="1"/>
    <xf numFmtId="0" fontId="8" fillId="0" borderId="22" xfId="0" applyFont="1" applyBorder="1"/>
    <xf numFmtId="49" fontId="0" fillId="0" borderId="0" xfId="0" applyNumberFormat="1" applyBorder="1" applyAlignment="1">
      <alignment horizontal="right"/>
    </xf>
    <xf numFmtId="0" fontId="8" fillId="0" borderId="35" xfId="0" applyFont="1" applyBorder="1"/>
    <xf numFmtId="0" fontId="8" fillId="0" borderId="36" xfId="0" applyFont="1" applyBorder="1"/>
    <xf numFmtId="0" fontId="0" fillId="0" borderId="36" xfId="0" applyBorder="1"/>
    <xf numFmtId="0" fontId="14" fillId="0" borderId="36" xfId="0" applyFont="1" applyBorder="1"/>
    <xf numFmtId="49" fontId="10" fillId="0" borderId="36" xfId="0" applyNumberFormat="1" applyFont="1" applyBorder="1" applyAlignment="1">
      <alignment horizontal="right"/>
    </xf>
    <xf numFmtId="42" fontId="0" fillId="0" borderId="37" xfId="0" applyNumberFormat="1" applyBorder="1"/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0" xfId="0" applyBorder="1"/>
    <xf numFmtId="2" fontId="0" fillId="2" borderId="4" xfId="0" applyNumberFormat="1" applyFill="1" applyBorder="1" applyAlignment="1">
      <alignment horizontal="center"/>
    </xf>
    <xf numFmtId="0" fontId="0" fillId="0" borderId="13" xfId="0" applyBorder="1"/>
    <xf numFmtId="0" fontId="0" fillId="0" borderId="41" xfId="0" applyBorder="1"/>
    <xf numFmtId="0" fontId="0" fillId="2" borderId="6" xfId="0" applyFill="1" applyBorder="1" applyAlignment="1">
      <alignment horizontal="center"/>
    </xf>
    <xf numFmtId="0" fontId="0" fillId="0" borderId="42" xfId="0" applyBorder="1"/>
    <xf numFmtId="1" fontId="0" fillId="2" borderId="34" xfId="0" applyNumberFormat="1" applyFill="1" applyBorder="1" applyAlignment="1">
      <alignment horizontal="center"/>
    </xf>
    <xf numFmtId="0" fontId="17" fillId="0" borderId="0" xfId="1290" applyFont="1" applyAlignment="1">
      <alignment vertical="center"/>
    </xf>
    <xf numFmtId="0" fontId="17" fillId="0" borderId="2" xfId="1290" applyFont="1" applyBorder="1" applyAlignment="1">
      <alignment horizontal="center" vertical="center" wrapText="1"/>
    </xf>
    <xf numFmtId="0" fontId="17" fillId="0" borderId="3" xfId="1290" applyFont="1" applyBorder="1" applyAlignment="1">
      <alignment horizontal="center" vertical="center" wrapText="1"/>
    </xf>
    <xf numFmtId="0" fontId="17" fillId="0" borderId="9" xfId="1290" applyFont="1" applyBorder="1" applyAlignment="1">
      <alignment vertical="center" wrapText="1"/>
    </xf>
    <xf numFmtId="167" fontId="17" fillId="0" borderId="6" xfId="1290" applyNumberFormat="1" applyFont="1" applyBorder="1" applyAlignment="1">
      <alignment vertical="center"/>
    </xf>
    <xf numFmtId="167" fontId="17" fillId="0" borderId="7" xfId="1290" applyNumberFormat="1" applyFont="1" applyBorder="1" applyAlignment="1">
      <alignment vertical="center"/>
    </xf>
    <xf numFmtId="0" fontId="1" fillId="0" borderId="0" xfId="1290" applyFont="1" applyFill="1" applyAlignment="1">
      <alignment vertical="center"/>
    </xf>
    <xf numFmtId="0" fontId="1" fillId="0" borderId="0" xfId="1290" applyFont="1" applyAlignment="1">
      <alignment vertical="center"/>
    </xf>
    <xf numFmtId="0" fontId="1" fillId="0" borderId="1" xfId="1290" applyFont="1" applyBorder="1" applyAlignment="1">
      <alignment vertical="center"/>
    </xf>
    <xf numFmtId="0" fontId="1" fillId="0" borderId="8" xfId="1290" applyFont="1" applyBorder="1" applyAlignment="1">
      <alignment vertical="center" wrapText="1"/>
    </xf>
    <xf numFmtId="3" fontId="1" fillId="0" borderId="4" xfId="1290" applyNumberFormat="1" applyFont="1" applyBorder="1" applyAlignment="1">
      <alignment horizontal="center" vertical="center"/>
    </xf>
    <xf numFmtId="3" fontId="1" fillId="0" borderId="5" xfId="1290" applyNumberFormat="1" applyFont="1" applyBorder="1" applyAlignment="1">
      <alignment horizontal="center" vertical="center"/>
    </xf>
    <xf numFmtId="166" fontId="1" fillId="0" borderId="4" xfId="1291" applyNumberFormat="1" applyFont="1" applyBorder="1" applyAlignment="1">
      <alignment horizontal="center" vertical="center"/>
    </xf>
    <xf numFmtId="166" fontId="1" fillId="0" borderId="5" xfId="1291" applyNumberFormat="1" applyFont="1" applyBorder="1" applyAlignment="1">
      <alignment horizontal="center" vertical="center"/>
    </xf>
    <xf numFmtId="0" fontId="1" fillId="0" borderId="8" xfId="1290" applyFont="1" applyBorder="1" applyAlignment="1">
      <alignment horizontal="left" vertical="center" wrapText="1"/>
    </xf>
    <xf numFmtId="167" fontId="1" fillId="0" borderId="4" xfId="1292" applyNumberFormat="1" applyFont="1" applyBorder="1" applyAlignment="1">
      <alignment vertical="center"/>
    </xf>
    <xf numFmtId="167" fontId="1" fillId="0" borderId="5" xfId="1292" applyNumberFormat="1" applyFont="1" applyBorder="1" applyAlignment="1">
      <alignment vertical="center"/>
    </xf>
    <xf numFmtId="167" fontId="1" fillId="0" borderId="4" xfId="1290" applyNumberFormat="1" applyFont="1" applyBorder="1" applyAlignment="1">
      <alignment vertical="center"/>
    </xf>
    <xf numFmtId="167" fontId="1" fillId="0" borderId="5" xfId="1290" applyNumberFormat="1" applyFont="1" applyBorder="1" applyAlignment="1">
      <alignment vertical="center"/>
    </xf>
    <xf numFmtId="165" fontId="1" fillId="2" borderId="4" xfId="1290" applyNumberFormat="1" applyFont="1" applyFill="1" applyBorder="1" applyAlignment="1">
      <alignment vertical="center"/>
    </xf>
    <xf numFmtId="0" fontId="17" fillId="0" borderId="0" xfId="1290" applyFont="1" applyBorder="1" applyAlignment="1">
      <alignment horizontal="left" vertical="center"/>
    </xf>
    <xf numFmtId="0" fontId="1" fillId="0" borderId="0" xfId="1290" applyFont="1" applyBorder="1" applyAlignment="1">
      <alignment vertical="center"/>
    </xf>
    <xf numFmtId="0" fontId="17" fillId="0" borderId="0" xfId="1290" applyFont="1" applyBorder="1" applyAlignment="1">
      <alignment horizontal="center" vertical="center"/>
    </xf>
    <xf numFmtId="2" fontId="1" fillId="2" borderId="4" xfId="1290" applyNumberFormat="1" applyFont="1" applyFill="1" applyBorder="1" applyAlignment="1">
      <alignment horizontal="center" vertical="center"/>
    </xf>
    <xf numFmtId="0" fontId="1" fillId="2" borderId="4" xfId="1290" applyFont="1" applyFill="1" applyBorder="1" applyAlignment="1">
      <alignment horizontal="center" vertical="center"/>
    </xf>
    <xf numFmtId="10" fontId="1" fillId="2" borderId="4" xfId="129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1" fillId="0" borderId="10" xfId="6" applyFont="1" applyBorder="1" applyAlignment="1">
      <alignment vertical="center"/>
    </xf>
    <xf numFmtId="0" fontId="14" fillId="0" borderId="0" xfId="0" applyFont="1" applyBorder="1"/>
    <xf numFmtId="49" fontId="10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 vertical="top"/>
    </xf>
    <xf numFmtId="167" fontId="0" fillId="0" borderId="23" xfId="0" applyNumberFormat="1" applyBorder="1"/>
    <xf numFmtId="0" fontId="17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22" fillId="0" borderId="0" xfId="0" applyFont="1" applyAlignment="1">
      <alignment vertical="top" wrapText="1"/>
    </xf>
    <xf numFmtId="0" fontId="0" fillId="2" borderId="16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8" fillId="3" borderId="2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" fillId="0" borderId="0" xfId="1290" applyFont="1" applyBorder="1" applyAlignment="1">
      <alignment horizontal="left" vertical="center" wrapText="1"/>
    </xf>
    <xf numFmtId="164" fontId="1" fillId="0" borderId="44" xfId="6" applyNumberFormat="1" applyFont="1" applyBorder="1" applyAlignment="1">
      <alignment horizontal="center" vertical="center" wrapText="1"/>
    </xf>
    <xf numFmtId="164" fontId="1" fillId="0" borderId="45" xfId="6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7" fillId="0" borderId="0" xfId="1290" applyFont="1" applyAlignment="1">
      <alignment horizontal="center" vertical="center"/>
    </xf>
  </cellXfs>
  <cellStyles count="1293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Comma" xfId="3" builtinId="3"/>
    <cellStyle name="Comma 2" xfId="11"/>
    <cellStyle name="Comma 2 2" xfId="24"/>
    <cellStyle name="Comma 2 2 2" xfId="25"/>
    <cellStyle name="Comma 2 2 2 2" xfId="26"/>
    <cellStyle name="Comma 2 2 3" xfId="27"/>
    <cellStyle name="Comma 2 3" xfId="28"/>
    <cellStyle name="Comma 2 3 2" xfId="29"/>
    <cellStyle name="Comma 2 3 2 2" xfId="30"/>
    <cellStyle name="Comma 2 3 3" xfId="31"/>
    <cellStyle name="Comma 2 4" xfId="32"/>
    <cellStyle name="Comma 2 4 2" xfId="33"/>
    <cellStyle name="Comma 2 5" xfId="34"/>
    <cellStyle name="Comma 3" xfId="35"/>
    <cellStyle name="Comma 3 2" xfId="36"/>
    <cellStyle name="Comma 3 2 2" xfId="37"/>
    <cellStyle name="Comma 3 2 2 2" xfId="38"/>
    <cellStyle name="Comma 3 2 3" xfId="39"/>
    <cellStyle name="Comma 3 3" xfId="40"/>
    <cellStyle name="Comma 3 3 2" xfId="41"/>
    <cellStyle name="Comma 3 3 2 2" xfId="42"/>
    <cellStyle name="Comma 3 3 3" xfId="43"/>
    <cellStyle name="Comma 3 4" xfId="44"/>
    <cellStyle name="Comma 3 4 2" xfId="45"/>
    <cellStyle name="Comma 3 4 2 2" xfId="46"/>
    <cellStyle name="Comma 3 4 3" xfId="47"/>
    <cellStyle name="Comma 3 5" xfId="48"/>
    <cellStyle name="Comma 3 5 2" xfId="49"/>
    <cellStyle name="Comma 3 6" xfId="50"/>
    <cellStyle name="Comma 4" xfId="51"/>
    <cellStyle name="Comma 4 10" xfId="52"/>
    <cellStyle name="Comma 4 2" xfId="53"/>
    <cellStyle name="Comma 4 2 2" xfId="54"/>
    <cellStyle name="Comma 4 2 2 2" xfId="55"/>
    <cellStyle name="Comma 4 2 2 2 2" xfId="56"/>
    <cellStyle name="Comma 4 2 2 3" xfId="57"/>
    <cellStyle name="Comma 4 2 3" xfId="58"/>
    <cellStyle name="Comma 4 2 3 2" xfId="59"/>
    <cellStyle name="Comma 4 2 4" xfId="60"/>
    <cellStyle name="Comma 4 2 4 2" xfId="61"/>
    <cellStyle name="Comma 4 2 5" xfId="62"/>
    <cellStyle name="Comma 4 3" xfId="63"/>
    <cellStyle name="Comma 4 3 2" xfId="64"/>
    <cellStyle name="Comma 4 3 2 2" xfId="65"/>
    <cellStyle name="Comma 4 3 2 2 2" xfId="66"/>
    <cellStyle name="Comma 4 3 2 3" xfId="67"/>
    <cellStyle name="Comma 4 3 3" xfId="68"/>
    <cellStyle name="Comma 4 3 3 2" xfId="69"/>
    <cellStyle name="Comma 4 3 4" xfId="70"/>
    <cellStyle name="Comma 4 3 4 2" xfId="71"/>
    <cellStyle name="Comma 4 3 5" xfId="72"/>
    <cellStyle name="Comma 4 4" xfId="73"/>
    <cellStyle name="Comma 4 4 2" xfId="74"/>
    <cellStyle name="Comma 4 4 2 2" xfId="75"/>
    <cellStyle name="Comma 4 4 2 2 2" xfId="76"/>
    <cellStyle name="Comma 4 4 2 3" xfId="77"/>
    <cellStyle name="Comma 4 4 3" xfId="78"/>
    <cellStyle name="Comma 4 4 3 2" xfId="79"/>
    <cellStyle name="Comma 4 4 4" xfId="80"/>
    <cellStyle name="Comma 4 4 4 2" xfId="81"/>
    <cellStyle name="Comma 4 4 5" xfId="82"/>
    <cellStyle name="Comma 4 5" xfId="83"/>
    <cellStyle name="Comma 4 5 2" xfId="84"/>
    <cellStyle name="Comma 4 5 2 2" xfId="85"/>
    <cellStyle name="Comma 4 5 2 2 2" xfId="86"/>
    <cellStyle name="Comma 4 5 2 3" xfId="87"/>
    <cellStyle name="Comma 4 5 3" xfId="88"/>
    <cellStyle name="Comma 4 5 3 2" xfId="89"/>
    <cellStyle name="Comma 4 5 4" xfId="90"/>
    <cellStyle name="Comma 4 5 4 2" xfId="91"/>
    <cellStyle name="Comma 4 5 5" xfId="92"/>
    <cellStyle name="Comma 4 6" xfId="93"/>
    <cellStyle name="Comma 4 6 2" xfId="94"/>
    <cellStyle name="Comma 4 6 2 2" xfId="95"/>
    <cellStyle name="Comma 4 6 3" xfId="96"/>
    <cellStyle name="Comma 4 6 3 2" xfId="97"/>
    <cellStyle name="Comma 4 6 4" xfId="98"/>
    <cellStyle name="Comma 4 7" xfId="99"/>
    <cellStyle name="Comma 4 7 2" xfId="100"/>
    <cellStyle name="Comma 4 7 2 2" xfId="101"/>
    <cellStyle name="Comma 4 7 3" xfId="102"/>
    <cellStyle name="Comma 4 8" xfId="103"/>
    <cellStyle name="Comma 4 8 2" xfId="104"/>
    <cellStyle name="Comma 4 9" xfId="105"/>
    <cellStyle name="Comma 4 9 2" xfId="106"/>
    <cellStyle name="Comma 5" xfId="107"/>
    <cellStyle name="Comma 5 2" xfId="108"/>
    <cellStyle name="Comma 5 2 2" xfId="109"/>
    <cellStyle name="Comma 5 2 3" xfId="110"/>
    <cellStyle name="Comma 5 3" xfId="111"/>
    <cellStyle name="Comma 5 3 2" xfId="112"/>
    <cellStyle name="Comma 5 3 3" xfId="113"/>
    <cellStyle name="Comma 5 4" xfId="114"/>
    <cellStyle name="Comma 5 5" xfId="115"/>
    <cellStyle name="Comma 6" xfId="116"/>
    <cellStyle name="Comma 6 2" xfId="117"/>
    <cellStyle name="Comma 6 2 2" xfId="118"/>
    <cellStyle name="Comma 6 2 3" xfId="119"/>
    <cellStyle name="Comma 6 3" xfId="120"/>
    <cellStyle name="Comma 6 3 2" xfId="121"/>
    <cellStyle name="Comma 6 3 3" xfId="122"/>
    <cellStyle name="Comma 6 4" xfId="123"/>
    <cellStyle name="Comma 6 5" xfId="124"/>
    <cellStyle name="Comma 7" xfId="125"/>
    <cellStyle name="Currency 2" xfId="126"/>
    <cellStyle name="Currency 3" xfId="1292"/>
    <cellStyle name="Normal" xfId="0" builtinId="0"/>
    <cellStyle name="Normal 10" xfId="127"/>
    <cellStyle name="Normal 10 10" xfId="128"/>
    <cellStyle name="Normal 10 10 2" xfId="129"/>
    <cellStyle name="Normal 10 11" xfId="130"/>
    <cellStyle name="Normal 10 11 2" xfId="131"/>
    <cellStyle name="Normal 10 12" xfId="132"/>
    <cellStyle name="Normal 10 2" xfId="133"/>
    <cellStyle name="Normal 10 2 2" xfId="134"/>
    <cellStyle name="Normal 10 2 2 2" xfId="135"/>
    <cellStyle name="Normal 10 2 2 2 2" xfId="136"/>
    <cellStyle name="Normal 10 2 2 3" xfId="137"/>
    <cellStyle name="Normal 10 2 3" xfId="138"/>
    <cellStyle name="Normal 10 2 3 2" xfId="139"/>
    <cellStyle name="Normal 10 2 4" xfId="140"/>
    <cellStyle name="Normal 10 2 4 2" xfId="141"/>
    <cellStyle name="Normal 10 2 5" xfId="142"/>
    <cellStyle name="Normal 10 2 5 2" xfId="143"/>
    <cellStyle name="Normal 10 2 6" xfId="144"/>
    <cellStyle name="Normal 10 3" xfId="145"/>
    <cellStyle name="Normal 10 3 2" xfId="146"/>
    <cellStyle name="Normal 10 3 2 2" xfId="147"/>
    <cellStyle name="Normal 10 3 2 2 2" xfId="148"/>
    <cellStyle name="Normal 10 3 2 3" xfId="149"/>
    <cellStyle name="Normal 10 3 3" xfId="150"/>
    <cellStyle name="Normal 10 3 3 2" xfId="151"/>
    <cellStyle name="Normal 10 3 4" xfId="152"/>
    <cellStyle name="Normal 10 3 4 2" xfId="153"/>
    <cellStyle name="Normal 10 3 5" xfId="154"/>
    <cellStyle name="Normal 10 4" xfId="155"/>
    <cellStyle name="Normal 10 4 2" xfId="156"/>
    <cellStyle name="Normal 10 4 2 2" xfId="157"/>
    <cellStyle name="Normal 10 4 2 2 2" xfId="158"/>
    <cellStyle name="Normal 10 4 2 3" xfId="159"/>
    <cellStyle name="Normal 10 4 3" xfId="160"/>
    <cellStyle name="Normal 10 4 3 2" xfId="161"/>
    <cellStyle name="Normal 10 4 4" xfId="162"/>
    <cellStyle name="Normal 10 4 4 2" xfId="163"/>
    <cellStyle name="Normal 10 4 5" xfId="164"/>
    <cellStyle name="Normal 10 5" xfId="165"/>
    <cellStyle name="Normal 10 5 2" xfId="166"/>
    <cellStyle name="Normal 10 5 2 2" xfId="167"/>
    <cellStyle name="Normal 10 5 2 2 2" xfId="168"/>
    <cellStyle name="Normal 10 5 2 3" xfId="169"/>
    <cellStyle name="Normal 10 5 3" xfId="170"/>
    <cellStyle name="Normal 10 5 3 2" xfId="171"/>
    <cellStyle name="Normal 10 5 4" xfId="172"/>
    <cellStyle name="Normal 10 5 4 2" xfId="173"/>
    <cellStyle name="Normal 10 5 5" xfId="174"/>
    <cellStyle name="Normal 10 6" xfId="175"/>
    <cellStyle name="Normal 10 6 2" xfId="176"/>
    <cellStyle name="Normal 10 6 2 2" xfId="177"/>
    <cellStyle name="Normal 10 6 2 2 2" xfId="178"/>
    <cellStyle name="Normal 10 6 2 3" xfId="179"/>
    <cellStyle name="Normal 10 6 3" xfId="180"/>
    <cellStyle name="Normal 10 6 3 2" xfId="181"/>
    <cellStyle name="Normal 10 6 4" xfId="182"/>
    <cellStyle name="Normal 10 6 4 2" xfId="183"/>
    <cellStyle name="Normal 10 6 5" xfId="184"/>
    <cellStyle name="Normal 10 7" xfId="185"/>
    <cellStyle name="Normal 10 7 2" xfId="186"/>
    <cellStyle name="Normal 10 7 2 2" xfId="187"/>
    <cellStyle name="Normal 10 7 2 2 2" xfId="188"/>
    <cellStyle name="Normal 10 7 2 3" xfId="189"/>
    <cellStyle name="Normal 10 7 3" xfId="190"/>
    <cellStyle name="Normal 10 7 3 2" xfId="191"/>
    <cellStyle name="Normal 10 7 4" xfId="192"/>
    <cellStyle name="Normal 10 7 4 2" xfId="193"/>
    <cellStyle name="Normal 10 7 5" xfId="194"/>
    <cellStyle name="Normal 10 8" xfId="195"/>
    <cellStyle name="Normal 10 8 2" xfId="196"/>
    <cellStyle name="Normal 10 8 2 2" xfId="197"/>
    <cellStyle name="Normal 10 8 3" xfId="198"/>
    <cellStyle name="Normal 10 8 3 2" xfId="199"/>
    <cellStyle name="Normal 10 8 4" xfId="200"/>
    <cellStyle name="Normal 10 9" xfId="201"/>
    <cellStyle name="Normal 10 9 2" xfId="202"/>
    <cellStyle name="Normal 10 9 2 2" xfId="203"/>
    <cellStyle name="Normal 10 9 3" xfId="204"/>
    <cellStyle name="Normal 11" xfId="205"/>
    <cellStyle name="Normal 11 10" xfId="206"/>
    <cellStyle name="Normal 11 10 2" xfId="207"/>
    <cellStyle name="Normal 11 2" xfId="208"/>
    <cellStyle name="Normal 11 2 2" xfId="209"/>
    <cellStyle name="Normal 11 2 2 2" xfId="210"/>
    <cellStyle name="Normal 11 2 2 2 2" xfId="211"/>
    <cellStyle name="Normal 11 2 2 3" xfId="212"/>
    <cellStyle name="Normal 11 2 3" xfId="213"/>
    <cellStyle name="Normal 11 2 3 2" xfId="214"/>
    <cellStyle name="Normal 11 2 4" xfId="215"/>
    <cellStyle name="Normal 11 2 4 2" xfId="216"/>
    <cellStyle name="Normal 11 2 5" xfId="217"/>
    <cellStyle name="Normal 11 3" xfId="218"/>
    <cellStyle name="Normal 11 3 2" xfId="219"/>
    <cellStyle name="Normal 11 3 2 2" xfId="220"/>
    <cellStyle name="Normal 11 3 2 2 2" xfId="221"/>
    <cellStyle name="Normal 11 3 2 3" xfId="222"/>
    <cellStyle name="Normal 11 3 3" xfId="223"/>
    <cellStyle name="Normal 11 3 3 2" xfId="224"/>
    <cellStyle name="Normal 11 3 4" xfId="225"/>
    <cellStyle name="Normal 11 3 5" xfId="226"/>
    <cellStyle name="Normal 11 4" xfId="227"/>
    <cellStyle name="Normal 11 4 2" xfId="228"/>
    <cellStyle name="Normal 11 4 2 2" xfId="229"/>
    <cellStyle name="Normal 11 4 2 2 2" xfId="230"/>
    <cellStyle name="Normal 11 4 2 3" xfId="231"/>
    <cellStyle name="Normal 11 4 3" xfId="232"/>
    <cellStyle name="Normal 11 4 3 2" xfId="233"/>
    <cellStyle name="Normal 11 4 4" xfId="234"/>
    <cellStyle name="Normal 11 4 4 2" xfId="235"/>
    <cellStyle name="Normal 11 4 5" xfId="236"/>
    <cellStyle name="Normal 11 5" xfId="237"/>
    <cellStyle name="Normal 11 5 2" xfId="238"/>
    <cellStyle name="Normal 11 5 2 2" xfId="239"/>
    <cellStyle name="Normal 11 5 2 2 2" xfId="240"/>
    <cellStyle name="Normal 11 5 2 3" xfId="241"/>
    <cellStyle name="Normal 11 5 3" xfId="242"/>
    <cellStyle name="Normal 11 5 3 2" xfId="243"/>
    <cellStyle name="Normal 11 5 4" xfId="244"/>
    <cellStyle name="Normal 11 5 4 2" xfId="245"/>
    <cellStyle name="Normal 11 5 5" xfId="246"/>
    <cellStyle name="Normal 11 6" xfId="247"/>
    <cellStyle name="Normal 11 6 2" xfId="248"/>
    <cellStyle name="Normal 11 6 2 2" xfId="249"/>
    <cellStyle name="Normal 11 6 2 2 2" xfId="250"/>
    <cellStyle name="Normal 11 6 2 3" xfId="251"/>
    <cellStyle name="Normal 11 6 3" xfId="252"/>
    <cellStyle name="Normal 11 6 3 2" xfId="253"/>
    <cellStyle name="Normal 11 6 4" xfId="254"/>
    <cellStyle name="Normal 11 6 4 2" xfId="255"/>
    <cellStyle name="Normal 11 6 5" xfId="256"/>
    <cellStyle name="Normal 11 7" xfId="257"/>
    <cellStyle name="Normal 11 8" xfId="258"/>
    <cellStyle name="Normal 11 8 2" xfId="259"/>
    <cellStyle name="Normal 11 8 2 2" xfId="260"/>
    <cellStyle name="Normal 11 8 3" xfId="261"/>
    <cellStyle name="Normal 11 9" xfId="262"/>
    <cellStyle name="Normal 11 9 2" xfId="263"/>
    <cellStyle name="Normal 12" xfId="2"/>
    <cellStyle name="Normal 12 2" xfId="265"/>
    <cellStyle name="Normal 12 2 2" xfId="266"/>
    <cellStyle name="Normal 12 2 2 2" xfId="267"/>
    <cellStyle name="Normal 12 2 2 2 2" xfId="268"/>
    <cellStyle name="Normal 12 2 2 2 3" xfId="269"/>
    <cellStyle name="Normal 12 2 2 3" xfId="270"/>
    <cellStyle name="Normal 12 2 2 3 2" xfId="271"/>
    <cellStyle name="Normal 12 2 2 3 3" xfId="272"/>
    <cellStyle name="Normal 12 2 2 4" xfId="273"/>
    <cellStyle name="Normal 12 2 2 5" xfId="274"/>
    <cellStyle name="Normal 12 2 3" xfId="275"/>
    <cellStyle name="Normal 12 2 3 2" xfId="276"/>
    <cellStyle name="Normal 12 2 3 3" xfId="277"/>
    <cellStyle name="Normal 12 2 4" xfId="278"/>
    <cellStyle name="Normal 12 2 4 2" xfId="279"/>
    <cellStyle name="Normal 12 2 4 3" xfId="280"/>
    <cellStyle name="Normal 12 2 5" xfId="281"/>
    <cellStyle name="Normal 12 2 6" xfId="282"/>
    <cellStyle name="Normal 12 3" xfId="283"/>
    <cellStyle name="Normal 12 3 2" xfId="284"/>
    <cellStyle name="Normal 12 4" xfId="285"/>
    <cellStyle name="Normal 12 4 2" xfId="286"/>
    <cellStyle name="Normal 12 5" xfId="287"/>
    <cellStyle name="Normal 12 6" xfId="264"/>
    <cellStyle name="Normal 13" xfId="288"/>
    <cellStyle name="Normal 13 2" xfId="289"/>
    <cellStyle name="Normal 14" xfId="290"/>
    <cellStyle name="Normal 15" xfId="291"/>
    <cellStyle name="Normal 16" xfId="292"/>
    <cellStyle name="Normal 17" xfId="293"/>
    <cellStyle name="Normal 18" xfId="4"/>
    <cellStyle name="Normal 19" xfId="1290"/>
    <cellStyle name="Normal 2" xfId="1"/>
    <cellStyle name="Normal 2 2" xfId="294"/>
    <cellStyle name="Normal 2 2 2" xfId="295"/>
    <cellStyle name="Normal 2 2 2 2" xfId="8"/>
    <cellStyle name="Normal 2 2 2 2 2" xfId="10"/>
    <cellStyle name="Normal 2 2 2 2 2 2" xfId="296"/>
    <cellStyle name="Normal 2 2 2 2 3" xfId="297"/>
    <cellStyle name="Normal 2 2 2 3" xfId="298"/>
    <cellStyle name="Normal 2 2 2 3 2" xfId="299"/>
    <cellStyle name="Normal 2 2 2 3 2 2" xfId="300"/>
    <cellStyle name="Normal 2 2 2 3 3" xfId="301"/>
    <cellStyle name="Normal 2 2 2 4" xfId="302"/>
    <cellStyle name="Normal 2 2 2 4 2" xfId="303"/>
    <cellStyle name="Normal 2 2 2 5" xfId="304"/>
    <cellStyle name="Normal 2 2 3" xfId="305"/>
    <cellStyle name="Normal 2 2 3 2" xfId="306"/>
    <cellStyle name="Normal 2 2 3 2 2" xfId="307"/>
    <cellStyle name="Normal 2 2 3 2 2 2" xfId="308"/>
    <cellStyle name="Normal 2 2 3 2 2 3" xfId="309"/>
    <cellStyle name="Normal 2 2 3 2 3" xfId="310"/>
    <cellStyle name="Normal 2 2 3 2 3 2" xfId="311"/>
    <cellStyle name="Normal 2 2 3 2 3 3" xfId="312"/>
    <cellStyle name="Normal 2 2 3 2 4" xfId="313"/>
    <cellStyle name="Normal 2 2 3 2 5" xfId="314"/>
    <cellStyle name="Normal 2 2 3 3" xfId="315"/>
    <cellStyle name="Normal 2 2 3 3 2" xfId="316"/>
    <cellStyle name="Normal 2 2 3 3 3" xfId="317"/>
    <cellStyle name="Normal 2 2 3 4" xfId="318"/>
    <cellStyle name="Normal 2 2 3 4 2" xfId="319"/>
    <cellStyle name="Normal 2 2 3 4 3" xfId="320"/>
    <cellStyle name="Normal 2 2 3 5" xfId="321"/>
    <cellStyle name="Normal 2 2 3 6" xfId="322"/>
    <cellStyle name="Normal 2 3" xfId="323"/>
    <cellStyle name="Normal 2 3 2" xfId="324"/>
    <cellStyle name="Normal 2 3 2 2" xfId="325"/>
    <cellStyle name="Normal 2 3 2 2 2" xfId="326"/>
    <cellStyle name="Normal 2 3 2 3" xfId="327"/>
    <cellStyle name="Normal 2 3 3" xfId="328"/>
    <cellStyle name="Normal 2 3 3 2" xfId="329"/>
    <cellStyle name="Normal 2 3 3 2 2" xfId="330"/>
    <cellStyle name="Normal 2 3 3 3" xfId="331"/>
    <cellStyle name="Normal 2 3 4" xfId="332"/>
    <cellStyle name="Normal 2 3 4 2" xfId="333"/>
    <cellStyle name="Normal 2 3 4 2 2" xfId="334"/>
    <cellStyle name="Normal 2 3 4 3" xfId="335"/>
    <cellStyle name="Normal 2 3 5" xfId="336"/>
    <cellStyle name="Normal 2 3 5 2" xfId="337"/>
    <cellStyle name="Normal 2 3 6" xfId="338"/>
    <cellStyle name="Normal 2 4" xfId="339"/>
    <cellStyle name="Normal 2 4 2" xfId="340"/>
    <cellStyle name="Normal 2 4 2 2" xfId="341"/>
    <cellStyle name="Normal 2 4 3" xfId="342"/>
    <cellStyle name="Normal 2 5" xfId="343"/>
    <cellStyle name="Normal 2 5 2" xfId="344"/>
    <cellStyle name="Normal 2 5 2 2" xfId="345"/>
    <cellStyle name="Normal 2 5 3" xfId="346"/>
    <cellStyle name="Normal 2 6" xfId="347"/>
    <cellStyle name="Normal 2 6 2" xfId="348"/>
    <cellStyle name="Normal 2 7" xfId="349"/>
    <cellStyle name="Normal 2 8" xfId="5"/>
    <cellStyle name="Normal 23" xfId="350"/>
    <cellStyle name="Normal 23 10" xfId="351"/>
    <cellStyle name="Normal 23 10 2" xfId="352"/>
    <cellStyle name="Normal 23 10 2 2" xfId="353"/>
    <cellStyle name="Normal 23 10 3" xfId="354"/>
    <cellStyle name="Normal 23 10 3 2" xfId="355"/>
    <cellStyle name="Normal 23 10 4" xfId="356"/>
    <cellStyle name="Normal 23 11" xfId="357"/>
    <cellStyle name="Normal 23 11 2" xfId="358"/>
    <cellStyle name="Normal 23 11 2 2" xfId="359"/>
    <cellStyle name="Normal 23 11 3" xfId="360"/>
    <cellStyle name="Normal 23 12" xfId="361"/>
    <cellStyle name="Normal 23 12 2" xfId="362"/>
    <cellStyle name="Normal 23 13" xfId="363"/>
    <cellStyle name="Normal 23 13 2" xfId="364"/>
    <cellStyle name="Normal 23 14" xfId="365"/>
    <cellStyle name="Normal 23 2" xfId="366"/>
    <cellStyle name="Normal 23 2 10" xfId="367"/>
    <cellStyle name="Normal 23 2 10 2" xfId="368"/>
    <cellStyle name="Normal 23 2 10 2 2" xfId="369"/>
    <cellStyle name="Normal 23 2 10 3" xfId="370"/>
    <cellStyle name="Normal 23 2 11" xfId="371"/>
    <cellStyle name="Normal 23 2 11 2" xfId="372"/>
    <cellStyle name="Normal 23 2 12" xfId="373"/>
    <cellStyle name="Normal 23 2 12 2" xfId="374"/>
    <cellStyle name="Normal 23 2 13" xfId="375"/>
    <cellStyle name="Normal 23 2 2" xfId="376"/>
    <cellStyle name="Normal 23 2 2 10" xfId="377"/>
    <cellStyle name="Normal 23 2 2 10 2" xfId="378"/>
    <cellStyle name="Normal 23 2 2 10 2 2" xfId="379"/>
    <cellStyle name="Normal 23 2 2 10 3" xfId="380"/>
    <cellStyle name="Normal 23 2 2 11" xfId="381"/>
    <cellStyle name="Normal 23 2 2 11 2" xfId="382"/>
    <cellStyle name="Normal 23 2 2 12" xfId="383"/>
    <cellStyle name="Normal 23 2 2 12 2" xfId="384"/>
    <cellStyle name="Normal 23 2 2 13" xfId="385"/>
    <cellStyle name="Normal 23 2 2 2" xfId="386"/>
    <cellStyle name="Normal 23 2 2 2 10" xfId="387"/>
    <cellStyle name="Normal 23 2 2 2 10 2" xfId="388"/>
    <cellStyle name="Normal 23 2 2 2 11" xfId="389"/>
    <cellStyle name="Normal 23 2 2 2 2" xfId="390"/>
    <cellStyle name="Normal 23 2 2 2 2 2" xfId="391"/>
    <cellStyle name="Normal 23 2 2 2 2 2 2" xfId="392"/>
    <cellStyle name="Normal 23 2 2 2 2 2 2 2" xfId="393"/>
    <cellStyle name="Normal 23 2 2 2 2 2 3" xfId="394"/>
    <cellStyle name="Normal 23 2 2 2 2 3" xfId="395"/>
    <cellStyle name="Normal 23 2 2 2 2 3 2" xfId="396"/>
    <cellStyle name="Normal 23 2 2 2 2 4" xfId="397"/>
    <cellStyle name="Normal 23 2 2 2 2 4 2" xfId="398"/>
    <cellStyle name="Normal 23 2 2 2 2 5" xfId="399"/>
    <cellStyle name="Normal 23 2 2 2 2 5 2" xfId="400"/>
    <cellStyle name="Normal 23 2 2 2 2 6" xfId="401"/>
    <cellStyle name="Normal 23 2 2 2 3" xfId="402"/>
    <cellStyle name="Normal 23 2 2 2 3 2" xfId="403"/>
    <cellStyle name="Normal 23 2 2 2 3 2 2" xfId="404"/>
    <cellStyle name="Normal 23 2 2 2 3 2 2 2" xfId="405"/>
    <cellStyle name="Normal 23 2 2 2 3 2 3" xfId="406"/>
    <cellStyle name="Normal 23 2 2 2 3 3" xfId="407"/>
    <cellStyle name="Normal 23 2 2 2 3 3 2" xfId="408"/>
    <cellStyle name="Normal 23 2 2 2 3 4" xfId="409"/>
    <cellStyle name="Normal 23 2 2 2 3 4 2" xfId="410"/>
    <cellStyle name="Normal 23 2 2 2 3 5" xfId="411"/>
    <cellStyle name="Normal 23 2 2 2 4" xfId="412"/>
    <cellStyle name="Normal 23 2 2 2 4 2" xfId="413"/>
    <cellStyle name="Normal 23 2 2 2 4 2 2" xfId="414"/>
    <cellStyle name="Normal 23 2 2 2 4 2 2 2" xfId="415"/>
    <cellStyle name="Normal 23 2 2 2 4 2 3" xfId="416"/>
    <cellStyle name="Normal 23 2 2 2 4 3" xfId="417"/>
    <cellStyle name="Normal 23 2 2 2 4 3 2" xfId="418"/>
    <cellStyle name="Normal 23 2 2 2 4 4" xfId="419"/>
    <cellStyle name="Normal 23 2 2 2 4 4 2" xfId="420"/>
    <cellStyle name="Normal 23 2 2 2 4 5" xfId="421"/>
    <cellStyle name="Normal 23 2 2 2 5" xfId="422"/>
    <cellStyle name="Normal 23 2 2 2 5 2" xfId="423"/>
    <cellStyle name="Normal 23 2 2 2 5 2 2" xfId="424"/>
    <cellStyle name="Normal 23 2 2 2 5 2 2 2" xfId="425"/>
    <cellStyle name="Normal 23 2 2 2 5 2 3" xfId="426"/>
    <cellStyle name="Normal 23 2 2 2 5 3" xfId="427"/>
    <cellStyle name="Normal 23 2 2 2 5 3 2" xfId="428"/>
    <cellStyle name="Normal 23 2 2 2 5 4" xfId="429"/>
    <cellStyle name="Normal 23 2 2 2 5 4 2" xfId="430"/>
    <cellStyle name="Normal 23 2 2 2 5 5" xfId="431"/>
    <cellStyle name="Normal 23 2 2 2 6" xfId="432"/>
    <cellStyle name="Normal 23 2 2 2 6 2" xfId="433"/>
    <cellStyle name="Normal 23 2 2 2 6 2 2" xfId="434"/>
    <cellStyle name="Normal 23 2 2 2 6 2 2 2" xfId="435"/>
    <cellStyle name="Normal 23 2 2 2 6 2 3" xfId="436"/>
    <cellStyle name="Normal 23 2 2 2 6 3" xfId="437"/>
    <cellStyle name="Normal 23 2 2 2 6 3 2" xfId="438"/>
    <cellStyle name="Normal 23 2 2 2 6 4" xfId="439"/>
    <cellStyle name="Normal 23 2 2 2 6 4 2" xfId="440"/>
    <cellStyle name="Normal 23 2 2 2 6 5" xfId="441"/>
    <cellStyle name="Normal 23 2 2 2 7" xfId="442"/>
    <cellStyle name="Normal 23 2 2 2 7 2" xfId="443"/>
    <cellStyle name="Normal 23 2 2 2 7 2 2" xfId="444"/>
    <cellStyle name="Normal 23 2 2 2 7 3" xfId="445"/>
    <cellStyle name="Normal 23 2 2 2 7 3 2" xfId="446"/>
    <cellStyle name="Normal 23 2 2 2 7 4" xfId="447"/>
    <cellStyle name="Normal 23 2 2 2 8" xfId="448"/>
    <cellStyle name="Normal 23 2 2 2 8 2" xfId="449"/>
    <cellStyle name="Normal 23 2 2 2 8 2 2" xfId="450"/>
    <cellStyle name="Normal 23 2 2 2 8 3" xfId="451"/>
    <cellStyle name="Normal 23 2 2 2 9" xfId="452"/>
    <cellStyle name="Normal 23 2 2 2 9 2" xfId="453"/>
    <cellStyle name="Normal 23 2 2 3" xfId="454"/>
    <cellStyle name="Normal 23 2 2 3 2" xfId="455"/>
    <cellStyle name="Normal 23 2 2 3 2 2" xfId="456"/>
    <cellStyle name="Normal 23 2 2 3 2 2 2" xfId="457"/>
    <cellStyle name="Normal 23 2 2 3 2 3" xfId="458"/>
    <cellStyle name="Normal 23 2 2 3 3" xfId="459"/>
    <cellStyle name="Normal 23 2 2 3 3 2" xfId="460"/>
    <cellStyle name="Normal 23 2 2 3 4" xfId="461"/>
    <cellStyle name="Normal 23 2 2 3 4 2" xfId="462"/>
    <cellStyle name="Normal 23 2 2 3 5" xfId="463"/>
    <cellStyle name="Normal 23 2 2 3 5 2" xfId="464"/>
    <cellStyle name="Normal 23 2 2 3 6" xfId="465"/>
    <cellStyle name="Normal 23 2 2 4" xfId="466"/>
    <cellStyle name="Normal 23 2 2 4 2" xfId="467"/>
    <cellStyle name="Normal 23 2 2 4 2 2" xfId="468"/>
    <cellStyle name="Normal 23 2 2 4 2 2 2" xfId="469"/>
    <cellStyle name="Normal 23 2 2 4 2 3" xfId="470"/>
    <cellStyle name="Normal 23 2 2 4 3" xfId="471"/>
    <cellStyle name="Normal 23 2 2 4 3 2" xfId="472"/>
    <cellStyle name="Normal 23 2 2 4 4" xfId="473"/>
    <cellStyle name="Normal 23 2 2 4 4 2" xfId="474"/>
    <cellStyle name="Normal 23 2 2 4 5" xfId="475"/>
    <cellStyle name="Normal 23 2 2 5" xfId="476"/>
    <cellStyle name="Normal 23 2 2 5 2" xfId="477"/>
    <cellStyle name="Normal 23 2 2 5 2 2" xfId="478"/>
    <cellStyle name="Normal 23 2 2 5 2 2 2" xfId="479"/>
    <cellStyle name="Normal 23 2 2 5 2 3" xfId="480"/>
    <cellStyle name="Normal 23 2 2 5 3" xfId="481"/>
    <cellStyle name="Normal 23 2 2 5 3 2" xfId="482"/>
    <cellStyle name="Normal 23 2 2 5 4" xfId="483"/>
    <cellStyle name="Normal 23 2 2 5 4 2" xfId="484"/>
    <cellStyle name="Normal 23 2 2 5 5" xfId="485"/>
    <cellStyle name="Normal 23 2 2 6" xfId="486"/>
    <cellStyle name="Normal 23 2 2 6 2" xfId="487"/>
    <cellStyle name="Normal 23 2 2 6 2 2" xfId="488"/>
    <cellStyle name="Normal 23 2 2 6 2 2 2" xfId="489"/>
    <cellStyle name="Normal 23 2 2 6 2 3" xfId="490"/>
    <cellStyle name="Normal 23 2 2 6 3" xfId="491"/>
    <cellStyle name="Normal 23 2 2 6 3 2" xfId="492"/>
    <cellStyle name="Normal 23 2 2 6 4" xfId="493"/>
    <cellStyle name="Normal 23 2 2 6 4 2" xfId="494"/>
    <cellStyle name="Normal 23 2 2 6 5" xfId="495"/>
    <cellStyle name="Normal 23 2 2 7" xfId="496"/>
    <cellStyle name="Normal 23 2 2 7 2" xfId="497"/>
    <cellStyle name="Normal 23 2 2 7 2 2" xfId="498"/>
    <cellStyle name="Normal 23 2 2 7 2 2 2" xfId="499"/>
    <cellStyle name="Normal 23 2 2 7 2 3" xfId="500"/>
    <cellStyle name="Normal 23 2 2 7 3" xfId="501"/>
    <cellStyle name="Normal 23 2 2 7 3 2" xfId="502"/>
    <cellStyle name="Normal 23 2 2 7 4" xfId="503"/>
    <cellStyle name="Normal 23 2 2 7 4 2" xfId="504"/>
    <cellStyle name="Normal 23 2 2 7 5" xfId="505"/>
    <cellStyle name="Normal 23 2 2 8" xfId="506"/>
    <cellStyle name="Normal 23 2 2 8 2" xfId="507"/>
    <cellStyle name="Normal 23 2 2 8 2 2" xfId="508"/>
    <cellStyle name="Normal 23 2 2 8 2 2 2" xfId="509"/>
    <cellStyle name="Normal 23 2 2 8 2 3" xfId="510"/>
    <cellStyle name="Normal 23 2 2 8 3" xfId="511"/>
    <cellStyle name="Normal 23 2 2 8 3 2" xfId="512"/>
    <cellStyle name="Normal 23 2 2 8 4" xfId="513"/>
    <cellStyle name="Normal 23 2 2 9" xfId="514"/>
    <cellStyle name="Normal 23 2 2 9 2" xfId="515"/>
    <cellStyle name="Normal 23 2 2 9 2 2" xfId="516"/>
    <cellStyle name="Normal 23 2 2 9 3" xfId="517"/>
    <cellStyle name="Normal 23 2 2 9 3 2" xfId="518"/>
    <cellStyle name="Normal 23 2 2 9 4" xfId="519"/>
    <cellStyle name="Normal 23 2 3" xfId="520"/>
    <cellStyle name="Normal 23 2 3 2" xfId="521"/>
    <cellStyle name="Normal 23 2 3 2 2" xfId="522"/>
    <cellStyle name="Normal 23 2 3 2 2 2" xfId="523"/>
    <cellStyle name="Normal 23 2 3 2 3" xfId="524"/>
    <cellStyle name="Normal 23 2 3 3" xfId="525"/>
    <cellStyle name="Normal 23 2 3 3 2" xfId="526"/>
    <cellStyle name="Normal 23 2 3 3 3" xfId="527"/>
    <cellStyle name="Normal 23 2 3 4" xfId="528"/>
    <cellStyle name="Normal 23 2 3 4 2" xfId="529"/>
    <cellStyle name="Normal 23 2 3 5" xfId="530"/>
    <cellStyle name="Normal 23 2 3 5 2" xfId="531"/>
    <cellStyle name="Normal 23 2 3 6" xfId="532"/>
    <cellStyle name="Normal 23 2 4" xfId="533"/>
    <cellStyle name="Normal 23 2 4 2" xfId="534"/>
    <cellStyle name="Normal 23 2 4 2 2" xfId="535"/>
    <cellStyle name="Normal 23 2 4 2 2 2" xfId="536"/>
    <cellStyle name="Normal 23 2 4 2 3" xfId="537"/>
    <cellStyle name="Normal 23 2 4 3" xfId="538"/>
    <cellStyle name="Normal 23 2 4 3 2" xfId="539"/>
    <cellStyle name="Normal 23 2 4 4" xfId="540"/>
    <cellStyle name="Normal 23 2 4 4 2" xfId="541"/>
    <cellStyle name="Normal 23 2 4 5" xfId="542"/>
    <cellStyle name="Normal 23 2 5" xfId="543"/>
    <cellStyle name="Normal 23 2 5 2" xfId="544"/>
    <cellStyle name="Normal 23 2 5 2 2" xfId="545"/>
    <cellStyle name="Normal 23 2 5 2 2 2" xfId="546"/>
    <cellStyle name="Normal 23 2 5 2 3" xfId="547"/>
    <cellStyle name="Normal 23 2 5 3" xfId="548"/>
    <cellStyle name="Normal 23 2 5 3 2" xfId="549"/>
    <cellStyle name="Normal 23 2 5 4" xfId="550"/>
    <cellStyle name="Normal 23 2 5 4 2" xfId="551"/>
    <cellStyle name="Normal 23 2 5 5" xfId="552"/>
    <cellStyle name="Normal 23 2 6" xfId="553"/>
    <cellStyle name="Normal 23 2 6 2" xfId="554"/>
    <cellStyle name="Normal 23 2 6 2 2" xfId="555"/>
    <cellStyle name="Normal 23 2 6 2 2 2" xfId="556"/>
    <cellStyle name="Normal 23 2 6 2 3" xfId="557"/>
    <cellStyle name="Normal 23 2 6 3" xfId="558"/>
    <cellStyle name="Normal 23 2 6 3 2" xfId="559"/>
    <cellStyle name="Normal 23 2 6 4" xfId="560"/>
    <cellStyle name="Normal 23 2 6 4 2" xfId="561"/>
    <cellStyle name="Normal 23 2 6 5" xfId="562"/>
    <cellStyle name="Normal 23 2 7" xfId="563"/>
    <cellStyle name="Normal 23 2 7 2" xfId="564"/>
    <cellStyle name="Normal 23 2 7 2 2" xfId="565"/>
    <cellStyle name="Normal 23 2 7 2 2 2" xfId="566"/>
    <cellStyle name="Normal 23 2 7 2 3" xfId="567"/>
    <cellStyle name="Normal 23 2 7 3" xfId="568"/>
    <cellStyle name="Normal 23 2 7 3 2" xfId="569"/>
    <cellStyle name="Normal 23 2 7 4" xfId="570"/>
    <cellStyle name="Normal 23 2 7 4 2" xfId="571"/>
    <cellStyle name="Normal 23 2 7 5" xfId="572"/>
    <cellStyle name="Normal 23 2 8" xfId="573"/>
    <cellStyle name="Normal 23 2 8 2" xfId="574"/>
    <cellStyle name="Normal 23 2 8 2 2" xfId="575"/>
    <cellStyle name="Normal 23 2 8 2 2 2" xfId="576"/>
    <cellStyle name="Normal 23 2 8 2 3" xfId="577"/>
    <cellStyle name="Normal 23 2 8 3" xfId="578"/>
    <cellStyle name="Normal 23 2 8 3 2" xfId="579"/>
    <cellStyle name="Normal 23 2 8 4" xfId="580"/>
    <cellStyle name="Normal 23 2 8 4 2" xfId="581"/>
    <cellStyle name="Normal 23 2 8 5" xfId="582"/>
    <cellStyle name="Normal 23 2 9" xfId="583"/>
    <cellStyle name="Normal 23 2 9 2" xfId="584"/>
    <cellStyle name="Normal 23 2 9 2 2" xfId="585"/>
    <cellStyle name="Normal 23 2 9 3" xfId="586"/>
    <cellStyle name="Normal 23 2 9 3 2" xfId="587"/>
    <cellStyle name="Normal 23 2 9 4" xfId="588"/>
    <cellStyle name="Normal 23 3" xfId="589"/>
    <cellStyle name="Normal 23 3 10" xfId="590"/>
    <cellStyle name="Normal 23 3 10 2" xfId="591"/>
    <cellStyle name="Normal 23 3 11" xfId="592"/>
    <cellStyle name="Normal 23 3 11 2" xfId="593"/>
    <cellStyle name="Normal 23 3 12" xfId="594"/>
    <cellStyle name="Normal 23 3 2" xfId="595"/>
    <cellStyle name="Normal 23 3 2 2" xfId="596"/>
    <cellStyle name="Normal 23 3 2 2 2" xfId="597"/>
    <cellStyle name="Normal 23 3 2 2 2 2" xfId="598"/>
    <cellStyle name="Normal 23 3 2 2 3" xfId="599"/>
    <cellStyle name="Normal 23 3 2 3" xfId="600"/>
    <cellStyle name="Normal 23 3 2 3 2" xfId="601"/>
    <cellStyle name="Normal 23 3 2 3 3" xfId="602"/>
    <cellStyle name="Normal 23 3 2 4" xfId="603"/>
    <cellStyle name="Normal 23 3 2 4 2" xfId="604"/>
    <cellStyle name="Normal 23 3 2 5" xfId="605"/>
    <cellStyle name="Normal 23 3 2 5 2" xfId="606"/>
    <cellStyle name="Normal 23 3 2 6" xfId="607"/>
    <cellStyle name="Normal 23 3 3" xfId="608"/>
    <cellStyle name="Normal 23 3 3 2" xfId="609"/>
    <cellStyle name="Normal 23 3 3 2 2" xfId="610"/>
    <cellStyle name="Normal 23 3 3 2 2 2" xfId="611"/>
    <cellStyle name="Normal 23 3 3 2 3" xfId="612"/>
    <cellStyle name="Normal 23 3 3 3" xfId="613"/>
    <cellStyle name="Normal 23 3 3 3 2" xfId="614"/>
    <cellStyle name="Normal 23 3 3 4" xfId="615"/>
    <cellStyle name="Normal 23 3 3 4 2" xfId="616"/>
    <cellStyle name="Normal 23 3 3 5" xfId="617"/>
    <cellStyle name="Normal 23 3 4" xfId="618"/>
    <cellStyle name="Normal 23 3 4 2" xfId="619"/>
    <cellStyle name="Normal 23 3 4 2 2" xfId="620"/>
    <cellStyle name="Normal 23 3 4 2 2 2" xfId="621"/>
    <cellStyle name="Normal 23 3 4 2 3" xfId="622"/>
    <cellStyle name="Normal 23 3 4 3" xfId="623"/>
    <cellStyle name="Normal 23 3 4 3 2" xfId="624"/>
    <cellStyle name="Normal 23 3 4 4" xfId="625"/>
    <cellStyle name="Normal 23 3 4 4 2" xfId="626"/>
    <cellStyle name="Normal 23 3 4 5" xfId="627"/>
    <cellStyle name="Normal 23 3 5" xfId="628"/>
    <cellStyle name="Normal 23 3 5 2" xfId="629"/>
    <cellStyle name="Normal 23 3 5 2 2" xfId="630"/>
    <cellStyle name="Normal 23 3 5 2 2 2" xfId="631"/>
    <cellStyle name="Normal 23 3 5 2 3" xfId="632"/>
    <cellStyle name="Normal 23 3 5 3" xfId="633"/>
    <cellStyle name="Normal 23 3 5 3 2" xfId="634"/>
    <cellStyle name="Normal 23 3 5 4" xfId="635"/>
    <cellStyle name="Normal 23 3 5 4 2" xfId="636"/>
    <cellStyle name="Normal 23 3 5 5" xfId="637"/>
    <cellStyle name="Normal 23 3 6" xfId="638"/>
    <cellStyle name="Normal 23 3 6 2" xfId="639"/>
    <cellStyle name="Normal 23 3 6 2 2" xfId="640"/>
    <cellStyle name="Normal 23 3 6 2 2 2" xfId="641"/>
    <cellStyle name="Normal 23 3 6 2 3" xfId="642"/>
    <cellStyle name="Normal 23 3 6 3" xfId="643"/>
    <cellStyle name="Normal 23 3 6 3 2" xfId="644"/>
    <cellStyle name="Normal 23 3 6 4" xfId="645"/>
    <cellStyle name="Normal 23 3 6 4 2" xfId="646"/>
    <cellStyle name="Normal 23 3 6 5" xfId="647"/>
    <cellStyle name="Normal 23 3 7" xfId="648"/>
    <cellStyle name="Normal 23 3 7 2" xfId="649"/>
    <cellStyle name="Normal 23 3 7 2 2" xfId="650"/>
    <cellStyle name="Normal 23 3 7 2 2 2" xfId="651"/>
    <cellStyle name="Normal 23 3 7 2 3" xfId="652"/>
    <cellStyle name="Normal 23 3 7 3" xfId="653"/>
    <cellStyle name="Normal 23 3 7 3 2" xfId="654"/>
    <cellStyle name="Normal 23 3 7 4" xfId="655"/>
    <cellStyle name="Normal 23 3 7 4 2" xfId="656"/>
    <cellStyle name="Normal 23 3 7 5" xfId="657"/>
    <cellStyle name="Normal 23 3 8" xfId="658"/>
    <cellStyle name="Normal 23 3 8 2" xfId="659"/>
    <cellStyle name="Normal 23 3 8 2 2" xfId="660"/>
    <cellStyle name="Normal 23 3 8 3" xfId="661"/>
    <cellStyle name="Normal 23 3 8 3 2" xfId="662"/>
    <cellStyle name="Normal 23 3 8 4" xfId="663"/>
    <cellStyle name="Normal 23 3 9" xfId="664"/>
    <cellStyle name="Normal 23 3 9 2" xfId="665"/>
    <cellStyle name="Normal 23 3 9 2 2" xfId="666"/>
    <cellStyle name="Normal 23 3 9 3" xfId="667"/>
    <cellStyle name="Normal 23 4" xfId="668"/>
    <cellStyle name="Normal 23 4 2" xfId="669"/>
    <cellStyle name="Normal 23 4 2 2" xfId="670"/>
    <cellStyle name="Normal 23 4 2 2 2" xfId="671"/>
    <cellStyle name="Normal 23 4 2 2 3" xfId="672"/>
    <cellStyle name="Normal 23 4 2 3" xfId="673"/>
    <cellStyle name="Normal 23 4 2 3 2" xfId="674"/>
    <cellStyle name="Normal 23 4 2 3 3" xfId="675"/>
    <cellStyle name="Normal 23 4 2 4" xfId="676"/>
    <cellStyle name="Normal 23 4 2 5" xfId="677"/>
    <cellStyle name="Normal 23 4 3" xfId="678"/>
    <cellStyle name="Normal 23 4 3 2" xfId="679"/>
    <cellStyle name="Normal 23 4 3 3" xfId="680"/>
    <cellStyle name="Normal 23 4 4" xfId="681"/>
    <cellStyle name="Normal 23 4 4 2" xfId="682"/>
    <cellStyle name="Normal 23 4 4 3" xfId="683"/>
    <cellStyle name="Normal 23 4 5" xfId="684"/>
    <cellStyle name="Normal 23 4 5 2" xfId="685"/>
    <cellStyle name="Normal 23 4 6" xfId="686"/>
    <cellStyle name="Normal 23 4 7" xfId="687"/>
    <cellStyle name="Normal 23 5" xfId="688"/>
    <cellStyle name="Normal 23 5 2" xfId="689"/>
    <cellStyle name="Normal 23 5 2 2" xfId="690"/>
    <cellStyle name="Normal 23 5 2 2 2" xfId="691"/>
    <cellStyle name="Normal 23 5 2 2 3" xfId="692"/>
    <cellStyle name="Normal 23 5 2 3" xfId="693"/>
    <cellStyle name="Normal 23 5 2 3 2" xfId="694"/>
    <cellStyle name="Normal 23 5 2 3 3" xfId="695"/>
    <cellStyle name="Normal 23 5 2 4" xfId="696"/>
    <cellStyle name="Normal 23 5 2 5" xfId="697"/>
    <cellStyle name="Normal 23 5 3" xfId="698"/>
    <cellStyle name="Normal 23 5 3 2" xfId="699"/>
    <cellStyle name="Normal 23 5 3 3" xfId="700"/>
    <cellStyle name="Normal 23 5 4" xfId="701"/>
    <cellStyle name="Normal 23 5 4 2" xfId="702"/>
    <cellStyle name="Normal 23 5 4 3" xfId="703"/>
    <cellStyle name="Normal 23 5 5" xfId="704"/>
    <cellStyle name="Normal 23 5 6" xfId="705"/>
    <cellStyle name="Normal 23 5 7" xfId="706"/>
    <cellStyle name="Normal 23 6" xfId="707"/>
    <cellStyle name="Normal 23 6 2" xfId="708"/>
    <cellStyle name="Normal 23 6 2 2" xfId="709"/>
    <cellStyle name="Normal 23 6 2 2 2" xfId="710"/>
    <cellStyle name="Normal 23 6 2 3" xfId="711"/>
    <cellStyle name="Normal 23 6 3" xfId="712"/>
    <cellStyle name="Normal 23 6 3 2" xfId="713"/>
    <cellStyle name="Normal 23 6 3 3" xfId="714"/>
    <cellStyle name="Normal 23 6 4" xfId="715"/>
    <cellStyle name="Normal 23 6 4 2" xfId="716"/>
    <cellStyle name="Normal 23 6 5" xfId="717"/>
    <cellStyle name="Normal 23 7" xfId="718"/>
    <cellStyle name="Normal 23 7 2" xfId="719"/>
    <cellStyle name="Normal 23 7 2 2" xfId="720"/>
    <cellStyle name="Normal 23 7 2 2 2" xfId="721"/>
    <cellStyle name="Normal 23 7 2 3" xfId="722"/>
    <cellStyle name="Normal 23 7 3" xfId="723"/>
    <cellStyle name="Normal 23 7 3 2" xfId="724"/>
    <cellStyle name="Normal 23 7 4" xfId="725"/>
    <cellStyle name="Normal 23 7 4 2" xfId="726"/>
    <cellStyle name="Normal 23 7 5" xfId="727"/>
    <cellStyle name="Normal 23 8" xfId="728"/>
    <cellStyle name="Normal 23 8 2" xfId="729"/>
    <cellStyle name="Normal 23 8 2 2" xfId="730"/>
    <cellStyle name="Normal 23 8 2 2 2" xfId="731"/>
    <cellStyle name="Normal 23 8 2 3" xfId="732"/>
    <cellStyle name="Normal 23 8 3" xfId="733"/>
    <cellStyle name="Normal 23 8 3 2" xfId="734"/>
    <cellStyle name="Normal 23 8 4" xfId="735"/>
    <cellStyle name="Normal 23 8 4 2" xfId="736"/>
    <cellStyle name="Normal 23 8 5" xfId="737"/>
    <cellStyle name="Normal 23 9" xfId="738"/>
    <cellStyle name="Normal 23 9 2" xfId="739"/>
    <cellStyle name="Normal 23 9 2 2" xfId="740"/>
    <cellStyle name="Normal 23 9 2 2 2" xfId="741"/>
    <cellStyle name="Normal 23 9 2 3" xfId="742"/>
    <cellStyle name="Normal 23 9 3" xfId="743"/>
    <cellStyle name="Normal 23 9 3 2" xfId="744"/>
    <cellStyle name="Normal 23 9 4" xfId="745"/>
    <cellStyle name="Normal 23 9 4 2" xfId="746"/>
    <cellStyle name="Normal 23 9 5" xfId="747"/>
    <cellStyle name="Normal 3" xfId="6"/>
    <cellStyle name="Normal 3 2" xfId="748"/>
    <cellStyle name="Normal 3 2 2" xfId="9"/>
    <cellStyle name="Normal 3 2 2 2" xfId="749"/>
    <cellStyle name="Normal 3 2 2 2 2" xfId="750"/>
    <cellStyle name="Normal 3 2 2 3" xfId="751"/>
    <cellStyle name="Normal 3 2 3" xfId="752"/>
    <cellStyle name="Normal 3 2 3 2" xfId="753"/>
    <cellStyle name="Normal 3 2 3 2 2" xfId="754"/>
    <cellStyle name="Normal 3 2 3 3" xfId="755"/>
    <cellStyle name="Normal 3 2 4" xfId="756"/>
    <cellStyle name="Normal 3 2 4 2" xfId="757"/>
    <cellStyle name="Normal 3 2 4 2 2" xfId="758"/>
    <cellStyle name="Normal 3 2 4 3" xfId="759"/>
    <cellStyle name="Normal 3 2 5" xfId="760"/>
    <cellStyle name="Normal 3 2 5 2" xfId="761"/>
    <cellStyle name="Normal 3 2 6" xfId="762"/>
    <cellStyle name="Normal 3 3" xfId="763"/>
    <cellStyle name="Normal 3 3 2" xfId="764"/>
    <cellStyle name="Normal 3 3 2 2" xfId="765"/>
    <cellStyle name="Normal 3 3 3" xfId="766"/>
    <cellStyle name="Normal 3 4" xfId="767"/>
    <cellStyle name="Normal 3 4 2" xfId="768"/>
    <cellStyle name="Normal 3 4 2 2" xfId="769"/>
    <cellStyle name="Normal 3 4 3" xfId="770"/>
    <cellStyle name="Normal 3 5" xfId="771"/>
    <cellStyle name="Normal 3 5 2" xfId="772"/>
    <cellStyle name="Normal 3 5 2 2" xfId="773"/>
    <cellStyle name="Normal 3 5 3" xfId="774"/>
    <cellStyle name="Normal 3 6" xfId="775"/>
    <cellStyle name="Normal 3 6 2" xfId="776"/>
    <cellStyle name="Normal 3 7" xfId="777"/>
    <cellStyle name="Normal 3 8" xfId="1289"/>
    <cellStyle name="Normal 4" xfId="7"/>
    <cellStyle name="Normal 4 10" xfId="778"/>
    <cellStyle name="Normal 4 10 2" xfId="779"/>
    <cellStyle name="Normal 4 11" xfId="780"/>
    <cellStyle name="Normal 4 11 2" xfId="781"/>
    <cellStyle name="Normal 4 12" xfId="782"/>
    <cellStyle name="Normal 4 2" xfId="783"/>
    <cellStyle name="Normal 4 2 2" xfId="784"/>
    <cellStyle name="Normal 4 2 2 2" xfId="785"/>
    <cellStyle name="Normal 4 2 2 2 2" xfId="786"/>
    <cellStyle name="Normal 4 2 2 3" xfId="787"/>
    <cellStyle name="Normal 4 2 3" xfId="788"/>
    <cellStyle name="Normal 4 2 3 2" xfId="789"/>
    <cellStyle name="Normal 4 2 3 2 2" xfId="790"/>
    <cellStyle name="Normal 4 2 3 3" xfId="791"/>
    <cellStyle name="Normal 4 2 4" xfId="792"/>
    <cellStyle name="Normal 4 2 4 2" xfId="793"/>
    <cellStyle name="Normal 4 2 4 2 2" xfId="794"/>
    <cellStyle name="Normal 4 2 4 3" xfId="795"/>
    <cellStyle name="Normal 4 2 5" xfId="796"/>
    <cellStyle name="Normal 4 2 5 2" xfId="797"/>
    <cellStyle name="Normal 4 2 6" xfId="798"/>
    <cellStyle name="Normal 4 3" xfId="799"/>
    <cellStyle name="Normal 4 3 2" xfId="800"/>
    <cellStyle name="Normal 4 3 2 2" xfId="801"/>
    <cellStyle name="Normal 4 3 2 2 2" xfId="802"/>
    <cellStyle name="Normal 4 3 2 3" xfId="803"/>
    <cellStyle name="Normal 4 3 3" xfId="804"/>
    <cellStyle name="Normal 4 3 3 2" xfId="805"/>
    <cellStyle name="Normal 4 3 4" xfId="806"/>
    <cellStyle name="Normal 4 3 4 2" xfId="807"/>
    <cellStyle name="Normal 4 3 5" xfId="808"/>
    <cellStyle name="Normal 4 4" xfId="809"/>
    <cellStyle name="Normal 4 4 2" xfId="810"/>
    <cellStyle name="Normal 4 4 2 2" xfId="811"/>
    <cellStyle name="Normal 4 4 2 2 2" xfId="812"/>
    <cellStyle name="Normal 4 4 2 3" xfId="813"/>
    <cellStyle name="Normal 4 4 3" xfId="814"/>
    <cellStyle name="Normal 4 4 3 2" xfId="815"/>
    <cellStyle name="Normal 4 4 4" xfId="816"/>
    <cellStyle name="Normal 4 4 4 2" xfId="817"/>
    <cellStyle name="Normal 4 4 5" xfId="818"/>
    <cellStyle name="Normal 4 5" xfId="819"/>
    <cellStyle name="Normal 4 5 2" xfId="820"/>
    <cellStyle name="Normal 4 5 2 2" xfId="821"/>
    <cellStyle name="Normal 4 5 2 2 2" xfId="822"/>
    <cellStyle name="Normal 4 5 2 3" xfId="823"/>
    <cellStyle name="Normal 4 5 3" xfId="824"/>
    <cellStyle name="Normal 4 5 3 2" xfId="825"/>
    <cellStyle name="Normal 4 5 4" xfId="826"/>
    <cellStyle name="Normal 4 5 4 2" xfId="827"/>
    <cellStyle name="Normal 4 5 5" xfId="828"/>
    <cellStyle name="Normal 4 6" xfId="829"/>
    <cellStyle name="Normal 4 6 2" xfId="830"/>
    <cellStyle name="Normal 4 6 2 2" xfId="831"/>
    <cellStyle name="Normal 4 6 2 2 2" xfId="832"/>
    <cellStyle name="Normal 4 6 2 3" xfId="833"/>
    <cellStyle name="Normal 4 6 3" xfId="834"/>
    <cellStyle name="Normal 4 6 3 2" xfId="835"/>
    <cellStyle name="Normal 4 6 4" xfId="836"/>
    <cellStyle name="Normal 4 6 4 2" xfId="837"/>
    <cellStyle name="Normal 4 6 5" xfId="838"/>
    <cellStyle name="Normal 4 7" xfId="839"/>
    <cellStyle name="Normal 4 7 2" xfId="840"/>
    <cellStyle name="Normal 4 7 2 2" xfId="841"/>
    <cellStyle name="Normal 4 7 2 2 2" xfId="842"/>
    <cellStyle name="Normal 4 7 2 3" xfId="843"/>
    <cellStyle name="Normal 4 7 3" xfId="844"/>
    <cellStyle name="Normal 4 7 3 2" xfId="845"/>
    <cellStyle name="Normal 4 7 4" xfId="846"/>
    <cellStyle name="Normal 4 7 4 2" xfId="847"/>
    <cellStyle name="Normal 4 7 5" xfId="848"/>
    <cellStyle name="Normal 4 8" xfId="849"/>
    <cellStyle name="Normal 4 8 2" xfId="850"/>
    <cellStyle name="Normal 4 8 2 2" xfId="851"/>
    <cellStyle name="Normal 4 8 3" xfId="852"/>
    <cellStyle name="Normal 4 8 3 2" xfId="853"/>
    <cellStyle name="Normal 4 8 4" xfId="854"/>
    <cellStyle name="Normal 4 9" xfId="855"/>
    <cellStyle name="Normal 4 9 2" xfId="856"/>
    <cellStyle name="Normal 4 9 2 2" xfId="857"/>
    <cellStyle name="Normal 4 9 3" xfId="858"/>
    <cellStyle name="Normal 5" xfId="859"/>
    <cellStyle name="Normal 5 10" xfId="860"/>
    <cellStyle name="Normal 5 10 2" xfId="861"/>
    <cellStyle name="Normal 5 11" xfId="862"/>
    <cellStyle name="Normal 5 11 2" xfId="863"/>
    <cellStyle name="Normal 5 12" xfId="864"/>
    <cellStyle name="Normal 5 2" xfId="865"/>
    <cellStyle name="Normal 5 2 2" xfId="866"/>
    <cellStyle name="Normal 5 2 2 2" xfId="867"/>
    <cellStyle name="Normal 5 2 2 2 2" xfId="868"/>
    <cellStyle name="Normal 5 2 2 3" xfId="869"/>
    <cellStyle name="Normal 5 2 3" xfId="870"/>
    <cellStyle name="Normal 5 2 3 2" xfId="871"/>
    <cellStyle name="Normal 5 2 4" xfId="872"/>
    <cellStyle name="Normal 5 2 4 2" xfId="873"/>
    <cellStyle name="Normal 5 2 5" xfId="874"/>
    <cellStyle name="Normal 5 2 5 2" xfId="875"/>
    <cellStyle name="Normal 5 2 6" xfId="876"/>
    <cellStyle name="Normal 5 3" xfId="877"/>
    <cellStyle name="Normal 5 3 2" xfId="878"/>
    <cellStyle name="Normal 5 3 2 2" xfId="879"/>
    <cellStyle name="Normal 5 3 2 2 2" xfId="880"/>
    <cellStyle name="Normal 5 3 2 3" xfId="881"/>
    <cellStyle name="Normal 5 3 3" xfId="882"/>
    <cellStyle name="Normal 5 3 3 2" xfId="883"/>
    <cellStyle name="Normal 5 3 4" xfId="884"/>
    <cellStyle name="Normal 5 3 4 2" xfId="885"/>
    <cellStyle name="Normal 5 3 5" xfId="886"/>
    <cellStyle name="Normal 5 4" xfId="887"/>
    <cellStyle name="Normal 5 4 2" xfId="888"/>
    <cellStyle name="Normal 5 4 2 2" xfId="889"/>
    <cellStyle name="Normal 5 4 2 2 2" xfId="890"/>
    <cellStyle name="Normal 5 4 2 3" xfId="891"/>
    <cellStyle name="Normal 5 4 3" xfId="892"/>
    <cellStyle name="Normal 5 4 3 2" xfId="893"/>
    <cellStyle name="Normal 5 4 4" xfId="894"/>
    <cellStyle name="Normal 5 4 4 2" xfId="895"/>
    <cellStyle name="Normal 5 4 5" xfId="896"/>
    <cellStyle name="Normal 5 5" xfId="897"/>
    <cellStyle name="Normal 5 5 2" xfId="898"/>
    <cellStyle name="Normal 5 5 2 2" xfId="899"/>
    <cellStyle name="Normal 5 5 2 2 2" xfId="900"/>
    <cellStyle name="Normal 5 5 2 3" xfId="901"/>
    <cellStyle name="Normal 5 5 3" xfId="902"/>
    <cellStyle name="Normal 5 5 3 2" xfId="903"/>
    <cellStyle name="Normal 5 5 4" xfId="904"/>
    <cellStyle name="Normal 5 5 4 2" xfId="905"/>
    <cellStyle name="Normal 5 5 5" xfId="906"/>
    <cellStyle name="Normal 5 6" xfId="907"/>
    <cellStyle name="Normal 5 6 2" xfId="908"/>
    <cellStyle name="Normal 5 6 2 2" xfId="909"/>
    <cellStyle name="Normal 5 6 2 2 2" xfId="910"/>
    <cellStyle name="Normal 5 6 2 3" xfId="911"/>
    <cellStyle name="Normal 5 6 3" xfId="912"/>
    <cellStyle name="Normal 5 6 3 2" xfId="913"/>
    <cellStyle name="Normal 5 6 4" xfId="914"/>
    <cellStyle name="Normal 5 6 4 2" xfId="915"/>
    <cellStyle name="Normal 5 6 5" xfId="916"/>
    <cellStyle name="Normal 5 7" xfId="917"/>
    <cellStyle name="Normal 5 7 2" xfId="918"/>
    <cellStyle name="Normal 5 7 2 2" xfId="919"/>
    <cellStyle name="Normal 5 7 2 2 2" xfId="920"/>
    <cellStyle name="Normal 5 7 2 3" xfId="921"/>
    <cellStyle name="Normal 5 7 3" xfId="922"/>
    <cellStyle name="Normal 5 7 3 2" xfId="923"/>
    <cellStyle name="Normal 5 7 4" xfId="924"/>
    <cellStyle name="Normal 5 7 4 2" xfId="925"/>
    <cellStyle name="Normal 5 7 5" xfId="926"/>
    <cellStyle name="Normal 5 8" xfId="927"/>
    <cellStyle name="Normal 5 8 2" xfId="928"/>
    <cellStyle name="Normal 5 8 2 2" xfId="929"/>
    <cellStyle name="Normal 5 8 3" xfId="930"/>
    <cellStyle name="Normal 5 8 3 2" xfId="931"/>
    <cellStyle name="Normal 5 8 4" xfId="932"/>
    <cellStyle name="Normal 5 9" xfId="933"/>
    <cellStyle name="Normal 5 9 2" xfId="934"/>
    <cellStyle name="Normal 5 9 2 2" xfId="935"/>
    <cellStyle name="Normal 5 9 3" xfId="936"/>
    <cellStyle name="Normal 6" xfId="937"/>
    <cellStyle name="Normal 6 10" xfId="938"/>
    <cellStyle name="Normal 6 10 2" xfId="939"/>
    <cellStyle name="Normal 6 11" xfId="940"/>
    <cellStyle name="Normal 6 11 2" xfId="941"/>
    <cellStyle name="Normal 6 12" xfId="942"/>
    <cellStyle name="Normal 6 2" xfId="943"/>
    <cellStyle name="Normal 6 2 2" xfId="944"/>
    <cellStyle name="Normal 6 2 2 2" xfId="945"/>
    <cellStyle name="Normal 6 2 2 2 2" xfId="946"/>
    <cellStyle name="Normal 6 2 2 3" xfId="947"/>
    <cellStyle name="Normal 6 2 3" xfId="948"/>
    <cellStyle name="Normal 6 2 3 2" xfId="949"/>
    <cellStyle name="Normal 6 2 4" xfId="950"/>
    <cellStyle name="Normal 6 2 4 2" xfId="951"/>
    <cellStyle name="Normal 6 2 5" xfId="952"/>
    <cellStyle name="Normal 6 2 5 2" xfId="953"/>
    <cellStyle name="Normal 6 2 6" xfId="954"/>
    <cellStyle name="Normal 6 3" xfId="955"/>
    <cellStyle name="Normal 6 3 2" xfId="956"/>
    <cellStyle name="Normal 6 3 2 2" xfId="957"/>
    <cellStyle name="Normal 6 3 2 2 2" xfId="958"/>
    <cellStyle name="Normal 6 3 2 3" xfId="959"/>
    <cellStyle name="Normal 6 3 3" xfId="960"/>
    <cellStyle name="Normal 6 3 3 2" xfId="961"/>
    <cellStyle name="Normal 6 3 4" xfId="962"/>
    <cellStyle name="Normal 6 3 4 2" xfId="963"/>
    <cellStyle name="Normal 6 3 5" xfId="964"/>
    <cellStyle name="Normal 6 4" xfId="965"/>
    <cellStyle name="Normal 6 4 2" xfId="966"/>
    <cellStyle name="Normal 6 4 2 2" xfId="967"/>
    <cellStyle name="Normal 6 4 2 2 2" xfId="968"/>
    <cellStyle name="Normal 6 4 2 3" xfId="969"/>
    <cellStyle name="Normal 6 4 3" xfId="970"/>
    <cellStyle name="Normal 6 4 3 2" xfId="971"/>
    <cellStyle name="Normal 6 4 4" xfId="972"/>
    <cellStyle name="Normal 6 4 4 2" xfId="973"/>
    <cellStyle name="Normal 6 4 5" xfId="974"/>
    <cellStyle name="Normal 6 5" xfId="975"/>
    <cellStyle name="Normal 6 5 2" xfId="976"/>
    <cellStyle name="Normal 6 5 2 2" xfId="977"/>
    <cellStyle name="Normal 6 5 2 2 2" xfId="978"/>
    <cellStyle name="Normal 6 5 2 3" xfId="979"/>
    <cellStyle name="Normal 6 5 3" xfId="980"/>
    <cellStyle name="Normal 6 5 3 2" xfId="981"/>
    <cellStyle name="Normal 6 5 4" xfId="982"/>
    <cellStyle name="Normal 6 5 4 2" xfId="983"/>
    <cellStyle name="Normal 6 5 5" xfId="984"/>
    <cellStyle name="Normal 6 6" xfId="985"/>
    <cellStyle name="Normal 6 6 2" xfId="986"/>
    <cellStyle name="Normal 6 6 2 2" xfId="987"/>
    <cellStyle name="Normal 6 6 2 2 2" xfId="988"/>
    <cellStyle name="Normal 6 6 2 3" xfId="989"/>
    <cellStyle name="Normal 6 6 3" xfId="990"/>
    <cellStyle name="Normal 6 6 3 2" xfId="991"/>
    <cellStyle name="Normal 6 6 4" xfId="992"/>
    <cellStyle name="Normal 6 6 4 2" xfId="993"/>
    <cellStyle name="Normal 6 6 5" xfId="994"/>
    <cellStyle name="Normal 6 7" xfId="995"/>
    <cellStyle name="Normal 6 7 2" xfId="996"/>
    <cellStyle name="Normal 6 7 2 2" xfId="997"/>
    <cellStyle name="Normal 6 7 2 2 2" xfId="998"/>
    <cellStyle name="Normal 6 7 2 3" xfId="999"/>
    <cellStyle name="Normal 6 7 3" xfId="1000"/>
    <cellStyle name="Normal 6 7 3 2" xfId="1001"/>
    <cellStyle name="Normal 6 7 4" xfId="1002"/>
    <cellStyle name="Normal 6 7 4 2" xfId="1003"/>
    <cellStyle name="Normal 6 7 5" xfId="1004"/>
    <cellStyle name="Normal 6 8" xfId="1005"/>
    <cellStyle name="Normal 6 8 2" xfId="1006"/>
    <cellStyle name="Normal 6 8 2 2" xfId="1007"/>
    <cellStyle name="Normal 6 8 3" xfId="1008"/>
    <cellStyle name="Normal 6 8 3 2" xfId="1009"/>
    <cellStyle name="Normal 6 8 4" xfId="1010"/>
    <cellStyle name="Normal 6 9" xfId="1011"/>
    <cellStyle name="Normal 6 9 2" xfId="1012"/>
    <cellStyle name="Normal 6 9 2 2" xfId="1013"/>
    <cellStyle name="Normal 6 9 3" xfId="1014"/>
    <cellStyle name="Normal 7" xfId="1015"/>
    <cellStyle name="Normal 7 10" xfId="1016"/>
    <cellStyle name="Normal 7 10 2" xfId="1017"/>
    <cellStyle name="Normal 7 11" xfId="1018"/>
    <cellStyle name="Normal 7 11 2" xfId="1019"/>
    <cellStyle name="Normal 7 12" xfId="1020"/>
    <cellStyle name="Normal 7 2" xfId="1021"/>
    <cellStyle name="Normal 7 2 2" xfId="1022"/>
    <cellStyle name="Normal 7 2 2 2" xfId="1023"/>
    <cellStyle name="Normal 7 2 2 2 2" xfId="1024"/>
    <cellStyle name="Normal 7 2 2 3" xfId="1025"/>
    <cellStyle name="Normal 7 2 3" xfId="1026"/>
    <cellStyle name="Normal 7 2 3 2" xfId="1027"/>
    <cellStyle name="Normal 7 2 4" xfId="1028"/>
    <cellStyle name="Normal 7 2 4 2" xfId="1029"/>
    <cellStyle name="Normal 7 2 5" xfId="1030"/>
    <cellStyle name="Normal 7 2 5 2" xfId="1031"/>
    <cellStyle name="Normal 7 2 6" xfId="1032"/>
    <cellStyle name="Normal 7 3" xfId="1033"/>
    <cellStyle name="Normal 7 3 2" xfId="1034"/>
    <cellStyle name="Normal 7 3 2 2" xfId="1035"/>
    <cellStyle name="Normal 7 3 2 2 2" xfId="1036"/>
    <cellStyle name="Normal 7 3 2 3" xfId="1037"/>
    <cellStyle name="Normal 7 3 3" xfId="1038"/>
    <cellStyle name="Normal 7 3 3 2" xfId="1039"/>
    <cellStyle name="Normal 7 3 4" xfId="1040"/>
    <cellStyle name="Normal 7 3 4 2" xfId="1041"/>
    <cellStyle name="Normal 7 3 5" xfId="1042"/>
    <cellStyle name="Normal 7 4" xfId="1043"/>
    <cellStyle name="Normal 7 4 2" xfId="1044"/>
    <cellStyle name="Normal 7 4 2 2" xfId="1045"/>
    <cellStyle name="Normal 7 4 2 2 2" xfId="1046"/>
    <cellStyle name="Normal 7 4 2 3" xfId="1047"/>
    <cellStyle name="Normal 7 4 3" xfId="1048"/>
    <cellStyle name="Normal 7 4 3 2" xfId="1049"/>
    <cellStyle name="Normal 7 4 4" xfId="1050"/>
    <cellStyle name="Normal 7 4 4 2" xfId="1051"/>
    <cellStyle name="Normal 7 4 5" xfId="1052"/>
    <cellStyle name="Normal 7 5" xfId="1053"/>
    <cellStyle name="Normal 7 5 2" xfId="1054"/>
    <cellStyle name="Normal 7 5 2 2" xfId="1055"/>
    <cellStyle name="Normal 7 5 2 2 2" xfId="1056"/>
    <cellStyle name="Normal 7 5 2 3" xfId="1057"/>
    <cellStyle name="Normal 7 5 3" xfId="1058"/>
    <cellStyle name="Normal 7 5 3 2" xfId="1059"/>
    <cellStyle name="Normal 7 5 4" xfId="1060"/>
    <cellStyle name="Normal 7 5 4 2" xfId="1061"/>
    <cellStyle name="Normal 7 5 5" xfId="1062"/>
    <cellStyle name="Normal 7 6" xfId="1063"/>
    <cellStyle name="Normal 7 6 2" xfId="1064"/>
    <cellStyle name="Normal 7 6 2 2" xfId="1065"/>
    <cellStyle name="Normal 7 6 2 2 2" xfId="1066"/>
    <cellStyle name="Normal 7 6 2 3" xfId="1067"/>
    <cellStyle name="Normal 7 6 3" xfId="1068"/>
    <cellStyle name="Normal 7 6 3 2" xfId="1069"/>
    <cellStyle name="Normal 7 6 4" xfId="1070"/>
    <cellStyle name="Normal 7 6 4 2" xfId="1071"/>
    <cellStyle name="Normal 7 6 5" xfId="1072"/>
    <cellStyle name="Normal 7 7" xfId="1073"/>
    <cellStyle name="Normal 7 7 2" xfId="1074"/>
    <cellStyle name="Normal 7 7 2 2" xfId="1075"/>
    <cellStyle name="Normal 7 7 2 2 2" xfId="1076"/>
    <cellStyle name="Normal 7 7 2 3" xfId="1077"/>
    <cellStyle name="Normal 7 7 3" xfId="1078"/>
    <cellStyle name="Normal 7 7 3 2" xfId="1079"/>
    <cellStyle name="Normal 7 7 4" xfId="1080"/>
    <cellStyle name="Normal 7 7 4 2" xfId="1081"/>
    <cellStyle name="Normal 7 7 5" xfId="1082"/>
    <cellStyle name="Normal 7 8" xfId="1083"/>
    <cellStyle name="Normal 7 8 2" xfId="1084"/>
    <cellStyle name="Normal 7 8 2 2" xfId="1085"/>
    <cellStyle name="Normal 7 8 3" xfId="1086"/>
    <cellStyle name="Normal 7 8 3 2" xfId="1087"/>
    <cellStyle name="Normal 7 8 4" xfId="1088"/>
    <cellStyle name="Normal 7 9" xfId="1089"/>
    <cellStyle name="Normal 7 9 2" xfId="1090"/>
    <cellStyle name="Normal 7 9 2 2" xfId="1091"/>
    <cellStyle name="Normal 7 9 3" xfId="1092"/>
    <cellStyle name="Normal 8" xfId="1093"/>
    <cellStyle name="Normal 8 10" xfId="1094"/>
    <cellStyle name="Normal 8 10 2" xfId="1095"/>
    <cellStyle name="Normal 8 11" xfId="1096"/>
    <cellStyle name="Normal 8 11 2" xfId="1097"/>
    <cellStyle name="Normal 8 12" xfId="1098"/>
    <cellStyle name="Normal 8 2" xfId="1099"/>
    <cellStyle name="Normal 8 2 2" xfId="1100"/>
    <cellStyle name="Normal 8 2 2 2" xfId="1101"/>
    <cellStyle name="Normal 8 2 2 2 2" xfId="1102"/>
    <cellStyle name="Normal 8 2 2 3" xfId="1103"/>
    <cellStyle name="Normal 8 2 3" xfId="1104"/>
    <cellStyle name="Normal 8 2 3 2" xfId="1105"/>
    <cellStyle name="Normal 8 2 4" xfId="1106"/>
    <cellStyle name="Normal 8 2 4 2" xfId="1107"/>
    <cellStyle name="Normal 8 2 5" xfId="1108"/>
    <cellStyle name="Normal 8 2 5 2" xfId="1109"/>
    <cellStyle name="Normal 8 2 6" xfId="1110"/>
    <cellStyle name="Normal 8 3" xfId="1111"/>
    <cellStyle name="Normal 8 3 2" xfId="1112"/>
    <cellStyle name="Normal 8 3 2 2" xfId="1113"/>
    <cellStyle name="Normal 8 3 2 2 2" xfId="1114"/>
    <cellStyle name="Normal 8 3 2 3" xfId="1115"/>
    <cellStyle name="Normal 8 3 3" xfId="1116"/>
    <cellStyle name="Normal 8 3 3 2" xfId="1117"/>
    <cellStyle name="Normal 8 3 4" xfId="1118"/>
    <cellStyle name="Normal 8 3 4 2" xfId="1119"/>
    <cellStyle name="Normal 8 3 5" xfId="1120"/>
    <cellStyle name="Normal 8 4" xfId="1121"/>
    <cellStyle name="Normal 8 4 2" xfId="1122"/>
    <cellStyle name="Normal 8 4 2 2" xfId="1123"/>
    <cellStyle name="Normal 8 4 2 2 2" xfId="1124"/>
    <cellStyle name="Normal 8 4 2 3" xfId="1125"/>
    <cellStyle name="Normal 8 4 3" xfId="1126"/>
    <cellStyle name="Normal 8 4 3 2" xfId="1127"/>
    <cellStyle name="Normal 8 4 4" xfId="1128"/>
    <cellStyle name="Normal 8 4 4 2" xfId="1129"/>
    <cellStyle name="Normal 8 4 5" xfId="1130"/>
    <cellStyle name="Normal 8 5" xfId="1131"/>
    <cellStyle name="Normal 8 5 2" xfId="1132"/>
    <cellStyle name="Normal 8 5 2 2" xfId="1133"/>
    <cellStyle name="Normal 8 5 2 2 2" xfId="1134"/>
    <cellStyle name="Normal 8 5 2 3" xfId="1135"/>
    <cellStyle name="Normal 8 5 3" xfId="1136"/>
    <cellStyle name="Normal 8 5 3 2" xfId="1137"/>
    <cellStyle name="Normal 8 5 4" xfId="1138"/>
    <cellStyle name="Normal 8 5 4 2" xfId="1139"/>
    <cellStyle name="Normal 8 5 5" xfId="1140"/>
    <cellStyle name="Normal 8 6" xfId="1141"/>
    <cellStyle name="Normal 8 6 2" xfId="1142"/>
    <cellStyle name="Normal 8 6 2 2" xfId="1143"/>
    <cellStyle name="Normal 8 6 2 2 2" xfId="1144"/>
    <cellStyle name="Normal 8 6 2 3" xfId="1145"/>
    <cellStyle name="Normal 8 6 3" xfId="1146"/>
    <cellStyle name="Normal 8 6 3 2" xfId="1147"/>
    <cellStyle name="Normal 8 6 4" xfId="1148"/>
    <cellStyle name="Normal 8 6 4 2" xfId="1149"/>
    <cellStyle name="Normal 8 6 5" xfId="1150"/>
    <cellStyle name="Normal 8 7" xfId="1151"/>
    <cellStyle name="Normal 8 7 2" xfId="1152"/>
    <cellStyle name="Normal 8 7 2 2" xfId="1153"/>
    <cellStyle name="Normal 8 7 2 2 2" xfId="1154"/>
    <cellStyle name="Normal 8 7 2 3" xfId="1155"/>
    <cellStyle name="Normal 8 7 3" xfId="1156"/>
    <cellStyle name="Normal 8 7 3 2" xfId="1157"/>
    <cellStyle name="Normal 8 7 4" xfId="1158"/>
    <cellStyle name="Normal 8 7 4 2" xfId="1159"/>
    <cellStyle name="Normal 8 7 5" xfId="1160"/>
    <cellStyle name="Normal 8 8" xfId="1161"/>
    <cellStyle name="Normal 8 8 2" xfId="1162"/>
    <cellStyle name="Normal 8 8 2 2" xfId="1163"/>
    <cellStyle name="Normal 8 8 3" xfId="1164"/>
    <cellStyle name="Normal 8 8 3 2" xfId="1165"/>
    <cellStyle name="Normal 8 8 4" xfId="1166"/>
    <cellStyle name="Normal 8 9" xfId="1167"/>
    <cellStyle name="Normal 8 9 2" xfId="1168"/>
    <cellStyle name="Normal 8 9 2 2" xfId="1169"/>
    <cellStyle name="Normal 8 9 3" xfId="1170"/>
    <cellStyle name="Normal 81" xfId="1288"/>
    <cellStyle name="Normal 9" xfId="1171"/>
    <cellStyle name="Normal 9 10" xfId="1172"/>
    <cellStyle name="Normal 9 10 2" xfId="1173"/>
    <cellStyle name="Normal 9 11" xfId="1174"/>
    <cellStyle name="Normal 9 11 2" xfId="1175"/>
    <cellStyle name="Normal 9 12" xfId="1176"/>
    <cellStyle name="Normal 9 2" xfId="1177"/>
    <cellStyle name="Normal 9 2 2" xfId="1178"/>
    <cellStyle name="Normal 9 2 2 2" xfId="1179"/>
    <cellStyle name="Normal 9 2 2 2 2" xfId="1180"/>
    <cellStyle name="Normal 9 2 2 3" xfId="1181"/>
    <cellStyle name="Normal 9 2 3" xfId="1182"/>
    <cellStyle name="Normal 9 2 3 2" xfId="1183"/>
    <cellStyle name="Normal 9 2 4" xfId="1184"/>
    <cellStyle name="Normal 9 2 4 2" xfId="1185"/>
    <cellStyle name="Normal 9 2 5" xfId="1186"/>
    <cellStyle name="Normal 9 2 5 2" xfId="1187"/>
    <cellStyle name="Normal 9 2 6" xfId="1188"/>
    <cellStyle name="Normal 9 3" xfId="1189"/>
    <cellStyle name="Normal 9 3 2" xfId="1190"/>
    <cellStyle name="Normal 9 3 2 2" xfId="1191"/>
    <cellStyle name="Normal 9 3 2 2 2" xfId="1192"/>
    <cellStyle name="Normal 9 3 2 3" xfId="1193"/>
    <cellStyle name="Normal 9 3 3" xfId="1194"/>
    <cellStyle name="Normal 9 3 3 2" xfId="1195"/>
    <cellStyle name="Normal 9 3 4" xfId="1196"/>
    <cellStyle name="Normal 9 3 4 2" xfId="1197"/>
    <cellStyle name="Normal 9 3 5" xfId="1198"/>
    <cellStyle name="Normal 9 4" xfId="1199"/>
    <cellStyle name="Normal 9 4 2" xfId="1200"/>
    <cellStyle name="Normal 9 4 2 2" xfId="1201"/>
    <cellStyle name="Normal 9 4 2 2 2" xfId="1202"/>
    <cellStyle name="Normal 9 4 2 3" xfId="1203"/>
    <cellStyle name="Normal 9 4 3" xfId="1204"/>
    <cellStyle name="Normal 9 4 3 2" xfId="1205"/>
    <cellStyle name="Normal 9 4 4" xfId="1206"/>
    <cellStyle name="Normal 9 4 4 2" xfId="1207"/>
    <cellStyle name="Normal 9 4 5" xfId="1208"/>
    <cellStyle name="Normal 9 5" xfId="1209"/>
    <cellStyle name="Normal 9 5 2" xfId="1210"/>
    <cellStyle name="Normal 9 5 2 2" xfId="1211"/>
    <cellStyle name="Normal 9 5 2 2 2" xfId="1212"/>
    <cellStyle name="Normal 9 5 2 3" xfId="1213"/>
    <cellStyle name="Normal 9 5 3" xfId="1214"/>
    <cellStyle name="Normal 9 5 3 2" xfId="1215"/>
    <cellStyle name="Normal 9 5 4" xfId="1216"/>
    <cellStyle name="Normal 9 5 4 2" xfId="1217"/>
    <cellStyle name="Normal 9 5 5" xfId="1218"/>
    <cellStyle name="Normal 9 6" xfId="1219"/>
    <cellStyle name="Normal 9 6 2" xfId="1220"/>
    <cellStyle name="Normal 9 6 2 2" xfId="1221"/>
    <cellStyle name="Normal 9 6 2 2 2" xfId="1222"/>
    <cellStyle name="Normal 9 6 2 3" xfId="1223"/>
    <cellStyle name="Normal 9 6 3" xfId="1224"/>
    <cellStyle name="Normal 9 6 3 2" xfId="1225"/>
    <cellStyle name="Normal 9 6 4" xfId="1226"/>
    <cellStyle name="Normal 9 6 4 2" xfId="1227"/>
    <cellStyle name="Normal 9 6 5" xfId="1228"/>
    <cellStyle name="Normal 9 7" xfId="1229"/>
    <cellStyle name="Normal 9 7 2" xfId="1230"/>
    <cellStyle name="Normal 9 7 2 2" xfId="1231"/>
    <cellStyle name="Normal 9 7 2 2 2" xfId="1232"/>
    <cellStyle name="Normal 9 7 2 3" xfId="1233"/>
    <cellStyle name="Normal 9 7 3" xfId="1234"/>
    <cellStyle name="Normal 9 7 3 2" xfId="1235"/>
    <cellStyle name="Normal 9 7 4" xfId="1236"/>
    <cellStyle name="Normal 9 7 4 2" xfId="1237"/>
    <cellStyle name="Normal 9 7 5" xfId="1238"/>
    <cellStyle name="Normal 9 8" xfId="1239"/>
    <cellStyle name="Normal 9 8 2" xfId="1240"/>
    <cellStyle name="Normal 9 8 2 2" xfId="1241"/>
    <cellStyle name="Normal 9 8 3" xfId="1242"/>
    <cellStyle name="Normal 9 8 3 2" xfId="1243"/>
    <cellStyle name="Normal 9 8 4" xfId="1244"/>
    <cellStyle name="Normal 9 9" xfId="1245"/>
    <cellStyle name="Normal 9 9 2" xfId="1246"/>
    <cellStyle name="Normal 9 9 2 2" xfId="1247"/>
    <cellStyle name="Normal 9 9 3" xfId="1248"/>
    <cellStyle name="Note 2" xfId="1249"/>
    <cellStyle name="Note 2 2" xfId="1250"/>
    <cellStyle name="Percent 2" xfId="1251"/>
    <cellStyle name="Percent 2 2" xfId="1252"/>
    <cellStyle name="Percent 2 2 2" xfId="1253"/>
    <cellStyle name="Percent 2 2 2 2" xfId="1254"/>
    <cellStyle name="Percent 2 2 3" xfId="1255"/>
    <cellStyle name="Percent 2 3" xfId="1256"/>
    <cellStyle name="Percent 2 3 2" xfId="1257"/>
    <cellStyle name="Percent 2 3 2 2" xfId="1258"/>
    <cellStyle name="Percent 2 3 3" xfId="1259"/>
    <cellStyle name="Percent 2 4" xfId="1260"/>
    <cellStyle name="Percent 2 4 2" xfId="1261"/>
    <cellStyle name="Percent 2 4 2 2" xfId="1262"/>
    <cellStyle name="Percent 2 4 3" xfId="1263"/>
    <cellStyle name="Percent 2 5" xfId="1264"/>
    <cellStyle name="Percent 2 5 2" xfId="1265"/>
    <cellStyle name="Percent 2 6" xfId="1266"/>
    <cellStyle name="Percent 3" xfId="1267"/>
    <cellStyle name="Percent 3 2" xfId="1268"/>
    <cellStyle name="Percent 3 2 2" xfId="1269"/>
    <cellStyle name="Percent 3 2 3" xfId="1270"/>
    <cellStyle name="Percent 3 3" xfId="1271"/>
    <cellStyle name="Percent 3 3 2" xfId="1272"/>
    <cellStyle name="Percent 3 3 3" xfId="1273"/>
    <cellStyle name="Percent 3 4" xfId="1274"/>
    <cellStyle name="Percent 3 5" xfId="1275"/>
    <cellStyle name="Percent 4" xfId="1276"/>
    <cellStyle name="Percent 4 2" xfId="1277"/>
    <cellStyle name="Percent 4 2 2" xfId="1278"/>
    <cellStyle name="Percent 4 2 3" xfId="1279"/>
    <cellStyle name="Percent 4 3" xfId="1280"/>
    <cellStyle name="Percent 4 3 2" xfId="1281"/>
    <cellStyle name="Percent 4 3 3" xfId="1282"/>
    <cellStyle name="Percent 4 4" xfId="1283"/>
    <cellStyle name="Percent 4 5" xfId="1284"/>
    <cellStyle name="Percent 5" xfId="1285"/>
    <cellStyle name="Percent 6" xfId="1291"/>
    <cellStyle name="Style 1" xfId="1286"/>
    <cellStyle name="Style 1 2" xfId="128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Fairbanks\Projects%20and%20Proposals\GVEA\Multiple%20Sites%20-%20Air%20Quality\PM%202.5%20Nonattainment\NAA%20BACT\Zehnder\Final\SCI%20Cost%20Tables\ULSD%20(No%20Tank)%20-%20GVEA%20Zhender%20EUID%20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ital Investment"/>
      <sheetName val="Cost Effectiveness"/>
      <sheetName val="Sheet3"/>
    </sheetNames>
    <sheetDataSet>
      <sheetData sheetId="0">
        <row r="44">
          <cell r="K44">
            <v>0</v>
          </cell>
        </row>
        <row r="47">
          <cell r="K47">
            <v>0</v>
          </cell>
        </row>
        <row r="62">
          <cell r="K62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3"/>
  <sheetViews>
    <sheetView tabSelected="1" zoomScale="90" zoomScaleNormal="90" workbookViewId="0">
      <selection activeCell="J46" sqref="J46"/>
    </sheetView>
  </sheetViews>
  <sheetFormatPr defaultRowHeight="15" x14ac:dyDescent="0.25"/>
  <cols>
    <col min="1" max="1" width="3" customWidth="1"/>
    <col min="2" max="3" width="6" customWidth="1"/>
    <col min="4" max="4" width="52.28515625" customWidth="1"/>
    <col min="5" max="5" width="16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118" t="s">
        <v>50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2:11" x14ac:dyDescent="0.25">
      <c r="B2" s="119" t="s">
        <v>51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x14ac:dyDescent="0.25"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2:11" ht="15.75" thickBot="1" x14ac:dyDescent="0.3">
      <c r="I4" s="121" t="s">
        <v>0</v>
      </c>
      <c r="J4" s="122"/>
      <c r="K4" s="123"/>
    </row>
    <row r="5" spans="2:11" ht="19.5" thickTop="1" x14ac:dyDescent="0.3">
      <c r="B5" s="1" t="s">
        <v>1</v>
      </c>
      <c r="C5" s="2"/>
      <c r="D5" s="3"/>
      <c r="E5" s="3"/>
      <c r="F5" s="3"/>
      <c r="G5" s="3"/>
      <c r="H5" s="3"/>
      <c r="I5" s="3"/>
      <c r="J5" s="4" t="s">
        <v>2</v>
      </c>
      <c r="K5" s="5"/>
    </row>
    <row r="6" spans="2:11" ht="18" x14ac:dyDescent="0.35">
      <c r="B6" s="6" t="s">
        <v>3</v>
      </c>
      <c r="C6" s="7"/>
      <c r="D6" s="8" t="s">
        <v>52</v>
      </c>
      <c r="E6" s="7"/>
      <c r="F6" s="7"/>
      <c r="G6" s="7"/>
      <c r="H6" s="7"/>
      <c r="I6" s="7"/>
      <c r="J6" s="9" t="s">
        <v>4</v>
      </c>
      <c r="K6" s="10"/>
    </row>
    <row r="7" spans="2:11" x14ac:dyDescent="0.25">
      <c r="B7" s="6"/>
      <c r="C7" s="7"/>
      <c r="D7" s="7"/>
      <c r="E7" s="7"/>
      <c r="F7" s="7"/>
      <c r="G7" s="7"/>
      <c r="H7" s="7"/>
      <c r="I7" s="7"/>
      <c r="J7" s="9" t="s">
        <v>5</v>
      </c>
      <c r="K7" s="10"/>
    </row>
    <row r="8" spans="2:11" ht="15.75" thickBot="1" x14ac:dyDescent="0.3">
      <c r="B8" s="11"/>
      <c r="C8" s="12"/>
      <c r="D8" s="12"/>
      <c r="E8" s="12"/>
      <c r="F8" s="12"/>
      <c r="G8" s="12"/>
      <c r="H8" s="12"/>
      <c r="I8" s="12"/>
      <c r="J8" s="13" t="s">
        <v>6</v>
      </c>
      <c r="K8" s="14"/>
    </row>
    <row r="9" spans="2:11" ht="16.5" thickBot="1" x14ac:dyDescent="0.3">
      <c r="B9" s="124" t="s">
        <v>7</v>
      </c>
      <c r="C9" s="125"/>
      <c r="D9" s="125"/>
      <c r="E9" s="125"/>
      <c r="F9" s="125"/>
      <c r="G9" s="125"/>
      <c r="H9" s="125"/>
      <c r="I9" s="125"/>
      <c r="J9" s="125"/>
      <c r="K9" s="126"/>
    </row>
    <row r="10" spans="2:11" ht="15.75" x14ac:dyDescent="0.25">
      <c r="B10" s="15" t="s">
        <v>8</v>
      </c>
      <c r="C10" s="16"/>
      <c r="D10" s="17"/>
      <c r="E10" s="18" t="s">
        <v>9</v>
      </c>
      <c r="F10" s="18" t="s">
        <v>10</v>
      </c>
      <c r="G10" s="19"/>
      <c r="H10" s="20" t="s">
        <v>11</v>
      </c>
      <c r="I10" s="20" t="s">
        <v>12</v>
      </c>
      <c r="J10" s="17"/>
      <c r="K10" s="21" t="s">
        <v>13</v>
      </c>
    </row>
    <row r="11" spans="2:11" x14ac:dyDescent="0.25">
      <c r="B11" s="22" t="s">
        <v>14</v>
      </c>
      <c r="C11" s="7" t="s">
        <v>15</v>
      </c>
      <c r="D11" s="7"/>
      <c r="E11" s="23"/>
      <c r="F11" s="24" t="s">
        <v>16</v>
      </c>
      <c r="G11" s="24"/>
      <c r="H11" s="25"/>
      <c r="I11" s="25">
        <f>'[1]Total Capital Investment'!K44*E11/E40</f>
        <v>0</v>
      </c>
      <c r="J11" s="26"/>
      <c r="K11" s="27">
        <f>I11</f>
        <v>0</v>
      </c>
    </row>
    <row r="12" spans="2:11" x14ac:dyDescent="0.25">
      <c r="B12" s="22" t="s">
        <v>17</v>
      </c>
      <c r="C12" s="7" t="s">
        <v>18</v>
      </c>
      <c r="D12" s="7"/>
      <c r="E12" s="23"/>
      <c r="F12" s="24" t="s">
        <v>16</v>
      </c>
      <c r="G12" s="24"/>
      <c r="H12" s="25"/>
      <c r="I12" s="25">
        <f>E12*'[1]Total Capital Investment'!K47/10</f>
        <v>0</v>
      </c>
      <c r="J12" s="26"/>
      <c r="K12" s="27">
        <f t="shared" ref="K12" si="0">I12</f>
        <v>0</v>
      </c>
    </row>
    <row r="13" spans="2:11" x14ac:dyDescent="0.25">
      <c r="B13" s="22" t="s">
        <v>19</v>
      </c>
      <c r="C13" s="7" t="s">
        <v>20</v>
      </c>
      <c r="D13" s="7"/>
      <c r="E13" s="28"/>
      <c r="F13" s="24" t="s">
        <v>21</v>
      </c>
      <c r="G13" s="28"/>
      <c r="H13" s="29"/>
      <c r="I13" s="25"/>
      <c r="J13" s="26"/>
      <c r="K13" s="27"/>
    </row>
    <row r="14" spans="2:11" x14ac:dyDescent="0.25">
      <c r="B14" s="22" t="s">
        <v>22</v>
      </c>
      <c r="C14" s="7" t="s">
        <v>23</v>
      </c>
      <c r="D14" s="7"/>
      <c r="E14" s="30"/>
      <c r="F14" s="30"/>
      <c r="G14" s="25"/>
      <c r="H14" s="25"/>
      <c r="I14" s="25"/>
      <c r="J14" s="26"/>
      <c r="K14" s="27"/>
    </row>
    <row r="15" spans="2:11" x14ac:dyDescent="0.25">
      <c r="B15" s="6"/>
      <c r="C15" s="31" t="s">
        <v>24</v>
      </c>
      <c r="D15" s="7" t="s">
        <v>25</v>
      </c>
      <c r="E15" s="32">
        <v>18059076.920000002</v>
      </c>
      <c r="F15" s="30" t="s">
        <v>49</v>
      </c>
      <c r="G15" s="28">
        <v>0.251</v>
      </c>
      <c r="H15" s="25">
        <f>E15*G15</f>
        <v>4532828.3069200004</v>
      </c>
      <c r="I15" s="25"/>
      <c r="J15" s="26"/>
      <c r="K15" s="27">
        <f>H15</f>
        <v>4532828.3069200004</v>
      </c>
    </row>
    <row r="16" spans="2:11" x14ac:dyDescent="0.25">
      <c r="B16" s="33"/>
      <c r="C16" s="34"/>
      <c r="D16" s="7"/>
      <c r="E16" s="35"/>
      <c r="F16" s="9"/>
      <c r="G16" s="26"/>
      <c r="H16" s="25"/>
      <c r="I16" s="36"/>
      <c r="J16" s="25"/>
      <c r="K16" s="27"/>
    </row>
    <row r="17" spans="2:12" x14ac:dyDescent="0.25">
      <c r="B17" s="37" t="s">
        <v>26</v>
      </c>
      <c r="C17" s="38"/>
      <c r="D17" s="39"/>
      <c r="E17" s="40"/>
      <c r="F17" s="41"/>
      <c r="G17" s="42"/>
      <c r="H17" s="43"/>
      <c r="I17" s="44"/>
      <c r="J17" s="45" t="s">
        <v>27</v>
      </c>
      <c r="K17" s="46">
        <f>SUM(K11:K15)</f>
        <v>4532828.3069200004</v>
      </c>
    </row>
    <row r="18" spans="2:12" x14ac:dyDescent="0.25">
      <c r="B18" s="6"/>
      <c r="C18" s="34"/>
      <c r="D18" s="7"/>
      <c r="E18" s="30"/>
      <c r="F18" s="7"/>
      <c r="G18" s="25"/>
      <c r="H18" s="25"/>
      <c r="I18" s="36"/>
      <c r="J18" s="47"/>
      <c r="K18" s="27"/>
    </row>
    <row r="19" spans="2:12" ht="15.75" x14ac:dyDescent="0.25">
      <c r="B19" s="48" t="s">
        <v>28</v>
      </c>
      <c r="C19" s="49"/>
      <c r="D19" s="50"/>
      <c r="E19" s="30"/>
      <c r="F19" s="30"/>
      <c r="G19" s="25"/>
      <c r="H19" s="25"/>
      <c r="I19" s="25"/>
      <c r="J19" s="25"/>
      <c r="K19" s="27"/>
    </row>
    <row r="20" spans="2:12" x14ac:dyDescent="0.25">
      <c r="B20" s="22" t="s">
        <v>29</v>
      </c>
      <c r="C20" s="7" t="s">
        <v>30</v>
      </c>
      <c r="D20" s="7"/>
      <c r="E20" s="28"/>
      <c r="F20" s="30" t="s">
        <v>16</v>
      </c>
      <c r="G20" s="24"/>
      <c r="H20" s="29"/>
      <c r="I20" s="25">
        <f>E20*G20</f>
        <v>0</v>
      </c>
      <c r="J20" s="26"/>
      <c r="K20" s="27">
        <f>I20</f>
        <v>0</v>
      </c>
    </row>
    <row r="21" spans="2:12" x14ac:dyDescent="0.25">
      <c r="B21" s="22" t="s">
        <v>31</v>
      </c>
      <c r="C21" s="7" t="s">
        <v>32</v>
      </c>
      <c r="D21" s="7"/>
      <c r="E21" s="51"/>
      <c r="F21" s="30" t="s">
        <v>33</v>
      </c>
      <c r="G21" s="24"/>
      <c r="H21" s="29"/>
      <c r="I21" s="25">
        <f>E21*'[1]Total Capital Investment'!K62</f>
        <v>0</v>
      </c>
      <c r="J21" s="26"/>
      <c r="K21" s="27">
        <f>I21</f>
        <v>0</v>
      </c>
    </row>
    <row r="22" spans="2:12" x14ac:dyDescent="0.25">
      <c r="B22" s="22"/>
      <c r="C22" s="31" t="s">
        <v>34</v>
      </c>
      <c r="D22" s="7"/>
      <c r="E22" s="35">
        <f>($E$39/100*POWER((1+($E$39/100)),$E$40))/((POWER(((1+$E$39/100)),$E$40))-1)</f>
        <v>8.0242587190691314E-2</v>
      </c>
      <c r="F22" s="24"/>
      <c r="G22" s="25"/>
      <c r="H22" s="25"/>
      <c r="I22" s="25"/>
      <c r="J22" s="26"/>
      <c r="K22" s="52"/>
      <c r="L22" s="53"/>
    </row>
    <row r="23" spans="2:12" x14ac:dyDescent="0.25">
      <c r="B23" s="22" t="s">
        <v>35</v>
      </c>
      <c r="C23" s="7" t="s">
        <v>36</v>
      </c>
      <c r="D23" s="7"/>
      <c r="E23" s="7"/>
      <c r="F23" s="7"/>
      <c r="G23" s="25"/>
      <c r="H23" s="54"/>
      <c r="I23" s="25"/>
      <c r="J23" s="55" t="s">
        <v>37</v>
      </c>
      <c r="K23" s="27">
        <f>E22*'[1]Total Capital Investment'!K62</f>
        <v>0</v>
      </c>
      <c r="L23" s="53"/>
    </row>
    <row r="24" spans="2:12" x14ac:dyDescent="0.25">
      <c r="B24" s="6"/>
      <c r="C24" s="7"/>
      <c r="D24" s="7"/>
      <c r="E24" s="30"/>
      <c r="F24" s="7"/>
      <c r="G24" s="25"/>
      <c r="H24" s="25"/>
      <c r="I24" s="25"/>
      <c r="J24" s="25"/>
      <c r="K24" s="27"/>
    </row>
    <row r="25" spans="2:12" x14ac:dyDescent="0.25">
      <c r="B25" s="37" t="s">
        <v>53</v>
      </c>
      <c r="C25" s="38"/>
      <c r="D25" s="56"/>
      <c r="E25" s="57"/>
      <c r="F25" s="58"/>
      <c r="G25" s="44"/>
      <c r="H25" s="59"/>
      <c r="I25" s="44"/>
      <c r="J25" s="45" t="s">
        <v>38</v>
      </c>
      <c r="K25" s="46">
        <f>'5-10 NP &amp; Zehnder'!C13</f>
        <v>528929.10725879145</v>
      </c>
    </row>
    <row r="26" spans="2:12" x14ac:dyDescent="0.25">
      <c r="B26" s="60"/>
      <c r="C26" s="61"/>
      <c r="D26" s="7"/>
      <c r="E26" s="30"/>
      <c r="F26" s="7"/>
      <c r="G26" s="25"/>
      <c r="H26" s="25"/>
      <c r="I26" s="25"/>
      <c r="J26" s="25"/>
      <c r="K26" s="27"/>
    </row>
    <row r="27" spans="2:12" ht="15.75" x14ac:dyDescent="0.25">
      <c r="B27" s="62" t="s">
        <v>39</v>
      </c>
      <c r="C27" s="63"/>
      <c r="D27" s="64"/>
      <c r="E27" s="65"/>
      <c r="F27" s="64"/>
      <c r="G27" s="43"/>
      <c r="H27" s="66"/>
      <c r="I27" s="43"/>
      <c r="J27" s="45" t="s">
        <v>40</v>
      </c>
      <c r="K27" s="46">
        <f>K17+K25</f>
        <v>5061757.4141787915</v>
      </c>
    </row>
    <row r="28" spans="2:12" ht="15.75" thickBot="1" x14ac:dyDescent="0.3">
      <c r="B28" s="6"/>
      <c r="C28" s="7"/>
      <c r="D28" s="7"/>
      <c r="E28" s="30"/>
      <c r="F28" s="7"/>
      <c r="G28" s="7"/>
      <c r="H28" s="7"/>
      <c r="I28" s="7"/>
      <c r="J28" s="7"/>
      <c r="K28" s="67"/>
    </row>
    <row r="29" spans="2:12" ht="16.5" thickBot="1" x14ac:dyDescent="0.3">
      <c r="B29" s="127" t="s">
        <v>41</v>
      </c>
      <c r="C29" s="128"/>
      <c r="D29" s="128"/>
      <c r="E29" s="128"/>
      <c r="F29" s="128"/>
      <c r="G29" s="128"/>
      <c r="H29" s="128"/>
      <c r="I29" s="128"/>
      <c r="J29" s="128"/>
      <c r="K29" s="129"/>
    </row>
    <row r="30" spans="2:12" x14ac:dyDescent="0.25">
      <c r="B30" s="6"/>
      <c r="C30" s="7"/>
      <c r="D30" s="7"/>
      <c r="E30" s="7"/>
      <c r="F30" s="7"/>
      <c r="G30" s="7"/>
      <c r="H30" s="7"/>
      <c r="I30" s="7"/>
      <c r="J30" s="7"/>
      <c r="K30" s="67"/>
    </row>
    <row r="31" spans="2:12" ht="15.75" x14ac:dyDescent="0.25">
      <c r="B31" s="68" t="s">
        <v>42</v>
      </c>
      <c r="C31" s="49"/>
      <c r="D31" s="7"/>
      <c r="E31" s="7"/>
      <c r="F31" s="7"/>
      <c r="G31" s="7"/>
      <c r="H31" s="7"/>
      <c r="I31" s="7"/>
      <c r="J31" s="69" t="s">
        <v>43</v>
      </c>
      <c r="K31" s="85">
        <f>580*0.997</f>
        <v>578.26</v>
      </c>
    </row>
    <row r="32" spans="2:12" x14ac:dyDescent="0.25">
      <c r="B32" s="6"/>
      <c r="C32" s="7"/>
      <c r="D32" s="7"/>
      <c r="E32" s="7"/>
      <c r="F32" s="7"/>
      <c r="G32" s="7"/>
      <c r="H32" s="7"/>
      <c r="I32" s="7"/>
      <c r="J32" s="7"/>
      <c r="K32" s="67"/>
    </row>
    <row r="33" spans="2:11" ht="15.75" x14ac:dyDescent="0.25">
      <c r="B33" s="68" t="s">
        <v>77</v>
      </c>
      <c r="C33" s="49"/>
      <c r="D33" s="7"/>
      <c r="E33" s="7"/>
      <c r="F33" s="7"/>
      <c r="G33" s="7"/>
      <c r="H33" s="114"/>
      <c r="I33" s="7"/>
      <c r="J33" s="115" t="s">
        <v>44</v>
      </c>
      <c r="K33" s="117">
        <f>K27/K31</f>
        <v>8753.4282402012796</v>
      </c>
    </row>
    <row r="34" spans="2:11" ht="15.75" x14ac:dyDescent="0.25">
      <c r="B34" s="68"/>
      <c r="C34" s="49"/>
      <c r="D34" s="7"/>
      <c r="E34" s="7"/>
      <c r="F34" s="7"/>
      <c r="G34" s="7"/>
      <c r="H34" s="114"/>
      <c r="I34" s="7"/>
      <c r="J34" s="115"/>
      <c r="K34" s="27"/>
    </row>
    <row r="35" spans="2:11" ht="16.5" thickBot="1" x14ac:dyDescent="0.3">
      <c r="B35" s="70"/>
      <c r="C35" s="71"/>
      <c r="D35" s="72"/>
      <c r="E35" s="72"/>
      <c r="F35" s="72"/>
      <c r="G35" s="72"/>
      <c r="H35" s="73"/>
      <c r="I35" s="72"/>
      <c r="J35" s="74"/>
      <c r="K35" s="75"/>
    </row>
    <row r="36" spans="2:11" ht="15.75" thickTop="1" x14ac:dyDescent="0.25"/>
    <row r="37" spans="2:11" ht="15.75" thickBot="1" x14ac:dyDescent="0.3"/>
    <row r="38" spans="2:11" x14ac:dyDescent="0.25">
      <c r="D38" s="76" t="s">
        <v>45</v>
      </c>
      <c r="E38" s="17"/>
      <c r="F38" s="77"/>
      <c r="G38" s="78"/>
    </row>
    <row r="39" spans="2:11" x14ac:dyDescent="0.25">
      <c r="D39" s="79" t="s">
        <v>46</v>
      </c>
      <c r="E39" s="80">
        <v>5</v>
      </c>
      <c r="F39" s="81" t="s">
        <v>16</v>
      </c>
    </row>
    <row r="40" spans="2:11" ht="15.75" thickBot="1" x14ac:dyDescent="0.3">
      <c r="D40" s="82" t="s">
        <v>47</v>
      </c>
      <c r="E40" s="83">
        <v>20</v>
      </c>
      <c r="F40" s="84" t="s">
        <v>48</v>
      </c>
    </row>
    <row r="42" spans="2:11" ht="18" x14ac:dyDescent="0.25">
      <c r="B42" s="116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2:11" ht="18" x14ac:dyDescent="0.25">
      <c r="B43" s="116"/>
      <c r="C43" s="120"/>
      <c r="D43" s="120"/>
      <c r="E43" s="120"/>
      <c r="F43" s="120"/>
      <c r="G43" s="120"/>
      <c r="H43" s="120"/>
      <c r="I43" s="120"/>
      <c r="J43" s="120"/>
      <c r="K43" s="120"/>
    </row>
  </sheetData>
  <mergeCells count="7">
    <mergeCell ref="B1:K1"/>
    <mergeCell ref="B2:K2"/>
    <mergeCell ref="C42:K42"/>
    <mergeCell ref="C43:K43"/>
    <mergeCell ref="I4:K4"/>
    <mergeCell ref="B9:K9"/>
    <mergeCell ref="B29:K29"/>
  </mergeCells>
  <printOptions horizontalCentered="1"/>
  <pageMargins left="0.7" right="0.7" top="0.75" bottom="0.75" header="0.3" footer="0.3"/>
  <pageSetup scale="51" firstPageNumber="81" orientation="portrait" useFirstPageNumber="1" r:id="rId1"/>
  <headerFooter>
    <oddFooter>&amp;L&amp;"Arial,Regular"&amp;8GVEA - Zehnder Facility
PM&amp;Y2.5&amp;Y Serious NAA BACT Analysis&amp;C&amp;"Arial,Regular"&amp;8Page &amp;P&amp;R&amp;"Arial,Regular"&amp;8August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>
      <selection activeCell="E21" sqref="E21"/>
    </sheetView>
  </sheetViews>
  <sheetFormatPr defaultColWidth="9.140625" defaultRowHeight="14.25" x14ac:dyDescent="0.25"/>
  <cols>
    <col min="1" max="1" width="25.7109375" style="93" customWidth="1"/>
    <col min="2" max="2" width="16.85546875" style="93" bestFit="1" customWidth="1"/>
    <col min="3" max="3" width="15.7109375" style="93" bestFit="1" customWidth="1"/>
    <col min="4" max="5" width="15.7109375" style="93" customWidth="1"/>
    <col min="6" max="16384" width="9.140625" style="93"/>
  </cols>
  <sheetData>
    <row r="1" spans="1:5" s="86" customFormat="1" ht="15" x14ac:dyDescent="0.25">
      <c r="A1" s="135" t="s">
        <v>70</v>
      </c>
      <c r="B1" s="135"/>
      <c r="C1" s="135"/>
      <c r="D1" s="135"/>
      <c r="E1" s="135"/>
    </row>
    <row r="2" spans="1:5" s="86" customFormat="1" ht="15" x14ac:dyDescent="0.25">
      <c r="A2" s="135" t="s">
        <v>76</v>
      </c>
      <c r="B2" s="135"/>
      <c r="C2" s="135"/>
      <c r="D2" s="135"/>
      <c r="E2" s="135"/>
    </row>
    <row r="4" spans="1:5" ht="15" thickBot="1" x14ac:dyDescent="0.3"/>
    <row r="5" spans="1:5" ht="60.75" thickBot="1" x14ac:dyDescent="0.3">
      <c r="A5" s="94"/>
      <c r="B5" s="87" t="s">
        <v>71</v>
      </c>
      <c r="C5" s="88" t="s">
        <v>72</v>
      </c>
      <c r="D5" s="87" t="s">
        <v>73</v>
      </c>
      <c r="E5" s="88" t="s">
        <v>74</v>
      </c>
    </row>
    <row r="6" spans="1:5" ht="15.75" customHeight="1" thickTop="1" x14ac:dyDescent="0.2">
      <c r="A6" s="113" t="s">
        <v>75</v>
      </c>
      <c r="B6" s="131">
        <v>30425000</v>
      </c>
      <c r="C6" s="132"/>
      <c r="D6" s="133">
        <v>21050000</v>
      </c>
      <c r="E6" s="134"/>
    </row>
    <row r="7" spans="1:5" ht="42.75" x14ac:dyDescent="0.25">
      <c r="A7" s="95" t="s">
        <v>54</v>
      </c>
      <c r="B7" s="96">
        <v>32256</v>
      </c>
      <c r="C7" s="97">
        <v>12864</v>
      </c>
      <c r="D7" s="96">
        <v>32256</v>
      </c>
      <c r="E7" s="97">
        <v>12864</v>
      </c>
    </row>
    <row r="8" spans="1:5" x14ac:dyDescent="0.25">
      <c r="A8" s="95" t="s">
        <v>55</v>
      </c>
      <c r="B8" s="98">
        <f>B7/(B7+C7)</f>
        <v>0.71489361702127663</v>
      </c>
      <c r="C8" s="99">
        <f>C7/(B7+C7)</f>
        <v>0.28510638297872343</v>
      </c>
      <c r="D8" s="98">
        <f>D7/(D7+E7)</f>
        <v>0.71489361702127663</v>
      </c>
      <c r="E8" s="99">
        <f>E7/(D7+E7)</f>
        <v>0.28510638297872343</v>
      </c>
    </row>
    <row r="9" spans="1:5" ht="28.5" x14ac:dyDescent="0.25">
      <c r="A9" s="100" t="s">
        <v>56</v>
      </c>
      <c r="B9" s="101">
        <f>B8*$B$6</f>
        <v>21750638.297872342</v>
      </c>
      <c r="C9" s="102">
        <f>C8*$B$6</f>
        <v>8674361.7021276597</v>
      </c>
      <c r="D9" s="101">
        <f>D8*$D$6</f>
        <v>15048510.638297873</v>
      </c>
      <c r="E9" s="102">
        <f>E8*$D$6</f>
        <v>6001489.3617021283</v>
      </c>
    </row>
    <row r="10" spans="1:5" ht="28.5" x14ac:dyDescent="0.25">
      <c r="A10" s="95" t="s">
        <v>57</v>
      </c>
      <c r="B10" s="101">
        <f>B9/2</f>
        <v>10875319.148936171</v>
      </c>
      <c r="C10" s="102">
        <f>C9/2</f>
        <v>4337180.8510638298</v>
      </c>
      <c r="D10" s="101">
        <f>D9/2</f>
        <v>7524255.3191489363</v>
      </c>
      <c r="E10" s="102">
        <f>E9/2</f>
        <v>3000744.6808510642</v>
      </c>
    </row>
    <row r="11" spans="1:5" ht="28.5" x14ac:dyDescent="0.25">
      <c r="A11" s="95" t="s">
        <v>58</v>
      </c>
      <c r="B11" s="103">
        <f>B10*B15</f>
        <v>891257.23433325405</v>
      </c>
      <c r="C11" s="104">
        <f>C10*B15</f>
        <v>355441.87321623822</v>
      </c>
      <c r="D11" s="103">
        <f>D10*B15</f>
        <v>616629.90247214457</v>
      </c>
      <c r="E11" s="104">
        <f>E10*B15</f>
        <v>245917.87777162908</v>
      </c>
    </row>
    <row r="12" spans="1:5" ht="57" x14ac:dyDescent="0.25">
      <c r="A12" s="95" t="s">
        <v>59</v>
      </c>
      <c r="B12" s="101">
        <f>C23*B10</f>
        <v>435012.76595744683</v>
      </c>
      <c r="C12" s="102">
        <f>C23*C10</f>
        <v>173487.2340425532</v>
      </c>
      <c r="D12" s="101">
        <f>C23*D10</f>
        <v>300970.21276595746</v>
      </c>
      <c r="E12" s="102">
        <f>C23*E10</f>
        <v>120029.78723404257</v>
      </c>
    </row>
    <row r="13" spans="1:5" ht="45.75" thickBot="1" x14ac:dyDescent="0.3">
      <c r="A13" s="89" t="s">
        <v>60</v>
      </c>
      <c r="B13" s="90">
        <f>SUM(B11:B12)</f>
        <v>1326270.0002907009</v>
      </c>
      <c r="C13" s="91">
        <f>SUM(C11:C12)</f>
        <v>528929.10725879145</v>
      </c>
      <c r="D13" s="90">
        <f>SUM(D11:D12)</f>
        <v>917600.11523810204</v>
      </c>
      <c r="E13" s="91">
        <f>SUM(E11:E12)</f>
        <v>365947.66500567168</v>
      </c>
    </row>
    <row r="15" spans="1:5" x14ac:dyDescent="0.25">
      <c r="A15" s="93" t="s">
        <v>61</v>
      </c>
      <c r="B15" s="105">
        <f>($C$18/100*POWER((1+($C$18/100)),$C$20))/((POWER(((1+$C$18/100)),$C$20))-1)</f>
        <v>8.195228315855331E-2</v>
      </c>
    </row>
    <row r="17" spans="1:4" ht="15" x14ac:dyDescent="0.25">
      <c r="A17" s="106" t="s">
        <v>45</v>
      </c>
      <c r="B17" s="107"/>
      <c r="C17" s="108"/>
      <c r="D17" s="107"/>
    </row>
    <row r="18" spans="1:4" x14ac:dyDescent="0.25">
      <c r="A18" s="107" t="s">
        <v>62</v>
      </c>
      <c r="B18" s="107"/>
      <c r="C18" s="109">
        <v>5.25</v>
      </c>
      <c r="D18" s="93" t="s">
        <v>63</v>
      </c>
    </row>
    <row r="19" spans="1:4" x14ac:dyDescent="0.25">
      <c r="A19" s="107" t="s">
        <v>64</v>
      </c>
      <c r="B19" s="107"/>
      <c r="C19" s="107"/>
    </row>
    <row r="20" spans="1:4" x14ac:dyDescent="0.25">
      <c r="A20" s="107" t="s">
        <v>65</v>
      </c>
      <c r="B20" s="107"/>
      <c r="C20" s="110">
        <v>20</v>
      </c>
      <c r="D20" s="93" t="s">
        <v>48</v>
      </c>
    </row>
    <row r="21" spans="1:4" x14ac:dyDescent="0.25">
      <c r="A21" s="107" t="s">
        <v>66</v>
      </c>
      <c r="B21" s="107"/>
      <c r="C21" s="107"/>
    </row>
    <row r="23" spans="1:4" ht="14.25" customHeight="1" x14ac:dyDescent="0.25">
      <c r="A23" s="130" t="s">
        <v>67</v>
      </c>
      <c r="B23" s="130"/>
      <c r="C23" s="111">
        <v>0.04</v>
      </c>
    </row>
    <row r="24" spans="1:4" x14ac:dyDescent="0.25">
      <c r="A24" s="130" t="s">
        <v>68</v>
      </c>
      <c r="B24" s="130"/>
    </row>
    <row r="25" spans="1:4" x14ac:dyDescent="0.25">
      <c r="A25" s="93" t="s">
        <v>69</v>
      </c>
    </row>
    <row r="27" spans="1:4" x14ac:dyDescent="0.25">
      <c r="A27" s="92"/>
      <c r="B27" s="92"/>
      <c r="C27" s="92"/>
      <c r="D27" s="92"/>
    </row>
    <row r="28" spans="1:4" x14ac:dyDescent="0.25">
      <c r="A28" s="92"/>
      <c r="B28" s="92"/>
      <c r="C28" s="92"/>
      <c r="D28" s="92"/>
    </row>
  </sheetData>
  <mergeCells count="6">
    <mergeCell ref="A23:B23"/>
    <mergeCell ref="A24:B24"/>
    <mergeCell ref="B6:C6"/>
    <mergeCell ref="D6:E6"/>
    <mergeCell ref="A1:E1"/>
    <mergeCell ref="A2:E2"/>
  </mergeCells>
  <printOptions horizontalCentered="1"/>
  <pageMargins left="0.7" right="0.7" top="0.75" bottom="0.75" header="0.3" footer="0.3"/>
  <pageSetup firstPageNumber="87" orientation="portrait" useFirstPageNumber="1" r:id="rId1"/>
  <headerFooter>
    <oddFooter>&amp;L&amp;"Arial,Regular"&amp;8GVEA - Zehnder Facility
PM2.5 Serious NAA BACT Analysis&amp;C&amp;"Arial,Regular"&amp;8Page &amp;P&amp;R&amp;"Arial,Regular"&amp;8August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DFFD117A687F4BBEEF3206719FB718" ma:contentTypeVersion="0" ma:contentTypeDescription="Create a new document." ma:contentTypeScope="" ma:versionID="950c161123550eef76ac92b61c93b3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9B47F-A45F-457A-89E9-7EF78B488A6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82BFB2-89E2-4ED4-B848-7468D7CD0E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5D3AE-621C-466C-9FED-62FE4B9CC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5-4 EU ID 1&amp;2 ULSD CE</vt:lpstr>
      <vt:lpstr>5-10 NP &amp; Zehnder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2019-09-23T18:58:04Z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9847e7a1-c8bd-4f98-b31e-67ceb46cd474</vt:lpwstr>
  </property>
  <property fmtid="{D5CDD505-2E9C-101B-9397-08002B2CF9AE}" pid="3" name="ContentTypeId">
    <vt:lpwstr>0x010100C8DFFD117A687F4BBEEF3206719FB718</vt:lpwstr>
  </property>
  <property fmtid="{D5CDD505-2E9C-101B-9397-08002B2CF9AE}" pid="4" name="ESRI_WORKBOOK_ID">
    <vt:lpwstr>d4b4442ca6d8468db6fda80e80ca91dd</vt:lpwstr>
  </property>
</Properties>
</file>