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08" windowWidth="15192" windowHeight="11640" tabRatio="917" activeTab="5"/>
  </bookViews>
  <sheets>
    <sheet name="Assumptions" sheetId="50" r:id="rId1"/>
    <sheet name="Onsite Opper. Eqt and Vehic" sheetId="46" r:id="rId2"/>
    <sheet name="Mobile Eqt and Vehic" sheetId="44" r:id="rId3"/>
    <sheet name="Mobile Trip Assumptions" sheetId="56" r:id="rId4"/>
    <sheet name="Mobile Emissions" sheetId="55" r:id="rId5"/>
    <sheet name="Non-Road Emissions" sheetId="59" r:id="rId6"/>
    <sheet name="NOx" sheetId="63" state="hidden" r:id="rId7"/>
    <sheet name="CO" sheetId="60" state="hidden" r:id="rId8"/>
    <sheet name="PM" sheetId="61" state="hidden" r:id="rId9"/>
    <sheet name="THC" sheetId="62" state="hidden" r:id="rId10"/>
    <sheet name="Support Input Data" sheetId="68" state="hidden" r:id="rId11"/>
    <sheet name="Support Equip Inventory" sheetId="69" state="hidden" r:id="rId12"/>
    <sheet name="A Coeff" sheetId="70" state="hidden" r:id="rId13"/>
    <sheet name="BSFC" sheetId="64" state="hidden" r:id="rId14"/>
    <sheet name="TAF-LF" sheetId="65" state="hidden" r:id="rId15"/>
    <sheet name="Heater-Engine" sheetId="67" state="hidden" r:id="rId16"/>
  </sheets>
  <externalReferences>
    <externalReference r:id="rId17"/>
  </externalReferences>
  <definedNames>
    <definedName name="_xlnm._FilterDatabase" localSheetId="7" hidden="1">CO!$I$7:$I$645</definedName>
    <definedName name="_xlnm._FilterDatabase" localSheetId="5" hidden="1">'Non-Road Emissions'!$C$1:$C$23</definedName>
    <definedName name="_Order1" hidden="1">255</definedName>
    <definedName name="_Regression_Out" localSheetId="5" hidden="1">#REF!</definedName>
    <definedName name="_Regression_X" localSheetId="5" hidden="1">#REF!</definedName>
    <definedName name="_Regression_Y" localSheetId="5" hidden="1">#REF!</definedName>
    <definedName name="a" hidden="1">'[1]Exhaust Flow Comparison'!$B$166:$B$168</definedName>
    <definedName name="Annual_Fuel_Use">'Support Input Data'!$D$11</definedName>
    <definedName name="Annual_Fuel_Use_BsHs">'Support Input Data'!$D$13</definedName>
    <definedName name="Annual_Fuel_Use_Engines">'Support Input Data'!$D$12</definedName>
    <definedName name="Annual_Hours">8760</definedName>
    <definedName name="b" hidden="1">'[1]Exhaust Flow Comparison'!$B$166:$B$168</definedName>
    <definedName name="Boiler_CO">'Support Input Data'!$C$34</definedName>
    <definedName name="Boiler_Eff">'Support Input Data'!$D$6</definedName>
    <definedName name="Boiler_hp_to_MMBtu">'Support Input Data'!$D$4</definedName>
    <definedName name="Boiler_NOx">'Support Input Data'!$C$33</definedName>
    <definedName name="Boiler_PM10">'Support Input Data'!$C$36</definedName>
    <definedName name="Boiler_SO2">'Support Input Data'!$C$35</definedName>
    <definedName name="BSFC_hp">'Support Input Data'!$D$2</definedName>
    <definedName name="BSFC_kw" localSheetId="10">'Support Input Data'!$D$3</definedName>
    <definedName name="CONV_tpy_to_gs">907184.7/31536000</definedName>
    <definedName name="Daily_Factor">1</definedName>
    <definedName name="Egen_efficiency" localSheetId="10">'Support Input Data'!$D$5</definedName>
    <definedName name="frac_hrs">(8/12)</definedName>
    <definedName name="HHV_LHV_Ratio" localSheetId="10">'Support Input Data'!$D$9/'Support Input Data'!$D$10</definedName>
    <definedName name="k" hidden="1">'[1]Exhaust Flow Comparison'!$C$166:$C$168</definedName>
    <definedName name="Liquid_Fuel_Density" localSheetId="10">'Support Input Data'!$D$15</definedName>
    <definedName name="Liquid_Fuel_HHV" localSheetId="10">'Support Input Data'!$D$9</definedName>
    <definedName name="Non_ULSD_Fuel_Sulfur" localSheetId="10">'Support Input Data'!$D$14</definedName>
    <definedName name="phIImnth_adj">8760/4380</definedName>
    <definedName name="pph2gps">(4380/1)*(1/(8760*3600))*(453.592/1)</definedName>
    <definedName name="pph2gpsmp">(4380/1)*(1/(8760*3600))*(453.592/1)</definedName>
    <definedName name="pph2gpsPG5371">(730/1)*(1/(8760*3600))*(453.592/1)</definedName>
    <definedName name="pph2gpspgt10">(4380/1)*(1/(8760*3600))*(453.592/1)</definedName>
    <definedName name="pph2gpsuhm">(4380/1)*(1/(8760*3600))*(453.592/1)</definedName>
    <definedName name="_xlnm.Print_Area" localSheetId="0">Assumptions!$A$1:$S$73</definedName>
    <definedName name="_xlnm.Print_Area" localSheetId="15">'Heater-Engine'!$A$1:$ES$70</definedName>
    <definedName name="_xlnm.Print_Area" localSheetId="4">'Mobile Emissions'!$A$1:$N$23</definedName>
    <definedName name="_xlnm.Print_Area" localSheetId="2">'Mobile Eqt and Vehic'!$A$1:$DF$50</definedName>
    <definedName name="_xlnm.Print_Area" localSheetId="5">'Non-Road Emissions'!$B$1:$S$40</definedName>
    <definedName name="_xlnm.Print_Area" localSheetId="1">'Onsite Opper. Eqt and Vehic'!$A$1:$DG$26</definedName>
    <definedName name="_xlnm.Print_Area" localSheetId="11">'Support Equip Inventory'!$A$1:$D$84</definedName>
    <definedName name="_xlnm.Print_Area" localSheetId="10">'Support Input Data'!$A$1:$H$55</definedName>
    <definedName name="_xlnm.Print_Titles" localSheetId="5">'Non-Road Emissions'!$B:$B,'Non-Road Emissions'!$1:$2</definedName>
    <definedName name="scenario_adj">8760/(7*730)</definedName>
    <definedName name="Support_Equipment" localSheetId="11">'Support Equip Inventory'!$B$2:$D$84</definedName>
    <definedName name="T2_T3_T4_Avg_CO" localSheetId="12">'A Coeff'!$D$18</definedName>
    <definedName name="T2_T3_T4_Avg_HC" localSheetId="12">'A Coeff'!$G$18</definedName>
    <definedName name="T2_T3_T4_Avg_NOx" localSheetId="12">'A Coeff'!$E$18</definedName>
    <definedName name="T2_T3_T4_Avg_PM" localSheetId="12">'A Coeff'!$F$18</definedName>
    <definedName name="T3_T4_Avg_CO">'A Coeff'!A1</definedName>
    <definedName name="T3_T4_Avg_HC">'A Coeff'!D1048573</definedName>
    <definedName name="T3_T4_Avg_NOx">'A Coeff'!B1048573</definedName>
    <definedName name="T3_T4_Avg_PM">'A Coeff'!C1048573</definedName>
    <definedName name="X" hidden="1">'[1]Exhaust Flow Comparison'!$B$166:$B$168</definedName>
    <definedName name="y" hidden="1">'[1]Exhaust Flow Comparison'!$C$166:$C$168</definedName>
    <definedName name="z" hidden="1">'[1]Exhaust Flow Comparison'!$B$166:$B$168</definedName>
  </definedNames>
  <calcPr calcId="145621"/>
</workbook>
</file>

<file path=xl/calcChain.xml><?xml version="1.0" encoding="utf-8"?>
<calcChain xmlns="http://schemas.openxmlformats.org/spreadsheetml/2006/main">
  <c r="P636" i="61" l="1"/>
  <c r="P635" i="61"/>
  <c r="P634" i="61"/>
  <c r="P633" i="61"/>
  <c r="P632" i="61"/>
  <c r="P631" i="61"/>
  <c r="P630" i="61"/>
  <c r="P629" i="61"/>
  <c r="P628" i="61"/>
  <c r="P627" i="61"/>
  <c r="P626" i="61"/>
  <c r="P625" i="61"/>
  <c r="P624" i="61"/>
  <c r="P623" i="61"/>
  <c r="P622" i="61"/>
  <c r="P621" i="61"/>
  <c r="P620" i="61"/>
  <c r="P619" i="61"/>
  <c r="P618" i="61"/>
  <c r="P617" i="61"/>
  <c r="P616" i="61"/>
  <c r="P615" i="61"/>
  <c r="P614" i="61"/>
  <c r="P613" i="61"/>
  <c r="P612" i="61"/>
  <c r="P611" i="61"/>
  <c r="P610" i="61"/>
  <c r="P609" i="61"/>
  <c r="P608" i="61"/>
  <c r="P607" i="61"/>
  <c r="P606" i="61"/>
  <c r="P605" i="61"/>
  <c r="P604" i="61"/>
  <c r="P603" i="61"/>
  <c r="P602" i="61"/>
  <c r="P601" i="61"/>
  <c r="P600" i="61"/>
  <c r="P599" i="61"/>
  <c r="P598" i="61"/>
  <c r="P597" i="61"/>
  <c r="P596" i="61"/>
  <c r="P595" i="61"/>
  <c r="P594" i="61"/>
  <c r="P593" i="61"/>
  <c r="P592" i="61"/>
  <c r="P591" i="61"/>
  <c r="P590" i="61"/>
  <c r="P589" i="61"/>
  <c r="P588" i="61"/>
  <c r="P587" i="61"/>
  <c r="P586" i="61"/>
  <c r="P585" i="61"/>
  <c r="P584" i="61"/>
  <c r="P583" i="61"/>
  <c r="P582" i="61"/>
  <c r="P581" i="61"/>
  <c r="P580" i="61"/>
  <c r="P579" i="61"/>
  <c r="P578" i="61"/>
  <c r="P577" i="61"/>
  <c r="P576" i="61"/>
  <c r="P575" i="61"/>
  <c r="P574" i="61"/>
  <c r="P573" i="61"/>
  <c r="P572" i="61"/>
  <c r="P571" i="61"/>
  <c r="P570" i="61"/>
  <c r="P569" i="61"/>
  <c r="P568" i="61"/>
  <c r="P567" i="61"/>
  <c r="P566" i="61"/>
  <c r="P565" i="61"/>
  <c r="P564" i="61"/>
  <c r="P563" i="61"/>
  <c r="P562" i="61"/>
  <c r="P561" i="61"/>
  <c r="P560" i="61"/>
  <c r="P559" i="61"/>
  <c r="P558" i="61"/>
  <c r="P557" i="61"/>
  <c r="P556" i="61"/>
  <c r="P555" i="61"/>
  <c r="P554" i="61"/>
  <c r="P553" i="61"/>
  <c r="P552" i="61"/>
  <c r="P551" i="61"/>
  <c r="P550" i="61"/>
  <c r="P549" i="61"/>
  <c r="P548" i="61"/>
  <c r="P547" i="61"/>
  <c r="P546" i="61"/>
  <c r="P545" i="61"/>
  <c r="P544" i="61"/>
  <c r="P543" i="61"/>
  <c r="P542" i="61"/>
  <c r="P541" i="61"/>
  <c r="P540" i="61"/>
  <c r="P539" i="61"/>
  <c r="P538" i="61"/>
  <c r="P537" i="61"/>
  <c r="P536" i="61"/>
  <c r="P535" i="61"/>
  <c r="P534" i="61"/>
  <c r="P533" i="61"/>
  <c r="P532" i="61"/>
  <c r="P531" i="61"/>
  <c r="P530" i="61"/>
  <c r="P529" i="61"/>
  <c r="P528" i="61"/>
  <c r="P527" i="61"/>
  <c r="P526" i="61"/>
  <c r="P525" i="61"/>
  <c r="P524" i="61"/>
  <c r="P523" i="61"/>
  <c r="P522" i="61"/>
  <c r="P521" i="61"/>
  <c r="P520" i="61"/>
  <c r="P519" i="61"/>
  <c r="P518" i="61"/>
  <c r="P517" i="61"/>
  <c r="P516" i="61"/>
  <c r="P515" i="61"/>
  <c r="P514" i="61"/>
  <c r="P513" i="61"/>
  <c r="P512" i="61"/>
  <c r="P511" i="61"/>
  <c r="P510" i="61"/>
  <c r="P509" i="61"/>
  <c r="P508" i="61"/>
  <c r="P507" i="61"/>
  <c r="P506" i="61"/>
  <c r="P505" i="61"/>
  <c r="P504" i="61"/>
  <c r="P503" i="61"/>
  <c r="P502" i="61"/>
  <c r="P501" i="61"/>
  <c r="P500" i="61"/>
  <c r="P499" i="61"/>
  <c r="P498" i="61"/>
  <c r="P497" i="61"/>
  <c r="P496" i="61"/>
  <c r="P495" i="61"/>
  <c r="P494" i="61"/>
  <c r="P493" i="61"/>
  <c r="P492" i="61"/>
  <c r="P491" i="61"/>
  <c r="P490" i="61"/>
  <c r="P489" i="61"/>
  <c r="P488" i="61"/>
  <c r="P487" i="61"/>
  <c r="P486" i="61"/>
  <c r="P485" i="61"/>
  <c r="P484" i="61"/>
  <c r="P483" i="61"/>
  <c r="P482" i="61"/>
  <c r="P481" i="61"/>
  <c r="P480" i="61"/>
  <c r="P479" i="61"/>
  <c r="P478" i="61"/>
  <c r="P477" i="61"/>
  <c r="P476" i="61"/>
  <c r="P475" i="61"/>
  <c r="P474" i="61"/>
  <c r="P473" i="61"/>
  <c r="P472" i="61"/>
  <c r="P471" i="61"/>
  <c r="P470" i="61"/>
  <c r="P469" i="61"/>
  <c r="P468" i="61"/>
  <c r="P467" i="61"/>
  <c r="P466" i="61"/>
  <c r="P465" i="61"/>
  <c r="P464" i="61"/>
  <c r="P463" i="61"/>
  <c r="P462" i="61"/>
  <c r="P461" i="61"/>
  <c r="P460" i="61"/>
  <c r="P459" i="61"/>
  <c r="P458" i="61"/>
  <c r="P457" i="61"/>
  <c r="P456" i="61"/>
  <c r="P455" i="61"/>
  <c r="P454" i="61"/>
  <c r="P453" i="61"/>
  <c r="P452" i="61"/>
  <c r="P451" i="61"/>
  <c r="P450" i="61"/>
  <c r="P449" i="61"/>
  <c r="P448" i="61"/>
  <c r="P447" i="61"/>
  <c r="P446" i="61"/>
  <c r="P445" i="61"/>
  <c r="P444" i="61"/>
  <c r="P443" i="61"/>
  <c r="P442" i="61"/>
  <c r="P441" i="61"/>
  <c r="P440" i="61"/>
  <c r="P439" i="61"/>
  <c r="P438" i="61"/>
  <c r="P437" i="61"/>
  <c r="P436" i="61"/>
  <c r="P435" i="61"/>
  <c r="P434" i="61"/>
  <c r="P433" i="61"/>
  <c r="P432" i="61"/>
  <c r="P431" i="61"/>
  <c r="P430" i="61"/>
  <c r="P429" i="61"/>
  <c r="P428" i="61"/>
  <c r="P427" i="61"/>
  <c r="P426" i="61"/>
  <c r="P425" i="61"/>
  <c r="P424" i="61"/>
  <c r="P423" i="61"/>
  <c r="P422" i="61"/>
  <c r="P421" i="61"/>
  <c r="P420" i="61"/>
  <c r="P419" i="61"/>
  <c r="P418" i="61"/>
  <c r="P417" i="61"/>
  <c r="P416" i="61"/>
  <c r="P415" i="61"/>
  <c r="P414" i="61"/>
  <c r="P413" i="61"/>
  <c r="P412" i="61"/>
  <c r="P411" i="61"/>
  <c r="P410" i="61"/>
  <c r="P409" i="61"/>
  <c r="P408" i="61"/>
  <c r="P407" i="61"/>
  <c r="P406" i="61"/>
  <c r="P405" i="61"/>
  <c r="P404" i="61"/>
  <c r="P403" i="61"/>
  <c r="P402" i="61"/>
  <c r="P401" i="61"/>
  <c r="P400" i="61"/>
  <c r="P399" i="61"/>
  <c r="P398" i="61"/>
  <c r="P397" i="61"/>
  <c r="P396" i="61"/>
  <c r="P395" i="61"/>
  <c r="P394" i="61"/>
  <c r="P393" i="61"/>
  <c r="P392" i="61"/>
  <c r="P391" i="61"/>
  <c r="P390" i="61"/>
  <c r="P389" i="61"/>
  <c r="P388" i="61"/>
  <c r="P387" i="61"/>
  <c r="P386" i="61"/>
  <c r="P385" i="61"/>
  <c r="P384" i="61"/>
  <c r="P383" i="61"/>
  <c r="P382" i="61"/>
  <c r="P381" i="61"/>
  <c r="P380" i="61"/>
  <c r="P379" i="61"/>
  <c r="P378" i="61"/>
  <c r="P377" i="61"/>
  <c r="P376" i="61"/>
  <c r="P375" i="61"/>
  <c r="P374" i="61"/>
  <c r="P373" i="61"/>
  <c r="P372" i="61"/>
  <c r="P371" i="61"/>
  <c r="P370" i="61"/>
  <c r="P369" i="61"/>
  <c r="P368" i="61"/>
  <c r="P367" i="61"/>
  <c r="P366" i="61"/>
  <c r="P365" i="61"/>
  <c r="P364" i="61"/>
  <c r="P363" i="61"/>
  <c r="P362" i="61"/>
  <c r="P361" i="61"/>
  <c r="P360" i="61"/>
  <c r="P359" i="61"/>
  <c r="P358" i="61"/>
  <c r="P357" i="61"/>
  <c r="P356" i="61"/>
  <c r="P355" i="61"/>
  <c r="P354" i="61"/>
  <c r="P353" i="61"/>
  <c r="P352" i="61"/>
  <c r="P351" i="61"/>
  <c r="P350" i="61"/>
  <c r="P349" i="61"/>
  <c r="P348" i="61"/>
  <c r="P347" i="61"/>
  <c r="P346" i="61"/>
  <c r="P345" i="61"/>
  <c r="P344" i="61"/>
  <c r="P343" i="61"/>
  <c r="P342" i="61"/>
  <c r="P341" i="61"/>
  <c r="P340" i="61"/>
  <c r="P339" i="61"/>
  <c r="P338" i="61"/>
  <c r="P337" i="61"/>
  <c r="P336" i="61"/>
  <c r="P335" i="61"/>
  <c r="P334" i="61"/>
  <c r="P333" i="61"/>
  <c r="P332" i="61"/>
  <c r="P331" i="61"/>
  <c r="P330" i="61"/>
  <c r="P329" i="61"/>
  <c r="P328" i="61"/>
  <c r="P327" i="61"/>
  <c r="P326" i="61"/>
  <c r="P325" i="61"/>
  <c r="P324" i="61"/>
  <c r="P323" i="61"/>
  <c r="P322" i="61"/>
  <c r="P321" i="61"/>
  <c r="P320" i="61"/>
  <c r="P319" i="61"/>
  <c r="P318" i="61"/>
  <c r="P317" i="61"/>
  <c r="P316" i="61"/>
  <c r="P315" i="61"/>
  <c r="P314" i="61"/>
  <c r="P313" i="61"/>
  <c r="P312" i="61"/>
  <c r="P311" i="61"/>
  <c r="P310" i="61"/>
  <c r="P309" i="61"/>
  <c r="P308" i="61"/>
  <c r="P307" i="61"/>
  <c r="P306" i="61"/>
  <c r="P305" i="61"/>
  <c r="P304" i="61"/>
  <c r="P303" i="61"/>
  <c r="P302" i="61"/>
  <c r="P301" i="61"/>
  <c r="P300" i="61"/>
  <c r="P299" i="61"/>
  <c r="P298" i="61"/>
  <c r="P297" i="61"/>
  <c r="P296" i="61"/>
  <c r="P295" i="61"/>
  <c r="P294" i="61"/>
  <c r="P293" i="61"/>
  <c r="P292" i="61"/>
  <c r="P291" i="61"/>
  <c r="P290" i="61"/>
  <c r="P289" i="61"/>
  <c r="P288" i="61"/>
  <c r="P287" i="61"/>
  <c r="P286" i="61"/>
  <c r="P285" i="61"/>
  <c r="P284" i="61"/>
  <c r="P283" i="61"/>
  <c r="P282" i="61"/>
  <c r="P281" i="61"/>
  <c r="P280" i="61"/>
  <c r="P279" i="61"/>
  <c r="P278" i="61"/>
  <c r="P277" i="61"/>
  <c r="P276" i="61"/>
  <c r="P275" i="61"/>
  <c r="P274" i="61"/>
  <c r="P273" i="61"/>
  <c r="P272" i="61"/>
  <c r="P271" i="61"/>
  <c r="P270" i="61"/>
  <c r="P269" i="61"/>
  <c r="P268" i="61"/>
  <c r="P267" i="61"/>
  <c r="P266" i="61"/>
  <c r="P265" i="61"/>
  <c r="P264" i="61"/>
  <c r="P263" i="61"/>
  <c r="P262" i="61"/>
  <c r="P261" i="61"/>
  <c r="P260" i="61"/>
  <c r="P259" i="61"/>
  <c r="P258" i="61"/>
  <c r="P257" i="61"/>
  <c r="P256" i="61"/>
  <c r="P255" i="61"/>
  <c r="P254" i="61"/>
  <c r="P253" i="61"/>
  <c r="P252" i="61"/>
  <c r="P251" i="61"/>
  <c r="P250" i="61"/>
  <c r="P249" i="61"/>
  <c r="P248" i="61"/>
  <c r="P247" i="61"/>
  <c r="P246" i="61"/>
  <c r="P245" i="61"/>
  <c r="P244" i="61"/>
  <c r="P243" i="61"/>
  <c r="P242" i="61"/>
  <c r="P241" i="61"/>
  <c r="P240" i="61"/>
  <c r="P239" i="61"/>
  <c r="P238" i="61"/>
  <c r="P237" i="61"/>
  <c r="P236" i="61"/>
  <c r="P235" i="61"/>
  <c r="P234" i="61"/>
  <c r="P233" i="61"/>
  <c r="P232" i="61"/>
  <c r="P231" i="61"/>
  <c r="P230" i="61"/>
  <c r="P229" i="61"/>
  <c r="P228" i="61"/>
  <c r="P227" i="61"/>
  <c r="P226" i="61"/>
  <c r="P225" i="61"/>
  <c r="P224" i="61"/>
  <c r="P223" i="61"/>
  <c r="P222" i="61"/>
  <c r="P221" i="61"/>
  <c r="P220" i="61"/>
  <c r="P219" i="61"/>
  <c r="P218" i="61"/>
  <c r="P217" i="61"/>
  <c r="P216" i="61"/>
  <c r="P215" i="61"/>
  <c r="P214" i="61"/>
  <c r="P213" i="61"/>
  <c r="P212" i="61"/>
  <c r="P211" i="61"/>
  <c r="P210" i="61"/>
  <c r="P209" i="61"/>
  <c r="P208" i="61"/>
  <c r="P207" i="61"/>
  <c r="P206" i="61"/>
  <c r="P205" i="61"/>
  <c r="P204" i="61"/>
  <c r="P203" i="61"/>
  <c r="P202" i="61"/>
  <c r="P201" i="61"/>
  <c r="P200" i="61"/>
  <c r="P199" i="61"/>
  <c r="P198" i="61"/>
  <c r="P197" i="61"/>
  <c r="P196" i="61"/>
  <c r="P195" i="61"/>
  <c r="P194" i="61"/>
  <c r="P193" i="61"/>
  <c r="P192" i="61"/>
  <c r="P191" i="61"/>
  <c r="P190" i="61"/>
  <c r="P189" i="61"/>
  <c r="P188" i="61"/>
  <c r="P187" i="61"/>
  <c r="P186" i="61"/>
  <c r="P185" i="61"/>
  <c r="P184" i="61"/>
  <c r="P183" i="61"/>
  <c r="P182" i="61"/>
  <c r="P181" i="61"/>
  <c r="P180" i="61"/>
  <c r="P179" i="61"/>
  <c r="P178" i="61"/>
  <c r="P177" i="61"/>
  <c r="P176" i="61"/>
  <c r="P175" i="61"/>
  <c r="P174" i="61"/>
  <c r="P173" i="61"/>
  <c r="P172" i="61"/>
  <c r="P171" i="61"/>
  <c r="P170" i="61"/>
  <c r="P169" i="61"/>
  <c r="P168" i="61"/>
  <c r="P167" i="61"/>
  <c r="P166" i="61"/>
  <c r="P165" i="61"/>
  <c r="P164" i="61"/>
  <c r="P163" i="61"/>
  <c r="P162" i="61"/>
  <c r="P161" i="61"/>
  <c r="P160" i="61"/>
  <c r="P159" i="61"/>
  <c r="P158" i="61"/>
  <c r="P157" i="61"/>
  <c r="P156" i="61"/>
  <c r="P155" i="61"/>
  <c r="P154" i="61"/>
  <c r="P153" i="61"/>
  <c r="P152" i="61"/>
  <c r="P151" i="61"/>
  <c r="P150" i="61"/>
  <c r="P149" i="61"/>
  <c r="P148" i="61"/>
  <c r="P147" i="61"/>
  <c r="P146" i="61"/>
  <c r="P145" i="61"/>
  <c r="P144" i="61"/>
  <c r="P143" i="61"/>
  <c r="P142" i="61"/>
  <c r="P141" i="61"/>
  <c r="P140" i="61"/>
  <c r="P139" i="61"/>
  <c r="P138" i="61"/>
  <c r="P137" i="61"/>
  <c r="P136" i="61"/>
  <c r="P135" i="61"/>
  <c r="P134" i="61"/>
  <c r="P133" i="61"/>
  <c r="P132" i="61"/>
  <c r="P131" i="61"/>
  <c r="P130" i="61"/>
  <c r="P129" i="61"/>
  <c r="P128" i="61"/>
  <c r="P127" i="61"/>
  <c r="P126" i="61"/>
  <c r="P125" i="61"/>
  <c r="P124" i="61"/>
  <c r="P123" i="61"/>
  <c r="P122" i="61"/>
  <c r="P121" i="61"/>
  <c r="P120" i="61"/>
  <c r="P119" i="61"/>
  <c r="P118" i="61"/>
  <c r="P117" i="61"/>
  <c r="P116" i="61"/>
  <c r="P115" i="61"/>
  <c r="P114" i="61"/>
  <c r="P113" i="61"/>
  <c r="P112" i="61"/>
  <c r="P111" i="61"/>
  <c r="P110" i="61"/>
  <c r="P109" i="61"/>
  <c r="P108" i="61"/>
  <c r="P107" i="61"/>
  <c r="P106" i="61"/>
  <c r="P105" i="61"/>
  <c r="P104" i="61"/>
  <c r="P103" i="61"/>
  <c r="P102" i="61"/>
  <c r="P101" i="61"/>
  <c r="P100" i="61"/>
  <c r="P99" i="61"/>
  <c r="P98" i="61"/>
  <c r="P97" i="61"/>
  <c r="P96" i="61"/>
  <c r="P95" i="61"/>
  <c r="P94" i="61"/>
  <c r="P93" i="61"/>
  <c r="P92" i="61"/>
  <c r="P91" i="61"/>
  <c r="P90" i="61"/>
  <c r="P89" i="61"/>
  <c r="P88" i="61"/>
  <c r="P87" i="61"/>
  <c r="P86" i="61"/>
  <c r="P85" i="61"/>
  <c r="P84" i="61"/>
  <c r="P83" i="61"/>
  <c r="P82" i="61"/>
  <c r="P81" i="61"/>
  <c r="P80" i="61"/>
  <c r="P79" i="61"/>
  <c r="P78" i="61"/>
  <c r="P77" i="61"/>
  <c r="P76" i="61"/>
  <c r="P75" i="61"/>
  <c r="P74" i="61"/>
  <c r="P73" i="61"/>
  <c r="P72" i="61"/>
  <c r="P71" i="61"/>
  <c r="P70" i="61"/>
  <c r="P69" i="61"/>
  <c r="P68" i="61"/>
  <c r="P67" i="61"/>
  <c r="P66" i="61"/>
  <c r="P65" i="61"/>
  <c r="P64" i="61"/>
  <c r="P63" i="61"/>
  <c r="P62" i="61"/>
  <c r="P61" i="61"/>
  <c r="P60" i="61"/>
  <c r="P59" i="61"/>
  <c r="P58" i="61"/>
  <c r="P57" i="61"/>
  <c r="P56" i="61"/>
  <c r="P55" i="61"/>
  <c r="P54" i="61"/>
  <c r="P53" i="61"/>
  <c r="P52" i="61"/>
  <c r="P51" i="61"/>
  <c r="P50" i="61"/>
  <c r="P49" i="61"/>
  <c r="P48" i="61"/>
  <c r="P47" i="61"/>
  <c r="P46" i="61"/>
  <c r="P45" i="61"/>
  <c r="P44" i="61"/>
  <c r="P43" i="61"/>
  <c r="P42" i="61"/>
  <c r="P41" i="61"/>
  <c r="P40" i="61"/>
  <c r="P39" i="61"/>
  <c r="P38" i="61"/>
  <c r="P37" i="61"/>
  <c r="P36" i="61"/>
  <c r="P35" i="61"/>
  <c r="P34" i="61"/>
  <c r="P33" i="61"/>
  <c r="P32" i="61"/>
  <c r="P31" i="61"/>
  <c r="P30" i="61"/>
  <c r="P29" i="61"/>
  <c r="P28" i="61"/>
  <c r="P27" i="61"/>
  <c r="P26" i="61"/>
  <c r="P25" i="61"/>
  <c r="P24" i="61"/>
  <c r="P23" i="61"/>
  <c r="P22" i="61"/>
  <c r="P21" i="61"/>
  <c r="P20" i="61"/>
  <c r="P19" i="61"/>
  <c r="P18" i="61"/>
  <c r="P17" i="61"/>
  <c r="P16" i="61"/>
  <c r="P15" i="61"/>
  <c r="P14" i="61"/>
  <c r="P13" i="61"/>
  <c r="P12" i="61"/>
  <c r="P11" i="61"/>
  <c r="P10" i="61"/>
  <c r="P9" i="61"/>
  <c r="P8" i="61"/>
  <c r="G2" i="61"/>
  <c r="D18" i="70" l="1"/>
  <c r="G19" i="70"/>
  <c r="F19" i="70"/>
  <c r="E19" i="70"/>
  <c r="D19" i="70"/>
  <c r="G18" i="70" l="1"/>
  <c r="F18" i="70"/>
  <c r="E18" i="70"/>
  <c r="G2" i="70"/>
  <c r="E42" i="68" l="1"/>
  <c r="E41" i="68"/>
  <c r="E40" i="68"/>
  <c r="E37" i="68"/>
  <c r="E36" i="68"/>
  <c r="E35" i="68"/>
  <c r="C35" i="68"/>
  <c r="E34" i="68"/>
  <c r="E33" i="68"/>
  <c r="C30" i="68"/>
  <c r="C28" i="68"/>
  <c r="C23" i="68"/>
  <c r="C21" i="68"/>
  <c r="D4" i="68"/>
  <c r="P636" i="60" l="1"/>
  <c r="P635" i="60"/>
  <c r="P634" i="60"/>
  <c r="P633" i="60"/>
  <c r="P632" i="60"/>
  <c r="P631" i="60"/>
  <c r="P630" i="60"/>
  <c r="P629" i="60"/>
  <c r="P628" i="60"/>
  <c r="P627" i="60"/>
  <c r="P626" i="60"/>
  <c r="P625" i="60"/>
  <c r="P624" i="60"/>
  <c r="P623" i="60"/>
  <c r="P622" i="60"/>
  <c r="P621" i="60"/>
  <c r="P620" i="60"/>
  <c r="P619" i="60"/>
  <c r="P618" i="60"/>
  <c r="P617" i="60"/>
  <c r="P616" i="60"/>
  <c r="P615" i="60"/>
  <c r="P614" i="60"/>
  <c r="P613" i="60"/>
  <c r="P612" i="60"/>
  <c r="P611" i="60"/>
  <c r="P610" i="60"/>
  <c r="P609" i="60"/>
  <c r="P608" i="60"/>
  <c r="P607" i="60"/>
  <c r="P606" i="60"/>
  <c r="P605" i="60"/>
  <c r="P604" i="60"/>
  <c r="P603" i="60"/>
  <c r="P602" i="60"/>
  <c r="P601" i="60"/>
  <c r="P600" i="60"/>
  <c r="P599" i="60"/>
  <c r="P598" i="60"/>
  <c r="P597" i="60"/>
  <c r="P596" i="60"/>
  <c r="P595" i="60"/>
  <c r="P594" i="60"/>
  <c r="P593" i="60"/>
  <c r="P592" i="60"/>
  <c r="P591" i="60"/>
  <c r="P590" i="60"/>
  <c r="P589" i="60"/>
  <c r="P588" i="60"/>
  <c r="P587" i="60"/>
  <c r="P586" i="60"/>
  <c r="P585" i="60"/>
  <c r="P584" i="60"/>
  <c r="P583" i="60"/>
  <c r="P582" i="60"/>
  <c r="P581" i="60"/>
  <c r="P580" i="60"/>
  <c r="P579" i="60"/>
  <c r="P578" i="60"/>
  <c r="P577" i="60"/>
  <c r="P576" i="60"/>
  <c r="P575" i="60"/>
  <c r="P574" i="60"/>
  <c r="P573" i="60"/>
  <c r="P572" i="60"/>
  <c r="P571" i="60"/>
  <c r="P570" i="60"/>
  <c r="P569" i="60"/>
  <c r="P568" i="60"/>
  <c r="P567" i="60"/>
  <c r="P566" i="60"/>
  <c r="P565" i="60"/>
  <c r="P564" i="60"/>
  <c r="P563" i="60"/>
  <c r="P562" i="60"/>
  <c r="P561" i="60"/>
  <c r="P560" i="60"/>
  <c r="P559" i="60"/>
  <c r="P558" i="60"/>
  <c r="P557" i="60"/>
  <c r="P556" i="60"/>
  <c r="P555" i="60"/>
  <c r="P554" i="60"/>
  <c r="P553" i="60"/>
  <c r="P552" i="60"/>
  <c r="P551" i="60"/>
  <c r="P550" i="60"/>
  <c r="P549" i="60"/>
  <c r="P548" i="60"/>
  <c r="P547" i="60"/>
  <c r="P546" i="60"/>
  <c r="P545" i="60"/>
  <c r="P544" i="60"/>
  <c r="P543" i="60"/>
  <c r="P542" i="60"/>
  <c r="P541" i="60"/>
  <c r="P540" i="60"/>
  <c r="P539" i="60"/>
  <c r="P538" i="60"/>
  <c r="P537" i="60"/>
  <c r="P536" i="60"/>
  <c r="P535" i="60"/>
  <c r="P534" i="60"/>
  <c r="P533" i="60"/>
  <c r="P532" i="60"/>
  <c r="P531" i="60"/>
  <c r="P530" i="60"/>
  <c r="P529" i="60"/>
  <c r="P528" i="60"/>
  <c r="P527" i="60"/>
  <c r="P526" i="60"/>
  <c r="P525" i="60"/>
  <c r="P524" i="60"/>
  <c r="P523" i="60"/>
  <c r="P522" i="60"/>
  <c r="P521" i="60"/>
  <c r="P520" i="60"/>
  <c r="P519" i="60"/>
  <c r="P518" i="60"/>
  <c r="P517" i="60"/>
  <c r="P516" i="60"/>
  <c r="P515" i="60"/>
  <c r="P514" i="60"/>
  <c r="P513" i="60"/>
  <c r="P512" i="60"/>
  <c r="P511" i="60"/>
  <c r="P510" i="60"/>
  <c r="P509" i="60"/>
  <c r="P508" i="60"/>
  <c r="P507" i="60"/>
  <c r="P506" i="60"/>
  <c r="P505" i="60"/>
  <c r="P504" i="60"/>
  <c r="P503" i="60"/>
  <c r="P502" i="60"/>
  <c r="P501" i="60"/>
  <c r="P500" i="60"/>
  <c r="P499" i="60"/>
  <c r="P498" i="60"/>
  <c r="P497" i="60"/>
  <c r="P496" i="60"/>
  <c r="P495" i="60"/>
  <c r="P494" i="60"/>
  <c r="P493" i="60"/>
  <c r="P492" i="60"/>
  <c r="P491" i="60"/>
  <c r="P490" i="60"/>
  <c r="P489" i="60"/>
  <c r="P488" i="60"/>
  <c r="P487" i="60"/>
  <c r="P486" i="60"/>
  <c r="P485" i="60"/>
  <c r="P484" i="60"/>
  <c r="P483" i="60"/>
  <c r="P482" i="60"/>
  <c r="P481" i="60"/>
  <c r="P480" i="60"/>
  <c r="P479" i="60"/>
  <c r="P478" i="60"/>
  <c r="P477" i="60"/>
  <c r="P476" i="60"/>
  <c r="P475" i="60"/>
  <c r="P474" i="60"/>
  <c r="P473" i="60"/>
  <c r="P472" i="60"/>
  <c r="P471" i="60"/>
  <c r="P470" i="60"/>
  <c r="P469" i="60"/>
  <c r="P468" i="60"/>
  <c r="P467" i="60"/>
  <c r="P466" i="60"/>
  <c r="P465" i="60"/>
  <c r="P464" i="60"/>
  <c r="P463" i="60"/>
  <c r="P462" i="60"/>
  <c r="P461" i="60"/>
  <c r="P460" i="60"/>
  <c r="P459" i="60"/>
  <c r="P458" i="60"/>
  <c r="P457" i="60"/>
  <c r="P456" i="60"/>
  <c r="P455" i="60"/>
  <c r="P454" i="60"/>
  <c r="P453" i="60"/>
  <c r="P452" i="60"/>
  <c r="P451" i="60"/>
  <c r="P450" i="60"/>
  <c r="P449" i="60"/>
  <c r="P448" i="60"/>
  <c r="P447" i="60"/>
  <c r="P446" i="60"/>
  <c r="P445" i="60"/>
  <c r="P444" i="60"/>
  <c r="P443" i="60"/>
  <c r="P442" i="60"/>
  <c r="P441" i="60"/>
  <c r="P440" i="60"/>
  <c r="P439" i="60"/>
  <c r="P438" i="60"/>
  <c r="P437" i="60"/>
  <c r="P436" i="60"/>
  <c r="P435" i="60"/>
  <c r="P434" i="60"/>
  <c r="P433" i="60"/>
  <c r="P432" i="60"/>
  <c r="P431" i="60"/>
  <c r="P430" i="60"/>
  <c r="P429" i="60"/>
  <c r="P428" i="60"/>
  <c r="P427" i="60"/>
  <c r="P426" i="60"/>
  <c r="P425" i="60"/>
  <c r="P424" i="60"/>
  <c r="P423" i="60"/>
  <c r="P422" i="60"/>
  <c r="P421" i="60"/>
  <c r="P420" i="60"/>
  <c r="P419" i="60"/>
  <c r="P418" i="60"/>
  <c r="P417" i="60"/>
  <c r="P416" i="60"/>
  <c r="P415" i="60"/>
  <c r="P414" i="60"/>
  <c r="P413" i="60"/>
  <c r="P412" i="60"/>
  <c r="P411" i="60"/>
  <c r="P410" i="60"/>
  <c r="P409" i="60"/>
  <c r="P408" i="60"/>
  <c r="P407" i="60"/>
  <c r="P406" i="60"/>
  <c r="P405" i="60"/>
  <c r="P404" i="60"/>
  <c r="P403" i="60"/>
  <c r="P402" i="60"/>
  <c r="P401" i="60"/>
  <c r="P400" i="60"/>
  <c r="P399" i="60"/>
  <c r="P398" i="60"/>
  <c r="P397" i="60"/>
  <c r="P396" i="60"/>
  <c r="P395" i="60"/>
  <c r="P394" i="60"/>
  <c r="P393" i="60"/>
  <c r="P392" i="60"/>
  <c r="P391" i="60"/>
  <c r="P390" i="60"/>
  <c r="P389" i="60"/>
  <c r="P388" i="60"/>
  <c r="P387" i="60"/>
  <c r="P386" i="60"/>
  <c r="P385" i="60"/>
  <c r="P384" i="60"/>
  <c r="P383" i="60"/>
  <c r="P382" i="60"/>
  <c r="P381" i="60"/>
  <c r="P380" i="60"/>
  <c r="P379" i="60"/>
  <c r="P378" i="60"/>
  <c r="P377" i="60"/>
  <c r="P376" i="60"/>
  <c r="P375" i="60"/>
  <c r="P374" i="60"/>
  <c r="P373" i="60"/>
  <c r="P372" i="60"/>
  <c r="P371" i="60"/>
  <c r="P370" i="60"/>
  <c r="P369" i="60"/>
  <c r="P368" i="60"/>
  <c r="P367" i="60"/>
  <c r="P366" i="60"/>
  <c r="P365" i="60"/>
  <c r="P364" i="60"/>
  <c r="P363" i="60"/>
  <c r="P362" i="60"/>
  <c r="P361" i="60"/>
  <c r="P360" i="60"/>
  <c r="P359" i="60"/>
  <c r="P358" i="60"/>
  <c r="P357" i="60"/>
  <c r="P356" i="60"/>
  <c r="P355" i="60"/>
  <c r="P354" i="60"/>
  <c r="P353" i="60"/>
  <c r="P352" i="60"/>
  <c r="P351" i="60"/>
  <c r="P350" i="60"/>
  <c r="P349" i="60"/>
  <c r="P348" i="60"/>
  <c r="P347" i="60"/>
  <c r="P346" i="60"/>
  <c r="P345" i="60"/>
  <c r="P344" i="60"/>
  <c r="P343" i="60"/>
  <c r="P342" i="60"/>
  <c r="P341" i="60"/>
  <c r="P340" i="60"/>
  <c r="P339" i="60"/>
  <c r="P338" i="60"/>
  <c r="P337" i="60"/>
  <c r="P336" i="60"/>
  <c r="P335" i="60"/>
  <c r="P334" i="60"/>
  <c r="P333" i="60"/>
  <c r="P332" i="60"/>
  <c r="P331" i="60"/>
  <c r="P330" i="60"/>
  <c r="P329" i="60"/>
  <c r="P328" i="60"/>
  <c r="P327" i="60"/>
  <c r="P326" i="60"/>
  <c r="P325" i="60"/>
  <c r="P324" i="60"/>
  <c r="P323" i="60"/>
  <c r="P322" i="60"/>
  <c r="P321" i="60"/>
  <c r="P320" i="60"/>
  <c r="P319" i="60"/>
  <c r="P318" i="60"/>
  <c r="P317" i="60"/>
  <c r="P316" i="60"/>
  <c r="P315" i="60"/>
  <c r="P314" i="60"/>
  <c r="P313" i="60"/>
  <c r="P312" i="60"/>
  <c r="P311" i="60"/>
  <c r="P310" i="60"/>
  <c r="P309" i="60"/>
  <c r="P308" i="60"/>
  <c r="P307" i="60"/>
  <c r="P306" i="60"/>
  <c r="P305" i="60"/>
  <c r="P304" i="60"/>
  <c r="P303" i="60"/>
  <c r="P302" i="60"/>
  <c r="P301" i="60"/>
  <c r="P300" i="60"/>
  <c r="P299" i="60"/>
  <c r="P298" i="60"/>
  <c r="P297" i="60"/>
  <c r="P296" i="60"/>
  <c r="P295" i="60"/>
  <c r="P294" i="60"/>
  <c r="P293" i="60"/>
  <c r="P292" i="60"/>
  <c r="P291" i="60"/>
  <c r="P290" i="60"/>
  <c r="P289" i="60"/>
  <c r="P288" i="60"/>
  <c r="P287" i="60"/>
  <c r="P286" i="60"/>
  <c r="P285" i="60"/>
  <c r="P284" i="60"/>
  <c r="P283" i="60"/>
  <c r="P282" i="60"/>
  <c r="P281" i="60"/>
  <c r="P280" i="60"/>
  <c r="P279" i="60"/>
  <c r="P278" i="60"/>
  <c r="P277" i="60"/>
  <c r="P276" i="60"/>
  <c r="P275" i="60"/>
  <c r="P274" i="60"/>
  <c r="P273" i="60"/>
  <c r="P272" i="60"/>
  <c r="P271" i="60"/>
  <c r="P270" i="60"/>
  <c r="P269" i="60"/>
  <c r="P268" i="60"/>
  <c r="P267" i="60"/>
  <c r="P266" i="60"/>
  <c r="P265" i="60"/>
  <c r="P264" i="60"/>
  <c r="P263" i="60"/>
  <c r="P262" i="60"/>
  <c r="P261" i="60"/>
  <c r="P260" i="60"/>
  <c r="P259" i="60"/>
  <c r="P258" i="60"/>
  <c r="P257" i="60"/>
  <c r="P256" i="60"/>
  <c r="P255" i="60"/>
  <c r="P254" i="60"/>
  <c r="P253" i="60"/>
  <c r="P252" i="60"/>
  <c r="P251" i="60"/>
  <c r="P250" i="60"/>
  <c r="P249" i="60"/>
  <c r="P248" i="60"/>
  <c r="P247" i="60"/>
  <c r="P246" i="60"/>
  <c r="P245" i="60"/>
  <c r="P244" i="60"/>
  <c r="P243" i="60"/>
  <c r="P242" i="60"/>
  <c r="P241" i="60"/>
  <c r="P240" i="60"/>
  <c r="P239" i="60"/>
  <c r="P238" i="60"/>
  <c r="P237" i="60"/>
  <c r="P236" i="60"/>
  <c r="P235" i="60"/>
  <c r="P234" i="60"/>
  <c r="P233" i="60"/>
  <c r="P232" i="60"/>
  <c r="P231" i="60"/>
  <c r="P230" i="60"/>
  <c r="P229" i="60"/>
  <c r="P228" i="60"/>
  <c r="P227" i="60"/>
  <c r="P226" i="60"/>
  <c r="P225" i="60"/>
  <c r="P224" i="60"/>
  <c r="P223" i="60"/>
  <c r="P222" i="60"/>
  <c r="P221" i="60"/>
  <c r="P220" i="60"/>
  <c r="P219" i="60"/>
  <c r="P218" i="60"/>
  <c r="P217" i="60"/>
  <c r="P216" i="60"/>
  <c r="P215" i="60"/>
  <c r="P214" i="60"/>
  <c r="P213" i="60"/>
  <c r="P212" i="60"/>
  <c r="P211" i="60"/>
  <c r="P210" i="60"/>
  <c r="P209" i="60"/>
  <c r="P208" i="60"/>
  <c r="P207" i="60"/>
  <c r="P206" i="60"/>
  <c r="P205" i="60"/>
  <c r="P204" i="60"/>
  <c r="P203" i="60"/>
  <c r="P202" i="60"/>
  <c r="P201" i="60"/>
  <c r="P200" i="60"/>
  <c r="P199" i="60"/>
  <c r="P198" i="60"/>
  <c r="P197" i="60"/>
  <c r="P196" i="60"/>
  <c r="P195" i="60"/>
  <c r="P194" i="60"/>
  <c r="P193" i="60"/>
  <c r="P192" i="60"/>
  <c r="P191" i="60"/>
  <c r="P190" i="60"/>
  <c r="P189" i="60"/>
  <c r="P188" i="60"/>
  <c r="P187" i="60"/>
  <c r="P186" i="60"/>
  <c r="P185" i="60"/>
  <c r="P184" i="60"/>
  <c r="P183" i="60"/>
  <c r="P182" i="60"/>
  <c r="P181" i="60"/>
  <c r="P180" i="60"/>
  <c r="P179" i="60"/>
  <c r="P178" i="60"/>
  <c r="P177" i="60"/>
  <c r="P176" i="60"/>
  <c r="P175" i="60"/>
  <c r="P174" i="60"/>
  <c r="P173" i="60"/>
  <c r="P172" i="60"/>
  <c r="P171" i="60"/>
  <c r="P170" i="60"/>
  <c r="P169" i="60"/>
  <c r="P168" i="60"/>
  <c r="P167" i="60"/>
  <c r="P166" i="60"/>
  <c r="P165" i="60"/>
  <c r="P164" i="60"/>
  <c r="P163" i="60"/>
  <c r="P162" i="60"/>
  <c r="P161" i="60"/>
  <c r="P160" i="60"/>
  <c r="P159" i="60"/>
  <c r="P158" i="60"/>
  <c r="P157" i="60"/>
  <c r="P156" i="60"/>
  <c r="P155" i="60"/>
  <c r="P154" i="60"/>
  <c r="P153" i="60"/>
  <c r="P152" i="60"/>
  <c r="P151" i="60"/>
  <c r="P150" i="60"/>
  <c r="P149" i="60"/>
  <c r="P148" i="60"/>
  <c r="P147" i="60"/>
  <c r="P146" i="60"/>
  <c r="P145" i="60"/>
  <c r="P144" i="60"/>
  <c r="P143" i="60"/>
  <c r="P142" i="60"/>
  <c r="P141" i="60"/>
  <c r="P140" i="60"/>
  <c r="P139" i="60"/>
  <c r="P138" i="60"/>
  <c r="P137" i="60"/>
  <c r="P136" i="60"/>
  <c r="P135" i="60"/>
  <c r="P134" i="60"/>
  <c r="P133" i="60"/>
  <c r="P132" i="60"/>
  <c r="P131" i="60"/>
  <c r="P130" i="60"/>
  <c r="P129" i="60"/>
  <c r="P128" i="60"/>
  <c r="P127" i="60"/>
  <c r="P126" i="60"/>
  <c r="P125" i="60"/>
  <c r="P124" i="60"/>
  <c r="P123" i="60"/>
  <c r="P122" i="60"/>
  <c r="P121" i="60"/>
  <c r="P120" i="60"/>
  <c r="P119" i="60"/>
  <c r="P118" i="60"/>
  <c r="P117" i="60"/>
  <c r="P116" i="60"/>
  <c r="P115" i="60"/>
  <c r="P114" i="60"/>
  <c r="P113" i="60"/>
  <c r="P112" i="60"/>
  <c r="P111" i="60"/>
  <c r="P110" i="60"/>
  <c r="P109" i="60"/>
  <c r="P108" i="60"/>
  <c r="P107" i="60"/>
  <c r="P106" i="60"/>
  <c r="P105" i="60"/>
  <c r="P104" i="60"/>
  <c r="P103" i="60"/>
  <c r="P102" i="60"/>
  <c r="P101" i="60"/>
  <c r="P100" i="60"/>
  <c r="P99" i="60"/>
  <c r="P98" i="60"/>
  <c r="P97" i="60"/>
  <c r="P96" i="60"/>
  <c r="P95" i="60"/>
  <c r="P94" i="60"/>
  <c r="P93" i="60"/>
  <c r="P92" i="60"/>
  <c r="P91" i="60"/>
  <c r="P90" i="60"/>
  <c r="P89" i="60"/>
  <c r="P88" i="60"/>
  <c r="P87" i="60"/>
  <c r="P86" i="60"/>
  <c r="P85" i="60"/>
  <c r="P84" i="60"/>
  <c r="P83" i="60"/>
  <c r="P82" i="60"/>
  <c r="P81" i="60"/>
  <c r="P80" i="60"/>
  <c r="P79" i="60"/>
  <c r="P78" i="60"/>
  <c r="P77" i="60"/>
  <c r="P76" i="60"/>
  <c r="P75" i="60"/>
  <c r="P74" i="60"/>
  <c r="P73" i="60"/>
  <c r="P72" i="60"/>
  <c r="P71" i="60"/>
  <c r="P70" i="60"/>
  <c r="P69" i="60"/>
  <c r="P68" i="60"/>
  <c r="P67" i="60"/>
  <c r="P66" i="60"/>
  <c r="P65" i="60"/>
  <c r="P64" i="60"/>
  <c r="P63" i="60"/>
  <c r="P62" i="60"/>
  <c r="P61" i="60"/>
  <c r="P60" i="60"/>
  <c r="P59" i="60"/>
  <c r="P58" i="60"/>
  <c r="P57" i="60"/>
  <c r="P56" i="60"/>
  <c r="P55" i="60"/>
  <c r="P54" i="60"/>
  <c r="P53" i="60"/>
  <c r="P52" i="60"/>
  <c r="P51" i="60"/>
  <c r="P50" i="60"/>
  <c r="P49" i="60"/>
  <c r="P48" i="60"/>
  <c r="P47" i="60"/>
  <c r="P46" i="60"/>
  <c r="P45" i="60"/>
  <c r="P44" i="60"/>
  <c r="P43" i="60"/>
  <c r="P42" i="60"/>
  <c r="P41" i="60"/>
  <c r="P40" i="60"/>
  <c r="P39" i="60"/>
  <c r="P38" i="60"/>
  <c r="P37" i="60"/>
  <c r="P36" i="60"/>
  <c r="P35" i="60"/>
  <c r="P34" i="60"/>
  <c r="P33" i="60"/>
  <c r="P32" i="60"/>
  <c r="P31" i="60"/>
  <c r="P30" i="60"/>
  <c r="P29" i="60"/>
  <c r="P28" i="60"/>
  <c r="P27" i="60"/>
  <c r="P26" i="60"/>
  <c r="P25" i="60"/>
  <c r="P24" i="60"/>
  <c r="P23" i="60"/>
  <c r="P22" i="60"/>
  <c r="P21" i="60"/>
  <c r="P20" i="60"/>
  <c r="P19" i="60"/>
  <c r="P18" i="60"/>
  <c r="P17" i="60"/>
  <c r="P16" i="60"/>
  <c r="P15" i="60"/>
  <c r="P14" i="60"/>
  <c r="P13" i="60"/>
  <c r="P12" i="60"/>
  <c r="P11" i="60"/>
  <c r="P10" i="60"/>
  <c r="P9" i="60"/>
  <c r="P8" i="60"/>
  <c r="G2" i="60"/>
  <c r="P636" i="63"/>
  <c r="P635" i="63"/>
  <c r="P634" i="63"/>
  <c r="P633" i="63"/>
  <c r="P632" i="63"/>
  <c r="P631" i="63"/>
  <c r="P630" i="63"/>
  <c r="P629" i="63"/>
  <c r="P628" i="63"/>
  <c r="P627" i="63"/>
  <c r="P626" i="63"/>
  <c r="P625" i="63"/>
  <c r="P624" i="63"/>
  <c r="P623" i="63"/>
  <c r="P622" i="63"/>
  <c r="P621" i="63"/>
  <c r="P620" i="63"/>
  <c r="P619" i="63"/>
  <c r="P618" i="63"/>
  <c r="P617" i="63"/>
  <c r="P616" i="63"/>
  <c r="P615" i="63"/>
  <c r="P614" i="63"/>
  <c r="P613" i="63"/>
  <c r="P612" i="63"/>
  <c r="P611" i="63"/>
  <c r="P610" i="63"/>
  <c r="P609" i="63"/>
  <c r="P608" i="63"/>
  <c r="P607" i="63"/>
  <c r="P606" i="63"/>
  <c r="P605" i="63"/>
  <c r="P604" i="63"/>
  <c r="P603" i="63"/>
  <c r="P602" i="63"/>
  <c r="P601" i="63"/>
  <c r="P600" i="63"/>
  <c r="P599" i="63"/>
  <c r="P598" i="63"/>
  <c r="P597" i="63"/>
  <c r="P596" i="63"/>
  <c r="P595" i="63"/>
  <c r="P594" i="63"/>
  <c r="P593" i="63"/>
  <c r="P592" i="63"/>
  <c r="P591" i="63"/>
  <c r="P590" i="63"/>
  <c r="P589" i="63"/>
  <c r="P588" i="63"/>
  <c r="P587" i="63"/>
  <c r="P586" i="63"/>
  <c r="P585" i="63"/>
  <c r="P584" i="63"/>
  <c r="P583" i="63"/>
  <c r="P582" i="63"/>
  <c r="P581" i="63"/>
  <c r="P580" i="63"/>
  <c r="P579" i="63"/>
  <c r="P578" i="63"/>
  <c r="P577" i="63"/>
  <c r="P576" i="63"/>
  <c r="P575" i="63"/>
  <c r="P574" i="63"/>
  <c r="P573" i="63"/>
  <c r="P572" i="63"/>
  <c r="P571" i="63"/>
  <c r="P570" i="63"/>
  <c r="P569" i="63"/>
  <c r="P568" i="63"/>
  <c r="P567" i="63"/>
  <c r="P566" i="63"/>
  <c r="P565" i="63"/>
  <c r="P564" i="63"/>
  <c r="P563" i="63"/>
  <c r="P562" i="63"/>
  <c r="P561" i="63"/>
  <c r="P560" i="63"/>
  <c r="P559" i="63"/>
  <c r="P558" i="63"/>
  <c r="P557" i="63"/>
  <c r="P556" i="63"/>
  <c r="P555" i="63"/>
  <c r="P554" i="63"/>
  <c r="P553" i="63"/>
  <c r="P552" i="63"/>
  <c r="P551" i="63"/>
  <c r="P550" i="63"/>
  <c r="P549" i="63"/>
  <c r="P548" i="63"/>
  <c r="P547" i="63"/>
  <c r="P546" i="63"/>
  <c r="P545" i="63"/>
  <c r="P544" i="63"/>
  <c r="P543" i="63"/>
  <c r="P542" i="63"/>
  <c r="P541" i="63"/>
  <c r="P540" i="63"/>
  <c r="P539" i="63"/>
  <c r="P538" i="63"/>
  <c r="P537" i="63"/>
  <c r="P536" i="63"/>
  <c r="P535" i="63"/>
  <c r="P534" i="63"/>
  <c r="P533" i="63"/>
  <c r="P532" i="63"/>
  <c r="P531" i="63"/>
  <c r="P530" i="63"/>
  <c r="P529" i="63"/>
  <c r="P528" i="63"/>
  <c r="P527" i="63"/>
  <c r="P526" i="63"/>
  <c r="P525" i="63"/>
  <c r="P524" i="63"/>
  <c r="P523" i="63"/>
  <c r="P522" i="63"/>
  <c r="P521" i="63"/>
  <c r="P520" i="63"/>
  <c r="P519" i="63"/>
  <c r="P518" i="63"/>
  <c r="P517" i="63"/>
  <c r="P516" i="63"/>
  <c r="P515" i="63"/>
  <c r="P514" i="63"/>
  <c r="P513" i="63"/>
  <c r="P512" i="63"/>
  <c r="P511" i="63"/>
  <c r="P510" i="63"/>
  <c r="P509" i="63"/>
  <c r="P508" i="63"/>
  <c r="P507" i="63"/>
  <c r="P506" i="63"/>
  <c r="P505" i="63"/>
  <c r="P504" i="63"/>
  <c r="P503" i="63"/>
  <c r="P502" i="63"/>
  <c r="P501" i="63"/>
  <c r="P500" i="63"/>
  <c r="P499" i="63"/>
  <c r="P498" i="63"/>
  <c r="P497" i="63"/>
  <c r="P496" i="63"/>
  <c r="P495" i="63"/>
  <c r="P494" i="63"/>
  <c r="P493" i="63"/>
  <c r="P492" i="63"/>
  <c r="P491" i="63"/>
  <c r="P490" i="63"/>
  <c r="P489" i="63"/>
  <c r="P488" i="63"/>
  <c r="P487" i="63"/>
  <c r="P486" i="63"/>
  <c r="P485" i="63"/>
  <c r="P484" i="63"/>
  <c r="P483" i="63"/>
  <c r="P482" i="63"/>
  <c r="P481" i="63"/>
  <c r="P480" i="63"/>
  <c r="P479" i="63"/>
  <c r="P478" i="63"/>
  <c r="P477" i="63"/>
  <c r="P476" i="63"/>
  <c r="P475" i="63"/>
  <c r="P474" i="63"/>
  <c r="P473" i="63"/>
  <c r="P472" i="63"/>
  <c r="P471" i="63"/>
  <c r="P470" i="63"/>
  <c r="P469" i="63"/>
  <c r="P468" i="63"/>
  <c r="P467" i="63"/>
  <c r="P466" i="63"/>
  <c r="P465" i="63"/>
  <c r="P464" i="63"/>
  <c r="P463" i="63"/>
  <c r="P462" i="63"/>
  <c r="P461" i="63"/>
  <c r="P460" i="63"/>
  <c r="P459" i="63"/>
  <c r="P458" i="63"/>
  <c r="P457" i="63"/>
  <c r="P456" i="63"/>
  <c r="P455" i="63"/>
  <c r="P454" i="63"/>
  <c r="P453" i="63"/>
  <c r="P452" i="63"/>
  <c r="P451" i="63"/>
  <c r="P450" i="63"/>
  <c r="P449" i="63"/>
  <c r="P448" i="63"/>
  <c r="P447" i="63"/>
  <c r="P446" i="63"/>
  <c r="P445" i="63"/>
  <c r="P444" i="63"/>
  <c r="P443" i="63"/>
  <c r="P442" i="63"/>
  <c r="P441" i="63"/>
  <c r="P440" i="63"/>
  <c r="P439" i="63"/>
  <c r="P438" i="63"/>
  <c r="P437" i="63"/>
  <c r="P436" i="63"/>
  <c r="P435" i="63"/>
  <c r="P434" i="63"/>
  <c r="P433" i="63"/>
  <c r="P432" i="63"/>
  <c r="P431" i="63"/>
  <c r="P430" i="63"/>
  <c r="P429" i="63"/>
  <c r="P428" i="63"/>
  <c r="P427" i="63"/>
  <c r="P426" i="63"/>
  <c r="P425" i="63"/>
  <c r="P424" i="63"/>
  <c r="P423" i="63"/>
  <c r="P422" i="63"/>
  <c r="P421" i="63"/>
  <c r="P420" i="63"/>
  <c r="P419" i="63"/>
  <c r="P418" i="63"/>
  <c r="P417" i="63"/>
  <c r="P416" i="63"/>
  <c r="P415" i="63"/>
  <c r="P414" i="63"/>
  <c r="P413" i="63"/>
  <c r="P412" i="63"/>
  <c r="P411" i="63"/>
  <c r="P410" i="63"/>
  <c r="P409" i="63"/>
  <c r="P408" i="63"/>
  <c r="P407" i="63"/>
  <c r="P406" i="63"/>
  <c r="P405" i="63"/>
  <c r="P404" i="63"/>
  <c r="P403" i="63"/>
  <c r="P402" i="63"/>
  <c r="P401" i="63"/>
  <c r="P400" i="63"/>
  <c r="P399" i="63"/>
  <c r="P398" i="63"/>
  <c r="P397" i="63"/>
  <c r="P396" i="63"/>
  <c r="P395" i="63"/>
  <c r="P394" i="63"/>
  <c r="P393" i="63"/>
  <c r="P392" i="63"/>
  <c r="P391" i="63"/>
  <c r="P390" i="63"/>
  <c r="P389" i="63"/>
  <c r="P388" i="63"/>
  <c r="P387" i="63"/>
  <c r="P386" i="63"/>
  <c r="P385" i="63"/>
  <c r="P384" i="63"/>
  <c r="P383" i="63"/>
  <c r="P382" i="63"/>
  <c r="P381" i="63"/>
  <c r="P380" i="63"/>
  <c r="P379" i="63"/>
  <c r="P378" i="63"/>
  <c r="P377" i="63"/>
  <c r="P376" i="63"/>
  <c r="P375" i="63"/>
  <c r="P374" i="63"/>
  <c r="P373" i="63"/>
  <c r="P372" i="63"/>
  <c r="P371" i="63"/>
  <c r="P370" i="63"/>
  <c r="P369" i="63"/>
  <c r="P368" i="63"/>
  <c r="P367" i="63"/>
  <c r="P366" i="63"/>
  <c r="P365" i="63"/>
  <c r="P364" i="63"/>
  <c r="P363" i="63"/>
  <c r="P362" i="63"/>
  <c r="P361" i="63"/>
  <c r="P360" i="63"/>
  <c r="P359" i="63"/>
  <c r="P358" i="63"/>
  <c r="P357" i="63"/>
  <c r="P356" i="63"/>
  <c r="P355" i="63"/>
  <c r="P354" i="63"/>
  <c r="P353" i="63"/>
  <c r="P352" i="63"/>
  <c r="P351" i="63"/>
  <c r="P350" i="63"/>
  <c r="P349" i="63"/>
  <c r="P348" i="63"/>
  <c r="P347" i="63"/>
  <c r="P346" i="63"/>
  <c r="P345" i="63"/>
  <c r="P344" i="63"/>
  <c r="P343" i="63"/>
  <c r="P342" i="63"/>
  <c r="P341" i="63"/>
  <c r="P340" i="63"/>
  <c r="P339" i="63"/>
  <c r="P338" i="63"/>
  <c r="P337" i="63"/>
  <c r="P336" i="63"/>
  <c r="P335" i="63"/>
  <c r="P334" i="63"/>
  <c r="P333" i="63"/>
  <c r="P332" i="63"/>
  <c r="P331" i="63"/>
  <c r="P330" i="63"/>
  <c r="P329" i="63"/>
  <c r="P328" i="63"/>
  <c r="P327" i="63"/>
  <c r="P326" i="63"/>
  <c r="P325" i="63"/>
  <c r="P324" i="63"/>
  <c r="P323" i="63"/>
  <c r="P322" i="63"/>
  <c r="P321" i="63"/>
  <c r="P320" i="63"/>
  <c r="P319" i="63"/>
  <c r="P318" i="63"/>
  <c r="P317" i="63"/>
  <c r="P316" i="63"/>
  <c r="P315" i="63"/>
  <c r="P314" i="63"/>
  <c r="P313" i="63"/>
  <c r="P312" i="63"/>
  <c r="P311" i="63"/>
  <c r="P310" i="63"/>
  <c r="P309" i="63"/>
  <c r="P308" i="63"/>
  <c r="P307" i="63"/>
  <c r="P306" i="63"/>
  <c r="P305" i="63"/>
  <c r="P304" i="63"/>
  <c r="P303" i="63"/>
  <c r="P302" i="63"/>
  <c r="P301" i="63"/>
  <c r="P300" i="63"/>
  <c r="P299" i="63"/>
  <c r="P298" i="63"/>
  <c r="P297" i="63"/>
  <c r="P296" i="63"/>
  <c r="P295" i="63"/>
  <c r="P294" i="63"/>
  <c r="P293" i="63"/>
  <c r="P292" i="63"/>
  <c r="P291" i="63"/>
  <c r="P290" i="63"/>
  <c r="P289" i="63"/>
  <c r="P288" i="63"/>
  <c r="P287" i="63"/>
  <c r="P286" i="63"/>
  <c r="P285" i="63"/>
  <c r="P284" i="63"/>
  <c r="P283" i="63"/>
  <c r="P282" i="63"/>
  <c r="P281" i="63"/>
  <c r="P280" i="63"/>
  <c r="P279" i="63"/>
  <c r="P278" i="63"/>
  <c r="P277" i="63"/>
  <c r="P276" i="63"/>
  <c r="P275" i="63"/>
  <c r="P274" i="63"/>
  <c r="P273" i="63"/>
  <c r="P272" i="63"/>
  <c r="P271" i="63"/>
  <c r="P270" i="63"/>
  <c r="P269" i="63"/>
  <c r="P268" i="63"/>
  <c r="P267" i="63"/>
  <c r="P266" i="63"/>
  <c r="P265" i="63"/>
  <c r="P264" i="63"/>
  <c r="P263" i="63"/>
  <c r="P262" i="63"/>
  <c r="P261" i="63"/>
  <c r="P260" i="63"/>
  <c r="P259" i="63"/>
  <c r="P258" i="63"/>
  <c r="P257" i="63"/>
  <c r="P256" i="63"/>
  <c r="P255" i="63"/>
  <c r="P254" i="63"/>
  <c r="P253" i="63"/>
  <c r="P252" i="63"/>
  <c r="P251" i="63"/>
  <c r="P250" i="63"/>
  <c r="P249" i="63"/>
  <c r="P248" i="63"/>
  <c r="P247" i="63"/>
  <c r="P246" i="63"/>
  <c r="P245" i="63"/>
  <c r="P244" i="63"/>
  <c r="P243" i="63"/>
  <c r="P242" i="63"/>
  <c r="P241" i="63"/>
  <c r="P240" i="63"/>
  <c r="P239" i="63"/>
  <c r="P238" i="63"/>
  <c r="P237" i="63"/>
  <c r="P236" i="63"/>
  <c r="P235" i="63"/>
  <c r="P234" i="63"/>
  <c r="P233" i="63"/>
  <c r="P232" i="63"/>
  <c r="P231" i="63"/>
  <c r="P230" i="63"/>
  <c r="P229" i="63"/>
  <c r="P228" i="63"/>
  <c r="P227" i="63"/>
  <c r="P226" i="63"/>
  <c r="P225" i="63"/>
  <c r="P224" i="63"/>
  <c r="P223" i="63"/>
  <c r="P222" i="63"/>
  <c r="P221" i="63"/>
  <c r="P220" i="63"/>
  <c r="P219" i="63"/>
  <c r="P218" i="63"/>
  <c r="P217" i="63"/>
  <c r="P216" i="63"/>
  <c r="P215" i="63"/>
  <c r="P214" i="63"/>
  <c r="P213" i="63"/>
  <c r="P212" i="63"/>
  <c r="P211" i="63"/>
  <c r="P210" i="63"/>
  <c r="P209" i="63"/>
  <c r="P208" i="63"/>
  <c r="P207" i="63"/>
  <c r="P206" i="63"/>
  <c r="P205" i="63"/>
  <c r="P204" i="63"/>
  <c r="P203" i="63"/>
  <c r="P202" i="63"/>
  <c r="P201" i="63"/>
  <c r="P200" i="63"/>
  <c r="P199" i="63"/>
  <c r="P198" i="63"/>
  <c r="P197" i="63"/>
  <c r="P196" i="63"/>
  <c r="P195" i="63"/>
  <c r="P194" i="63"/>
  <c r="P193" i="63"/>
  <c r="P192" i="63"/>
  <c r="P191" i="63"/>
  <c r="P190" i="63"/>
  <c r="P189" i="63"/>
  <c r="P188" i="63"/>
  <c r="P187" i="63"/>
  <c r="P186" i="63"/>
  <c r="P185" i="63"/>
  <c r="P184" i="63"/>
  <c r="P183" i="63"/>
  <c r="P182" i="63"/>
  <c r="P181" i="63"/>
  <c r="P180" i="63"/>
  <c r="P179" i="63"/>
  <c r="P178" i="63"/>
  <c r="P177" i="63"/>
  <c r="P176" i="63"/>
  <c r="P175" i="63"/>
  <c r="P174" i="63"/>
  <c r="P173" i="63"/>
  <c r="P172" i="63"/>
  <c r="P171" i="63"/>
  <c r="P170" i="63"/>
  <c r="P169" i="63"/>
  <c r="P168" i="63"/>
  <c r="P167" i="63"/>
  <c r="P166" i="63"/>
  <c r="P165" i="63"/>
  <c r="P164" i="63"/>
  <c r="P163" i="63"/>
  <c r="P162" i="63"/>
  <c r="P161" i="63"/>
  <c r="P160" i="63"/>
  <c r="P159" i="63"/>
  <c r="P158" i="63"/>
  <c r="P157" i="63"/>
  <c r="P156" i="63"/>
  <c r="P155" i="63"/>
  <c r="P154" i="63"/>
  <c r="P153" i="63"/>
  <c r="P152" i="63"/>
  <c r="P151" i="63"/>
  <c r="P150" i="63"/>
  <c r="P149" i="63"/>
  <c r="P148" i="63"/>
  <c r="P147" i="63"/>
  <c r="P146" i="63"/>
  <c r="P145" i="63"/>
  <c r="P144" i="63"/>
  <c r="P143" i="63"/>
  <c r="P142" i="63"/>
  <c r="P141" i="63"/>
  <c r="P140" i="63"/>
  <c r="P139" i="63"/>
  <c r="P138" i="63"/>
  <c r="P137" i="63"/>
  <c r="P136" i="63"/>
  <c r="P135" i="63"/>
  <c r="P134" i="63"/>
  <c r="P133" i="63"/>
  <c r="P132" i="63"/>
  <c r="P131" i="63"/>
  <c r="P130" i="63"/>
  <c r="P129" i="63"/>
  <c r="P128" i="63"/>
  <c r="P127" i="63"/>
  <c r="P126" i="63"/>
  <c r="P125" i="63"/>
  <c r="P124" i="63"/>
  <c r="P123" i="63"/>
  <c r="P122" i="63"/>
  <c r="P121" i="63"/>
  <c r="P120" i="63"/>
  <c r="P119" i="63"/>
  <c r="P118" i="63"/>
  <c r="P117" i="63"/>
  <c r="P116" i="63"/>
  <c r="P115" i="63"/>
  <c r="P114" i="63"/>
  <c r="P113" i="63"/>
  <c r="P112" i="63"/>
  <c r="P111" i="63"/>
  <c r="P110" i="63"/>
  <c r="P109" i="63"/>
  <c r="P108" i="63"/>
  <c r="P107" i="63"/>
  <c r="P106" i="63"/>
  <c r="P105" i="63"/>
  <c r="P104" i="63"/>
  <c r="P103" i="63"/>
  <c r="P102" i="63"/>
  <c r="P101" i="63"/>
  <c r="P100" i="63"/>
  <c r="P99" i="63"/>
  <c r="P98" i="63"/>
  <c r="P97" i="63"/>
  <c r="P96" i="63"/>
  <c r="P95" i="63"/>
  <c r="P94" i="63"/>
  <c r="P93" i="63"/>
  <c r="P92" i="63"/>
  <c r="P91" i="63"/>
  <c r="P90" i="63"/>
  <c r="P89" i="63"/>
  <c r="P88" i="63"/>
  <c r="P87" i="63"/>
  <c r="P86" i="63"/>
  <c r="P85" i="63"/>
  <c r="P84" i="63"/>
  <c r="P83" i="63"/>
  <c r="P82" i="63"/>
  <c r="P81" i="63"/>
  <c r="P80" i="63"/>
  <c r="P79" i="63"/>
  <c r="P78" i="63"/>
  <c r="P77" i="63"/>
  <c r="P76" i="63"/>
  <c r="P75" i="63"/>
  <c r="P74" i="63"/>
  <c r="P73" i="63"/>
  <c r="P72" i="63"/>
  <c r="P71" i="63"/>
  <c r="P70" i="63"/>
  <c r="P69" i="63"/>
  <c r="P68" i="63"/>
  <c r="P67" i="63"/>
  <c r="P66" i="63"/>
  <c r="P65" i="63"/>
  <c r="P64" i="63"/>
  <c r="P63" i="63"/>
  <c r="P62" i="63"/>
  <c r="P61" i="63"/>
  <c r="P60" i="63"/>
  <c r="P59" i="63"/>
  <c r="P58" i="63"/>
  <c r="P57" i="63"/>
  <c r="P56" i="63"/>
  <c r="P55" i="63"/>
  <c r="P54" i="63"/>
  <c r="P53" i="63"/>
  <c r="P52" i="63"/>
  <c r="P51" i="63"/>
  <c r="P50" i="63"/>
  <c r="P49" i="63"/>
  <c r="P48" i="63"/>
  <c r="P47" i="63"/>
  <c r="P46" i="63"/>
  <c r="P45" i="63"/>
  <c r="P44" i="63"/>
  <c r="P43" i="63"/>
  <c r="P42" i="63"/>
  <c r="P41" i="63"/>
  <c r="P40" i="63"/>
  <c r="P39" i="63"/>
  <c r="P38" i="63"/>
  <c r="P37" i="63"/>
  <c r="P36" i="63"/>
  <c r="P35" i="63"/>
  <c r="P34" i="63"/>
  <c r="P33" i="63"/>
  <c r="P32" i="63"/>
  <c r="P31" i="63"/>
  <c r="P30" i="63"/>
  <c r="P29" i="63"/>
  <c r="P28" i="63"/>
  <c r="P27" i="63"/>
  <c r="P26" i="63"/>
  <c r="P25" i="63"/>
  <c r="P24" i="63"/>
  <c r="P23" i="63"/>
  <c r="P22" i="63"/>
  <c r="P21" i="63"/>
  <c r="P20" i="63"/>
  <c r="P19" i="63"/>
  <c r="P18" i="63"/>
  <c r="P17" i="63"/>
  <c r="P16" i="63"/>
  <c r="P15" i="63"/>
  <c r="P14" i="63"/>
  <c r="P13" i="63"/>
  <c r="P12" i="63"/>
  <c r="P11" i="63"/>
  <c r="P10" i="63"/>
  <c r="P9" i="63"/>
  <c r="P8" i="63"/>
  <c r="G2" i="63"/>
  <c r="P539" i="64"/>
  <c r="P538" i="64"/>
  <c r="P537" i="64"/>
  <c r="P536" i="64"/>
  <c r="P535" i="64"/>
  <c r="P534" i="64"/>
  <c r="P533" i="64"/>
  <c r="P532" i="64"/>
  <c r="P531" i="64"/>
  <c r="P530" i="64"/>
  <c r="P529" i="64"/>
  <c r="P528" i="64"/>
  <c r="P527" i="64"/>
  <c r="P526" i="64"/>
  <c r="P525" i="64"/>
  <c r="P524" i="64"/>
  <c r="P523" i="64"/>
  <c r="P522" i="64"/>
  <c r="P521" i="64"/>
  <c r="P520" i="64"/>
  <c r="P519" i="64"/>
  <c r="P518" i="64"/>
  <c r="P517" i="64"/>
  <c r="P516" i="64"/>
  <c r="P515" i="64"/>
  <c r="P514" i="64"/>
  <c r="P513" i="64"/>
  <c r="P512" i="64"/>
  <c r="P511" i="64"/>
  <c r="P510" i="64"/>
  <c r="P509" i="64"/>
  <c r="P508" i="64"/>
  <c r="P507" i="64"/>
  <c r="P506" i="64"/>
  <c r="P505" i="64"/>
  <c r="P504" i="64"/>
  <c r="P503" i="64"/>
  <c r="P502" i="64"/>
  <c r="P501" i="64"/>
  <c r="P500" i="64"/>
  <c r="P499" i="64"/>
  <c r="P498" i="64"/>
  <c r="P497" i="64"/>
  <c r="P496" i="64"/>
  <c r="P495" i="64"/>
  <c r="P494" i="64"/>
  <c r="P493" i="64"/>
  <c r="P492" i="64"/>
  <c r="P491" i="64"/>
  <c r="P490" i="64"/>
  <c r="P489" i="64"/>
  <c r="P488" i="64"/>
  <c r="P487" i="64"/>
  <c r="P486" i="64"/>
  <c r="P485" i="64"/>
  <c r="P484" i="64"/>
  <c r="P483" i="64"/>
  <c r="P482" i="64"/>
  <c r="P481" i="64"/>
  <c r="P480" i="64"/>
  <c r="P479" i="64"/>
  <c r="P478" i="64"/>
  <c r="P477" i="64"/>
  <c r="P476" i="64"/>
  <c r="P475" i="64"/>
  <c r="P474" i="64"/>
  <c r="P473" i="64"/>
  <c r="P472" i="64"/>
  <c r="P471" i="64"/>
  <c r="P470" i="64"/>
  <c r="P469" i="64"/>
  <c r="P468" i="64"/>
  <c r="P467" i="64"/>
  <c r="P466" i="64"/>
  <c r="P465" i="64"/>
  <c r="P464" i="64"/>
  <c r="P463" i="64"/>
  <c r="P462" i="64"/>
  <c r="P461" i="64"/>
  <c r="P460" i="64"/>
  <c r="P459" i="64"/>
  <c r="P458" i="64"/>
  <c r="P457" i="64"/>
  <c r="P456" i="64"/>
  <c r="P455" i="64"/>
  <c r="P454" i="64"/>
  <c r="P453" i="64"/>
  <c r="P452" i="64"/>
  <c r="P451" i="64"/>
  <c r="P450" i="64"/>
  <c r="P449" i="64"/>
  <c r="P448" i="64"/>
  <c r="P447" i="64"/>
  <c r="P446" i="64"/>
  <c r="P445" i="64"/>
  <c r="P444" i="64"/>
  <c r="P443" i="64"/>
  <c r="P442" i="64"/>
  <c r="P441" i="64"/>
  <c r="P440" i="64"/>
  <c r="P439" i="64"/>
  <c r="P438" i="64"/>
  <c r="P437" i="64"/>
  <c r="P436" i="64"/>
  <c r="P435" i="64"/>
  <c r="P434" i="64"/>
  <c r="P433" i="64"/>
  <c r="P432" i="64"/>
  <c r="P431" i="64"/>
  <c r="P430" i="64"/>
  <c r="P429" i="64"/>
  <c r="P428" i="64"/>
  <c r="P427" i="64"/>
  <c r="P426" i="64"/>
  <c r="P425" i="64"/>
  <c r="P424" i="64"/>
  <c r="P423" i="64"/>
  <c r="P422" i="64"/>
  <c r="P421" i="64"/>
  <c r="P420" i="64"/>
  <c r="P419" i="64"/>
  <c r="P418" i="64"/>
  <c r="P417" i="64"/>
  <c r="P416" i="64"/>
  <c r="P415" i="64"/>
  <c r="P414" i="64"/>
  <c r="P413" i="64"/>
  <c r="P412" i="64"/>
  <c r="P411" i="64"/>
  <c r="P410" i="64"/>
  <c r="P409" i="64"/>
  <c r="P408" i="64"/>
  <c r="P407" i="64"/>
  <c r="P406" i="64"/>
  <c r="P405" i="64"/>
  <c r="P404" i="64"/>
  <c r="P403" i="64"/>
  <c r="P402" i="64"/>
  <c r="P401" i="64"/>
  <c r="P400" i="64"/>
  <c r="P399" i="64"/>
  <c r="P398" i="64"/>
  <c r="P397" i="64"/>
  <c r="P396" i="64"/>
  <c r="P395" i="64"/>
  <c r="P394" i="64"/>
  <c r="P393" i="64"/>
  <c r="P392" i="64"/>
  <c r="P391" i="64"/>
  <c r="P390" i="64"/>
  <c r="P389" i="64"/>
  <c r="P388" i="64"/>
  <c r="P387" i="64"/>
  <c r="P386" i="64"/>
  <c r="P385" i="64"/>
  <c r="P384" i="64"/>
  <c r="P383" i="64"/>
  <c r="P382" i="64"/>
  <c r="P381" i="64"/>
  <c r="P380" i="64"/>
  <c r="P379" i="64"/>
  <c r="P378" i="64"/>
  <c r="P377" i="64"/>
  <c r="P376" i="64"/>
  <c r="P375" i="64"/>
  <c r="P374" i="64"/>
  <c r="P373" i="64"/>
  <c r="P372" i="64"/>
  <c r="P371" i="64"/>
  <c r="P370" i="64"/>
  <c r="P369" i="64"/>
  <c r="P368" i="64"/>
  <c r="P367" i="64"/>
  <c r="P366" i="64"/>
  <c r="P365" i="64"/>
  <c r="P364" i="64"/>
  <c r="P363" i="64"/>
  <c r="P362" i="64"/>
  <c r="P361" i="64"/>
  <c r="P360" i="64"/>
  <c r="P359" i="64"/>
  <c r="P358" i="64"/>
  <c r="P357" i="64"/>
  <c r="P356" i="64"/>
  <c r="P355" i="64"/>
  <c r="P354" i="64"/>
  <c r="P353" i="64"/>
  <c r="P352" i="64"/>
  <c r="P351" i="64"/>
  <c r="P350" i="64"/>
  <c r="P349" i="64"/>
  <c r="P348" i="64"/>
  <c r="P347" i="64"/>
  <c r="P346" i="64"/>
  <c r="P345" i="64"/>
  <c r="P344" i="64"/>
  <c r="P343" i="64"/>
  <c r="P342" i="64"/>
  <c r="P341" i="64"/>
  <c r="P340" i="64"/>
  <c r="P339" i="64"/>
  <c r="P338" i="64"/>
  <c r="P337" i="64"/>
  <c r="P336" i="64"/>
  <c r="P335" i="64"/>
  <c r="P334" i="64"/>
  <c r="P333" i="64"/>
  <c r="P332" i="64"/>
  <c r="P331" i="64"/>
  <c r="P330" i="64"/>
  <c r="P329" i="64"/>
  <c r="P328" i="64"/>
  <c r="P327" i="64"/>
  <c r="P326" i="64"/>
  <c r="P325" i="64"/>
  <c r="P324" i="64"/>
  <c r="P323" i="64"/>
  <c r="P322" i="64"/>
  <c r="P321" i="64"/>
  <c r="P320" i="64"/>
  <c r="P319" i="64"/>
  <c r="P318" i="64"/>
  <c r="P317" i="64"/>
  <c r="P316" i="64"/>
  <c r="P315" i="64"/>
  <c r="P314" i="64"/>
  <c r="P313" i="64"/>
  <c r="P312" i="64"/>
  <c r="P311" i="64"/>
  <c r="P310" i="64"/>
  <c r="P309" i="64"/>
  <c r="P308" i="64"/>
  <c r="P307" i="64"/>
  <c r="P306" i="64"/>
  <c r="P305" i="64"/>
  <c r="P304" i="64"/>
  <c r="P303" i="64"/>
  <c r="P302" i="64"/>
  <c r="P301" i="64"/>
  <c r="P300" i="64"/>
  <c r="P299" i="64"/>
  <c r="P298" i="64"/>
  <c r="P297" i="64"/>
  <c r="P296" i="64"/>
  <c r="P295" i="64"/>
  <c r="P294" i="64"/>
  <c r="P293" i="64"/>
  <c r="P292" i="64"/>
  <c r="P291" i="64"/>
  <c r="P290" i="64"/>
  <c r="P289" i="64"/>
  <c r="P288" i="64"/>
  <c r="P287" i="64"/>
  <c r="P286" i="64"/>
  <c r="P285" i="64"/>
  <c r="P284" i="64"/>
  <c r="P283" i="64"/>
  <c r="P282" i="64"/>
  <c r="P281" i="64"/>
  <c r="P280" i="64"/>
  <c r="P279" i="64"/>
  <c r="P278" i="64"/>
  <c r="P277" i="64"/>
  <c r="P276" i="64"/>
  <c r="P275" i="64"/>
  <c r="P274" i="64"/>
  <c r="P273" i="64"/>
  <c r="P272" i="64"/>
  <c r="P271" i="64"/>
  <c r="P270" i="64"/>
  <c r="P269" i="64"/>
  <c r="P268" i="64"/>
  <c r="P267" i="64"/>
  <c r="P266" i="64"/>
  <c r="P265" i="64"/>
  <c r="P264" i="64"/>
  <c r="P263" i="64"/>
  <c r="P262" i="64"/>
  <c r="P261" i="64"/>
  <c r="P260" i="64"/>
  <c r="P259" i="64"/>
  <c r="P258" i="64"/>
  <c r="P257" i="64"/>
  <c r="P256" i="64"/>
  <c r="P255" i="64"/>
  <c r="P254" i="64"/>
  <c r="P253" i="64"/>
  <c r="P252" i="64"/>
  <c r="P251" i="64"/>
  <c r="P250" i="64"/>
  <c r="P249" i="64"/>
  <c r="P248" i="64"/>
  <c r="P247" i="64"/>
  <c r="P246" i="64"/>
  <c r="P245" i="64"/>
  <c r="P244" i="64"/>
  <c r="P243" i="64"/>
  <c r="P242" i="64"/>
  <c r="P241" i="64"/>
  <c r="P240" i="64"/>
  <c r="P239" i="64"/>
  <c r="P238" i="64"/>
  <c r="P237" i="64"/>
  <c r="P236" i="64"/>
  <c r="P235" i="64"/>
  <c r="P234" i="64"/>
  <c r="P233" i="64"/>
  <c r="P232" i="64"/>
  <c r="P231" i="64"/>
  <c r="P230" i="64"/>
  <c r="P229" i="64"/>
  <c r="P228" i="64"/>
  <c r="P227" i="64"/>
  <c r="P226" i="64"/>
  <c r="P225" i="64"/>
  <c r="P224" i="64"/>
  <c r="P223" i="64"/>
  <c r="P222" i="64"/>
  <c r="P221" i="64"/>
  <c r="P220" i="64"/>
  <c r="P219" i="64"/>
  <c r="P218" i="64"/>
  <c r="P217" i="64"/>
  <c r="P216" i="64"/>
  <c r="P215" i="64"/>
  <c r="P214" i="64"/>
  <c r="P213" i="64"/>
  <c r="P212" i="64"/>
  <c r="P211" i="64"/>
  <c r="P210" i="64"/>
  <c r="P209" i="64"/>
  <c r="P208" i="64"/>
  <c r="P207" i="64"/>
  <c r="P206" i="64"/>
  <c r="P205" i="64"/>
  <c r="P204" i="64"/>
  <c r="P203" i="64"/>
  <c r="P202" i="64"/>
  <c r="P201" i="64"/>
  <c r="P200" i="64"/>
  <c r="P199" i="64"/>
  <c r="P198" i="64"/>
  <c r="P197" i="64"/>
  <c r="P196" i="64"/>
  <c r="P195" i="64"/>
  <c r="P194" i="64"/>
  <c r="P193" i="64"/>
  <c r="P192" i="64"/>
  <c r="P191" i="64"/>
  <c r="P190" i="64"/>
  <c r="P189" i="64"/>
  <c r="P188" i="64"/>
  <c r="P187" i="64"/>
  <c r="P186" i="64"/>
  <c r="P185" i="64"/>
  <c r="P184" i="64"/>
  <c r="P183" i="64"/>
  <c r="P182" i="64"/>
  <c r="P181" i="64"/>
  <c r="P180" i="64"/>
  <c r="P179" i="64"/>
  <c r="P178" i="64"/>
  <c r="P177" i="64"/>
  <c r="P176" i="64"/>
  <c r="P175" i="64"/>
  <c r="P174" i="64"/>
  <c r="P173" i="64"/>
  <c r="P172" i="64"/>
  <c r="P171" i="64"/>
  <c r="P170" i="64"/>
  <c r="P169" i="64"/>
  <c r="P168" i="64"/>
  <c r="P167" i="64"/>
  <c r="P166" i="64"/>
  <c r="P165" i="64"/>
  <c r="P164" i="64"/>
  <c r="P163" i="64"/>
  <c r="P162" i="64"/>
  <c r="P161" i="64"/>
  <c r="P160" i="64"/>
  <c r="P159" i="64"/>
  <c r="P158" i="64"/>
  <c r="P157" i="64"/>
  <c r="P156" i="64"/>
  <c r="P155" i="64"/>
  <c r="P154" i="64"/>
  <c r="P153" i="64"/>
  <c r="P152" i="64"/>
  <c r="P151" i="64"/>
  <c r="P150" i="64"/>
  <c r="P149" i="64"/>
  <c r="P148" i="64"/>
  <c r="P147" i="64"/>
  <c r="P146" i="64"/>
  <c r="P145" i="64"/>
  <c r="P144" i="64"/>
  <c r="P143" i="64"/>
  <c r="P142" i="64"/>
  <c r="P141" i="64"/>
  <c r="P140" i="64"/>
  <c r="P139" i="64"/>
  <c r="P138" i="64"/>
  <c r="P137" i="64"/>
  <c r="P136" i="64"/>
  <c r="P135" i="64"/>
  <c r="P134" i="64"/>
  <c r="P133" i="64"/>
  <c r="P132" i="64"/>
  <c r="P131" i="64"/>
  <c r="P130" i="64"/>
  <c r="P129" i="64"/>
  <c r="P128" i="64"/>
  <c r="P127" i="64"/>
  <c r="P126" i="64"/>
  <c r="P125" i="64"/>
  <c r="P124" i="64"/>
  <c r="P123" i="64"/>
  <c r="P122" i="64"/>
  <c r="P121" i="64"/>
  <c r="P120" i="64"/>
  <c r="P119" i="64"/>
  <c r="P118" i="64"/>
  <c r="P117" i="64"/>
  <c r="P116" i="64"/>
  <c r="P115" i="64"/>
  <c r="P114" i="64"/>
  <c r="P113" i="64"/>
  <c r="P112" i="64"/>
  <c r="P111" i="64"/>
  <c r="P110" i="64"/>
  <c r="P109" i="64"/>
  <c r="P108" i="64"/>
  <c r="P107" i="64"/>
  <c r="P106" i="64"/>
  <c r="P105" i="64"/>
  <c r="P104" i="64"/>
  <c r="P103" i="64"/>
  <c r="P102" i="64"/>
  <c r="P101" i="64"/>
  <c r="P100" i="64"/>
  <c r="P99" i="64"/>
  <c r="P98" i="64"/>
  <c r="P97" i="64"/>
  <c r="P96" i="64"/>
  <c r="P95" i="64"/>
  <c r="P94" i="64"/>
  <c r="P93" i="64"/>
  <c r="P92" i="64"/>
  <c r="P91" i="64"/>
  <c r="P90" i="64"/>
  <c r="P89" i="64"/>
  <c r="P88" i="64"/>
  <c r="P87" i="64"/>
  <c r="P86" i="64"/>
  <c r="P85" i="64"/>
  <c r="P84" i="64"/>
  <c r="P83" i="64"/>
  <c r="P82" i="64"/>
  <c r="P81" i="64"/>
  <c r="P80" i="64"/>
  <c r="P79" i="64"/>
  <c r="P78" i="64"/>
  <c r="P77" i="64"/>
  <c r="P76" i="64"/>
  <c r="P75" i="64"/>
  <c r="P74" i="64"/>
  <c r="P73" i="64"/>
  <c r="P72" i="64"/>
  <c r="P71" i="64"/>
  <c r="P70" i="64"/>
  <c r="P69" i="64"/>
  <c r="P68" i="64"/>
  <c r="P67" i="64"/>
  <c r="P66" i="64"/>
  <c r="P65" i="64"/>
  <c r="P64" i="64"/>
  <c r="P63" i="64"/>
  <c r="P62" i="64"/>
  <c r="P61" i="64"/>
  <c r="P60" i="64"/>
  <c r="P59" i="64"/>
  <c r="P58" i="64"/>
  <c r="P57" i="64"/>
  <c r="P56" i="64"/>
  <c r="P55" i="64"/>
  <c r="P54" i="64"/>
  <c r="P53" i="64"/>
  <c r="P52" i="64"/>
  <c r="P51" i="64"/>
  <c r="P50" i="64"/>
  <c r="P49" i="64"/>
  <c r="P48" i="64"/>
  <c r="P47" i="64"/>
  <c r="P46" i="64"/>
  <c r="P45" i="64"/>
  <c r="P44" i="64"/>
  <c r="P43" i="64"/>
  <c r="P42" i="64"/>
  <c r="P41" i="64"/>
  <c r="P40" i="64"/>
  <c r="P39" i="64"/>
  <c r="P38" i="64"/>
  <c r="P37" i="64"/>
  <c r="P36" i="64"/>
  <c r="P35" i="64"/>
  <c r="P34" i="64"/>
  <c r="P33" i="64"/>
  <c r="P32" i="64"/>
  <c r="P31" i="64"/>
  <c r="P30" i="64"/>
  <c r="P29" i="64"/>
  <c r="P28" i="64"/>
  <c r="P27" i="64"/>
  <c r="P26" i="64"/>
  <c r="P25" i="64"/>
  <c r="P24" i="64"/>
  <c r="P23" i="64"/>
  <c r="P22" i="64"/>
  <c r="P21" i="64"/>
  <c r="P20" i="64"/>
  <c r="P19" i="64"/>
  <c r="P18" i="64"/>
  <c r="P17" i="64"/>
  <c r="P16" i="64"/>
  <c r="P15" i="64"/>
  <c r="P14" i="64"/>
  <c r="P13" i="64"/>
  <c r="P12" i="64"/>
  <c r="P11" i="64"/>
  <c r="P10" i="64"/>
  <c r="P9" i="64"/>
  <c r="P8" i="64"/>
  <c r="G2" i="64" l="1"/>
  <c r="P636" i="62"/>
  <c r="P635" i="62"/>
  <c r="P634" i="62"/>
  <c r="P633" i="62"/>
  <c r="P632" i="62"/>
  <c r="P631" i="62"/>
  <c r="P630" i="62"/>
  <c r="P629" i="62"/>
  <c r="P628" i="62"/>
  <c r="P627" i="62"/>
  <c r="P626" i="62"/>
  <c r="P625" i="62"/>
  <c r="P624" i="62"/>
  <c r="P623" i="62"/>
  <c r="P622" i="62"/>
  <c r="P621" i="62"/>
  <c r="P620" i="62"/>
  <c r="P619" i="62"/>
  <c r="P618" i="62"/>
  <c r="P617" i="62"/>
  <c r="P616" i="62"/>
  <c r="P615" i="62"/>
  <c r="P614" i="62"/>
  <c r="P613" i="62"/>
  <c r="P612" i="62"/>
  <c r="P611" i="62"/>
  <c r="P610" i="62"/>
  <c r="P609" i="62"/>
  <c r="P608" i="62"/>
  <c r="P607" i="62"/>
  <c r="P606" i="62"/>
  <c r="P605" i="62"/>
  <c r="P604" i="62"/>
  <c r="P603" i="62"/>
  <c r="P602" i="62"/>
  <c r="P601" i="62"/>
  <c r="P600" i="62"/>
  <c r="P599" i="62"/>
  <c r="P598" i="62"/>
  <c r="P597" i="62"/>
  <c r="P596" i="62"/>
  <c r="P595" i="62"/>
  <c r="P594" i="62"/>
  <c r="P593" i="62"/>
  <c r="P592" i="62"/>
  <c r="P591" i="62"/>
  <c r="P590" i="62"/>
  <c r="P589" i="62"/>
  <c r="P588" i="62"/>
  <c r="P587" i="62"/>
  <c r="P586" i="62"/>
  <c r="P585" i="62"/>
  <c r="P584" i="62"/>
  <c r="P583" i="62"/>
  <c r="P582" i="62"/>
  <c r="P581" i="62"/>
  <c r="P580" i="62"/>
  <c r="P579" i="62"/>
  <c r="P578" i="62"/>
  <c r="P577" i="62"/>
  <c r="P576" i="62"/>
  <c r="P575" i="62"/>
  <c r="P574" i="62"/>
  <c r="P573" i="62"/>
  <c r="P572" i="62"/>
  <c r="P571" i="62"/>
  <c r="P570" i="62"/>
  <c r="P569" i="62"/>
  <c r="P568" i="62"/>
  <c r="P567" i="62"/>
  <c r="P566" i="62"/>
  <c r="P565" i="62"/>
  <c r="P564" i="62"/>
  <c r="P563" i="62"/>
  <c r="P562" i="62"/>
  <c r="P561" i="62"/>
  <c r="P560" i="62"/>
  <c r="P559" i="62"/>
  <c r="P558" i="62"/>
  <c r="P557" i="62"/>
  <c r="P556" i="62"/>
  <c r="P555" i="62"/>
  <c r="P554" i="62"/>
  <c r="P553" i="62"/>
  <c r="P552" i="62"/>
  <c r="P551" i="62"/>
  <c r="P550" i="62"/>
  <c r="P549" i="62"/>
  <c r="P548" i="62"/>
  <c r="P547" i="62"/>
  <c r="P546" i="62"/>
  <c r="P545" i="62"/>
  <c r="P544" i="62"/>
  <c r="P543" i="62"/>
  <c r="P542" i="62"/>
  <c r="P541" i="62"/>
  <c r="P540" i="62"/>
  <c r="P539" i="62"/>
  <c r="P538" i="62"/>
  <c r="P537" i="62"/>
  <c r="P536" i="62"/>
  <c r="P535" i="62"/>
  <c r="P534" i="62"/>
  <c r="P533" i="62"/>
  <c r="P532" i="62"/>
  <c r="P531" i="62"/>
  <c r="P530" i="62"/>
  <c r="P529" i="62"/>
  <c r="P528" i="62"/>
  <c r="P527" i="62"/>
  <c r="P526" i="62"/>
  <c r="P525" i="62"/>
  <c r="P524" i="62"/>
  <c r="P523" i="62"/>
  <c r="P522" i="62"/>
  <c r="P521" i="62"/>
  <c r="P520" i="62"/>
  <c r="P519" i="62"/>
  <c r="P518" i="62"/>
  <c r="P517" i="62"/>
  <c r="P516" i="62"/>
  <c r="P515" i="62"/>
  <c r="P514" i="62"/>
  <c r="P513" i="62"/>
  <c r="P512" i="62"/>
  <c r="P511" i="62"/>
  <c r="P510" i="62"/>
  <c r="P509" i="62"/>
  <c r="P508" i="62"/>
  <c r="P507" i="62"/>
  <c r="P506" i="62"/>
  <c r="P505" i="62"/>
  <c r="P504" i="62"/>
  <c r="P503" i="62"/>
  <c r="P502" i="62"/>
  <c r="P501" i="62"/>
  <c r="P500" i="62"/>
  <c r="P499" i="62"/>
  <c r="P498" i="62"/>
  <c r="P497" i="62"/>
  <c r="P496" i="62"/>
  <c r="P495" i="62"/>
  <c r="P494" i="62"/>
  <c r="P493" i="62"/>
  <c r="P492" i="62"/>
  <c r="P491" i="62"/>
  <c r="P490" i="62"/>
  <c r="P489" i="62"/>
  <c r="P488" i="62"/>
  <c r="P487" i="62"/>
  <c r="P486" i="62"/>
  <c r="P485" i="62"/>
  <c r="P484" i="62"/>
  <c r="P483" i="62"/>
  <c r="P482" i="62"/>
  <c r="P481" i="62"/>
  <c r="P480" i="62"/>
  <c r="P479" i="62"/>
  <c r="P478" i="62"/>
  <c r="P477" i="62"/>
  <c r="P476" i="62"/>
  <c r="P475" i="62"/>
  <c r="P474" i="62"/>
  <c r="P473" i="62"/>
  <c r="P472" i="62"/>
  <c r="P471" i="62"/>
  <c r="P470" i="62"/>
  <c r="P469" i="62"/>
  <c r="P468" i="62"/>
  <c r="P467" i="62"/>
  <c r="P466" i="62"/>
  <c r="P465" i="62"/>
  <c r="P464" i="62"/>
  <c r="P463" i="62"/>
  <c r="P462" i="62"/>
  <c r="P461" i="62"/>
  <c r="P460" i="62"/>
  <c r="P459" i="62"/>
  <c r="P458" i="62"/>
  <c r="P457" i="62"/>
  <c r="P456" i="62"/>
  <c r="P455" i="62"/>
  <c r="P454" i="62"/>
  <c r="P453" i="62"/>
  <c r="P452" i="62"/>
  <c r="P451" i="62"/>
  <c r="P450" i="62"/>
  <c r="P449" i="62"/>
  <c r="P448" i="62"/>
  <c r="P447" i="62"/>
  <c r="P446" i="62"/>
  <c r="P445" i="62"/>
  <c r="P444" i="62"/>
  <c r="P443" i="62"/>
  <c r="P442" i="62"/>
  <c r="P441" i="62"/>
  <c r="P440" i="62"/>
  <c r="P439" i="62"/>
  <c r="P438" i="62"/>
  <c r="P437" i="62"/>
  <c r="P436" i="62"/>
  <c r="P435" i="62"/>
  <c r="P434" i="62"/>
  <c r="P433" i="62"/>
  <c r="P432" i="62"/>
  <c r="P431" i="62"/>
  <c r="P430" i="62"/>
  <c r="P429" i="62"/>
  <c r="P428" i="62"/>
  <c r="P427" i="62"/>
  <c r="P426" i="62"/>
  <c r="P425" i="62"/>
  <c r="P424" i="62"/>
  <c r="P423" i="62"/>
  <c r="P422" i="62"/>
  <c r="P421" i="62"/>
  <c r="P420" i="62"/>
  <c r="P419" i="62"/>
  <c r="P418" i="62"/>
  <c r="P417" i="62"/>
  <c r="P416" i="62"/>
  <c r="P415" i="62"/>
  <c r="P414" i="62"/>
  <c r="P413" i="62"/>
  <c r="P412" i="62"/>
  <c r="P411" i="62"/>
  <c r="P410" i="62"/>
  <c r="P409" i="62"/>
  <c r="P408" i="62"/>
  <c r="P407" i="62"/>
  <c r="P406" i="62"/>
  <c r="P405" i="62"/>
  <c r="P404" i="62"/>
  <c r="P403" i="62"/>
  <c r="P402" i="62"/>
  <c r="P401" i="62"/>
  <c r="P400" i="62"/>
  <c r="P399" i="62"/>
  <c r="P398" i="62"/>
  <c r="P397" i="62"/>
  <c r="P396" i="62"/>
  <c r="P395" i="62"/>
  <c r="P394" i="62"/>
  <c r="P393" i="62"/>
  <c r="P392" i="62"/>
  <c r="P391" i="62"/>
  <c r="P390" i="62"/>
  <c r="P389" i="62"/>
  <c r="P388" i="62"/>
  <c r="P387" i="62"/>
  <c r="P386" i="62"/>
  <c r="P385" i="62"/>
  <c r="P384" i="62"/>
  <c r="P383" i="62"/>
  <c r="P382" i="62"/>
  <c r="P381" i="62"/>
  <c r="P380" i="62"/>
  <c r="P379" i="62"/>
  <c r="P378" i="62"/>
  <c r="P377" i="62"/>
  <c r="P376" i="62"/>
  <c r="P375" i="62"/>
  <c r="P374" i="62"/>
  <c r="P373" i="62"/>
  <c r="P372" i="62"/>
  <c r="P371" i="62"/>
  <c r="P370" i="62"/>
  <c r="P369" i="62"/>
  <c r="P368" i="62"/>
  <c r="P367" i="62"/>
  <c r="P366" i="62"/>
  <c r="P365" i="62"/>
  <c r="P364" i="62"/>
  <c r="P363" i="62"/>
  <c r="P362" i="62"/>
  <c r="P361" i="62"/>
  <c r="P360" i="62"/>
  <c r="P359" i="62"/>
  <c r="P358" i="62"/>
  <c r="P357" i="62"/>
  <c r="P356" i="62"/>
  <c r="P355" i="62"/>
  <c r="P354" i="62"/>
  <c r="P353" i="62"/>
  <c r="P352" i="62"/>
  <c r="P351" i="62"/>
  <c r="P350" i="62"/>
  <c r="P349" i="62"/>
  <c r="P348" i="62"/>
  <c r="P347" i="62"/>
  <c r="P346" i="62"/>
  <c r="P345" i="62"/>
  <c r="P344" i="62"/>
  <c r="P343" i="62"/>
  <c r="P342" i="62"/>
  <c r="P341" i="62"/>
  <c r="P340" i="62"/>
  <c r="P339" i="62"/>
  <c r="P338" i="62"/>
  <c r="P337" i="62"/>
  <c r="P336" i="62"/>
  <c r="P335" i="62"/>
  <c r="P334" i="62"/>
  <c r="P333" i="62"/>
  <c r="P332" i="62"/>
  <c r="P331" i="62"/>
  <c r="P330" i="62"/>
  <c r="P329" i="62"/>
  <c r="P328" i="62"/>
  <c r="P327" i="62"/>
  <c r="P326" i="62"/>
  <c r="P325" i="62"/>
  <c r="P324" i="62"/>
  <c r="P323" i="62"/>
  <c r="P322" i="62"/>
  <c r="P321" i="62"/>
  <c r="P320" i="62"/>
  <c r="P319" i="62"/>
  <c r="P318" i="62"/>
  <c r="P317" i="62"/>
  <c r="P316" i="62"/>
  <c r="P315" i="62"/>
  <c r="P314" i="62"/>
  <c r="P313" i="62"/>
  <c r="P312" i="62"/>
  <c r="P311" i="62"/>
  <c r="P310" i="62"/>
  <c r="P309" i="62"/>
  <c r="P308" i="62"/>
  <c r="P307" i="62"/>
  <c r="P306" i="62"/>
  <c r="P305" i="62"/>
  <c r="P304" i="62"/>
  <c r="P303" i="62"/>
  <c r="P302" i="62"/>
  <c r="P301" i="62"/>
  <c r="P300" i="62"/>
  <c r="P299" i="62"/>
  <c r="P298" i="62"/>
  <c r="P297" i="62"/>
  <c r="P296" i="62"/>
  <c r="P295" i="62"/>
  <c r="P294" i="62"/>
  <c r="P293" i="62"/>
  <c r="P292" i="62"/>
  <c r="P291" i="62"/>
  <c r="P290" i="62"/>
  <c r="P289" i="62"/>
  <c r="P288" i="62"/>
  <c r="P287" i="62"/>
  <c r="P286" i="62"/>
  <c r="P285" i="62"/>
  <c r="P284" i="62"/>
  <c r="P283" i="62"/>
  <c r="P282" i="62"/>
  <c r="P281" i="62"/>
  <c r="P280" i="62"/>
  <c r="P279" i="62"/>
  <c r="P278" i="62"/>
  <c r="P277" i="62"/>
  <c r="P276" i="62"/>
  <c r="P275" i="62"/>
  <c r="P274" i="62"/>
  <c r="P273" i="62"/>
  <c r="P272" i="62"/>
  <c r="P271" i="62"/>
  <c r="P270" i="62"/>
  <c r="P269" i="62"/>
  <c r="P268" i="62"/>
  <c r="P267" i="62"/>
  <c r="P266" i="62"/>
  <c r="P265" i="62"/>
  <c r="P264" i="62"/>
  <c r="P263" i="62"/>
  <c r="P262" i="62"/>
  <c r="P261" i="62"/>
  <c r="P260" i="62"/>
  <c r="P259" i="62"/>
  <c r="P258" i="62"/>
  <c r="P257" i="62"/>
  <c r="P256" i="62"/>
  <c r="P255" i="62"/>
  <c r="P254" i="62"/>
  <c r="P253" i="62"/>
  <c r="P252" i="62"/>
  <c r="P251" i="62"/>
  <c r="P250" i="62"/>
  <c r="P249" i="62"/>
  <c r="P248" i="62"/>
  <c r="P247" i="62"/>
  <c r="P246" i="62"/>
  <c r="P245" i="62"/>
  <c r="P244" i="62"/>
  <c r="P243" i="62"/>
  <c r="P242" i="62"/>
  <c r="P241" i="62"/>
  <c r="P240" i="62"/>
  <c r="P239" i="62"/>
  <c r="P238" i="62"/>
  <c r="P237" i="62"/>
  <c r="P236" i="62"/>
  <c r="P235" i="62"/>
  <c r="P234" i="62"/>
  <c r="P233" i="62"/>
  <c r="P232" i="62"/>
  <c r="P231" i="62"/>
  <c r="P230" i="62"/>
  <c r="P229" i="62"/>
  <c r="P228" i="62"/>
  <c r="P227" i="62"/>
  <c r="P226" i="62"/>
  <c r="P225" i="62"/>
  <c r="P224" i="62"/>
  <c r="P223" i="62"/>
  <c r="P222" i="62"/>
  <c r="P221" i="62"/>
  <c r="P220" i="62"/>
  <c r="P219" i="62"/>
  <c r="P218" i="62"/>
  <c r="P217" i="62"/>
  <c r="P216" i="62"/>
  <c r="P215" i="62"/>
  <c r="P214" i="62"/>
  <c r="P213" i="62"/>
  <c r="P212" i="62"/>
  <c r="P211" i="62"/>
  <c r="P210" i="62"/>
  <c r="P209" i="62"/>
  <c r="P208" i="62"/>
  <c r="P207" i="62"/>
  <c r="P206" i="62"/>
  <c r="P205" i="62"/>
  <c r="P204" i="62"/>
  <c r="P203" i="62"/>
  <c r="P202" i="62"/>
  <c r="P201" i="62"/>
  <c r="P200" i="62"/>
  <c r="P199" i="62"/>
  <c r="P198" i="62"/>
  <c r="P197" i="62"/>
  <c r="P196" i="62"/>
  <c r="P195" i="62"/>
  <c r="P194" i="62"/>
  <c r="P193" i="62"/>
  <c r="P192" i="62"/>
  <c r="P191" i="62"/>
  <c r="P190" i="62"/>
  <c r="P189" i="62"/>
  <c r="P188" i="62"/>
  <c r="P187" i="62"/>
  <c r="P186" i="62"/>
  <c r="P185" i="62"/>
  <c r="P184" i="62"/>
  <c r="P183" i="62"/>
  <c r="P182" i="62"/>
  <c r="P181" i="62"/>
  <c r="P180" i="62"/>
  <c r="P179" i="62"/>
  <c r="P178" i="62"/>
  <c r="P177" i="62"/>
  <c r="P176" i="62"/>
  <c r="P175" i="62"/>
  <c r="P174" i="62"/>
  <c r="P173" i="62"/>
  <c r="P172" i="62"/>
  <c r="P171" i="62"/>
  <c r="P170" i="62"/>
  <c r="P169" i="62"/>
  <c r="P168" i="62"/>
  <c r="P167" i="62"/>
  <c r="P166" i="62"/>
  <c r="P165" i="62"/>
  <c r="P164" i="62"/>
  <c r="P163" i="62"/>
  <c r="P162" i="62"/>
  <c r="P161" i="62"/>
  <c r="P160" i="62"/>
  <c r="P159" i="62"/>
  <c r="P158" i="62"/>
  <c r="P157" i="62"/>
  <c r="P156" i="62"/>
  <c r="P155" i="62"/>
  <c r="P154" i="62"/>
  <c r="P153" i="62"/>
  <c r="P152" i="62"/>
  <c r="P151" i="62"/>
  <c r="P150" i="62"/>
  <c r="P149" i="62"/>
  <c r="P148" i="62"/>
  <c r="P147" i="62"/>
  <c r="P146" i="62"/>
  <c r="P145" i="62"/>
  <c r="P144" i="62"/>
  <c r="P143" i="62"/>
  <c r="P142" i="62"/>
  <c r="P141" i="62"/>
  <c r="P140" i="62"/>
  <c r="P139" i="62"/>
  <c r="P138" i="62"/>
  <c r="P137" i="62"/>
  <c r="P136" i="62"/>
  <c r="P135" i="62"/>
  <c r="P134" i="62"/>
  <c r="P133" i="62"/>
  <c r="P132" i="62"/>
  <c r="P131" i="62"/>
  <c r="P130" i="62"/>
  <c r="P129" i="62"/>
  <c r="P128" i="62"/>
  <c r="P127" i="62"/>
  <c r="P126" i="62"/>
  <c r="P125" i="62"/>
  <c r="P124" i="62"/>
  <c r="P123" i="62"/>
  <c r="P122" i="62"/>
  <c r="P121" i="62"/>
  <c r="P120" i="62"/>
  <c r="P119" i="62"/>
  <c r="P118" i="62"/>
  <c r="P117" i="62"/>
  <c r="P116" i="62"/>
  <c r="P115" i="62"/>
  <c r="P114" i="62"/>
  <c r="P113" i="62"/>
  <c r="P112" i="62"/>
  <c r="P111" i="62"/>
  <c r="P110" i="62"/>
  <c r="P109" i="62"/>
  <c r="P108" i="62"/>
  <c r="P107" i="62"/>
  <c r="P106" i="62"/>
  <c r="P105" i="62"/>
  <c r="P104" i="62"/>
  <c r="P103" i="62"/>
  <c r="P102" i="62"/>
  <c r="P101" i="62"/>
  <c r="P100" i="62"/>
  <c r="P99" i="62"/>
  <c r="P98" i="62"/>
  <c r="P97" i="62"/>
  <c r="P96" i="62"/>
  <c r="P95" i="62"/>
  <c r="P94" i="62"/>
  <c r="P93" i="62"/>
  <c r="P92" i="62"/>
  <c r="P91" i="62"/>
  <c r="P90" i="62"/>
  <c r="P89" i="62"/>
  <c r="P88" i="62"/>
  <c r="P87" i="62"/>
  <c r="P86" i="62"/>
  <c r="P85" i="62"/>
  <c r="P84" i="62"/>
  <c r="P83" i="62"/>
  <c r="P82" i="62"/>
  <c r="P81" i="62"/>
  <c r="P80" i="62"/>
  <c r="P79" i="62"/>
  <c r="P78" i="62"/>
  <c r="P77" i="62"/>
  <c r="P76" i="62"/>
  <c r="P75" i="62"/>
  <c r="P74" i="62"/>
  <c r="P73" i="62"/>
  <c r="P72" i="62"/>
  <c r="P71" i="62"/>
  <c r="P70" i="62"/>
  <c r="P69" i="62"/>
  <c r="P68" i="62"/>
  <c r="P67" i="62"/>
  <c r="P66" i="62"/>
  <c r="P65" i="62"/>
  <c r="P64" i="62"/>
  <c r="P63" i="62"/>
  <c r="P62" i="62"/>
  <c r="P61" i="62"/>
  <c r="P60" i="62"/>
  <c r="P59" i="62"/>
  <c r="P58" i="62"/>
  <c r="P57" i="62"/>
  <c r="P56" i="62"/>
  <c r="P55" i="62"/>
  <c r="P54" i="62"/>
  <c r="P53" i="62"/>
  <c r="P52" i="62"/>
  <c r="P51" i="62"/>
  <c r="P50" i="62"/>
  <c r="P49" i="62"/>
  <c r="P48" i="62"/>
  <c r="P47" i="62"/>
  <c r="P46" i="62"/>
  <c r="P45" i="62"/>
  <c r="P44" i="62"/>
  <c r="P43" i="62"/>
  <c r="P42" i="62"/>
  <c r="P41" i="62"/>
  <c r="P40" i="62"/>
  <c r="P39" i="62"/>
  <c r="P38" i="62"/>
  <c r="P37" i="62"/>
  <c r="P36" i="62"/>
  <c r="P35" i="62"/>
  <c r="P34" i="62"/>
  <c r="P33" i="62"/>
  <c r="P32" i="62"/>
  <c r="P31" i="62"/>
  <c r="P30" i="62"/>
  <c r="P29" i="62"/>
  <c r="P28" i="62"/>
  <c r="P27" i="62"/>
  <c r="P26" i="62"/>
  <c r="P25" i="62"/>
  <c r="P24" i="62"/>
  <c r="P23" i="62"/>
  <c r="P22" i="62"/>
  <c r="P21" i="62"/>
  <c r="P20" i="62"/>
  <c r="P19" i="62"/>
  <c r="P18" i="62"/>
  <c r="P17" i="62"/>
  <c r="P16" i="62"/>
  <c r="P15" i="62"/>
  <c r="P14" i="62"/>
  <c r="P13" i="62"/>
  <c r="P12" i="62"/>
  <c r="P11" i="62"/>
  <c r="P10" i="62"/>
  <c r="P9" i="62"/>
  <c r="P8" i="62"/>
  <c r="G2" i="62"/>
  <c r="Q8" i="62" l="1"/>
  <c r="L7" i="55"/>
  <c r="C21" i="56"/>
  <c r="D21" i="56" s="1"/>
  <c r="C15" i="56"/>
  <c r="D15" i="56" s="1"/>
  <c r="C13" i="56"/>
  <c r="D13" i="56" s="1"/>
  <c r="C12" i="56"/>
  <c r="C14" i="56"/>
  <c r="D14" i="56" s="1"/>
  <c r="D12" i="56"/>
  <c r="D53" i="67"/>
  <c r="D52" i="67"/>
  <c r="D51" i="67"/>
  <c r="D50" i="67"/>
  <c r="D49" i="67"/>
  <c r="D48" i="67"/>
  <c r="D47" i="67"/>
  <c r="D46" i="67"/>
  <c r="D45" i="67"/>
  <c r="D43" i="67"/>
  <c r="D42" i="67"/>
  <c r="D41" i="67"/>
  <c r="D40" i="67"/>
  <c r="D39" i="67"/>
  <c r="D38" i="67"/>
  <c r="D37" i="67"/>
  <c r="D36" i="67"/>
  <c r="D35" i="67"/>
  <c r="D34" i="67"/>
  <c r="D33" i="67"/>
  <c r="D32" i="67"/>
  <c r="D31" i="67"/>
  <c r="D29" i="67"/>
  <c r="D26" i="67"/>
  <c r="D25" i="67"/>
  <c r="D24" i="67"/>
  <c r="D21" i="67"/>
  <c r="D20" i="67"/>
  <c r="D18" i="67"/>
  <c r="D14" i="67"/>
  <c r="D13" i="67"/>
  <c r="D12" i="67"/>
  <c r="D15" i="67" s="1"/>
  <c r="C11" i="67"/>
  <c r="D11" i="67" s="1"/>
  <c r="C10" i="67"/>
  <c r="D10" i="67" s="1"/>
  <c r="C9" i="67"/>
  <c r="D9" i="67" s="1"/>
  <c r="G28" i="59" s="1"/>
  <c r="D8" i="67"/>
  <c r="H28" i="59" s="1"/>
  <c r="D7" i="67"/>
  <c r="F27" i="59" s="1"/>
  <c r="D6" i="67"/>
  <c r="E28" i="59" s="1"/>
  <c r="F28" i="59" l="1"/>
  <c r="E27" i="59"/>
  <c r="H27" i="59"/>
  <c r="G27" i="59"/>
  <c r="D54" i="67"/>
  <c r="D28" i="59" l="1"/>
  <c r="D27" i="59"/>
  <c r="C27" i="59"/>
  <c r="I27" i="59" l="1"/>
  <c r="K27" i="59"/>
  <c r="L27" i="59"/>
  <c r="J27" i="59"/>
  <c r="S6" i="59"/>
  <c r="S7" i="59"/>
  <c r="S8" i="59"/>
  <c r="S9" i="59"/>
  <c r="S10" i="59"/>
  <c r="S11" i="59"/>
  <c r="S12" i="59"/>
  <c r="S13" i="59"/>
  <c r="S14" i="59"/>
  <c r="S15" i="59"/>
  <c r="S16" i="59"/>
  <c r="S17" i="59"/>
  <c r="S18" i="59"/>
  <c r="S19" i="59"/>
  <c r="S20" i="59"/>
  <c r="S21" i="59"/>
  <c r="S22" i="59"/>
  <c r="S23" i="59"/>
  <c r="S5" i="59"/>
  <c r="K6" i="59"/>
  <c r="K7" i="59"/>
  <c r="K8" i="59"/>
  <c r="K9" i="59"/>
  <c r="K10" i="59"/>
  <c r="K11" i="59"/>
  <c r="K12" i="59"/>
  <c r="K13" i="59"/>
  <c r="K14" i="59"/>
  <c r="K15" i="59"/>
  <c r="K16" i="59"/>
  <c r="K17" i="59"/>
  <c r="K18" i="59"/>
  <c r="K19" i="59"/>
  <c r="K20" i="59"/>
  <c r="K21" i="59"/>
  <c r="K22" i="59"/>
  <c r="K23" i="59"/>
  <c r="K5" i="59"/>
  <c r="J6" i="59"/>
  <c r="J7" i="59"/>
  <c r="J8" i="59"/>
  <c r="J9" i="59"/>
  <c r="J10" i="59"/>
  <c r="J11" i="59"/>
  <c r="J12" i="59"/>
  <c r="J13" i="59"/>
  <c r="J14" i="59"/>
  <c r="J15" i="59"/>
  <c r="J16" i="59"/>
  <c r="J17" i="59"/>
  <c r="J18" i="59"/>
  <c r="J19" i="59"/>
  <c r="J20" i="59"/>
  <c r="J21" i="59"/>
  <c r="J22" i="59"/>
  <c r="J23" i="59"/>
  <c r="J5" i="59"/>
  <c r="I6" i="59"/>
  <c r="I7" i="59"/>
  <c r="I8" i="59"/>
  <c r="I9" i="59"/>
  <c r="I10" i="59"/>
  <c r="I11" i="59"/>
  <c r="I12" i="59"/>
  <c r="I13" i="59"/>
  <c r="I14" i="59"/>
  <c r="I15" i="59"/>
  <c r="I16" i="59"/>
  <c r="I17" i="59"/>
  <c r="I18" i="59"/>
  <c r="I19" i="59"/>
  <c r="I20" i="59"/>
  <c r="I21" i="59"/>
  <c r="I22" i="59"/>
  <c r="I23" i="59"/>
  <c r="I5" i="59"/>
  <c r="H10" i="59"/>
  <c r="H5" i="59"/>
  <c r="H6" i="59"/>
  <c r="H7" i="59"/>
  <c r="H8" i="59"/>
  <c r="H9" i="59"/>
  <c r="H11" i="59"/>
  <c r="H12" i="59"/>
  <c r="H13" i="59"/>
  <c r="H14" i="59"/>
  <c r="H15" i="59"/>
  <c r="H16" i="59"/>
  <c r="H17" i="59"/>
  <c r="H18" i="59"/>
  <c r="H19" i="59"/>
  <c r="H20" i="59"/>
  <c r="H21" i="59"/>
  <c r="H22" i="59"/>
  <c r="H23" i="59"/>
  <c r="G10" i="59"/>
  <c r="G6" i="59"/>
  <c r="G7" i="59"/>
  <c r="G8" i="59"/>
  <c r="G9" i="59"/>
  <c r="G11" i="59"/>
  <c r="G12" i="59"/>
  <c r="G13" i="59"/>
  <c r="G14" i="59"/>
  <c r="G15" i="59"/>
  <c r="G16" i="59"/>
  <c r="G17" i="59"/>
  <c r="G18" i="59"/>
  <c r="G19" i="59"/>
  <c r="G20" i="59"/>
  <c r="G21" i="59"/>
  <c r="G22" i="59"/>
  <c r="G23" i="59"/>
  <c r="G5" i="59"/>
  <c r="C23" i="56"/>
  <c r="C22" i="56"/>
  <c r="C27" i="56"/>
  <c r="C26" i="56"/>
  <c r="C24" i="56"/>
  <c r="C18" i="56"/>
  <c r="D18" i="56" s="1"/>
  <c r="C17" i="56"/>
  <c r="C16" i="56"/>
  <c r="C11" i="56"/>
  <c r="D11" i="56" s="1"/>
  <c r="C10" i="56"/>
  <c r="D10" i="56" s="1"/>
  <c r="C9" i="56"/>
  <c r="C8" i="56"/>
  <c r="C7" i="56"/>
  <c r="C4" i="56"/>
  <c r="C5" i="56"/>
  <c r="C6" i="56"/>
  <c r="C3" i="56"/>
  <c r="D3" i="56" s="1"/>
  <c r="C19" i="56"/>
  <c r="D19" i="56" s="1"/>
  <c r="C20" i="56"/>
  <c r="D20" i="56" s="1"/>
  <c r="F16" i="59"/>
  <c r="F17" i="59"/>
  <c r="F18" i="59"/>
  <c r="F19" i="59"/>
  <c r="F20" i="59"/>
  <c r="F21" i="59"/>
  <c r="F22" i="59"/>
  <c r="F23" i="59"/>
  <c r="F15" i="59"/>
  <c r="F6" i="59"/>
  <c r="F7" i="59"/>
  <c r="F8" i="59"/>
  <c r="F9" i="59"/>
  <c r="F10" i="59"/>
  <c r="F11" i="59"/>
  <c r="F12" i="59"/>
  <c r="F13" i="59"/>
  <c r="F14" i="59"/>
  <c r="F5" i="59"/>
  <c r="M13" i="59"/>
  <c r="N13" i="59" s="1"/>
  <c r="M14" i="59"/>
  <c r="N14" i="59" s="1"/>
  <c r="M15" i="59"/>
  <c r="N15" i="59" s="1"/>
  <c r="M16" i="59"/>
  <c r="N16" i="59" s="1"/>
  <c r="M17" i="59"/>
  <c r="N17" i="59" s="1"/>
  <c r="M18" i="59"/>
  <c r="N18" i="59" s="1"/>
  <c r="M19" i="59"/>
  <c r="N19" i="59" s="1"/>
  <c r="M20" i="59"/>
  <c r="N20" i="59" s="1"/>
  <c r="M21" i="59"/>
  <c r="N21" i="59" s="1"/>
  <c r="M22" i="59"/>
  <c r="N22" i="59" s="1"/>
  <c r="M23" i="59"/>
  <c r="N23" i="59" s="1"/>
  <c r="M5" i="59"/>
  <c r="N5" i="59" s="1"/>
  <c r="R23" i="59" l="1"/>
  <c r="Q23" i="59"/>
  <c r="P23" i="59"/>
  <c r="R22" i="59"/>
  <c r="Q22" i="59"/>
  <c r="P22" i="59"/>
  <c r="R21" i="59"/>
  <c r="Q21" i="59"/>
  <c r="P21" i="59"/>
  <c r="R20" i="59"/>
  <c r="Q20" i="59"/>
  <c r="P20" i="59"/>
  <c r="R19" i="59"/>
  <c r="Q19" i="59"/>
  <c r="P19" i="59"/>
  <c r="R18" i="59"/>
  <c r="Q18" i="59"/>
  <c r="P18" i="59"/>
  <c r="R17" i="59"/>
  <c r="Q17" i="59"/>
  <c r="P17" i="59"/>
  <c r="R16" i="59"/>
  <c r="Q16" i="59"/>
  <c r="P16" i="59"/>
  <c r="R15" i="59"/>
  <c r="Q15" i="59"/>
  <c r="P15" i="59"/>
  <c r="R14" i="59"/>
  <c r="Q14" i="59"/>
  <c r="P14" i="59"/>
  <c r="R13" i="59"/>
  <c r="Q13" i="59"/>
  <c r="P13" i="59"/>
  <c r="R5" i="59"/>
  <c r="Q5" i="59"/>
  <c r="P5" i="59"/>
  <c r="O5" i="59"/>
  <c r="O23" i="59"/>
  <c r="O22" i="59"/>
  <c r="O21" i="59"/>
  <c r="O20" i="59"/>
  <c r="O19" i="59"/>
  <c r="O18" i="59"/>
  <c r="O17" i="59"/>
  <c r="O16" i="59"/>
  <c r="O15" i="59"/>
  <c r="O14" i="59"/>
  <c r="O13" i="59"/>
  <c r="C28" i="59"/>
  <c r="E15" i="59"/>
  <c r="E16" i="59"/>
  <c r="E17" i="59"/>
  <c r="E18" i="59"/>
  <c r="E19" i="59"/>
  <c r="E20" i="59"/>
  <c r="E21" i="59"/>
  <c r="E22" i="59"/>
  <c r="E23" i="59"/>
  <c r="E14" i="59"/>
  <c r="E13" i="59"/>
  <c r="E6" i="59"/>
  <c r="E7" i="59"/>
  <c r="E8" i="59"/>
  <c r="E9" i="59"/>
  <c r="E10" i="59"/>
  <c r="E11" i="59"/>
  <c r="E12" i="59"/>
  <c r="E5" i="59"/>
  <c r="U14" i="59" l="1"/>
  <c r="W16" i="59"/>
  <c r="T16" i="59"/>
  <c r="V18" i="59"/>
  <c r="W19" i="59"/>
  <c r="V22" i="59"/>
  <c r="W23" i="59"/>
  <c r="T19" i="59"/>
  <c r="T23" i="59"/>
  <c r="V15" i="59"/>
  <c r="I28" i="59"/>
  <c r="K28" i="59"/>
  <c r="J28" i="59"/>
  <c r="L28" i="59"/>
  <c r="U21" i="59"/>
  <c r="T15" i="59"/>
  <c r="T18" i="59"/>
  <c r="T22" i="59"/>
  <c r="V5" i="59"/>
  <c r="W13" i="59"/>
  <c r="U15" i="59"/>
  <c r="V16" i="59"/>
  <c r="U18" i="59"/>
  <c r="V19" i="59"/>
  <c r="W20" i="59"/>
  <c r="U22" i="59"/>
  <c r="V23" i="59"/>
  <c r="W5" i="59"/>
  <c r="U17" i="59"/>
  <c r="T14" i="59"/>
  <c r="T17" i="59"/>
  <c r="T21" i="59"/>
  <c r="U5" i="59"/>
  <c r="V13" i="59"/>
  <c r="W14" i="59"/>
  <c r="U16" i="59"/>
  <c r="W17" i="59"/>
  <c r="U19" i="59"/>
  <c r="V20" i="59"/>
  <c r="W21" i="59"/>
  <c r="U23" i="59"/>
  <c r="T13" i="59"/>
  <c r="T20" i="59"/>
  <c r="T5" i="59"/>
  <c r="U13" i="59"/>
  <c r="V14" i="59"/>
  <c r="W15" i="59"/>
  <c r="V17" i="59"/>
  <c r="W18" i="59"/>
  <c r="U20" i="59"/>
  <c r="V21" i="59"/>
  <c r="W22" i="59"/>
  <c r="M12" i="59"/>
  <c r="N12" i="59" s="1"/>
  <c r="M11" i="59"/>
  <c r="N11" i="59" s="1"/>
  <c r="M10" i="59"/>
  <c r="N10" i="59" s="1"/>
  <c r="M9" i="59"/>
  <c r="N9" i="59" s="1"/>
  <c r="M8" i="59"/>
  <c r="N8" i="59" s="1"/>
  <c r="M7" i="59"/>
  <c r="N7" i="59" s="1"/>
  <c r="M6" i="59"/>
  <c r="N6" i="59" s="1"/>
  <c r="O10" i="59" l="1"/>
  <c r="T10" i="59" s="1"/>
  <c r="R10" i="59"/>
  <c r="W10" i="59" s="1"/>
  <c r="P10" i="59"/>
  <c r="U10" i="59" s="1"/>
  <c r="Q10" i="59"/>
  <c r="V10" i="59" s="1"/>
  <c r="O9" i="59"/>
  <c r="T9" i="59" s="1"/>
  <c r="R9" i="59"/>
  <c r="W9" i="59" s="1"/>
  <c r="P9" i="59"/>
  <c r="U9" i="59" s="1"/>
  <c r="Q9" i="59"/>
  <c r="V9" i="59" s="1"/>
  <c r="O8" i="59"/>
  <c r="T8" i="59" s="1"/>
  <c r="Q8" i="59"/>
  <c r="V8" i="59" s="1"/>
  <c r="R8" i="59"/>
  <c r="W8" i="59" s="1"/>
  <c r="P8" i="59"/>
  <c r="U8" i="59" s="1"/>
  <c r="O12" i="59"/>
  <c r="T12" i="59" s="1"/>
  <c r="R12" i="59"/>
  <c r="W12" i="59" s="1"/>
  <c r="Q12" i="59"/>
  <c r="V12" i="59" s="1"/>
  <c r="P12" i="59"/>
  <c r="U12" i="59" s="1"/>
  <c r="O6" i="59"/>
  <c r="T6" i="59" s="1"/>
  <c r="P6" i="59"/>
  <c r="U6" i="59" s="1"/>
  <c r="Q6" i="59"/>
  <c r="V6" i="59" s="1"/>
  <c r="R6" i="59"/>
  <c r="W6" i="59" s="1"/>
  <c r="O7" i="59"/>
  <c r="T7" i="59" s="1"/>
  <c r="P7" i="59"/>
  <c r="U7" i="59" s="1"/>
  <c r="Q7" i="59"/>
  <c r="V7" i="59" s="1"/>
  <c r="R7" i="59"/>
  <c r="W7" i="59" s="1"/>
  <c r="O11" i="59"/>
  <c r="T11" i="59" s="1"/>
  <c r="Q11" i="59"/>
  <c r="V11" i="59" s="1"/>
  <c r="R11" i="59"/>
  <c r="W11" i="59" s="1"/>
  <c r="P11" i="59"/>
  <c r="U11" i="59" s="1"/>
  <c r="D17" i="56"/>
  <c r="D16" i="56"/>
  <c r="D24" i="56"/>
  <c r="B8" i="55" l="1"/>
  <c r="O8" i="55" s="1"/>
  <c r="D27" i="56"/>
  <c r="D26" i="56"/>
  <c r="D23" i="56"/>
  <c r="D22" i="56"/>
  <c r="D9" i="56"/>
  <c r="D8" i="56"/>
  <c r="D7" i="56"/>
  <c r="D6" i="56"/>
  <c r="D5" i="56"/>
  <c r="D4" i="56"/>
  <c r="L8" i="55"/>
  <c r="B7" i="55" l="1"/>
  <c r="B9" i="55"/>
  <c r="R9" i="55" s="1"/>
  <c r="W8" i="55"/>
  <c r="R8" i="55"/>
  <c r="T8" i="55"/>
  <c r="V8" i="55"/>
  <c r="X8" i="55"/>
  <c r="N8" i="55"/>
  <c r="Q8" i="55"/>
  <c r="S8" i="55"/>
  <c r="U8" i="55"/>
  <c r="P8" i="55"/>
  <c r="T7" i="55" l="1"/>
  <c r="N7" i="55"/>
  <c r="Q10" i="55"/>
  <c r="X10" i="55"/>
  <c r="W10" i="55"/>
  <c r="U10" i="55"/>
  <c r="N10" i="55"/>
  <c r="O7" i="55"/>
  <c r="Q7" i="55"/>
  <c r="S7" i="55"/>
  <c r="R7" i="55"/>
  <c r="X7" i="55"/>
  <c r="V7" i="55"/>
  <c r="U7" i="55"/>
  <c r="P7" i="55"/>
  <c r="W7" i="55"/>
  <c r="V9" i="55"/>
  <c r="P9" i="55"/>
  <c r="S9" i="55"/>
  <c r="X9" i="55"/>
  <c r="U9" i="55"/>
  <c r="N9" i="55"/>
  <c r="W9" i="55"/>
  <c r="O9" i="55"/>
  <c r="Q9" i="55"/>
  <c r="T9" i="55"/>
  <c r="I36" i="50"/>
  <c r="I37" i="50" s="1"/>
  <c r="CB10" i="46" s="1"/>
  <c r="CB20" i="46" s="1"/>
  <c r="H36" i="50"/>
  <c r="G36" i="50"/>
  <c r="G35" i="50"/>
  <c r="G34" i="50"/>
  <c r="G33" i="50"/>
  <c r="G32" i="50"/>
  <c r="H31" i="50"/>
  <c r="H30" i="50"/>
  <c r="I30" i="50"/>
  <c r="I29" i="50"/>
  <c r="H29" i="50"/>
  <c r="H37" i="50" s="1"/>
  <c r="BQ10" i="46" s="1"/>
  <c r="BQ20" i="46" s="1"/>
  <c r="G28" i="50"/>
  <c r="G37" i="50" s="1"/>
  <c r="BE10" i="46" s="1"/>
  <c r="BE20" i="46" s="1"/>
  <c r="I16" i="46"/>
  <c r="H40" i="44"/>
  <c r="C25" i="56" s="1"/>
  <c r="D25" i="56" s="1"/>
  <c r="B10" i="55" s="1"/>
  <c r="P10" i="55" s="1"/>
  <c r="K20" i="46"/>
  <c r="L20" i="46"/>
  <c r="M20" i="46"/>
  <c r="N20" i="46"/>
  <c r="O20" i="46"/>
  <c r="P20" i="46"/>
  <c r="Q20" i="46"/>
  <c r="R20" i="46"/>
  <c r="S20" i="46"/>
  <c r="T20" i="46"/>
  <c r="U20" i="46"/>
  <c r="V20" i="46"/>
  <c r="W20" i="46"/>
  <c r="X20" i="46"/>
  <c r="Y20" i="46"/>
  <c r="Z20" i="46"/>
  <c r="AA20" i="46"/>
  <c r="AB20" i="46"/>
  <c r="AC20" i="46"/>
  <c r="AD20" i="46"/>
  <c r="AE20" i="46"/>
  <c r="AF20" i="46"/>
  <c r="AG20" i="46"/>
  <c r="AH20" i="46"/>
  <c r="AI20" i="46"/>
  <c r="AJ20" i="46"/>
  <c r="AK20" i="46"/>
  <c r="AL20" i="46"/>
  <c r="AM20" i="46"/>
  <c r="AN20" i="46"/>
  <c r="AO20" i="46"/>
  <c r="AP20" i="46"/>
  <c r="AQ20" i="46"/>
  <c r="AR20" i="46"/>
  <c r="AS20" i="46"/>
  <c r="AT20" i="46"/>
  <c r="AU20" i="46"/>
  <c r="AV20" i="46"/>
  <c r="AW20" i="46"/>
  <c r="AX20" i="46"/>
  <c r="AY20" i="46"/>
  <c r="AZ20" i="46"/>
  <c r="BA20" i="46"/>
  <c r="BB20" i="46"/>
  <c r="BC20" i="46"/>
  <c r="BD20" i="46"/>
  <c r="BF20" i="46"/>
  <c r="BG20" i="46"/>
  <c r="BH20" i="46"/>
  <c r="BI20" i="46"/>
  <c r="BJ20" i="46"/>
  <c r="BK20" i="46"/>
  <c r="BL20" i="46"/>
  <c r="BM20" i="46"/>
  <c r="BN20" i="46"/>
  <c r="BO20" i="46"/>
  <c r="BP20" i="46"/>
  <c r="BR20" i="46"/>
  <c r="BS20" i="46"/>
  <c r="BT20" i="46"/>
  <c r="BU20" i="46"/>
  <c r="BV20" i="46"/>
  <c r="BW20" i="46"/>
  <c r="BX20" i="46"/>
  <c r="BY20" i="46"/>
  <c r="BZ20" i="46"/>
  <c r="CA20" i="46"/>
  <c r="CC20" i="46"/>
  <c r="CD20" i="46"/>
  <c r="CE20" i="46"/>
  <c r="CF20" i="46"/>
  <c r="CG20" i="46"/>
  <c r="CH20" i="46"/>
  <c r="CI20" i="46"/>
  <c r="CJ20" i="46"/>
  <c r="CK20" i="46"/>
  <c r="CL20" i="46"/>
  <c r="CM20" i="46"/>
  <c r="CN20" i="46"/>
  <c r="CO20" i="46"/>
  <c r="CP20" i="46"/>
  <c r="CQ20" i="46"/>
  <c r="CR20" i="46"/>
  <c r="CS20" i="46"/>
  <c r="CT20" i="46"/>
  <c r="CU20" i="46"/>
  <c r="CV20" i="46"/>
  <c r="CW20" i="46"/>
  <c r="CX20" i="46"/>
  <c r="CY20" i="46"/>
  <c r="CZ20" i="46"/>
  <c r="DA20" i="46"/>
  <c r="DB20" i="46"/>
  <c r="DC20" i="46"/>
  <c r="DD20" i="46"/>
  <c r="DE20" i="46"/>
  <c r="DF20" i="46"/>
  <c r="DG20" i="46"/>
  <c r="J20" i="46"/>
  <c r="H52" i="50"/>
  <c r="I52" i="50"/>
  <c r="J52" i="50"/>
  <c r="K52" i="50"/>
  <c r="L52" i="50"/>
  <c r="M52" i="50"/>
  <c r="N52" i="50"/>
  <c r="O52" i="50"/>
  <c r="P52" i="50"/>
  <c r="Q52" i="50"/>
  <c r="R52" i="50"/>
  <c r="H51" i="50"/>
  <c r="I51" i="50"/>
  <c r="J51" i="50"/>
  <c r="K51" i="50"/>
  <c r="L51" i="50"/>
  <c r="M51" i="50"/>
  <c r="N51" i="50"/>
  <c r="O51" i="50"/>
  <c r="P51" i="50"/>
  <c r="Q51" i="50"/>
  <c r="R51" i="50"/>
  <c r="G51" i="50"/>
  <c r="G52" i="50"/>
  <c r="H48" i="50"/>
  <c r="I48" i="50"/>
  <c r="J48" i="50"/>
  <c r="K48" i="50"/>
  <c r="L48" i="50"/>
  <c r="M48" i="50"/>
  <c r="N48" i="50"/>
  <c r="O48" i="50"/>
  <c r="P48" i="50"/>
  <c r="Q48" i="50"/>
  <c r="R48" i="50"/>
  <c r="G48" i="50"/>
  <c r="EF42" i="44"/>
  <c r="EG42" i="44"/>
  <c r="EH42" i="44"/>
  <c r="EI42" i="44"/>
  <c r="EJ42" i="44"/>
  <c r="EK42" i="44"/>
  <c r="EL42" i="44"/>
  <c r="EM42" i="44"/>
  <c r="EN42" i="44"/>
  <c r="EO42" i="44"/>
  <c r="EP42" i="44"/>
  <c r="EQ42" i="44"/>
  <c r="GT42" i="44"/>
  <c r="GR18" i="44"/>
  <c r="GQ18" i="44"/>
  <c r="GP18" i="44"/>
  <c r="EI18" i="44"/>
  <c r="GT22" i="44"/>
  <c r="DG22" i="44"/>
  <c r="GS22" i="44"/>
  <c r="GR22" i="44"/>
  <c r="GQ22" i="44"/>
  <c r="GP22" i="44"/>
  <c r="GO22" i="44"/>
  <c r="GN22" i="44"/>
  <c r="GM22" i="44"/>
  <c r="GL22" i="44"/>
  <c r="GK22" i="44"/>
  <c r="GJ22" i="44"/>
  <c r="GI22" i="44"/>
  <c r="GH22" i="44"/>
  <c r="GG22" i="44"/>
  <c r="GF22" i="44"/>
  <c r="GE22" i="44"/>
  <c r="GD22" i="44"/>
  <c r="GC22" i="44"/>
  <c r="GB22" i="44"/>
  <c r="GA22" i="44"/>
  <c r="FZ22" i="44"/>
  <c r="FY22" i="44"/>
  <c r="FX22" i="44"/>
  <c r="FW22" i="44"/>
  <c r="FV22" i="44"/>
  <c r="FU22" i="44"/>
  <c r="FT22" i="44"/>
  <c r="FS22" i="44"/>
  <c r="FR22" i="44"/>
  <c r="FQ22" i="44"/>
  <c r="FP22" i="44"/>
  <c r="FO22" i="44"/>
  <c r="FN22" i="44"/>
  <c r="FM22" i="44"/>
  <c r="FL22" i="44"/>
  <c r="FK22" i="44"/>
  <c r="FJ22" i="44"/>
  <c r="FI22" i="44"/>
  <c r="FH22" i="44"/>
  <c r="FG22" i="44"/>
  <c r="FF22" i="44"/>
  <c r="FE22" i="44"/>
  <c r="FD22" i="44"/>
  <c r="FC22" i="44"/>
  <c r="FB22" i="44"/>
  <c r="FA22" i="44"/>
  <c r="EZ22" i="44"/>
  <c r="EY22" i="44"/>
  <c r="EX22" i="44"/>
  <c r="EW22" i="44"/>
  <c r="EV22" i="44"/>
  <c r="EU22" i="44"/>
  <c r="ET22" i="44"/>
  <c r="ES22" i="44"/>
  <c r="ER22" i="44"/>
  <c r="EQ22" i="44"/>
  <c r="EP22" i="44"/>
  <c r="EO22" i="44"/>
  <c r="EN22" i="44"/>
  <c r="EM22" i="44"/>
  <c r="EL22" i="44"/>
  <c r="EK22" i="44"/>
  <c r="EJ22" i="44"/>
  <c r="EI22" i="44"/>
  <c r="EH22" i="44"/>
  <c r="EG22" i="44"/>
  <c r="EF22" i="44"/>
  <c r="EE22" i="44"/>
  <c r="ED22" i="44"/>
  <c r="EC22" i="44"/>
  <c r="EB22" i="44"/>
  <c r="EA22" i="44"/>
  <c r="DZ22" i="44"/>
  <c r="DY22" i="44"/>
  <c r="DX22" i="44"/>
  <c r="DW22" i="44"/>
  <c r="DV22" i="44"/>
  <c r="DU22" i="44"/>
  <c r="DT22" i="44"/>
  <c r="DS22" i="44"/>
  <c r="DR22" i="44"/>
  <c r="DQ22" i="44"/>
  <c r="DP22" i="44"/>
  <c r="DO22" i="44"/>
  <c r="DN22" i="44"/>
  <c r="DM22" i="44"/>
  <c r="DL22" i="44"/>
  <c r="DK22" i="44"/>
  <c r="DJ22" i="44"/>
  <c r="DI22" i="44"/>
  <c r="DH22" i="44"/>
  <c r="GT29" i="44"/>
  <c r="DG29" i="44"/>
  <c r="GS29" i="44"/>
  <c r="GR29" i="44"/>
  <c r="GQ29" i="44"/>
  <c r="GP29" i="44"/>
  <c r="GO29" i="44"/>
  <c r="GN29" i="44"/>
  <c r="GM29" i="44"/>
  <c r="GL29" i="44"/>
  <c r="GK29" i="44"/>
  <c r="GJ29" i="44"/>
  <c r="GI29" i="44"/>
  <c r="GH29" i="44"/>
  <c r="GG29" i="44"/>
  <c r="GF29" i="44"/>
  <c r="GE29" i="44"/>
  <c r="GD29" i="44"/>
  <c r="GC29" i="44"/>
  <c r="GB29" i="44"/>
  <c r="GA29" i="44"/>
  <c r="FZ29" i="44"/>
  <c r="FY29" i="44"/>
  <c r="FX29" i="44"/>
  <c r="FW29" i="44"/>
  <c r="FV29" i="44"/>
  <c r="FU29" i="44"/>
  <c r="FT29" i="44"/>
  <c r="FS29" i="44"/>
  <c r="FR29" i="44"/>
  <c r="FQ29" i="44"/>
  <c r="FP29" i="44"/>
  <c r="FO29" i="44"/>
  <c r="FN29" i="44"/>
  <c r="FM29" i="44"/>
  <c r="FL29" i="44"/>
  <c r="FK29" i="44"/>
  <c r="FJ29" i="44"/>
  <c r="FI29" i="44"/>
  <c r="FH29" i="44"/>
  <c r="FG29" i="44"/>
  <c r="FF29" i="44"/>
  <c r="FE29" i="44"/>
  <c r="FD29" i="44"/>
  <c r="FC29" i="44"/>
  <c r="FB29" i="44"/>
  <c r="FA29" i="44"/>
  <c r="EZ29" i="44"/>
  <c r="EY29" i="44"/>
  <c r="EX29" i="44"/>
  <c r="EW29" i="44"/>
  <c r="EV29" i="44"/>
  <c r="EU29" i="44"/>
  <c r="ET29" i="44"/>
  <c r="ES29" i="44"/>
  <c r="ER29" i="44"/>
  <c r="EQ29" i="44"/>
  <c r="EP29" i="44"/>
  <c r="EO29" i="44"/>
  <c r="EN29" i="44"/>
  <c r="EM29" i="44"/>
  <c r="EL29" i="44"/>
  <c r="EK29" i="44"/>
  <c r="EJ29" i="44"/>
  <c r="EI29" i="44"/>
  <c r="EH29" i="44"/>
  <c r="EG29" i="44"/>
  <c r="EF29" i="44"/>
  <c r="EE29" i="44"/>
  <c r="ED29" i="44"/>
  <c r="EC29" i="44"/>
  <c r="EB29" i="44"/>
  <c r="EA29" i="44"/>
  <c r="DZ29" i="44"/>
  <c r="DY29" i="44"/>
  <c r="DX29" i="44"/>
  <c r="DW29" i="44"/>
  <c r="DV29" i="44"/>
  <c r="DU29" i="44"/>
  <c r="DT29" i="44"/>
  <c r="DS29" i="44"/>
  <c r="DR29" i="44"/>
  <c r="DQ29" i="44"/>
  <c r="DP29" i="44"/>
  <c r="DO29" i="44"/>
  <c r="DN29" i="44"/>
  <c r="DM29" i="44"/>
  <c r="DL29" i="44"/>
  <c r="DK29" i="44"/>
  <c r="DJ29" i="44"/>
  <c r="DI29" i="44"/>
  <c r="DH29" i="44"/>
  <c r="GT36" i="44"/>
  <c r="DG36" i="44"/>
  <c r="GS36" i="44"/>
  <c r="GR36" i="44"/>
  <c r="GQ36" i="44"/>
  <c r="GP36" i="44"/>
  <c r="GO36" i="44"/>
  <c r="GN36" i="44"/>
  <c r="GM36" i="44"/>
  <c r="GL36" i="44"/>
  <c r="GK36" i="44"/>
  <c r="GJ36" i="44"/>
  <c r="GI36" i="44"/>
  <c r="GH36" i="44"/>
  <c r="GG36" i="44"/>
  <c r="GF36" i="44"/>
  <c r="GE36" i="44"/>
  <c r="GD36" i="44"/>
  <c r="GC36" i="44"/>
  <c r="GB36" i="44"/>
  <c r="GA36" i="44"/>
  <c r="FZ36" i="44"/>
  <c r="FY36" i="44"/>
  <c r="FX36" i="44"/>
  <c r="FW36" i="44"/>
  <c r="FV36" i="44"/>
  <c r="FU36" i="44"/>
  <c r="FT36" i="44"/>
  <c r="FS36" i="44"/>
  <c r="FR36" i="44"/>
  <c r="FQ36" i="44"/>
  <c r="FP36" i="44"/>
  <c r="FO36" i="44"/>
  <c r="FN36" i="44"/>
  <c r="FM36" i="44"/>
  <c r="FL36" i="44"/>
  <c r="FK36" i="44"/>
  <c r="FJ36" i="44"/>
  <c r="FI36" i="44"/>
  <c r="FH36" i="44"/>
  <c r="FG36" i="44"/>
  <c r="FF36" i="44"/>
  <c r="FE36" i="44"/>
  <c r="FD36" i="44"/>
  <c r="FC36" i="44"/>
  <c r="FB36" i="44"/>
  <c r="FA36" i="44"/>
  <c r="EZ36" i="44"/>
  <c r="EY36" i="44"/>
  <c r="EX36" i="44"/>
  <c r="EW36" i="44"/>
  <c r="EV36" i="44"/>
  <c r="EU36" i="44"/>
  <c r="ET36" i="44"/>
  <c r="ES36" i="44"/>
  <c r="ER36" i="44"/>
  <c r="EQ36" i="44"/>
  <c r="EP36" i="44"/>
  <c r="EO36" i="44"/>
  <c r="EN36" i="44"/>
  <c r="EM36" i="44"/>
  <c r="EL36" i="44"/>
  <c r="EK36" i="44"/>
  <c r="EJ36" i="44"/>
  <c r="EI36" i="44"/>
  <c r="EH36" i="44"/>
  <c r="EG36" i="44"/>
  <c r="EF36" i="44"/>
  <c r="EE36" i="44"/>
  <c r="ED36" i="44"/>
  <c r="EC36" i="44"/>
  <c r="EB36" i="44"/>
  <c r="EA36" i="44"/>
  <c r="DZ36" i="44"/>
  <c r="DY36" i="44"/>
  <c r="DX36" i="44"/>
  <c r="DW36" i="44"/>
  <c r="DV36" i="44"/>
  <c r="DU36" i="44"/>
  <c r="DT36" i="44"/>
  <c r="DS36" i="44"/>
  <c r="DR36" i="44"/>
  <c r="DQ36" i="44"/>
  <c r="DP36" i="44"/>
  <c r="DO36" i="44"/>
  <c r="DN36" i="44"/>
  <c r="DM36" i="44"/>
  <c r="DL36" i="44"/>
  <c r="DK36" i="44"/>
  <c r="DJ36" i="44"/>
  <c r="DI36" i="44"/>
  <c r="DH36" i="44"/>
  <c r="GT35" i="44"/>
  <c r="DG35" i="44"/>
  <c r="GS35" i="44"/>
  <c r="GR35" i="44"/>
  <c r="GQ35" i="44"/>
  <c r="GP35" i="44"/>
  <c r="GO35" i="44"/>
  <c r="GN35" i="44"/>
  <c r="GM35" i="44"/>
  <c r="GL35" i="44"/>
  <c r="GK35" i="44"/>
  <c r="GJ35" i="44"/>
  <c r="GI35" i="44"/>
  <c r="GH35" i="44"/>
  <c r="GG35" i="44"/>
  <c r="GF35" i="44"/>
  <c r="GE35" i="44"/>
  <c r="GD35" i="44"/>
  <c r="GC35" i="44"/>
  <c r="GB35" i="44"/>
  <c r="GA35" i="44"/>
  <c r="FZ35" i="44"/>
  <c r="FY35" i="44"/>
  <c r="FX35" i="44"/>
  <c r="FW35" i="44"/>
  <c r="FV35" i="44"/>
  <c r="FU35" i="44"/>
  <c r="FT35" i="44"/>
  <c r="FS35" i="44"/>
  <c r="FR35" i="44"/>
  <c r="FQ35" i="44"/>
  <c r="FP35" i="44"/>
  <c r="FO35" i="44"/>
  <c r="FN35" i="44"/>
  <c r="FM35" i="44"/>
  <c r="FL35" i="44"/>
  <c r="FK35" i="44"/>
  <c r="FJ35" i="44"/>
  <c r="FI35" i="44"/>
  <c r="FH35" i="44"/>
  <c r="FG35" i="44"/>
  <c r="FF35" i="44"/>
  <c r="FE35" i="44"/>
  <c r="FD35" i="44"/>
  <c r="FC35" i="44"/>
  <c r="FB35" i="44"/>
  <c r="FA35" i="44"/>
  <c r="EZ35" i="44"/>
  <c r="EY35" i="44"/>
  <c r="EX35" i="44"/>
  <c r="EW35" i="44"/>
  <c r="EV35" i="44"/>
  <c r="EU35" i="44"/>
  <c r="ET35" i="44"/>
  <c r="ES35" i="44"/>
  <c r="ER35" i="44"/>
  <c r="EQ35" i="44"/>
  <c r="EP35" i="44"/>
  <c r="EO35" i="44"/>
  <c r="EN35" i="44"/>
  <c r="EM35" i="44"/>
  <c r="EL35" i="44"/>
  <c r="EK35" i="44"/>
  <c r="EJ35" i="44"/>
  <c r="EI35" i="44"/>
  <c r="EH35" i="44"/>
  <c r="EG35" i="44"/>
  <c r="EF35" i="44"/>
  <c r="EE35" i="44"/>
  <c r="ED35" i="44"/>
  <c r="EC35" i="44"/>
  <c r="EB35" i="44"/>
  <c r="EA35" i="44"/>
  <c r="DZ35" i="44"/>
  <c r="DY35" i="44"/>
  <c r="DX35" i="44"/>
  <c r="DW35" i="44"/>
  <c r="DV35" i="44"/>
  <c r="DU35" i="44"/>
  <c r="DT35" i="44"/>
  <c r="DS35" i="44"/>
  <c r="DR35" i="44"/>
  <c r="DQ35" i="44"/>
  <c r="DP35" i="44"/>
  <c r="DO35" i="44"/>
  <c r="DN35" i="44"/>
  <c r="DM35" i="44"/>
  <c r="DL35" i="44"/>
  <c r="DK35" i="44"/>
  <c r="DJ35" i="44"/>
  <c r="DI35" i="44"/>
  <c r="DH35" i="44"/>
  <c r="GT13" i="44"/>
  <c r="DG13" i="44"/>
  <c r="GS13" i="44"/>
  <c r="GR13" i="44"/>
  <c r="GQ13" i="44"/>
  <c r="GP13" i="44"/>
  <c r="GO13" i="44"/>
  <c r="GN13" i="44"/>
  <c r="GM13" i="44"/>
  <c r="GL13" i="44"/>
  <c r="GK13" i="44"/>
  <c r="GJ13" i="44"/>
  <c r="GI13" i="44"/>
  <c r="GH13" i="44"/>
  <c r="GG13" i="44"/>
  <c r="GF13" i="44"/>
  <c r="GE13" i="44"/>
  <c r="GD13" i="44"/>
  <c r="GC13" i="44"/>
  <c r="GB13" i="44"/>
  <c r="GA13" i="44"/>
  <c r="FZ13" i="44"/>
  <c r="FY13" i="44"/>
  <c r="FX13" i="44"/>
  <c r="FW13" i="44"/>
  <c r="FV13" i="44"/>
  <c r="FU13" i="44"/>
  <c r="FT13" i="44"/>
  <c r="FS13" i="44"/>
  <c r="FR13" i="44"/>
  <c r="FQ13" i="44"/>
  <c r="FP13" i="44"/>
  <c r="FO13" i="44"/>
  <c r="FN13" i="44"/>
  <c r="FM13" i="44"/>
  <c r="FL13" i="44"/>
  <c r="FK13" i="44"/>
  <c r="FJ13" i="44"/>
  <c r="FI13" i="44"/>
  <c r="FH13" i="44"/>
  <c r="FG13" i="44"/>
  <c r="FF13" i="44"/>
  <c r="FE13" i="44"/>
  <c r="FD13" i="44"/>
  <c r="FC13" i="44"/>
  <c r="FB13" i="44"/>
  <c r="FA13" i="44"/>
  <c r="EZ13" i="44"/>
  <c r="EY13" i="44"/>
  <c r="EX13" i="44"/>
  <c r="EW13" i="44"/>
  <c r="EV13" i="44"/>
  <c r="EU13" i="44"/>
  <c r="ET13" i="44"/>
  <c r="ES13" i="44"/>
  <c r="ER13" i="44"/>
  <c r="EQ13" i="44"/>
  <c r="EP13" i="44"/>
  <c r="EO13" i="44"/>
  <c r="EN13" i="44"/>
  <c r="EM13" i="44"/>
  <c r="EL13" i="44"/>
  <c r="EK13" i="44"/>
  <c r="EJ13" i="44"/>
  <c r="EI13" i="44"/>
  <c r="EH13" i="44"/>
  <c r="EG13" i="44"/>
  <c r="EF13" i="44"/>
  <c r="EE13" i="44"/>
  <c r="ED13" i="44"/>
  <c r="EC13" i="44"/>
  <c r="EB13" i="44"/>
  <c r="EA13" i="44"/>
  <c r="DZ13" i="44"/>
  <c r="DY13" i="44"/>
  <c r="DX13" i="44"/>
  <c r="DW13" i="44"/>
  <c r="DV13" i="44"/>
  <c r="DU13" i="44"/>
  <c r="DT13" i="44"/>
  <c r="DS13" i="44"/>
  <c r="DR13" i="44"/>
  <c r="DQ13" i="44"/>
  <c r="DP13" i="44"/>
  <c r="DO13" i="44"/>
  <c r="DN13" i="44"/>
  <c r="DM13" i="44"/>
  <c r="DL13" i="44"/>
  <c r="DK13" i="44"/>
  <c r="DJ13" i="44"/>
  <c r="DI13" i="44"/>
  <c r="DH13" i="44"/>
  <c r="GT38" i="44"/>
  <c r="DG38" i="44"/>
  <c r="GS38" i="44"/>
  <c r="GR38" i="44"/>
  <c r="GQ38" i="44"/>
  <c r="GP38" i="44"/>
  <c r="GO38" i="44"/>
  <c r="GN38" i="44"/>
  <c r="GM38" i="44"/>
  <c r="GL38" i="44"/>
  <c r="GK38" i="44"/>
  <c r="GJ38" i="44"/>
  <c r="GI38" i="44"/>
  <c r="GH38" i="44"/>
  <c r="GG38" i="44"/>
  <c r="GF38" i="44"/>
  <c r="GE38" i="44"/>
  <c r="GD38" i="44"/>
  <c r="GC38" i="44"/>
  <c r="GB38" i="44"/>
  <c r="GA38" i="44"/>
  <c r="FZ38" i="44"/>
  <c r="FY38" i="44"/>
  <c r="FX38" i="44"/>
  <c r="FW38" i="44"/>
  <c r="FV38" i="44"/>
  <c r="FU38" i="44"/>
  <c r="FT38" i="44"/>
  <c r="FS38" i="44"/>
  <c r="FR38" i="44"/>
  <c r="FQ38" i="44"/>
  <c r="FP38" i="44"/>
  <c r="FO38" i="44"/>
  <c r="FN38" i="44"/>
  <c r="FM38" i="44"/>
  <c r="FL38" i="44"/>
  <c r="FK38" i="44"/>
  <c r="FJ38" i="44"/>
  <c r="FI38" i="44"/>
  <c r="FH38" i="44"/>
  <c r="FG38" i="44"/>
  <c r="FF38" i="44"/>
  <c r="FE38" i="44"/>
  <c r="FD38" i="44"/>
  <c r="FC38" i="44"/>
  <c r="FB38" i="44"/>
  <c r="FA38" i="44"/>
  <c r="EZ38" i="44"/>
  <c r="EY38" i="44"/>
  <c r="EX38" i="44"/>
  <c r="EW38" i="44"/>
  <c r="EV38" i="44"/>
  <c r="EU38" i="44"/>
  <c r="ET38" i="44"/>
  <c r="ES38" i="44"/>
  <c r="ER38" i="44"/>
  <c r="EQ38" i="44"/>
  <c r="EP38" i="44"/>
  <c r="EO38" i="44"/>
  <c r="EN38" i="44"/>
  <c r="EM38" i="44"/>
  <c r="EL38" i="44"/>
  <c r="EK38" i="44"/>
  <c r="EJ38" i="44"/>
  <c r="EI38" i="44"/>
  <c r="EH38" i="44"/>
  <c r="EG38" i="44"/>
  <c r="EF38" i="44"/>
  <c r="EE38" i="44"/>
  <c r="ED38" i="44"/>
  <c r="EC38" i="44"/>
  <c r="EB38" i="44"/>
  <c r="EA38" i="44"/>
  <c r="DZ38" i="44"/>
  <c r="DY38" i="44"/>
  <c r="DX38" i="44"/>
  <c r="DW38" i="44"/>
  <c r="DV38" i="44"/>
  <c r="DU38" i="44"/>
  <c r="DT38" i="44"/>
  <c r="DS38" i="44"/>
  <c r="DR38" i="44"/>
  <c r="DQ38" i="44"/>
  <c r="DP38" i="44"/>
  <c r="DO38" i="44"/>
  <c r="DN38" i="44"/>
  <c r="DM38" i="44"/>
  <c r="DL38" i="44"/>
  <c r="DK38" i="44"/>
  <c r="DJ38" i="44"/>
  <c r="DI38" i="44"/>
  <c r="DH38" i="44"/>
  <c r="GT33" i="44"/>
  <c r="DG33" i="44"/>
  <c r="GS33" i="44"/>
  <c r="GR33" i="44"/>
  <c r="GQ33" i="44"/>
  <c r="GP33" i="44"/>
  <c r="GO33" i="44"/>
  <c r="GN33" i="44"/>
  <c r="GM33" i="44"/>
  <c r="GL33" i="44"/>
  <c r="GK33" i="44"/>
  <c r="GJ33" i="44"/>
  <c r="GI33" i="44"/>
  <c r="GH33" i="44"/>
  <c r="GG33" i="44"/>
  <c r="GF33" i="44"/>
  <c r="GE33" i="44"/>
  <c r="GD33" i="44"/>
  <c r="GC33" i="44"/>
  <c r="GB33" i="44"/>
  <c r="GA33" i="44"/>
  <c r="FZ33" i="44"/>
  <c r="FY33" i="44"/>
  <c r="FX33" i="44"/>
  <c r="FW33" i="44"/>
  <c r="FV33" i="44"/>
  <c r="FU33" i="44"/>
  <c r="FT33" i="44"/>
  <c r="FS33" i="44"/>
  <c r="FR33" i="44"/>
  <c r="FQ33" i="44"/>
  <c r="FP33" i="44"/>
  <c r="FO33" i="44"/>
  <c r="FN33" i="44"/>
  <c r="FM33" i="44"/>
  <c r="FL33" i="44"/>
  <c r="FK33" i="44"/>
  <c r="FJ33" i="44"/>
  <c r="FI33" i="44"/>
  <c r="FH33" i="44"/>
  <c r="FG33" i="44"/>
  <c r="FF33" i="44"/>
  <c r="FE33" i="44"/>
  <c r="FD33" i="44"/>
  <c r="FC33" i="44"/>
  <c r="FB33" i="44"/>
  <c r="FA33" i="44"/>
  <c r="EZ33" i="44"/>
  <c r="EY33" i="44"/>
  <c r="EX33" i="44"/>
  <c r="EW33" i="44"/>
  <c r="EV33" i="44"/>
  <c r="EU33" i="44"/>
  <c r="ET33" i="44"/>
  <c r="ES33" i="44"/>
  <c r="ER33" i="44"/>
  <c r="EQ33" i="44"/>
  <c r="EP33" i="44"/>
  <c r="EO33" i="44"/>
  <c r="EN33" i="44"/>
  <c r="EM33" i="44"/>
  <c r="EL33" i="44"/>
  <c r="EK33" i="44"/>
  <c r="EJ33" i="44"/>
  <c r="EI33" i="44"/>
  <c r="EH33" i="44"/>
  <c r="EG33" i="44"/>
  <c r="EF33" i="44"/>
  <c r="EE33" i="44"/>
  <c r="ED33" i="44"/>
  <c r="EC33" i="44"/>
  <c r="EB33" i="44"/>
  <c r="EA33" i="44"/>
  <c r="DZ33" i="44"/>
  <c r="DY33" i="44"/>
  <c r="DX33" i="44"/>
  <c r="DW33" i="44"/>
  <c r="DV33" i="44"/>
  <c r="DU33" i="44"/>
  <c r="DT33" i="44"/>
  <c r="DS33" i="44"/>
  <c r="DR33" i="44"/>
  <c r="DQ33" i="44"/>
  <c r="DP33" i="44"/>
  <c r="DO33" i="44"/>
  <c r="DN33" i="44"/>
  <c r="DM33" i="44"/>
  <c r="DL33" i="44"/>
  <c r="DK33" i="44"/>
  <c r="DJ33" i="44"/>
  <c r="DI33" i="44"/>
  <c r="DH33" i="44"/>
  <c r="GT21" i="44"/>
  <c r="DG21" i="44"/>
  <c r="GS21" i="44"/>
  <c r="GR21" i="44"/>
  <c r="GQ21" i="44"/>
  <c r="GP21" i="44"/>
  <c r="GO21" i="44"/>
  <c r="GN21" i="44"/>
  <c r="GM21" i="44"/>
  <c r="GL21" i="44"/>
  <c r="GK21" i="44"/>
  <c r="GJ21" i="44"/>
  <c r="GI21" i="44"/>
  <c r="GH21" i="44"/>
  <c r="GG21" i="44"/>
  <c r="GF21" i="44"/>
  <c r="GE21" i="44"/>
  <c r="GD21" i="44"/>
  <c r="GC21" i="44"/>
  <c r="GB21" i="44"/>
  <c r="GA21" i="44"/>
  <c r="FZ21" i="44"/>
  <c r="FY21" i="44"/>
  <c r="FX21" i="44"/>
  <c r="FW21" i="44"/>
  <c r="FV21" i="44"/>
  <c r="FU21" i="44"/>
  <c r="FT21" i="44"/>
  <c r="FS21" i="44"/>
  <c r="FR21" i="44"/>
  <c r="FQ21" i="44"/>
  <c r="FP21" i="44"/>
  <c r="FO21" i="44"/>
  <c r="FN21" i="44"/>
  <c r="FM21" i="44"/>
  <c r="FL21" i="44"/>
  <c r="FK21" i="44"/>
  <c r="FJ21" i="44"/>
  <c r="FI21" i="44"/>
  <c r="FH21" i="44"/>
  <c r="FG21" i="44"/>
  <c r="FF21" i="44"/>
  <c r="FE21" i="44"/>
  <c r="FD21" i="44"/>
  <c r="FC21" i="44"/>
  <c r="FB21" i="44"/>
  <c r="FA21" i="44"/>
  <c r="EZ21" i="44"/>
  <c r="EY21" i="44"/>
  <c r="EX21" i="44"/>
  <c r="EW21" i="44"/>
  <c r="EV21" i="44"/>
  <c r="EU21" i="44"/>
  <c r="ET21" i="44"/>
  <c r="ES21" i="44"/>
  <c r="ER21" i="44"/>
  <c r="EQ21" i="44"/>
  <c r="EP21" i="44"/>
  <c r="EO21" i="44"/>
  <c r="EN21" i="44"/>
  <c r="EM21" i="44"/>
  <c r="EL21" i="44"/>
  <c r="EK21" i="44"/>
  <c r="EJ21" i="44"/>
  <c r="EI21" i="44"/>
  <c r="EH21" i="44"/>
  <c r="EG21" i="44"/>
  <c r="EF21" i="44"/>
  <c r="EE21" i="44"/>
  <c r="ED21" i="44"/>
  <c r="EC21" i="44"/>
  <c r="EB21" i="44"/>
  <c r="EA21" i="44"/>
  <c r="DZ21" i="44"/>
  <c r="DY21" i="44"/>
  <c r="DX21" i="44"/>
  <c r="DW21" i="44"/>
  <c r="DV21" i="44"/>
  <c r="DU21" i="44"/>
  <c r="DT21" i="44"/>
  <c r="DS21" i="44"/>
  <c r="DR21" i="44"/>
  <c r="DQ21" i="44"/>
  <c r="DP21" i="44"/>
  <c r="DO21" i="44"/>
  <c r="DN21" i="44"/>
  <c r="DM21" i="44"/>
  <c r="DL21" i="44"/>
  <c r="DK21" i="44"/>
  <c r="DJ21" i="44"/>
  <c r="DI21" i="44"/>
  <c r="DH21" i="44"/>
  <c r="GT20" i="44"/>
  <c r="DG20" i="44"/>
  <c r="GS20" i="44"/>
  <c r="GR20" i="44"/>
  <c r="GQ20" i="44"/>
  <c r="GP20" i="44"/>
  <c r="GO20" i="44"/>
  <c r="GN20" i="44"/>
  <c r="GM20" i="44"/>
  <c r="GL20" i="44"/>
  <c r="GK20" i="44"/>
  <c r="GJ20" i="44"/>
  <c r="GI20" i="44"/>
  <c r="GH20" i="44"/>
  <c r="GG20" i="44"/>
  <c r="GF20" i="44"/>
  <c r="GE20" i="44"/>
  <c r="GD20" i="44"/>
  <c r="GC20" i="44"/>
  <c r="GB20" i="44"/>
  <c r="GA20" i="44"/>
  <c r="FZ20" i="44"/>
  <c r="FY20" i="44"/>
  <c r="FX20" i="44"/>
  <c r="FW20" i="44"/>
  <c r="FV20" i="44"/>
  <c r="FU20" i="44"/>
  <c r="FT20" i="44"/>
  <c r="FS20" i="44"/>
  <c r="FR20" i="44"/>
  <c r="FQ20" i="44"/>
  <c r="FP20" i="44"/>
  <c r="FO20" i="44"/>
  <c r="FN20" i="44"/>
  <c r="FM20" i="44"/>
  <c r="FL20" i="44"/>
  <c r="FK20" i="44"/>
  <c r="FJ20" i="44"/>
  <c r="FI20" i="44"/>
  <c r="FH20" i="44"/>
  <c r="FG20" i="44"/>
  <c r="FF20" i="44"/>
  <c r="FE20" i="44"/>
  <c r="FD20" i="44"/>
  <c r="FC20" i="44"/>
  <c r="FB20" i="44"/>
  <c r="FA20" i="44"/>
  <c r="EZ20" i="44"/>
  <c r="EY20" i="44"/>
  <c r="EX20" i="44"/>
  <c r="EW20" i="44"/>
  <c r="EV20" i="44"/>
  <c r="EU20" i="44"/>
  <c r="ET20" i="44"/>
  <c r="ES20" i="44"/>
  <c r="ER20" i="44"/>
  <c r="EQ20" i="44"/>
  <c r="EP20" i="44"/>
  <c r="EO20" i="44"/>
  <c r="EN20" i="44"/>
  <c r="EM20" i="44"/>
  <c r="EL20" i="44"/>
  <c r="EK20" i="44"/>
  <c r="EJ20" i="44"/>
  <c r="EI20" i="44"/>
  <c r="EH20" i="44"/>
  <c r="EG20" i="44"/>
  <c r="EF20" i="44"/>
  <c r="EE20" i="44"/>
  <c r="ED20" i="44"/>
  <c r="EC20" i="44"/>
  <c r="EB20" i="44"/>
  <c r="EA20" i="44"/>
  <c r="DZ20" i="44"/>
  <c r="DY20" i="44"/>
  <c r="DX20" i="44"/>
  <c r="DW20" i="44"/>
  <c r="DV20" i="44"/>
  <c r="DU20" i="44"/>
  <c r="DT20" i="44"/>
  <c r="DS20" i="44"/>
  <c r="DR20" i="44"/>
  <c r="DQ20" i="44"/>
  <c r="DP20" i="44"/>
  <c r="DO20" i="44"/>
  <c r="DN20" i="44"/>
  <c r="DM20" i="44"/>
  <c r="DL20" i="44"/>
  <c r="DK20" i="44"/>
  <c r="DJ20" i="44"/>
  <c r="DI20" i="44"/>
  <c r="DH20" i="44"/>
  <c r="GT19" i="44"/>
  <c r="DG19" i="44"/>
  <c r="GS19" i="44"/>
  <c r="GR19" i="44"/>
  <c r="GQ19" i="44"/>
  <c r="GP19" i="44"/>
  <c r="GO19" i="44"/>
  <c r="GN19" i="44"/>
  <c r="GM19" i="44"/>
  <c r="GL19" i="44"/>
  <c r="GK19" i="44"/>
  <c r="GJ19" i="44"/>
  <c r="GI19" i="44"/>
  <c r="GH19" i="44"/>
  <c r="GG19" i="44"/>
  <c r="GF19" i="44"/>
  <c r="GE19" i="44"/>
  <c r="GD19" i="44"/>
  <c r="GC19" i="44"/>
  <c r="GB19" i="44"/>
  <c r="GA19" i="44"/>
  <c r="FZ19" i="44"/>
  <c r="FY19" i="44"/>
  <c r="FX19" i="44"/>
  <c r="FW19" i="44"/>
  <c r="FV19" i="44"/>
  <c r="FU19" i="44"/>
  <c r="FT19" i="44"/>
  <c r="FS19" i="44"/>
  <c r="FR19" i="44"/>
  <c r="FQ19" i="44"/>
  <c r="FP19" i="44"/>
  <c r="FO19" i="44"/>
  <c r="FN19" i="44"/>
  <c r="FM19" i="44"/>
  <c r="FL19" i="44"/>
  <c r="FK19" i="44"/>
  <c r="FJ19" i="44"/>
  <c r="FI19" i="44"/>
  <c r="FH19" i="44"/>
  <c r="FG19" i="44"/>
  <c r="FF19" i="44"/>
  <c r="FE19" i="44"/>
  <c r="FD19" i="44"/>
  <c r="FC19" i="44"/>
  <c r="FB19" i="44"/>
  <c r="FA19" i="44"/>
  <c r="EZ19" i="44"/>
  <c r="EY19" i="44"/>
  <c r="EX19" i="44"/>
  <c r="EW19" i="44"/>
  <c r="EV19" i="44"/>
  <c r="EU19" i="44"/>
  <c r="ET19" i="44"/>
  <c r="ES19" i="44"/>
  <c r="ER19" i="44"/>
  <c r="EQ19" i="44"/>
  <c r="EP19" i="44"/>
  <c r="EO19" i="44"/>
  <c r="EN19" i="44"/>
  <c r="EM19" i="44"/>
  <c r="EL19" i="44"/>
  <c r="EK19" i="44"/>
  <c r="EJ19" i="44"/>
  <c r="EI19" i="44"/>
  <c r="EH19" i="44"/>
  <c r="EG19" i="44"/>
  <c r="EF19" i="44"/>
  <c r="EE19" i="44"/>
  <c r="ED19" i="44"/>
  <c r="EC19" i="44"/>
  <c r="EB19" i="44"/>
  <c r="EA19" i="44"/>
  <c r="DZ19" i="44"/>
  <c r="DY19" i="44"/>
  <c r="DX19" i="44"/>
  <c r="DW19" i="44"/>
  <c r="DV19" i="44"/>
  <c r="DU19" i="44"/>
  <c r="DT19" i="44"/>
  <c r="DS19" i="44"/>
  <c r="DR19" i="44"/>
  <c r="DQ19" i="44"/>
  <c r="DP19" i="44"/>
  <c r="DO19" i="44"/>
  <c r="DN19" i="44"/>
  <c r="DM19" i="44"/>
  <c r="DL19" i="44"/>
  <c r="DK19" i="44"/>
  <c r="DJ19" i="44"/>
  <c r="DI19" i="44"/>
  <c r="DH19" i="44"/>
  <c r="GT17" i="44"/>
  <c r="DG17" i="44"/>
  <c r="GS17" i="44"/>
  <c r="GR17" i="44"/>
  <c r="GQ17" i="44"/>
  <c r="GP17" i="44"/>
  <c r="GO17" i="44"/>
  <c r="GN17" i="44"/>
  <c r="GM17" i="44"/>
  <c r="GL17" i="44"/>
  <c r="GK17" i="44"/>
  <c r="GJ17" i="44"/>
  <c r="GI17" i="44"/>
  <c r="GH17" i="44"/>
  <c r="GG17" i="44"/>
  <c r="GF17" i="44"/>
  <c r="GE17" i="44"/>
  <c r="GD17" i="44"/>
  <c r="GC17" i="44"/>
  <c r="GB17" i="44"/>
  <c r="GA17" i="44"/>
  <c r="FZ17" i="44"/>
  <c r="FY17" i="44"/>
  <c r="FX17" i="44"/>
  <c r="FW17" i="44"/>
  <c r="FV17" i="44"/>
  <c r="FU17" i="44"/>
  <c r="FT17" i="44"/>
  <c r="FS17" i="44"/>
  <c r="FR17" i="44"/>
  <c r="FQ17" i="44"/>
  <c r="FP17" i="44"/>
  <c r="FO17" i="44"/>
  <c r="FN17" i="44"/>
  <c r="FM17" i="44"/>
  <c r="FL17" i="44"/>
  <c r="FK17" i="44"/>
  <c r="FJ17" i="44"/>
  <c r="FI17" i="44"/>
  <c r="FH17" i="44"/>
  <c r="FG17" i="44"/>
  <c r="FF17" i="44"/>
  <c r="FE17" i="44"/>
  <c r="FD17" i="44"/>
  <c r="FC17" i="44"/>
  <c r="FB17" i="44"/>
  <c r="FA17" i="44"/>
  <c r="EZ17" i="44"/>
  <c r="EY17" i="44"/>
  <c r="EX17" i="44"/>
  <c r="EW17" i="44"/>
  <c r="EV17" i="44"/>
  <c r="EU17" i="44"/>
  <c r="ET17" i="44"/>
  <c r="ES17" i="44"/>
  <c r="ER17" i="44"/>
  <c r="EQ17" i="44"/>
  <c r="EP17" i="44"/>
  <c r="EO17" i="44"/>
  <c r="EN17" i="44"/>
  <c r="EM17" i="44"/>
  <c r="EL17" i="44"/>
  <c r="EK17" i="44"/>
  <c r="EJ17" i="44"/>
  <c r="EI17" i="44"/>
  <c r="EH17" i="44"/>
  <c r="EG17" i="44"/>
  <c r="EF17" i="44"/>
  <c r="EE17" i="44"/>
  <c r="ED17" i="44"/>
  <c r="EC17" i="44"/>
  <c r="EB17" i="44"/>
  <c r="EA17" i="44"/>
  <c r="DZ17" i="44"/>
  <c r="DY17" i="44"/>
  <c r="DX17" i="44"/>
  <c r="DW17" i="44"/>
  <c r="DV17" i="44"/>
  <c r="DU17" i="44"/>
  <c r="DT17" i="44"/>
  <c r="DS17" i="44"/>
  <c r="DR17" i="44"/>
  <c r="DQ17" i="44"/>
  <c r="DP17" i="44"/>
  <c r="DO17" i="44"/>
  <c r="DN17" i="44"/>
  <c r="DM17" i="44"/>
  <c r="DL17" i="44"/>
  <c r="DK17" i="44"/>
  <c r="DJ17" i="44"/>
  <c r="DI17" i="44"/>
  <c r="DH17" i="44"/>
  <c r="GT16" i="44"/>
  <c r="DG16" i="44"/>
  <c r="GS16" i="44"/>
  <c r="GR16" i="44"/>
  <c r="GQ16" i="44"/>
  <c r="GP16" i="44"/>
  <c r="GO16" i="44"/>
  <c r="GN16" i="44"/>
  <c r="GM16" i="44"/>
  <c r="GL16" i="44"/>
  <c r="GK16" i="44"/>
  <c r="GJ16" i="44"/>
  <c r="GI16" i="44"/>
  <c r="GH16" i="44"/>
  <c r="GG16" i="44"/>
  <c r="GF16" i="44"/>
  <c r="GE16" i="44"/>
  <c r="GD16" i="44"/>
  <c r="GC16" i="44"/>
  <c r="GB16" i="44"/>
  <c r="GA16" i="44"/>
  <c r="FZ16" i="44"/>
  <c r="FY16" i="44"/>
  <c r="FX16" i="44"/>
  <c r="FW16" i="44"/>
  <c r="FV16" i="44"/>
  <c r="FU16" i="44"/>
  <c r="FT16" i="44"/>
  <c r="FS16" i="44"/>
  <c r="FR16" i="44"/>
  <c r="FQ16" i="44"/>
  <c r="FP16" i="44"/>
  <c r="FO16" i="44"/>
  <c r="FN16" i="44"/>
  <c r="FM16" i="44"/>
  <c r="FL16" i="44"/>
  <c r="FK16" i="44"/>
  <c r="FJ16" i="44"/>
  <c r="FI16" i="44"/>
  <c r="FH16" i="44"/>
  <c r="FG16" i="44"/>
  <c r="FF16" i="44"/>
  <c r="FE16" i="44"/>
  <c r="FD16" i="44"/>
  <c r="FC16" i="44"/>
  <c r="FB16" i="44"/>
  <c r="FA16" i="44"/>
  <c r="EZ16" i="44"/>
  <c r="EY16" i="44"/>
  <c r="EX16" i="44"/>
  <c r="EW16" i="44"/>
  <c r="EV16" i="44"/>
  <c r="EU16" i="44"/>
  <c r="ET16" i="44"/>
  <c r="ES16" i="44"/>
  <c r="ER16" i="44"/>
  <c r="EQ16" i="44"/>
  <c r="EP16" i="44"/>
  <c r="EO16" i="44"/>
  <c r="EN16" i="44"/>
  <c r="EM16" i="44"/>
  <c r="EL16" i="44"/>
  <c r="EK16" i="44"/>
  <c r="EJ16" i="44"/>
  <c r="EI16" i="44"/>
  <c r="EH16" i="44"/>
  <c r="EG16" i="44"/>
  <c r="EF16" i="44"/>
  <c r="EE16" i="44"/>
  <c r="ED16" i="44"/>
  <c r="EC16" i="44"/>
  <c r="EB16" i="44"/>
  <c r="EA16" i="44"/>
  <c r="DZ16" i="44"/>
  <c r="DY16" i="44"/>
  <c r="DX16" i="44"/>
  <c r="DW16" i="44"/>
  <c r="DV16" i="44"/>
  <c r="DU16" i="44"/>
  <c r="DT16" i="44"/>
  <c r="DS16" i="44"/>
  <c r="DR16" i="44"/>
  <c r="DQ16" i="44"/>
  <c r="DP16" i="44"/>
  <c r="DO16" i="44"/>
  <c r="DN16" i="44"/>
  <c r="DM16" i="44"/>
  <c r="DL16" i="44"/>
  <c r="DK16" i="44"/>
  <c r="DJ16" i="44"/>
  <c r="DI16" i="44"/>
  <c r="DH16" i="44"/>
  <c r="GT15" i="44"/>
  <c r="GT8" i="44"/>
  <c r="GT12" i="44"/>
  <c r="GT14" i="44"/>
  <c r="GT43" i="44"/>
  <c r="GT11" i="44"/>
  <c r="GT39" i="44"/>
  <c r="GT41" i="44"/>
  <c r="GT40" i="44"/>
  <c r="DG39" i="44"/>
  <c r="DG40" i="44"/>
  <c r="DG44" i="44" s="1"/>
  <c r="DG41" i="44"/>
  <c r="GS41" i="44" s="1"/>
  <c r="DG43" i="44"/>
  <c r="DG8" i="44"/>
  <c r="DG11" i="44"/>
  <c r="GS11" i="44" s="1"/>
  <c r="DG12" i="44"/>
  <c r="DG14" i="44"/>
  <c r="DG15" i="44"/>
  <c r="DH39" i="44"/>
  <c r="DH44" i="44" s="1"/>
  <c r="DH40" i="44"/>
  <c r="DH41" i="44"/>
  <c r="DH43" i="44"/>
  <c r="DH8" i="44"/>
  <c r="DH11" i="44"/>
  <c r="DH12" i="44"/>
  <c r="DH14" i="44"/>
  <c r="DH15" i="44"/>
  <c r="DI39" i="44"/>
  <c r="DI40" i="44"/>
  <c r="DI44" i="44" s="1"/>
  <c r="DI41" i="44"/>
  <c r="DI43" i="44"/>
  <c r="DI8" i="44"/>
  <c r="DI11" i="44"/>
  <c r="DI12" i="44"/>
  <c r="DI14" i="44"/>
  <c r="DI15" i="44"/>
  <c r="DJ39" i="44"/>
  <c r="DJ40" i="44"/>
  <c r="DJ41" i="44"/>
  <c r="DJ43" i="44"/>
  <c r="DJ44" i="44" s="1"/>
  <c r="DJ8" i="44"/>
  <c r="DJ11" i="44"/>
  <c r="DJ12" i="44"/>
  <c r="DJ14" i="44"/>
  <c r="DJ15" i="44"/>
  <c r="DK39" i="44"/>
  <c r="DK40" i="44"/>
  <c r="DK41" i="44"/>
  <c r="DK44" i="44" s="1"/>
  <c r="DK43" i="44"/>
  <c r="DK8" i="44"/>
  <c r="DK11" i="44"/>
  <c r="DK12" i="44"/>
  <c r="DK14" i="44"/>
  <c r="DK15" i="44"/>
  <c r="DL39" i="44"/>
  <c r="DL44" i="44" s="1"/>
  <c r="DL40" i="44"/>
  <c r="DL41" i="44"/>
  <c r="DL43" i="44"/>
  <c r="DL8" i="44"/>
  <c r="DL11" i="44"/>
  <c r="DL12" i="44"/>
  <c r="DL14" i="44"/>
  <c r="DL15" i="44"/>
  <c r="DM39" i="44"/>
  <c r="DM40" i="44"/>
  <c r="DM41" i="44"/>
  <c r="DM43" i="44"/>
  <c r="DM8" i="44"/>
  <c r="DM11" i="44"/>
  <c r="DM12" i="44"/>
  <c r="DM14" i="44"/>
  <c r="DM15" i="44"/>
  <c r="DM44" i="44"/>
  <c r="DN39" i="44"/>
  <c r="DN40" i="44"/>
  <c r="DN41" i="44"/>
  <c r="DN43" i="44"/>
  <c r="DN44" i="44" s="1"/>
  <c r="DN8" i="44"/>
  <c r="DN11" i="44"/>
  <c r="DN12" i="44"/>
  <c r="DN14" i="44"/>
  <c r="DN15" i="44"/>
  <c r="DO39" i="44"/>
  <c r="DO40" i="44"/>
  <c r="DO41" i="44"/>
  <c r="DO44" i="44" s="1"/>
  <c r="DO43" i="44"/>
  <c r="DO8" i="44"/>
  <c r="DO11" i="44"/>
  <c r="DO12" i="44"/>
  <c r="DO14" i="44"/>
  <c r="DO15" i="44"/>
  <c r="DP39" i="44"/>
  <c r="DP44" i="44" s="1"/>
  <c r="DP40" i="44"/>
  <c r="DP41" i="44"/>
  <c r="DP43" i="44"/>
  <c r="DP8" i="44"/>
  <c r="DP11" i="44"/>
  <c r="DP12" i="44"/>
  <c r="DP14" i="44"/>
  <c r="DP15" i="44"/>
  <c r="DQ39" i="44"/>
  <c r="DQ40" i="44"/>
  <c r="DQ41" i="44"/>
  <c r="DQ43" i="44"/>
  <c r="DQ8" i="44"/>
  <c r="DQ11" i="44"/>
  <c r="DQ12" i="44"/>
  <c r="DQ14" i="44"/>
  <c r="DQ15" i="44"/>
  <c r="DQ44" i="44"/>
  <c r="DR39" i="44"/>
  <c r="DR40" i="44"/>
  <c r="DR41" i="44"/>
  <c r="DR43" i="44"/>
  <c r="DR44" i="44" s="1"/>
  <c r="DR8" i="44"/>
  <c r="DR11" i="44"/>
  <c r="DR12" i="44"/>
  <c r="DR14" i="44"/>
  <c r="DR15" i="44"/>
  <c r="DS39" i="44"/>
  <c r="DS40" i="44"/>
  <c r="DS41" i="44"/>
  <c r="DS44" i="44" s="1"/>
  <c r="DS43" i="44"/>
  <c r="DS8" i="44"/>
  <c r="DS11" i="44"/>
  <c r="DS12" i="44"/>
  <c r="DS14" i="44"/>
  <c r="DS15" i="44"/>
  <c r="DT39" i="44"/>
  <c r="DT44" i="44" s="1"/>
  <c r="DT40" i="44"/>
  <c r="DT41" i="44"/>
  <c r="DT43" i="44"/>
  <c r="DT8" i="44"/>
  <c r="DT11" i="44"/>
  <c r="DT12" i="44"/>
  <c r="DT14" i="44"/>
  <c r="DT15" i="44"/>
  <c r="DU39" i="44"/>
  <c r="DU40" i="44"/>
  <c r="DU41" i="44"/>
  <c r="DU43" i="44"/>
  <c r="DU8" i="44"/>
  <c r="DU11" i="44"/>
  <c r="DU12" i="44"/>
  <c r="DU14" i="44"/>
  <c r="DU15" i="44"/>
  <c r="DU44" i="44"/>
  <c r="DV39" i="44"/>
  <c r="DV40" i="44"/>
  <c r="DV41" i="44"/>
  <c r="DV43" i="44"/>
  <c r="DV44" i="44" s="1"/>
  <c r="DV8" i="44"/>
  <c r="DV11" i="44"/>
  <c r="DV12" i="44"/>
  <c r="DV14" i="44"/>
  <c r="DV15" i="44"/>
  <c r="DW39" i="44"/>
  <c r="DW40" i="44"/>
  <c r="DW41" i="44"/>
  <c r="DW43" i="44"/>
  <c r="DW8" i="44"/>
  <c r="DW11" i="44"/>
  <c r="DW12" i="44"/>
  <c r="DW14" i="44"/>
  <c r="DW15" i="44"/>
  <c r="DX39" i="44"/>
  <c r="DX40" i="44"/>
  <c r="DX41" i="44"/>
  <c r="DX43" i="44"/>
  <c r="DX8" i="44"/>
  <c r="DX44" i="44" s="1"/>
  <c r="DX11" i="44"/>
  <c r="DX12" i="44"/>
  <c r="DX14" i="44"/>
  <c r="DX15" i="44"/>
  <c r="DY39" i="44"/>
  <c r="DY40" i="44"/>
  <c r="DY41" i="44"/>
  <c r="DY43" i="44"/>
  <c r="DY8" i="44"/>
  <c r="DY11" i="44"/>
  <c r="DY12" i="44"/>
  <c r="DY14" i="44"/>
  <c r="DY15" i="44"/>
  <c r="DZ39" i="44"/>
  <c r="DZ40" i="44"/>
  <c r="DZ41" i="44"/>
  <c r="DZ43" i="44"/>
  <c r="DZ8" i="44"/>
  <c r="DZ11" i="44"/>
  <c r="DZ12" i="44"/>
  <c r="DZ14" i="44"/>
  <c r="DZ15" i="44"/>
  <c r="DZ44" i="44"/>
  <c r="EA39" i="44"/>
  <c r="EA40" i="44"/>
  <c r="EA41" i="44"/>
  <c r="EA43" i="44"/>
  <c r="EA8" i="44"/>
  <c r="EA11" i="44"/>
  <c r="EA12" i="44"/>
  <c r="EA14" i="44"/>
  <c r="EA44" i="44" s="1"/>
  <c r="EA15" i="44"/>
  <c r="EB39" i="44"/>
  <c r="EB44" i="44" s="1"/>
  <c r="EB40" i="44"/>
  <c r="EB41" i="44"/>
  <c r="EB43" i="44"/>
  <c r="EB8" i="44"/>
  <c r="EB11" i="44"/>
  <c r="EB12" i="44"/>
  <c r="EB14" i="44"/>
  <c r="EB15" i="44"/>
  <c r="EC39" i="44"/>
  <c r="EC40" i="44"/>
  <c r="EC44" i="44" s="1"/>
  <c r="EC41" i="44"/>
  <c r="EC43" i="44"/>
  <c r="EC8" i="44"/>
  <c r="EC11" i="44"/>
  <c r="EC12" i="44"/>
  <c r="EC14" i="44"/>
  <c r="EC15" i="44"/>
  <c r="ED39" i="44"/>
  <c r="ED40" i="44"/>
  <c r="ED41" i="44"/>
  <c r="ED44" i="44" s="1"/>
  <c r="ED43" i="44"/>
  <c r="ED8" i="44"/>
  <c r="ED11" i="44"/>
  <c r="ED12" i="44"/>
  <c r="ED14" i="44"/>
  <c r="ED15" i="44"/>
  <c r="EE39" i="44"/>
  <c r="EE44" i="44" s="1"/>
  <c r="EE40" i="44"/>
  <c r="EE41" i="44"/>
  <c r="EE43" i="44"/>
  <c r="EE8" i="44"/>
  <c r="EE11" i="44"/>
  <c r="EE12" i="44"/>
  <c r="EE14" i="44"/>
  <c r="EE15" i="44"/>
  <c r="EF8" i="44"/>
  <c r="EF12" i="44"/>
  <c r="EF14" i="44"/>
  <c r="EF11" i="44"/>
  <c r="EF39" i="44"/>
  <c r="EF41" i="44"/>
  <c r="EF40" i="44"/>
  <c r="EF44" i="44" s="1"/>
  <c r="EF43" i="44"/>
  <c r="EF15" i="44"/>
  <c r="EG8" i="44"/>
  <c r="EG12" i="44"/>
  <c r="EG14" i="44"/>
  <c r="EG43" i="44"/>
  <c r="EG11" i="44"/>
  <c r="EG39" i="44"/>
  <c r="EG41" i="44"/>
  <c r="EG40" i="44"/>
  <c r="EG15" i="44"/>
  <c r="EH8" i="44"/>
  <c r="EH12" i="44"/>
  <c r="EH14" i="44"/>
  <c r="EH43" i="44"/>
  <c r="EH11" i="44"/>
  <c r="EH39" i="44"/>
  <c r="EH44" i="44" s="1"/>
  <c r="EH41" i="44"/>
  <c r="EH40" i="44"/>
  <c r="EH15" i="44"/>
  <c r="EI8" i="44"/>
  <c r="EI12" i="44"/>
  <c r="EI14" i="44"/>
  <c r="EI43" i="44"/>
  <c r="EI11" i="44"/>
  <c r="EI39" i="44"/>
  <c r="EI41" i="44"/>
  <c r="EI40" i="44"/>
  <c r="EI15" i="44"/>
  <c r="EJ15" i="44"/>
  <c r="EJ8" i="44"/>
  <c r="EJ12" i="44"/>
  <c r="EJ14" i="44"/>
  <c r="EJ43" i="44"/>
  <c r="EJ11" i="44"/>
  <c r="EJ39" i="44"/>
  <c r="EJ41" i="44"/>
  <c r="EJ40" i="44"/>
  <c r="EJ44" i="44" s="1"/>
  <c r="EK15" i="44"/>
  <c r="EK8" i="44"/>
  <c r="EK12" i="44"/>
  <c r="EK14" i="44"/>
  <c r="EK43" i="44"/>
  <c r="EK11" i="44"/>
  <c r="EK39" i="44"/>
  <c r="EK41" i="44"/>
  <c r="EK40" i="44"/>
  <c r="EL15" i="44"/>
  <c r="EL8" i="44"/>
  <c r="EL12" i="44"/>
  <c r="EL14" i="44"/>
  <c r="EL43" i="44"/>
  <c r="EL44" i="44" s="1"/>
  <c r="EL11" i="44"/>
  <c r="EL39" i="44"/>
  <c r="EL41" i="44"/>
  <c r="EL40" i="44"/>
  <c r="EM15" i="44"/>
  <c r="EM8" i="44"/>
  <c r="EM12" i="44"/>
  <c r="EM14" i="44"/>
  <c r="EM43" i="44"/>
  <c r="EM11" i="44"/>
  <c r="EM39" i="44"/>
  <c r="EM41" i="44"/>
  <c r="EM40" i="44"/>
  <c r="EN15" i="44"/>
  <c r="EN8" i="44"/>
  <c r="EN12" i="44"/>
  <c r="EN14" i="44"/>
  <c r="EN43" i="44"/>
  <c r="EN11" i="44"/>
  <c r="EN39" i="44"/>
  <c r="EN41" i="44"/>
  <c r="EN44" i="44" s="1"/>
  <c r="EN40" i="44"/>
  <c r="EO15" i="44"/>
  <c r="EO8" i="44"/>
  <c r="EO12" i="44"/>
  <c r="EO14" i="44"/>
  <c r="EO43" i="44"/>
  <c r="EO11" i="44"/>
  <c r="EO39" i="44"/>
  <c r="EO41" i="44"/>
  <c r="EO40" i="44"/>
  <c r="EP15" i="44"/>
  <c r="EP8" i="44"/>
  <c r="EP12" i="44"/>
  <c r="EP14" i="44"/>
  <c r="EP43" i="44"/>
  <c r="EP11" i="44"/>
  <c r="EP39" i="44"/>
  <c r="EP44" i="44" s="1"/>
  <c r="EP41" i="44"/>
  <c r="EP40" i="44"/>
  <c r="EQ15" i="44"/>
  <c r="EQ8" i="44"/>
  <c r="EQ12" i="44"/>
  <c r="EQ14" i="44"/>
  <c r="EQ43" i="44"/>
  <c r="EQ11" i="44"/>
  <c r="EQ39" i="44"/>
  <c r="EQ41" i="44"/>
  <c r="EQ40" i="44"/>
  <c r="ER15" i="44"/>
  <c r="ER8" i="44"/>
  <c r="ER12" i="44"/>
  <c r="ER14" i="44"/>
  <c r="ER43" i="44"/>
  <c r="ER44" i="44" s="1"/>
  <c r="ER11" i="44"/>
  <c r="ER39" i="44"/>
  <c r="ER41" i="44"/>
  <c r="ER40" i="44"/>
  <c r="ES15" i="44"/>
  <c r="ES8" i="44"/>
  <c r="ES12" i="44"/>
  <c r="ES14" i="44"/>
  <c r="ES43" i="44"/>
  <c r="ES11" i="44"/>
  <c r="ES39" i="44"/>
  <c r="ES41" i="44"/>
  <c r="ES40" i="44"/>
  <c r="ET15" i="44"/>
  <c r="ET8" i="44"/>
  <c r="ET12" i="44"/>
  <c r="ET14" i="44"/>
  <c r="ET43" i="44"/>
  <c r="ET11" i="44"/>
  <c r="ET39" i="44"/>
  <c r="ET41" i="44"/>
  <c r="ET40" i="44"/>
  <c r="ET44" i="44"/>
  <c r="EU15" i="44"/>
  <c r="EU8" i="44"/>
  <c r="EU12" i="44"/>
  <c r="EU14" i="44"/>
  <c r="EU43" i="44"/>
  <c r="EU11" i="44"/>
  <c r="EU39" i="44"/>
  <c r="EU41" i="44"/>
  <c r="EU44" i="44" s="1"/>
  <c r="EU40" i="44"/>
  <c r="EV15" i="44"/>
  <c r="EV8" i="44"/>
  <c r="EV12" i="44"/>
  <c r="EV14" i="44"/>
  <c r="EV43" i="44"/>
  <c r="EV11" i="44"/>
  <c r="EV39" i="44"/>
  <c r="EV44" i="44" s="1"/>
  <c r="EV41" i="44"/>
  <c r="EV40" i="44"/>
  <c r="EW15" i="44"/>
  <c r="EW8" i="44"/>
  <c r="EW12" i="44"/>
  <c r="EW14" i="44"/>
  <c r="EW43" i="44"/>
  <c r="EW11" i="44"/>
  <c r="EW39" i="44"/>
  <c r="EW41" i="44"/>
  <c r="EW40" i="44"/>
  <c r="EX15" i="44"/>
  <c r="EX8" i="44"/>
  <c r="EX12" i="44"/>
  <c r="EX14" i="44"/>
  <c r="EX43" i="44"/>
  <c r="EX11" i="44"/>
  <c r="EX39" i="44"/>
  <c r="EX44" i="44" s="1"/>
  <c r="EX41" i="44"/>
  <c r="EX40" i="44"/>
  <c r="EY15" i="44"/>
  <c r="EY8" i="44"/>
  <c r="EY12" i="44"/>
  <c r="EY14" i="44"/>
  <c r="EY43" i="44"/>
  <c r="EY11" i="44"/>
  <c r="EY39" i="44"/>
  <c r="EY41" i="44"/>
  <c r="EY40" i="44"/>
  <c r="EZ15" i="44"/>
  <c r="EZ8" i="44"/>
  <c r="EZ12" i="44"/>
  <c r="EZ14" i="44"/>
  <c r="EZ43" i="44"/>
  <c r="EZ11" i="44"/>
  <c r="EZ39" i="44"/>
  <c r="EZ41" i="44"/>
  <c r="EZ40" i="44"/>
  <c r="EZ44" i="44" s="1"/>
  <c r="FA15" i="44"/>
  <c r="FA8" i="44"/>
  <c r="FA12" i="44"/>
  <c r="FA14" i="44"/>
  <c r="FA43" i="44"/>
  <c r="FA11" i="44"/>
  <c r="FA39" i="44"/>
  <c r="FA41" i="44"/>
  <c r="FA40" i="44"/>
  <c r="FB15" i="44"/>
  <c r="FB8" i="44"/>
  <c r="FB12" i="44"/>
  <c r="FB14" i="44"/>
  <c r="FB43" i="44"/>
  <c r="FB44" i="44" s="1"/>
  <c r="FB11" i="44"/>
  <c r="FB39" i="44"/>
  <c r="FB41" i="44"/>
  <c r="FB40" i="44"/>
  <c r="FC15" i="44"/>
  <c r="FC8" i="44"/>
  <c r="FC12" i="44"/>
  <c r="FC14" i="44"/>
  <c r="FC43" i="44"/>
  <c r="FC11" i="44"/>
  <c r="FC39" i="44"/>
  <c r="FC41" i="44"/>
  <c r="FC40" i="44"/>
  <c r="FD15" i="44"/>
  <c r="FD8" i="44"/>
  <c r="FD12" i="44"/>
  <c r="FD14" i="44"/>
  <c r="FD43" i="44"/>
  <c r="FD11" i="44"/>
  <c r="FD39" i="44"/>
  <c r="FD41" i="44"/>
  <c r="FD44" i="44" s="1"/>
  <c r="FD40" i="44"/>
  <c r="FE15" i="44"/>
  <c r="FE8" i="44"/>
  <c r="FE12" i="44"/>
  <c r="FE14" i="44"/>
  <c r="FE43" i="44"/>
  <c r="FE11" i="44"/>
  <c r="FE39" i="44"/>
  <c r="FE41" i="44"/>
  <c r="FE40" i="44"/>
  <c r="FF15" i="44"/>
  <c r="FF8" i="44"/>
  <c r="FF12" i="44"/>
  <c r="FF14" i="44"/>
  <c r="FF43" i="44"/>
  <c r="FF11" i="44"/>
  <c r="FF39" i="44"/>
  <c r="FF44" i="44" s="1"/>
  <c r="FF41" i="44"/>
  <c r="FF40" i="44"/>
  <c r="FG15" i="44"/>
  <c r="FG8" i="44"/>
  <c r="FG12" i="44"/>
  <c r="FG14" i="44"/>
  <c r="FG43" i="44"/>
  <c r="FG11" i="44"/>
  <c r="FG39" i="44"/>
  <c r="FG41" i="44"/>
  <c r="FG40" i="44"/>
  <c r="FH15" i="44"/>
  <c r="FH8" i="44"/>
  <c r="FH12" i="44"/>
  <c r="FH14" i="44"/>
  <c r="FH43" i="44"/>
  <c r="FH44" i="44" s="1"/>
  <c r="FH11" i="44"/>
  <c r="FH39" i="44"/>
  <c r="FH41" i="44"/>
  <c r="FH40" i="44"/>
  <c r="FI15" i="44"/>
  <c r="FI8" i="44"/>
  <c r="FI12" i="44"/>
  <c r="FI14" i="44"/>
  <c r="FI43" i="44"/>
  <c r="FI11" i="44"/>
  <c r="FI39" i="44"/>
  <c r="FI41" i="44"/>
  <c r="FI40" i="44"/>
  <c r="FJ15" i="44"/>
  <c r="FJ8" i="44"/>
  <c r="FJ12" i="44"/>
  <c r="FJ14" i="44"/>
  <c r="FJ43" i="44"/>
  <c r="FJ11" i="44"/>
  <c r="FJ39" i="44"/>
  <c r="FJ41" i="44"/>
  <c r="FJ40" i="44"/>
  <c r="FJ44" i="44"/>
  <c r="FK15" i="44"/>
  <c r="FK8" i="44"/>
  <c r="FK12" i="44"/>
  <c r="FK14" i="44"/>
  <c r="FK43" i="44"/>
  <c r="FK11" i="44"/>
  <c r="FK39" i="44"/>
  <c r="FK41" i="44"/>
  <c r="FK40" i="44"/>
  <c r="FL15" i="44"/>
  <c r="FL8" i="44"/>
  <c r="FL12" i="44"/>
  <c r="FL14" i="44"/>
  <c r="FL43" i="44"/>
  <c r="FL11" i="44"/>
  <c r="FL39" i="44"/>
  <c r="FL44" i="44" s="1"/>
  <c r="FL41" i="44"/>
  <c r="FL40" i="44"/>
  <c r="FM15" i="44"/>
  <c r="FM8" i="44"/>
  <c r="FM12" i="44"/>
  <c r="FM14" i="44"/>
  <c r="FM43" i="44"/>
  <c r="FM11" i="44"/>
  <c r="FM39" i="44"/>
  <c r="FM41" i="44"/>
  <c r="FM40" i="44"/>
  <c r="FN15" i="44"/>
  <c r="FN8" i="44"/>
  <c r="FN12" i="44"/>
  <c r="FN14" i="44"/>
  <c r="FN43" i="44"/>
  <c r="FN11" i="44"/>
  <c r="FN39" i="44"/>
  <c r="FN44" i="44" s="1"/>
  <c r="FN41" i="44"/>
  <c r="FN40" i="44"/>
  <c r="FO15" i="44"/>
  <c r="FO8" i="44"/>
  <c r="FO12" i="44"/>
  <c r="FO14" i="44"/>
  <c r="FO43" i="44"/>
  <c r="FO11" i="44"/>
  <c r="FO39" i="44"/>
  <c r="FO41" i="44"/>
  <c r="FO40" i="44"/>
  <c r="FP15" i="44"/>
  <c r="FP8" i="44"/>
  <c r="FP12" i="44"/>
  <c r="FP14" i="44"/>
  <c r="FP43" i="44"/>
  <c r="FP11" i="44"/>
  <c r="FP39" i="44"/>
  <c r="FP41" i="44"/>
  <c r="FP40" i="44"/>
  <c r="FP44" i="44" s="1"/>
  <c r="FQ15" i="44"/>
  <c r="FQ8" i="44"/>
  <c r="FQ12" i="44"/>
  <c r="FQ14" i="44"/>
  <c r="FQ43" i="44"/>
  <c r="FQ11" i="44"/>
  <c r="FQ39" i="44"/>
  <c r="FQ41" i="44"/>
  <c r="FQ40" i="44"/>
  <c r="FR15" i="44"/>
  <c r="FR8" i="44"/>
  <c r="FR12" i="44"/>
  <c r="FR14" i="44"/>
  <c r="FR43" i="44"/>
  <c r="FR44" i="44" s="1"/>
  <c r="FR11" i="44"/>
  <c r="FR39" i="44"/>
  <c r="FR41" i="44"/>
  <c r="FR40" i="44"/>
  <c r="FS15" i="44"/>
  <c r="FS8" i="44"/>
  <c r="FS12" i="44"/>
  <c r="FS14" i="44"/>
  <c r="FS43" i="44"/>
  <c r="FS11" i="44"/>
  <c r="FS39" i="44"/>
  <c r="FS41" i="44"/>
  <c r="FS40" i="44"/>
  <c r="FT15" i="44"/>
  <c r="FT8" i="44"/>
  <c r="FT12" i="44"/>
  <c r="FT14" i="44"/>
  <c r="FT43" i="44"/>
  <c r="FT11" i="44"/>
  <c r="FT39" i="44"/>
  <c r="FT41" i="44"/>
  <c r="FT44" i="44" s="1"/>
  <c r="FT40" i="44"/>
  <c r="FU15" i="44"/>
  <c r="FU8" i="44"/>
  <c r="FU12" i="44"/>
  <c r="FU14" i="44"/>
  <c r="FU43" i="44"/>
  <c r="FU11" i="44"/>
  <c r="FU39" i="44"/>
  <c r="FU41" i="44"/>
  <c r="FU40" i="44"/>
  <c r="FU44" i="44" s="1"/>
  <c r="FV15" i="44"/>
  <c r="FV8" i="44"/>
  <c r="FV12" i="44"/>
  <c r="FV14" i="44"/>
  <c r="FV43" i="44"/>
  <c r="FV11" i="44"/>
  <c r="FV39" i="44"/>
  <c r="FV44" i="44" s="1"/>
  <c r="FV41" i="44"/>
  <c r="FV40" i="44"/>
  <c r="FW15" i="44"/>
  <c r="FW8" i="44"/>
  <c r="FW12" i="44"/>
  <c r="FW14" i="44"/>
  <c r="FW43" i="44"/>
  <c r="FW11" i="44"/>
  <c r="FW39" i="44"/>
  <c r="FW41" i="44"/>
  <c r="FW40" i="44"/>
  <c r="FX15" i="44"/>
  <c r="FX8" i="44"/>
  <c r="FX12" i="44"/>
  <c r="FX14" i="44"/>
  <c r="FX43" i="44"/>
  <c r="FX44" i="44" s="1"/>
  <c r="FX11" i="44"/>
  <c r="FX39" i="44"/>
  <c r="FX41" i="44"/>
  <c r="FX40" i="44"/>
  <c r="FY15" i="44"/>
  <c r="FY8" i="44"/>
  <c r="FY12" i="44"/>
  <c r="FY14" i="44"/>
  <c r="FY43" i="44"/>
  <c r="FY11" i="44"/>
  <c r="FY39" i="44"/>
  <c r="FY41" i="44"/>
  <c r="FY40" i="44"/>
  <c r="FZ15" i="44"/>
  <c r="FZ8" i="44"/>
  <c r="FZ12" i="44"/>
  <c r="FZ14" i="44"/>
  <c r="FZ43" i="44"/>
  <c r="FZ11" i="44"/>
  <c r="FZ39" i="44"/>
  <c r="FZ41" i="44"/>
  <c r="FZ40" i="44"/>
  <c r="FZ44" i="44"/>
  <c r="GA15" i="44"/>
  <c r="GA8" i="44"/>
  <c r="GA12" i="44"/>
  <c r="GA14" i="44"/>
  <c r="GA43" i="44"/>
  <c r="GA11" i="44"/>
  <c r="GA39" i="44"/>
  <c r="GA41" i="44"/>
  <c r="GA40" i="44"/>
  <c r="GB15" i="44"/>
  <c r="GB8" i="44"/>
  <c r="GB12" i="44"/>
  <c r="GB14" i="44"/>
  <c r="GB43" i="44"/>
  <c r="GB11" i="44"/>
  <c r="GB39" i="44"/>
  <c r="GB44" i="44" s="1"/>
  <c r="GB41" i="44"/>
  <c r="GB40" i="44"/>
  <c r="GC15" i="44"/>
  <c r="GC8" i="44"/>
  <c r="GC12" i="44"/>
  <c r="GC14" i="44"/>
  <c r="GC43" i="44"/>
  <c r="GC11" i="44"/>
  <c r="GC39" i="44"/>
  <c r="GC41" i="44"/>
  <c r="GC40" i="44"/>
  <c r="GD15" i="44"/>
  <c r="GD8" i="44"/>
  <c r="GD12" i="44"/>
  <c r="GD14" i="44"/>
  <c r="GD43" i="44"/>
  <c r="GD11" i="44"/>
  <c r="GD39" i="44"/>
  <c r="GD44" i="44" s="1"/>
  <c r="GD41" i="44"/>
  <c r="GD40" i="44"/>
  <c r="GE15" i="44"/>
  <c r="GE8" i="44"/>
  <c r="GE12" i="44"/>
  <c r="GE14" i="44"/>
  <c r="GE43" i="44"/>
  <c r="GE11" i="44"/>
  <c r="GE39" i="44"/>
  <c r="GE41" i="44"/>
  <c r="GE40" i="44"/>
  <c r="GF15" i="44"/>
  <c r="GF8" i="44"/>
  <c r="GF12" i="44"/>
  <c r="GF14" i="44"/>
  <c r="GF43" i="44"/>
  <c r="GF11" i="44"/>
  <c r="GF39" i="44"/>
  <c r="GF41" i="44"/>
  <c r="GF40" i="44"/>
  <c r="GF44" i="44" s="1"/>
  <c r="GG15" i="44"/>
  <c r="GG8" i="44"/>
  <c r="GG12" i="44"/>
  <c r="GG14" i="44"/>
  <c r="GG43" i="44"/>
  <c r="GG11" i="44"/>
  <c r="GG39" i="44"/>
  <c r="GG41" i="44"/>
  <c r="GG40" i="44"/>
  <c r="GH15" i="44"/>
  <c r="GH8" i="44"/>
  <c r="GH12" i="44"/>
  <c r="GH14" i="44"/>
  <c r="GH43" i="44"/>
  <c r="GH44" i="44" s="1"/>
  <c r="GH11" i="44"/>
  <c r="GH39" i="44"/>
  <c r="GH41" i="44"/>
  <c r="GH40" i="44"/>
  <c r="GI15" i="44"/>
  <c r="GI8" i="44"/>
  <c r="GI12" i="44"/>
  <c r="GI14" i="44"/>
  <c r="GI43" i="44"/>
  <c r="GI11" i="44"/>
  <c r="GI39" i="44"/>
  <c r="GI41" i="44"/>
  <c r="GI40" i="44"/>
  <c r="GJ15" i="44"/>
  <c r="GJ8" i="44"/>
  <c r="GJ12" i="44"/>
  <c r="GJ14" i="44"/>
  <c r="GJ43" i="44"/>
  <c r="GJ11" i="44"/>
  <c r="GJ39" i="44"/>
  <c r="GJ41" i="44"/>
  <c r="GJ44" i="44" s="1"/>
  <c r="GJ40" i="44"/>
  <c r="GK15" i="44"/>
  <c r="GK8" i="44"/>
  <c r="GK12" i="44"/>
  <c r="GK14" i="44"/>
  <c r="GK43" i="44"/>
  <c r="GK11" i="44"/>
  <c r="GK39" i="44"/>
  <c r="GK41" i="44"/>
  <c r="GK40" i="44"/>
  <c r="GK44" i="44" s="1"/>
  <c r="GL15" i="44"/>
  <c r="GL8" i="44"/>
  <c r="GL12" i="44"/>
  <c r="GL14" i="44"/>
  <c r="GL43" i="44"/>
  <c r="GL11" i="44"/>
  <c r="GL39" i="44"/>
  <c r="GL44" i="44" s="1"/>
  <c r="GL41" i="44"/>
  <c r="GL40" i="44"/>
  <c r="GM15" i="44"/>
  <c r="GM8" i="44"/>
  <c r="GM12" i="44"/>
  <c r="GM14" i="44"/>
  <c r="GM43" i="44"/>
  <c r="GM11" i="44"/>
  <c r="GM39" i="44"/>
  <c r="GM41" i="44"/>
  <c r="GM40" i="44"/>
  <c r="GN15" i="44"/>
  <c r="GN8" i="44"/>
  <c r="GN12" i="44"/>
  <c r="GN14" i="44"/>
  <c r="GN43" i="44"/>
  <c r="GN44" i="44" s="1"/>
  <c r="GN11" i="44"/>
  <c r="GN39" i="44"/>
  <c r="GN41" i="44"/>
  <c r="GN40" i="44"/>
  <c r="GO15" i="44"/>
  <c r="GO8" i="44"/>
  <c r="GO12" i="44"/>
  <c r="GO14" i="44"/>
  <c r="GO43" i="44"/>
  <c r="GO11" i="44"/>
  <c r="GO39" i="44"/>
  <c r="GO41" i="44"/>
  <c r="GO40" i="44"/>
  <c r="GP15" i="44"/>
  <c r="GP8" i="44"/>
  <c r="GP44" i="44" s="1"/>
  <c r="GP12" i="44"/>
  <c r="GP14" i="44"/>
  <c r="GP43" i="44"/>
  <c r="GP11" i="44"/>
  <c r="GP39" i="44"/>
  <c r="GP41" i="44"/>
  <c r="GP40" i="44"/>
  <c r="GQ15" i="44"/>
  <c r="GQ8" i="44"/>
  <c r="GQ12" i="44"/>
  <c r="GQ14" i="44"/>
  <c r="GQ43" i="44"/>
  <c r="GQ11" i="44"/>
  <c r="GQ39" i="44"/>
  <c r="GQ41" i="44"/>
  <c r="GQ40" i="44"/>
  <c r="GR15" i="44"/>
  <c r="GR8" i="44"/>
  <c r="GR12" i="44"/>
  <c r="GR14" i="44"/>
  <c r="GR43" i="44"/>
  <c r="GR11" i="44"/>
  <c r="GR39" i="44"/>
  <c r="GR44" i="44" s="1"/>
  <c r="GR41" i="44"/>
  <c r="GR40" i="44"/>
  <c r="GS15" i="44"/>
  <c r="GS8" i="44"/>
  <c r="GS12" i="44"/>
  <c r="GS14" i="44"/>
  <c r="GS43" i="44"/>
  <c r="GS39" i="44"/>
  <c r="GS40" i="44"/>
  <c r="J44" i="44"/>
  <c r="K44" i="44"/>
  <c r="L44" i="44"/>
  <c r="M44" i="44"/>
  <c r="N44" i="44"/>
  <c r="O44" i="44"/>
  <c r="P44" i="44"/>
  <c r="Q44" i="44"/>
  <c r="R44" i="44"/>
  <c r="S44" i="44"/>
  <c r="T44" i="44"/>
  <c r="U44" i="44"/>
  <c r="V44" i="44"/>
  <c r="W44" i="44"/>
  <c r="X44" i="44"/>
  <c r="Y44" i="44"/>
  <c r="Z44" i="44"/>
  <c r="AA44" i="44"/>
  <c r="AB44" i="44"/>
  <c r="AC44" i="44"/>
  <c r="AD44" i="44"/>
  <c r="AE44" i="44"/>
  <c r="AF44" i="44"/>
  <c r="AG44" i="44"/>
  <c r="AH44" i="44"/>
  <c r="AI44" i="44"/>
  <c r="AJ44" i="44"/>
  <c r="AK44" i="44"/>
  <c r="AL44" i="44"/>
  <c r="AM44" i="44"/>
  <c r="AN44" i="44"/>
  <c r="AO44" i="44"/>
  <c r="AP44" i="44"/>
  <c r="AQ44" i="44"/>
  <c r="AR44" i="44"/>
  <c r="AS44" i="44"/>
  <c r="AT44" i="44"/>
  <c r="AU44" i="44"/>
  <c r="AV44" i="44"/>
  <c r="AW44" i="44"/>
  <c r="AX44" i="44"/>
  <c r="AY44" i="44"/>
  <c r="AZ44" i="44"/>
  <c r="BA44" i="44"/>
  <c r="BB44" i="44"/>
  <c r="BC44" i="44"/>
  <c r="BD44" i="44"/>
  <c r="BE44" i="44"/>
  <c r="BF44" i="44"/>
  <c r="BG44" i="44"/>
  <c r="BH44" i="44"/>
  <c r="BI44" i="44"/>
  <c r="BJ44" i="44"/>
  <c r="BK44" i="44"/>
  <c r="BL44" i="44"/>
  <c r="BM44" i="44"/>
  <c r="BN44" i="44"/>
  <c r="BO44" i="44"/>
  <c r="BP44" i="44"/>
  <c r="BQ44" i="44"/>
  <c r="BR44" i="44"/>
  <c r="BS44" i="44"/>
  <c r="BT44" i="44"/>
  <c r="BU44" i="44"/>
  <c r="BV44" i="44"/>
  <c r="BW44" i="44"/>
  <c r="BX44" i="44"/>
  <c r="BY44" i="44"/>
  <c r="BZ44" i="44"/>
  <c r="CA44" i="44"/>
  <c r="CB44" i="44"/>
  <c r="CC44" i="44"/>
  <c r="CD44" i="44"/>
  <c r="CE44" i="44"/>
  <c r="CF44" i="44"/>
  <c r="CG44" i="44"/>
  <c r="CH44" i="44"/>
  <c r="CI44" i="44"/>
  <c r="CJ44" i="44"/>
  <c r="CK44" i="44"/>
  <c r="CL44" i="44"/>
  <c r="CM44" i="44"/>
  <c r="CN44" i="44"/>
  <c r="CO44" i="44"/>
  <c r="CP44" i="44"/>
  <c r="CQ44" i="44"/>
  <c r="CR44" i="44"/>
  <c r="CS44" i="44"/>
  <c r="CT44" i="44"/>
  <c r="CU44" i="44"/>
  <c r="CV44" i="44"/>
  <c r="CW44" i="44"/>
  <c r="CX44" i="44"/>
  <c r="CY44" i="44"/>
  <c r="CZ44" i="44"/>
  <c r="DA44" i="44"/>
  <c r="DB44" i="44"/>
  <c r="DC44" i="44"/>
  <c r="DD44" i="44"/>
  <c r="DE44" i="44"/>
  <c r="DF44" i="44"/>
  <c r="I44" i="44"/>
  <c r="DK47" i="44"/>
  <c r="GT37" i="44"/>
  <c r="GS37" i="44"/>
  <c r="GR37" i="44"/>
  <c r="GQ37" i="44"/>
  <c r="GP37" i="44"/>
  <c r="GO37" i="44"/>
  <c r="GN37" i="44"/>
  <c r="GM37" i="44"/>
  <c r="GL37" i="44"/>
  <c r="GK37" i="44"/>
  <c r="GJ37" i="44"/>
  <c r="GI37" i="44"/>
  <c r="GH37" i="44"/>
  <c r="GG37" i="44"/>
  <c r="GF37" i="44"/>
  <c r="GE37" i="44"/>
  <c r="GD37" i="44"/>
  <c r="GC37" i="44"/>
  <c r="GB37" i="44"/>
  <c r="GA37" i="44"/>
  <c r="FZ37" i="44"/>
  <c r="FY37" i="44"/>
  <c r="FX37" i="44"/>
  <c r="FW37" i="44"/>
  <c r="FV37" i="44"/>
  <c r="FU37" i="44"/>
  <c r="FT37" i="44"/>
  <c r="FS37" i="44"/>
  <c r="FR37" i="44"/>
  <c r="FQ37" i="44"/>
  <c r="FP37" i="44"/>
  <c r="FO37" i="44"/>
  <c r="FN37" i="44"/>
  <c r="FM37" i="44"/>
  <c r="FL37" i="44"/>
  <c r="FK37" i="44"/>
  <c r="FJ37" i="44"/>
  <c r="FI37" i="44"/>
  <c r="FH37" i="44"/>
  <c r="FG37" i="44"/>
  <c r="FF37" i="44"/>
  <c r="FE37" i="44"/>
  <c r="FD37" i="44"/>
  <c r="FC37" i="44"/>
  <c r="FB37" i="44"/>
  <c r="FA37" i="44"/>
  <c r="EZ37" i="44"/>
  <c r="EY37" i="44"/>
  <c r="EX37" i="44"/>
  <c r="EW37" i="44"/>
  <c r="EV37" i="44"/>
  <c r="EU37" i="44"/>
  <c r="ET37" i="44"/>
  <c r="ES37" i="44"/>
  <c r="ER37" i="44"/>
  <c r="AY7" i="44"/>
  <c r="AZ7" i="44"/>
  <c r="BA7" i="44" s="1"/>
  <c r="BB7" i="44" s="1"/>
  <c r="BC7" i="44" s="1"/>
  <c r="BD7" i="44" s="1"/>
  <c r="BE7" i="44" s="1"/>
  <c r="BF7" i="44" s="1"/>
  <c r="BG7" i="44" s="1"/>
  <c r="BH7" i="44" s="1"/>
  <c r="BI7" i="44" s="1"/>
  <c r="BJ7" i="44" s="1"/>
  <c r="BK7" i="44" s="1"/>
  <c r="BL7" i="44" s="1"/>
  <c r="BM7" i="44" s="1"/>
  <c r="BN7" i="44" s="1"/>
  <c r="BO7" i="44" s="1"/>
  <c r="BP7" i="44" s="1"/>
  <c r="BQ7" i="44" s="1"/>
  <c r="BR7" i="44" s="1"/>
  <c r="BS7" i="44" s="1"/>
  <c r="BT7" i="44" s="1"/>
  <c r="BU7" i="44" s="1"/>
  <c r="BV7" i="44" s="1"/>
  <c r="BW7" i="44" s="1"/>
  <c r="BX7" i="44" s="1"/>
  <c r="BY7" i="44" s="1"/>
  <c r="BZ7" i="44" s="1"/>
  <c r="CA7" i="44" s="1"/>
  <c r="CB7" i="44" s="1"/>
  <c r="CC7" i="44" s="1"/>
  <c r="CD7" i="44" s="1"/>
  <c r="CE7" i="44" s="1"/>
  <c r="CF7" i="44" s="1"/>
  <c r="CG7" i="44" s="1"/>
  <c r="CH7" i="44" s="1"/>
  <c r="CI7" i="44" s="1"/>
  <c r="CJ7" i="44" s="1"/>
  <c r="CK7" i="44" s="1"/>
  <c r="CL7" i="44" s="1"/>
  <c r="CM7" i="44" s="1"/>
  <c r="CN7" i="44" s="1"/>
  <c r="CO7" i="44" s="1"/>
  <c r="CP7" i="44" s="1"/>
  <c r="CQ7" i="44" s="1"/>
  <c r="CR7" i="44" s="1"/>
  <c r="CS7" i="44" s="1"/>
  <c r="CT7" i="44" s="1"/>
  <c r="CU7" i="44" s="1"/>
  <c r="CV7" i="44" s="1"/>
  <c r="CW7" i="44" s="1"/>
  <c r="CX7" i="44" s="1"/>
  <c r="CY7" i="44" s="1"/>
  <c r="CZ7" i="44" s="1"/>
  <c r="DA7" i="44" s="1"/>
  <c r="DB7" i="44" s="1"/>
  <c r="DC7" i="44" s="1"/>
  <c r="DD7" i="44" s="1"/>
  <c r="DE7" i="44" s="1"/>
  <c r="DF7" i="44" s="1"/>
  <c r="GU7" i="46"/>
  <c r="GU20" i="46" s="1"/>
  <c r="GU8" i="46"/>
  <c r="GU9" i="46"/>
  <c r="GU11" i="46"/>
  <c r="GU12" i="46"/>
  <c r="GU13" i="46"/>
  <c r="GU14" i="46"/>
  <c r="GU15" i="46"/>
  <c r="DI7" i="46"/>
  <c r="DJ7" i="46"/>
  <c r="DK7" i="46"/>
  <c r="DL7" i="46"/>
  <c r="DM7" i="46"/>
  <c r="DN7" i="46"/>
  <c r="DO7" i="46"/>
  <c r="DP7" i="46"/>
  <c r="DQ7" i="46"/>
  <c r="DR7" i="46"/>
  <c r="DS7" i="46"/>
  <c r="DS20" i="46" s="1"/>
  <c r="DT7" i="46"/>
  <c r="DU7" i="46"/>
  <c r="DV7" i="46"/>
  <c r="DW7" i="46"/>
  <c r="DX7" i="46"/>
  <c r="DY7" i="46"/>
  <c r="DZ7" i="46"/>
  <c r="EA7" i="46"/>
  <c r="EB7" i="46"/>
  <c r="EC7" i="46"/>
  <c r="ED7" i="46"/>
  <c r="EE7" i="46"/>
  <c r="EF7" i="46"/>
  <c r="EG7" i="46"/>
  <c r="EH7" i="46"/>
  <c r="EI7" i="46"/>
  <c r="EI20" i="46" s="1"/>
  <c r="EJ7" i="46"/>
  <c r="EK7" i="46"/>
  <c r="EL7" i="46"/>
  <c r="EM7" i="46"/>
  <c r="EN7" i="46"/>
  <c r="EO7" i="46"/>
  <c r="EP7" i="46"/>
  <c r="EQ7" i="46"/>
  <c r="ER7" i="46"/>
  <c r="ES7" i="46"/>
  <c r="ET7" i="46"/>
  <c r="EU7" i="46"/>
  <c r="EV7" i="46"/>
  <c r="EW7" i="46"/>
  <c r="EX7" i="46"/>
  <c r="EY7" i="46"/>
  <c r="EZ7" i="46"/>
  <c r="FA7" i="46"/>
  <c r="FB7" i="46"/>
  <c r="FC7" i="46"/>
  <c r="FD7" i="46"/>
  <c r="FE7" i="46"/>
  <c r="FF7" i="46"/>
  <c r="FG7" i="46"/>
  <c r="FH7" i="46"/>
  <c r="FI7" i="46"/>
  <c r="FJ7" i="46"/>
  <c r="FK7" i="46"/>
  <c r="FL7" i="46"/>
  <c r="FM7" i="46"/>
  <c r="FN7" i="46"/>
  <c r="FO7" i="46"/>
  <c r="FP7" i="46"/>
  <c r="FQ7" i="46"/>
  <c r="FR7" i="46"/>
  <c r="FS7" i="46"/>
  <c r="FT7" i="46"/>
  <c r="FU7" i="46"/>
  <c r="FV7" i="46"/>
  <c r="FW7" i="46"/>
  <c r="FX7" i="46"/>
  <c r="FY7" i="46"/>
  <c r="FZ7" i="46"/>
  <c r="GA7" i="46"/>
  <c r="GB7" i="46"/>
  <c r="GC7" i="46"/>
  <c r="GD7" i="46"/>
  <c r="GE7" i="46"/>
  <c r="GF7" i="46"/>
  <c r="GG7" i="46"/>
  <c r="GH7" i="46"/>
  <c r="GI7" i="46"/>
  <c r="GJ7" i="46"/>
  <c r="GK7" i="46"/>
  <c r="GL7" i="46"/>
  <c r="GM7" i="46"/>
  <c r="GN7" i="46"/>
  <c r="GO7" i="46"/>
  <c r="GP7" i="46"/>
  <c r="GQ7" i="46"/>
  <c r="GR7" i="46"/>
  <c r="GS7" i="46"/>
  <c r="GT7" i="46"/>
  <c r="DI8" i="46"/>
  <c r="DJ8" i="46"/>
  <c r="DJ20" i="46" s="1"/>
  <c r="DK8" i="46"/>
  <c r="DL8" i="46"/>
  <c r="DM8" i="46"/>
  <c r="DN8" i="46"/>
  <c r="DO8" i="46"/>
  <c r="DO20" i="46" s="1"/>
  <c r="DP8" i="46"/>
  <c r="DQ8" i="46"/>
  <c r="DR8" i="46"/>
  <c r="DR20" i="46" s="1"/>
  <c r="DS8" i="46"/>
  <c r="DT8" i="46"/>
  <c r="DU8" i="46"/>
  <c r="DV8" i="46"/>
  <c r="DW8" i="46"/>
  <c r="DX8" i="46"/>
  <c r="DY8" i="46"/>
  <c r="DZ8" i="46"/>
  <c r="DZ20" i="46" s="1"/>
  <c r="EA8" i="46"/>
  <c r="EB8" i="46"/>
  <c r="EC8" i="46"/>
  <c r="ED8" i="46"/>
  <c r="EE8" i="46"/>
  <c r="EE20" i="46" s="1"/>
  <c r="EF8" i="46"/>
  <c r="EG8" i="46"/>
  <c r="EH8" i="46"/>
  <c r="EH20" i="46" s="1"/>
  <c r="EI8" i="46"/>
  <c r="EJ8" i="46"/>
  <c r="EK8" i="46"/>
  <c r="EL8" i="46"/>
  <c r="EM8" i="46"/>
  <c r="EN8" i="46"/>
  <c r="EO8" i="46"/>
  <c r="EP8" i="46"/>
  <c r="EQ8" i="46"/>
  <c r="ER8" i="46"/>
  <c r="ES8" i="46"/>
  <c r="ET8" i="46"/>
  <c r="EU8" i="46"/>
  <c r="EV8" i="46"/>
  <c r="EW8" i="46"/>
  <c r="EX8" i="46"/>
  <c r="EY8" i="46"/>
  <c r="EZ8" i="46"/>
  <c r="FA8" i="46"/>
  <c r="FB8" i="46"/>
  <c r="FC8" i="46"/>
  <c r="FD8" i="46"/>
  <c r="FE8" i="46"/>
  <c r="FF8" i="46"/>
  <c r="FG8" i="46"/>
  <c r="FH8" i="46"/>
  <c r="FI8" i="46"/>
  <c r="FJ8" i="46"/>
  <c r="FK8" i="46"/>
  <c r="FL8" i="46"/>
  <c r="FM8" i="46"/>
  <c r="FN8" i="46"/>
  <c r="FO8" i="46"/>
  <c r="FP8" i="46"/>
  <c r="FQ8" i="46"/>
  <c r="FR8" i="46"/>
  <c r="FS8" i="46"/>
  <c r="FT8" i="46"/>
  <c r="FU8" i="46"/>
  <c r="FV8" i="46"/>
  <c r="FW8" i="46"/>
  <c r="FX8" i="46"/>
  <c r="FY8" i="46"/>
  <c r="FZ8" i="46"/>
  <c r="GA8" i="46"/>
  <c r="GB8" i="46"/>
  <c r="GC8" i="46"/>
  <c r="GD8" i="46"/>
  <c r="GE8" i="46"/>
  <c r="GF8" i="46"/>
  <c r="GG8" i="46"/>
  <c r="GH8" i="46"/>
  <c r="GI8" i="46"/>
  <c r="GJ8" i="46"/>
  <c r="GK8" i="46"/>
  <c r="GL8" i="46"/>
  <c r="GM8" i="46"/>
  <c r="GN8" i="46"/>
  <c r="GO8" i="46"/>
  <c r="GP8" i="46"/>
  <c r="GQ8" i="46"/>
  <c r="GR8" i="46"/>
  <c r="GS8" i="46"/>
  <c r="GT8" i="46"/>
  <c r="DI9" i="46"/>
  <c r="DJ9" i="46"/>
  <c r="DK9" i="46"/>
  <c r="DL9" i="46"/>
  <c r="DM9" i="46"/>
  <c r="DN9" i="46"/>
  <c r="DO9" i="46"/>
  <c r="DP9" i="46"/>
  <c r="DQ9" i="46"/>
  <c r="DR9" i="46"/>
  <c r="DS9" i="46"/>
  <c r="DT9" i="46"/>
  <c r="DU9" i="46"/>
  <c r="DV9" i="46"/>
  <c r="DW9" i="46"/>
  <c r="DX9" i="46"/>
  <c r="DY9" i="46"/>
  <c r="DZ9" i="46"/>
  <c r="EA9" i="46"/>
  <c r="EB9" i="46"/>
  <c r="EC9" i="46"/>
  <c r="ED9" i="46"/>
  <c r="EE9" i="46"/>
  <c r="EF9" i="46"/>
  <c r="EG9" i="46"/>
  <c r="EH9" i="46"/>
  <c r="EI9" i="46"/>
  <c r="EJ9" i="46"/>
  <c r="EK9" i="46"/>
  <c r="EL9" i="46"/>
  <c r="EM9" i="46"/>
  <c r="EN9" i="46"/>
  <c r="EO9" i="46"/>
  <c r="EP9" i="46"/>
  <c r="EQ9" i="46"/>
  <c r="ER9" i="46"/>
  <c r="ES9" i="46"/>
  <c r="ET9" i="46"/>
  <c r="EU9" i="46"/>
  <c r="EV9" i="46"/>
  <c r="EW9" i="46"/>
  <c r="EX9" i="46"/>
  <c r="EY9" i="46"/>
  <c r="EZ9" i="46"/>
  <c r="FA9" i="46"/>
  <c r="FB9" i="46"/>
  <c r="FC9" i="46"/>
  <c r="FD9" i="46"/>
  <c r="FE9" i="46"/>
  <c r="FF9" i="46"/>
  <c r="FG9" i="46"/>
  <c r="FH9" i="46"/>
  <c r="FI9" i="46"/>
  <c r="FJ9" i="46"/>
  <c r="FK9" i="46"/>
  <c r="FL9" i="46"/>
  <c r="FM9" i="46"/>
  <c r="FN9" i="46"/>
  <c r="FO9" i="46"/>
  <c r="FP9" i="46"/>
  <c r="FQ9" i="46"/>
  <c r="FR9" i="46"/>
  <c r="FS9" i="46"/>
  <c r="FT9" i="46"/>
  <c r="FU9" i="46"/>
  <c r="FV9" i="46"/>
  <c r="FW9" i="46"/>
  <c r="FX9" i="46"/>
  <c r="FY9" i="46"/>
  <c r="FZ9" i="46"/>
  <c r="GA9" i="46"/>
  <c r="GB9" i="46"/>
  <c r="GC9" i="46"/>
  <c r="GD9" i="46"/>
  <c r="GE9" i="46"/>
  <c r="GF9" i="46"/>
  <c r="GG9" i="46"/>
  <c r="GH9" i="46"/>
  <c r="GI9" i="46"/>
  <c r="GJ9" i="46"/>
  <c r="GK9" i="46"/>
  <c r="GL9" i="46"/>
  <c r="GM9" i="46"/>
  <c r="GN9" i="46"/>
  <c r="GO9" i="46"/>
  <c r="GP9" i="46"/>
  <c r="GQ9" i="46"/>
  <c r="GR9" i="46"/>
  <c r="GS9" i="46"/>
  <c r="GT9" i="46"/>
  <c r="DI11" i="46"/>
  <c r="DJ11" i="46"/>
  <c r="DK11" i="46"/>
  <c r="DK20" i="46" s="1"/>
  <c r="DL11" i="46"/>
  <c r="DM11" i="46"/>
  <c r="DN11" i="46"/>
  <c r="DO11" i="46"/>
  <c r="DP11" i="46"/>
  <c r="DQ11" i="46"/>
  <c r="DR11" i="46"/>
  <c r="DS11" i="46"/>
  <c r="DT11" i="46"/>
  <c r="DU11" i="46"/>
  <c r="DV11" i="46"/>
  <c r="DV20" i="46" s="1"/>
  <c r="DW11" i="46"/>
  <c r="DX11" i="46"/>
  <c r="DY11" i="46"/>
  <c r="DZ11" i="46"/>
  <c r="EA11" i="46"/>
  <c r="EA20" i="46" s="1"/>
  <c r="EB11" i="46"/>
  <c r="EC11" i="46"/>
  <c r="ED11" i="46"/>
  <c r="EE11" i="46"/>
  <c r="EF11" i="46"/>
  <c r="EG11" i="46"/>
  <c r="EH11" i="46"/>
  <c r="EI11" i="46"/>
  <c r="EJ11" i="46"/>
  <c r="EK11" i="46"/>
  <c r="EL11" i="46"/>
  <c r="EM11" i="46"/>
  <c r="EN11" i="46"/>
  <c r="EO11" i="46"/>
  <c r="EP11" i="46"/>
  <c r="EQ11" i="46"/>
  <c r="ER11" i="46"/>
  <c r="ES11" i="46"/>
  <c r="ET11" i="46"/>
  <c r="EU11" i="46"/>
  <c r="EV11" i="46"/>
  <c r="EW11" i="46"/>
  <c r="EX11" i="46"/>
  <c r="EY11" i="46"/>
  <c r="EZ11" i="46"/>
  <c r="FA11" i="46"/>
  <c r="FB11" i="46"/>
  <c r="FC11" i="46"/>
  <c r="FD11" i="46"/>
  <c r="FE11" i="46"/>
  <c r="FF11" i="46"/>
  <c r="FG11" i="46"/>
  <c r="FH11" i="46"/>
  <c r="FI11" i="46"/>
  <c r="FJ11" i="46"/>
  <c r="FK11" i="46"/>
  <c r="FL11" i="46"/>
  <c r="FM11" i="46"/>
  <c r="FN11" i="46"/>
  <c r="FO11" i="46"/>
  <c r="FP11" i="46"/>
  <c r="FQ11" i="46"/>
  <c r="FR11" i="46"/>
  <c r="FS11" i="46"/>
  <c r="FT11" i="46"/>
  <c r="FU11" i="46"/>
  <c r="FV11" i="46"/>
  <c r="FW11" i="46"/>
  <c r="FX11" i="46"/>
  <c r="FY11" i="46"/>
  <c r="FZ11" i="46"/>
  <c r="GA11" i="46"/>
  <c r="GB11" i="46"/>
  <c r="GC11" i="46"/>
  <c r="GD11" i="46"/>
  <c r="GE11" i="46"/>
  <c r="GF11" i="46"/>
  <c r="GG11" i="46"/>
  <c r="GH11" i="46"/>
  <c r="GI11" i="46"/>
  <c r="GJ11" i="46"/>
  <c r="GK11" i="46"/>
  <c r="GL11" i="46"/>
  <c r="GM11" i="46"/>
  <c r="GN11" i="46"/>
  <c r="GO11" i="46"/>
  <c r="GP11" i="46"/>
  <c r="GQ11" i="46"/>
  <c r="GR11" i="46"/>
  <c r="GS11" i="46"/>
  <c r="GT11" i="46"/>
  <c r="DI12" i="46"/>
  <c r="DJ12" i="46"/>
  <c r="DK12" i="46"/>
  <c r="DL12" i="46"/>
  <c r="DM12" i="46"/>
  <c r="DN12" i="46"/>
  <c r="DO12" i="46"/>
  <c r="DP12" i="46"/>
  <c r="DQ12" i="46"/>
  <c r="DR12" i="46"/>
  <c r="DS12" i="46"/>
  <c r="DT12" i="46"/>
  <c r="DU12" i="46"/>
  <c r="DV12" i="46"/>
  <c r="DW12" i="46"/>
  <c r="DX12" i="46"/>
  <c r="DY12" i="46"/>
  <c r="DZ12" i="46"/>
  <c r="EA12" i="46"/>
  <c r="EB12" i="46"/>
  <c r="EC12" i="46"/>
  <c r="ED12" i="46"/>
  <c r="EE12" i="46"/>
  <c r="EF12" i="46"/>
  <c r="EG12" i="46"/>
  <c r="EH12" i="46"/>
  <c r="EI12" i="46"/>
  <c r="EJ12" i="46"/>
  <c r="EK12" i="46"/>
  <c r="EL12" i="46"/>
  <c r="EM12" i="46"/>
  <c r="EN12" i="46"/>
  <c r="EO12" i="46"/>
  <c r="EP12" i="46"/>
  <c r="EQ12" i="46"/>
  <c r="ER12" i="46"/>
  <c r="ES12" i="46"/>
  <c r="ET12" i="46"/>
  <c r="EU12" i="46"/>
  <c r="EV12" i="46"/>
  <c r="EW12" i="46"/>
  <c r="EX12" i="46"/>
  <c r="EY12" i="46"/>
  <c r="EZ12" i="46"/>
  <c r="FA12" i="46"/>
  <c r="FB12" i="46"/>
  <c r="FC12" i="46"/>
  <c r="FD12" i="46"/>
  <c r="FE12" i="46"/>
  <c r="FF12" i="46"/>
  <c r="FG12" i="46"/>
  <c r="FH12" i="46"/>
  <c r="FI12" i="46"/>
  <c r="FJ12" i="46"/>
  <c r="FK12" i="46"/>
  <c r="FL12" i="46"/>
  <c r="FM12" i="46"/>
  <c r="FN12" i="46"/>
  <c r="FO12" i="46"/>
  <c r="FP12" i="46"/>
  <c r="FQ12" i="46"/>
  <c r="FR12" i="46"/>
  <c r="FS12" i="46"/>
  <c r="FT12" i="46"/>
  <c r="FU12" i="46"/>
  <c r="FV12" i="46"/>
  <c r="FW12" i="46"/>
  <c r="FX12" i="46"/>
  <c r="FY12" i="46"/>
  <c r="FZ12" i="46"/>
  <c r="GA12" i="46"/>
  <c r="GB12" i="46"/>
  <c r="GC12" i="46"/>
  <c r="GD12" i="46"/>
  <c r="GE12" i="46"/>
  <c r="GF12" i="46"/>
  <c r="GG12" i="46"/>
  <c r="GH12" i="46"/>
  <c r="GI12" i="46"/>
  <c r="GJ12" i="46"/>
  <c r="GK12" i="46"/>
  <c r="GL12" i="46"/>
  <c r="GM12" i="46"/>
  <c r="GN12" i="46"/>
  <c r="GO12" i="46"/>
  <c r="GP12" i="46"/>
  <c r="GQ12" i="46"/>
  <c r="GR12" i="46"/>
  <c r="GS12" i="46"/>
  <c r="GT12" i="46"/>
  <c r="DI13" i="46"/>
  <c r="DJ13" i="46"/>
  <c r="DK13" i="46"/>
  <c r="DL13" i="46"/>
  <c r="DM13" i="46"/>
  <c r="DN13" i="46"/>
  <c r="DO13" i="46"/>
  <c r="DP13" i="46"/>
  <c r="DQ13" i="46"/>
  <c r="DR13" i="46"/>
  <c r="DS13" i="46"/>
  <c r="DT13" i="46"/>
  <c r="DU13" i="46"/>
  <c r="DV13" i="46"/>
  <c r="DW13" i="46"/>
  <c r="DX13" i="46"/>
  <c r="DY13" i="46"/>
  <c r="DZ13" i="46"/>
  <c r="EA13" i="46"/>
  <c r="EB13" i="46"/>
  <c r="EC13" i="46"/>
  <c r="ED13" i="46"/>
  <c r="EE13" i="46"/>
  <c r="EF13" i="46"/>
  <c r="EG13" i="46"/>
  <c r="EH13" i="46"/>
  <c r="EI13" i="46"/>
  <c r="EJ13" i="46"/>
  <c r="EK13" i="46"/>
  <c r="EL13" i="46"/>
  <c r="EM13" i="46"/>
  <c r="EN13" i="46"/>
  <c r="EO13" i="46"/>
  <c r="EP13" i="46"/>
  <c r="EQ13" i="46"/>
  <c r="ER13" i="46"/>
  <c r="ES13" i="46"/>
  <c r="ET13" i="46"/>
  <c r="EU13" i="46"/>
  <c r="EV13" i="46"/>
  <c r="EW13" i="46"/>
  <c r="EX13" i="46"/>
  <c r="EY13" i="46"/>
  <c r="EZ13" i="46"/>
  <c r="FA13" i="46"/>
  <c r="FB13" i="46"/>
  <c r="FC13" i="46"/>
  <c r="FD13" i="46"/>
  <c r="FE13" i="46"/>
  <c r="FF13" i="46"/>
  <c r="FG13" i="46"/>
  <c r="FH13" i="46"/>
  <c r="FI13" i="46"/>
  <c r="FJ13" i="46"/>
  <c r="FK13" i="46"/>
  <c r="FL13" i="46"/>
  <c r="FM13" i="46"/>
  <c r="FN13" i="46"/>
  <c r="FO13" i="46"/>
  <c r="FP13" i="46"/>
  <c r="FQ13" i="46"/>
  <c r="FR13" i="46"/>
  <c r="FS13" i="46"/>
  <c r="FT13" i="46"/>
  <c r="FU13" i="46"/>
  <c r="FV13" i="46"/>
  <c r="FW13" i="46"/>
  <c r="FX13" i="46"/>
  <c r="FY13" i="46"/>
  <c r="FZ13" i="46"/>
  <c r="GA13" i="46"/>
  <c r="GB13" i="46"/>
  <c r="GC13" i="46"/>
  <c r="GD13" i="46"/>
  <c r="GE13" i="46"/>
  <c r="GF13" i="46"/>
  <c r="GG13" i="46"/>
  <c r="GH13" i="46"/>
  <c r="GI13" i="46"/>
  <c r="GJ13" i="46"/>
  <c r="GK13" i="46"/>
  <c r="GL13" i="46"/>
  <c r="GM13" i="46"/>
  <c r="GN13" i="46"/>
  <c r="GO13" i="46"/>
  <c r="GP13" i="46"/>
  <c r="GQ13" i="46"/>
  <c r="GR13" i="46"/>
  <c r="GS13" i="46"/>
  <c r="GT13" i="46"/>
  <c r="DI14" i="46"/>
  <c r="DJ14" i="46"/>
  <c r="DK14" i="46"/>
  <c r="DL14" i="46"/>
  <c r="DM14" i="46"/>
  <c r="DN14" i="46"/>
  <c r="DO14" i="46"/>
  <c r="DP14" i="46"/>
  <c r="DQ14" i="46"/>
  <c r="DR14" i="46"/>
  <c r="DS14" i="46"/>
  <c r="DT14" i="46"/>
  <c r="DU14" i="46"/>
  <c r="DV14" i="46"/>
  <c r="DW14" i="46"/>
  <c r="DX14" i="46"/>
  <c r="DY14" i="46"/>
  <c r="DZ14" i="46"/>
  <c r="EA14" i="46"/>
  <c r="EB14" i="46"/>
  <c r="EC14" i="46"/>
  <c r="ED14" i="46"/>
  <c r="EE14" i="46"/>
  <c r="EF14" i="46"/>
  <c r="EG14" i="46"/>
  <c r="EH14" i="46"/>
  <c r="EI14" i="46"/>
  <c r="EJ14" i="46"/>
  <c r="EK14" i="46"/>
  <c r="EL14" i="46"/>
  <c r="EM14" i="46"/>
  <c r="EN14" i="46"/>
  <c r="EO14" i="46"/>
  <c r="EP14" i="46"/>
  <c r="EQ14" i="46"/>
  <c r="ER14" i="46"/>
  <c r="ES14" i="46"/>
  <c r="ET14" i="46"/>
  <c r="EU14" i="46"/>
  <c r="EV14" i="46"/>
  <c r="EW14" i="46"/>
  <c r="EX14" i="46"/>
  <c r="EY14" i="46"/>
  <c r="EZ14" i="46"/>
  <c r="FA14" i="46"/>
  <c r="FB14" i="46"/>
  <c r="FC14" i="46"/>
  <c r="FD14" i="46"/>
  <c r="FE14" i="46"/>
  <c r="FF14" i="46"/>
  <c r="FG14" i="46"/>
  <c r="FH14" i="46"/>
  <c r="FI14" i="46"/>
  <c r="FJ14" i="46"/>
  <c r="FK14" i="46"/>
  <c r="FL14" i="46"/>
  <c r="FM14" i="46"/>
  <c r="FN14" i="46"/>
  <c r="FO14" i="46"/>
  <c r="FP14" i="46"/>
  <c r="FQ14" i="46"/>
  <c r="FR14" i="46"/>
  <c r="FS14" i="46"/>
  <c r="FT14" i="46"/>
  <c r="FU14" i="46"/>
  <c r="FV14" i="46"/>
  <c r="FW14" i="46"/>
  <c r="FX14" i="46"/>
  <c r="FY14" i="46"/>
  <c r="FZ14" i="46"/>
  <c r="GA14" i="46"/>
  <c r="GB14" i="46"/>
  <c r="GC14" i="46"/>
  <c r="GD14" i="46"/>
  <c r="GE14" i="46"/>
  <c r="GF14" i="46"/>
  <c r="GG14" i="46"/>
  <c r="GH14" i="46"/>
  <c r="GI14" i="46"/>
  <c r="GJ14" i="46"/>
  <c r="GK14" i="46"/>
  <c r="GL14" i="46"/>
  <c r="GM14" i="46"/>
  <c r="GN14" i="46"/>
  <c r="GO14" i="46"/>
  <c r="GP14" i="46"/>
  <c r="GQ14" i="46"/>
  <c r="GR14" i="46"/>
  <c r="GS14" i="46"/>
  <c r="GT14" i="46"/>
  <c r="DI15" i="46"/>
  <c r="DJ15" i="46"/>
  <c r="DK15" i="46"/>
  <c r="DL15" i="46"/>
  <c r="DM15" i="46"/>
  <c r="DN15" i="46"/>
  <c r="DO15" i="46"/>
  <c r="DP15" i="46"/>
  <c r="DQ15" i="46"/>
  <c r="DR15" i="46"/>
  <c r="DS15" i="46"/>
  <c r="DT15" i="46"/>
  <c r="DU15" i="46"/>
  <c r="DV15" i="46"/>
  <c r="DW15" i="46"/>
  <c r="DX15" i="46"/>
  <c r="DY15" i="46"/>
  <c r="DZ15" i="46"/>
  <c r="EA15" i="46"/>
  <c r="EB15" i="46"/>
  <c r="EC15" i="46"/>
  <c r="ED15" i="46"/>
  <c r="EE15" i="46"/>
  <c r="EF15" i="46"/>
  <c r="EG15" i="46"/>
  <c r="EH15" i="46"/>
  <c r="EI15" i="46"/>
  <c r="EJ15" i="46"/>
  <c r="EK15" i="46"/>
  <c r="EL15" i="46"/>
  <c r="EM15" i="46"/>
  <c r="EN15" i="46"/>
  <c r="EO15" i="46"/>
  <c r="EP15" i="46"/>
  <c r="EQ15" i="46"/>
  <c r="ER15" i="46"/>
  <c r="ES15" i="46"/>
  <c r="ET15" i="46"/>
  <c r="EU15" i="46"/>
  <c r="EV15" i="46"/>
  <c r="EW15" i="46"/>
  <c r="EX15" i="46"/>
  <c r="EY15" i="46"/>
  <c r="EZ15" i="46"/>
  <c r="FA15" i="46"/>
  <c r="FB15" i="46"/>
  <c r="FC15" i="46"/>
  <c r="FD15" i="46"/>
  <c r="FE15" i="46"/>
  <c r="FF15" i="46"/>
  <c r="FG15" i="46"/>
  <c r="FH15" i="46"/>
  <c r="FI15" i="46"/>
  <c r="FJ15" i="46"/>
  <c r="FK15" i="46"/>
  <c r="FL15" i="46"/>
  <c r="FM15" i="46"/>
  <c r="FN15" i="46"/>
  <c r="FO15" i="46"/>
  <c r="FP15" i="46"/>
  <c r="FQ15" i="46"/>
  <c r="FR15" i="46"/>
  <c r="FS15" i="46"/>
  <c r="FT15" i="46"/>
  <c r="FU15" i="46"/>
  <c r="FV15" i="46"/>
  <c r="FW15" i="46"/>
  <c r="FX15" i="46"/>
  <c r="FY15" i="46"/>
  <c r="FZ15" i="46"/>
  <c r="GA15" i="46"/>
  <c r="GB15" i="46"/>
  <c r="GC15" i="46"/>
  <c r="GD15" i="46"/>
  <c r="GE15" i="46"/>
  <c r="GF15" i="46"/>
  <c r="GG15" i="46"/>
  <c r="GH15" i="46"/>
  <c r="GI15" i="46"/>
  <c r="GJ15" i="46"/>
  <c r="GK15" i="46"/>
  <c r="GL15" i="46"/>
  <c r="GM15" i="46"/>
  <c r="GN15" i="46"/>
  <c r="GO15" i="46"/>
  <c r="GP15" i="46"/>
  <c r="GQ15" i="46"/>
  <c r="GR15" i="46"/>
  <c r="GS15" i="46"/>
  <c r="GT15" i="46"/>
  <c r="DH8" i="46"/>
  <c r="DH9" i="46"/>
  <c r="DH11" i="46"/>
  <c r="DH12" i="46"/>
  <c r="DH13" i="46"/>
  <c r="DH14" i="46"/>
  <c r="DH15" i="46"/>
  <c r="DH7" i="46"/>
  <c r="AZ6" i="46"/>
  <c r="BA6" i="46" s="1"/>
  <c r="BB6" i="46" s="1"/>
  <c r="BC6" i="46" s="1"/>
  <c r="BD6" i="46" s="1"/>
  <c r="BE6" i="46" s="1"/>
  <c r="BF6" i="46" s="1"/>
  <c r="BG6" i="46" s="1"/>
  <c r="BH6" i="46" s="1"/>
  <c r="BI6" i="46" s="1"/>
  <c r="BJ6" i="46" s="1"/>
  <c r="BK6" i="46" s="1"/>
  <c r="BL6" i="46" s="1"/>
  <c r="BM6" i="46" s="1"/>
  <c r="BN6" i="46" s="1"/>
  <c r="BO6" i="46" s="1"/>
  <c r="BP6" i="46" s="1"/>
  <c r="BQ6" i="46" s="1"/>
  <c r="BR6" i="46" s="1"/>
  <c r="BS6" i="46" s="1"/>
  <c r="BT6" i="46" s="1"/>
  <c r="BU6" i="46" s="1"/>
  <c r="BV6" i="46" s="1"/>
  <c r="BW6" i="46" s="1"/>
  <c r="BX6" i="46" s="1"/>
  <c r="BY6" i="46" s="1"/>
  <c r="BZ6" i="46" s="1"/>
  <c r="CA6" i="46" s="1"/>
  <c r="CB6" i="46" s="1"/>
  <c r="CC6" i="46" s="1"/>
  <c r="CD6" i="46" s="1"/>
  <c r="CE6" i="46" s="1"/>
  <c r="CF6" i="46" s="1"/>
  <c r="CG6" i="46" s="1"/>
  <c r="CH6" i="46" s="1"/>
  <c r="CI6" i="46" s="1"/>
  <c r="CJ6" i="46" s="1"/>
  <c r="CK6" i="46" s="1"/>
  <c r="CL6" i="46" s="1"/>
  <c r="CM6" i="46" s="1"/>
  <c r="CN6" i="46" s="1"/>
  <c r="CO6" i="46" s="1"/>
  <c r="CP6" i="46" s="1"/>
  <c r="CQ6" i="46" s="1"/>
  <c r="CR6" i="46" s="1"/>
  <c r="CS6" i="46" s="1"/>
  <c r="CT6" i="46" s="1"/>
  <c r="CU6" i="46" s="1"/>
  <c r="CV6" i="46" s="1"/>
  <c r="CW6" i="46" s="1"/>
  <c r="CX6" i="46" s="1"/>
  <c r="CY6" i="46" s="1"/>
  <c r="CZ6" i="46" s="1"/>
  <c r="DA6" i="46" s="1"/>
  <c r="DB6" i="46" s="1"/>
  <c r="DC6" i="46" s="1"/>
  <c r="DD6" i="46" s="1"/>
  <c r="DE6" i="46" s="1"/>
  <c r="DF6" i="46" s="1"/>
  <c r="DG6" i="46" s="1"/>
  <c r="DN20" i="46"/>
  <c r="DW20" i="46"/>
  <c r="ED20" i="46"/>
  <c r="EJ20" i="46" l="1"/>
  <c r="GE44" i="44"/>
  <c r="FO44" i="44"/>
  <c r="FE44" i="44"/>
  <c r="EO44" i="44"/>
  <c r="GO44" i="44"/>
  <c r="FY44" i="44"/>
  <c r="FI44" i="44"/>
  <c r="EY44" i="44"/>
  <c r="EI44" i="44"/>
  <c r="V10" i="55"/>
  <c r="V11" i="55" s="1"/>
  <c r="DL20" i="46"/>
  <c r="DY20" i="46"/>
  <c r="DY44" i="44"/>
  <c r="EF20" i="46"/>
  <c r="GC44" i="44"/>
  <c r="FC44" i="44"/>
  <c r="GM44" i="44"/>
  <c r="FW44" i="44"/>
  <c r="FG44" i="44"/>
  <c r="EW44" i="44"/>
  <c r="EG44" i="44"/>
  <c r="S10" i="55"/>
  <c r="R10" i="55"/>
  <c r="DT20" i="46"/>
  <c r="EG20" i="46"/>
  <c r="DI20" i="46"/>
  <c r="ES44" i="44"/>
  <c r="DX20" i="46"/>
  <c r="DP20" i="46"/>
  <c r="GS44" i="44"/>
  <c r="FM44" i="44"/>
  <c r="EM44" i="44"/>
  <c r="D49" i="44"/>
  <c r="GG44" i="44"/>
  <c r="FQ44" i="44"/>
  <c r="EQ44" i="44"/>
  <c r="DW44" i="44"/>
  <c r="GT44" i="44"/>
  <c r="T10" i="55"/>
  <c r="EB20" i="46"/>
  <c r="DQ20" i="46"/>
  <c r="GI44" i="44"/>
  <c r="FS44" i="44"/>
  <c r="DH20" i="46"/>
  <c r="DL24" i="46" s="1"/>
  <c r="EK20" i="46"/>
  <c r="EC20" i="46"/>
  <c r="DU20" i="46"/>
  <c r="DM20" i="46"/>
  <c r="GQ44" i="44"/>
  <c r="GA44" i="44"/>
  <c r="FK44" i="44"/>
  <c r="FA44" i="44"/>
  <c r="EK44" i="44"/>
  <c r="O10" i="55"/>
  <c r="R11" i="55"/>
  <c r="O11" i="55"/>
  <c r="W11" i="55"/>
  <c r="T11" i="55"/>
  <c r="S11" i="55"/>
  <c r="X11" i="55"/>
  <c r="N11" i="55"/>
  <c r="P11" i="55"/>
  <c r="Q11" i="55"/>
  <c r="U11" i="55"/>
  <c r="E25" i="46"/>
</calcChain>
</file>

<file path=xl/sharedStrings.xml><?xml version="1.0" encoding="utf-8"?>
<sst xmlns="http://schemas.openxmlformats.org/spreadsheetml/2006/main" count="1131" uniqueCount="599">
  <si>
    <t>NOx</t>
  </si>
  <si>
    <t>CO</t>
  </si>
  <si>
    <t>PM</t>
  </si>
  <si>
    <t>GTP</t>
  </si>
  <si>
    <t>HP</t>
  </si>
  <si>
    <t>D</t>
  </si>
  <si>
    <t>G</t>
  </si>
  <si>
    <t>P</t>
  </si>
  <si>
    <t>1-12</t>
  </si>
  <si>
    <t>2-13</t>
  </si>
  <si>
    <t>3-14</t>
  </si>
  <si>
    <t>4-15</t>
  </si>
  <si>
    <t>5-16</t>
  </si>
  <si>
    <t>6-17</t>
  </si>
  <si>
    <t>7-18</t>
  </si>
  <si>
    <t>8-19</t>
  </si>
  <si>
    <t>9-20</t>
  </si>
  <si>
    <t>10-21</t>
  </si>
  <si>
    <t>11-22</t>
  </si>
  <si>
    <t>12-23</t>
  </si>
  <si>
    <t>13-24</t>
  </si>
  <si>
    <t>14-25</t>
  </si>
  <si>
    <t>15-26</t>
  </si>
  <si>
    <t>16-27</t>
  </si>
  <si>
    <t>17-28</t>
  </si>
  <si>
    <t>18-29</t>
  </si>
  <si>
    <t>19-30</t>
  </si>
  <si>
    <t>20-31</t>
  </si>
  <si>
    <t>21-32</t>
  </si>
  <si>
    <t>22-33</t>
  </si>
  <si>
    <t>23-34</t>
  </si>
  <si>
    <t>24-35</t>
  </si>
  <si>
    <t>25-36</t>
  </si>
  <si>
    <t>26-37</t>
  </si>
  <si>
    <t>27-38</t>
  </si>
  <si>
    <t>28-39</t>
  </si>
  <si>
    <t>29-40</t>
  </si>
  <si>
    <t>30-41</t>
  </si>
  <si>
    <t>X</t>
  </si>
  <si>
    <t>Vehicles with Onroad Engines for Emissions Estimates</t>
  </si>
  <si>
    <t>Total</t>
  </si>
  <si>
    <t>Note:</t>
  </si>
  <si>
    <t>1. abbreviation:</t>
  </si>
  <si>
    <t>max =</t>
  </si>
  <si>
    <t xml:space="preserve">2. max numbers of equipment and vehicles per month = </t>
  </si>
  <si>
    <t>3. It is assumed the numbers of worker passenger vehicles are the numbers of workers divided by 1.5.</t>
  </si>
  <si>
    <t>Mobile Equipment and Vehicle Projection for Operations</t>
  </si>
  <si>
    <t>Hrs/Month</t>
  </si>
  <si>
    <t>General Materials Delivery Truck for general construction</t>
  </si>
  <si>
    <t>Electrical and Control Systems Delivery Truck</t>
  </si>
  <si>
    <t>Water Delivery Trucks</t>
  </si>
  <si>
    <t>Operations Equipment Description</t>
  </si>
  <si>
    <t>Onsite Operations Equipment Projection</t>
  </si>
  <si>
    <t>Item Number</t>
  </si>
  <si>
    <t>2014 -3Q,4Q</t>
  </si>
  <si>
    <t>31-42</t>
  </si>
  <si>
    <t>32-43</t>
  </si>
  <si>
    <t>33-44</t>
  </si>
  <si>
    <t>34-45</t>
  </si>
  <si>
    <t>35-46</t>
  </si>
  <si>
    <t>36-47</t>
  </si>
  <si>
    <t>37-48</t>
  </si>
  <si>
    <t>38-49</t>
  </si>
  <si>
    <t>39-50</t>
  </si>
  <si>
    <t>40-51</t>
  </si>
  <si>
    <t>41-52</t>
  </si>
  <si>
    <t>42-53</t>
  </si>
  <si>
    <t>43-54</t>
  </si>
  <si>
    <t>44-55</t>
  </si>
  <si>
    <t>45-56</t>
  </si>
  <si>
    <t>46-57</t>
  </si>
  <si>
    <t>47-58</t>
  </si>
  <si>
    <t>48-59</t>
  </si>
  <si>
    <t>49-60</t>
  </si>
  <si>
    <t>50-61</t>
  </si>
  <si>
    <t>51-62</t>
  </si>
  <si>
    <t>52-63</t>
  </si>
  <si>
    <t>53-64</t>
  </si>
  <si>
    <t>54-65</t>
  </si>
  <si>
    <t>55-66</t>
  </si>
  <si>
    <t>56-67</t>
  </si>
  <si>
    <t>57-68</t>
  </si>
  <si>
    <t>58-69</t>
  </si>
  <si>
    <t>59-70</t>
  </si>
  <si>
    <t>60-71</t>
  </si>
  <si>
    <t>61-72</t>
  </si>
  <si>
    <t>62-73</t>
  </si>
  <si>
    <t>63-74</t>
  </si>
  <si>
    <t>64-75</t>
  </si>
  <si>
    <t>65-76</t>
  </si>
  <si>
    <t>66-77</t>
  </si>
  <si>
    <t>67-78</t>
  </si>
  <si>
    <t>68-79</t>
  </si>
  <si>
    <t>69-80</t>
  </si>
  <si>
    <t>70-81</t>
  </si>
  <si>
    <t>71-82</t>
  </si>
  <si>
    <t>72-83</t>
  </si>
  <si>
    <t>73-84</t>
  </si>
  <si>
    <t>74-85</t>
  </si>
  <si>
    <t>75-86</t>
  </si>
  <si>
    <t>76-87</t>
  </si>
  <si>
    <t>77-88</t>
  </si>
  <si>
    <t>78-89</t>
  </si>
  <si>
    <t>79-90</t>
  </si>
  <si>
    <t>80-91</t>
  </si>
  <si>
    <t>81-92</t>
  </si>
  <si>
    <t>82-93</t>
  </si>
  <si>
    <t>83-94</t>
  </si>
  <si>
    <t>84-95</t>
  </si>
  <si>
    <t>85-96</t>
  </si>
  <si>
    <t>86-97</t>
  </si>
  <si>
    <t>87-98</t>
  </si>
  <si>
    <t>88-99</t>
  </si>
  <si>
    <t>89-100</t>
  </si>
  <si>
    <t>90-101</t>
  </si>
  <si>
    <t>91-102</t>
  </si>
  <si>
    <t>1-75 (entire construction)</t>
  </si>
  <si>
    <t>x</t>
  </si>
  <si>
    <t>Co-current construction and operation</t>
  </si>
  <si>
    <t>Sales Gas</t>
  </si>
  <si>
    <t>CGF Gas</t>
  </si>
  <si>
    <t>HP=horsepower
G=gasoline
D=diesel 
P=propane
Sales Gas 
CGF Gas = Plant Inlet gas</t>
  </si>
  <si>
    <t>Delivery Truck- Food</t>
  </si>
  <si>
    <t>Delivery Truck - Chemicals</t>
  </si>
  <si>
    <t>Delivery Truck - Misc. Parts</t>
  </si>
  <si>
    <t>Special Maintenance Personnel Truck</t>
  </si>
  <si>
    <t>Hazardous Waste Trucks</t>
  </si>
  <si>
    <t>Garbage Trucks</t>
  </si>
  <si>
    <t>Vacuum Truck</t>
  </si>
  <si>
    <t>Loader - Cat 988H, 501HP</t>
  </si>
  <si>
    <t>Dozer - Cat D9, 475 HP</t>
  </si>
  <si>
    <t>Tractor Trailer</t>
  </si>
  <si>
    <t>Generator - 100 kW</t>
  </si>
  <si>
    <t>Generator - 50 kW</t>
  </si>
  <si>
    <t>Assumptions</t>
  </si>
  <si>
    <t>as well as the diesel tanks. MeOH and Amine storage tanks come on line with sealift 2; all train tanks come online as the train is put in service</t>
  </si>
  <si>
    <t>Miscelaneous Parts Delivery Truck</t>
  </si>
  <si>
    <t>Hazardous Waste Truck</t>
  </si>
  <si>
    <t>• During commissioning of a piece of equipment, assume only operate half of the hours in 1 month</t>
  </si>
  <si>
    <t>• During maintainence of a piece of equipment, assume only operate half of the hours in 1 month</t>
  </si>
  <si>
    <t>• During start-up of Trains 1&amp;2 compressors, use CGF gas</t>
  </si>
  <si>
    <t>• Power Generators use CGF gas until Trains 1&amp;2 completely started-up</t>
  </si>
  <si>
    <t>• Essential and emergency generators start with Hookup of Sealift 1.</t>
  </si>
  <si>
    <t>• First Fills for tanks occurs just before use. More specifically, this means that the TEG storage tanks and common heating/cooling medium tanks will operate on Sealift 1</t>
  </si>
  <si>
    <t>• All water tanks assumed to not have vent emissions that require recording</t>
  </si>
  <si>
    <t>• Garbage and Food delivery trucks will operate daily, assuming 5hrs of operation a day</t>
  </si>
  <si>
    <t>• Each of the following trucks were assumed to operate 10hrs/month:</t>
  </si>
  <si>
    <t>Electrical and Controls Delivery Truck</t>
  </si>
  <si>
    <t>• Each of the following trucks were assumed to operate 20hrs/month:</t>
  </si>
  <si>
    <t>TEG:</t>
  </si>
  <si>
    <t>Amine:</t>
  </si>
  <si>
    <t>Propane:</t>
  </si>
  <si>
    <t>Liquid N2:</t>
  </si>
  <si>
    <t>Diesel:</t>
  </si>
  <si>
    <t>Chemical Injectants:</t>
  </si>
  <si>
    <t>Hydraulic Fluid:</t>
  </si>
  <si>
    <t xml:space="preserve">Lube oil: </t>
  </si>
  <si>
    <t>(ABOVE quatities based on USAG-WD-PEUTL-000002 Inventory List Base Case Rev 0.xls)</t>
  </si>
  <si>
    <t>sea lift 1:</t>
  </si>
  <si>
    <t>sea lift 2:</t>
  </si>
  <si>
    <t>• Water delivery was asssumed to be by pipeline only; No truck delivery was assumed</t>
  </si>
  <si>
    <t>• Flaring/venting for startup occurs 4 times a year per train, except during commissioning which was assumed to be 8 times/yr/train for the first year. Each event was assumed to take 24 hrs.</t>
  </si>
  <si>
    <t>• Cooling Medium Expansion Drums and Sumps open to atmosphere were assumed to have a working volume of 50%, and to have 1 turnover a year each, to approximate actual operation.</t>
  </si>
  <si>
    <t>Azimuth and Elevation Drive Delivery Truck (i.e. communications)</t>
  </si>
  <si>
    <t>Vacuum Truck (after commisioning)</t>
  </si>
  <si>
    <t>• During commissioning, the vacuum truck will operate 12hr/day for 7 days a week</t>
  </si>
  <si>
    <t>Jan</t>
  </si>
  <si>
    <t>Feb</t>
  </si>
  <si>
    <t>Mar</t>
  </si>
  <si>
    <t>April</t>
  </si>
  <si>
    <t>May</t>
  </si>
  <si>
    <t>June</t>
  </si>
  <si>
    <t>July</t>
  </si>
  <si>
    <t>Aug</t>
  </si>
  <si>
    <t>Sept</t>
  </si>
  <si>
    <t>Oct</t>
  </si>
  <si>
    <t>Nov</t>
  </si>
  <si>
    <t>Dec</t>
  </si>
  <si>
    <t>29b</t>
  </si>
  <si>
    <t>29a</t>
  </si>
  <si>
    <t>Vacuum Truck (commisioning)</t>
  </si>
  <si>
    <t>Sea Lift 1 (month 48)</t>
  </si>
  <si>
    <t>Sea Lift 2 (month 60)</t>
  </si>
  <si>
    <t>Sea Lift 3 (month 72)</t>
  </si>
  <si>
    <t>Motor Grader - Cat 16G (6 tires, 7gph, 6-cylinder engine)</t>
  </si>
  <si>
    <t>Dump Truck - Mack B70 (10 tires, 12 gph, 6 cylinders)</t>
  </si>
  <si>
    <t>Zoom Boom - Telehandler (used on warehouse), GTH-1056</t>
  </si>
  <si>
    <t>Crane (large) - 200 ton, Manitowoc 888 (Cummins M11 engine)</t>
  </si>
  <si>
    <t>Crane (small) - 50/60 ton , Grove, RT700E (Cummins QSB engine)</t>
  </si>
  <si>
    <t>Crane (large) - 90 ton, Grove 890E (Cummins QSB engine)</t>
  </si>
  <si>
    <t>Groundthaw Heater (E3000)</t>
  </si>
  <si>
    <t>Light Plants (Genie TML-4000)</t>
  </si>
  <si>
    <t>Air Compressor -900CFM (Sullair; caterpillar C-9 ATAAC engine)</t>
  </si>
  <si>
    <t>Forklift - Cat  (2P5000)</t>
  </si>
  <si>
    <t>Forklift - 15 Ton (Cat P30000)</t>
  </si>
  <si>
    <t>Passenger Van,  16 person (Ford E-350 series, or GM chevy 3500)</t>
  </si>
  <si>
    <t>Pickup Truck - Standard Bed (V8 engine)</t>
  </si>
  <si>
    <t>Pickup Truck - Service Bed (Silverado HD2500)</t>
  </si>
  <si>
    <t>Boom Truck (National Crane 800D)</t>
  </si>
  <si>
    <t>Tioga Heaters (600,000 Btu/hr heater)</t>
  </si>
  <si>
    <t>Snowblower/ Grader - 16' (Kodiak Northwest)</t>
  </si>
  <si>
    <t>Welding Machines (in shop) (Lincoln Electric)</t>
  </si>
  <si>
    <t>Flatbed Truck  (2 ton) (approx. F-450)</t>
  </si>
  <si>
    <t>Passenger Bus,  20 person (Blue Bird; 6.8 L engine)</t>
  </si>
  <si>
    <t>Ambulence (GM ambulence)</t>
  </si>
  <si>
    <t>Water Truck - dust control (West Mark DST-S4000)</t>
  </si>
  <si>
    <t>• Diesel Air compressors and Fire Water Pump will be tested for 5 hr/month. These items are for emergency use only, which is not reflected in these sheets.</t>
  </si>
  <si>
    <t>Azimuth and Elevation Drive (Communications) Delivery Truck</t>
  </si>
  <si>
    <t>Grey and Black Water Truck (Kenworth T800)</t>
  </si>
  <si>
    <t>Solid Waste Truck - Refuse (Kenworth T800)</t>
  </si>
  <si>
    <t>Fuel Truck (Kenworth T800)</t>
  </si>
  <si>
    <t>Manlifts - 80' Gemie (Z80/60)</t>
  </si>
  <si>
    <t>Manlift - 45' Genie (Z45, Perkins 404D-22 4 cylinder engine)</t>
  </si>
  <si>
    <t>Staff &amp; Security Truck (3/4 ton crew cab)</t>
  </si>
  <si>
    <t>• Truck horsepower was assumed to be 400HP as an average, if more detailed vehicle information was unavailable</t>
  </si>
  <si>
    <t>Bobcat (2500 lb capacity, 75 hp, Kubota S250 )</t>
  </si>
  <si>
    <t>Backhoe (CAT 966F)</t>
  </si>
  <si>
    <t xml:space="preserve">• Delivery Truck size was based on the maximum vehicle weight limit as defined in AAC 25.013. a Kenworth T800 was assumed to have an empty weight of 25,000 lb. </t>
  </si>
  <si>
    <t>363 trucks SL1 (heating/cooling medium)</t>
  </si>
  <si>
    <t>42 trucks, sea lift 2;24 trucks SL3</t>
  </si>
  <si>
    <t>312 trucks seal lift 2, 285 trucks SL3</t>
  </si>
  <si>
    <t>60 trucks sea lift 2</t>
  </si>
  <si>
    <t>57 trucks sea lift 1</t>
  </si>
  <si>
    <t>6 trucks sea lift 1</t>
  </si>
  <si>
    <t>9 trucks sea lift 1</t>
  </si>
  <si>
    <t>12 trucks each sea lift</t>
  </si>
  <si>
    <t>AAC Vehicle weight:</t>
  </si>
  <si>
    <t>http://www.legis.state.ak.us/basis/folioproxy.asp?url=http://wwwjnu01.legis.state.ak.us/cgi-bin/folioisa.dll/aac/query=[JUMP:'Title17Chap25!2C+a!2E+1']/doc/{@1}?firsthit</t>
  </si>
  <si>
    <t>• All diesel is arctic diesel</t>
  </si>
  <si>
    <t>• Turbine emissions and stack parameters account for waste heat recovery and supplimental firing where applicable</t>
  </si>
  <si>
    <t>4 trucks sea lift 1 (6000 gal)</t>
  </si>
  <si>
    <t>1 trucks a year (6000 gal)</t>
  </si>
  <si>
    <t>6 trucks every 2 months</t>
  </si>
  <si>
    <t>15 trucks a year</t>
  </si>
  <si>
    <t>2 trucks every 2 months (6000 gal)</t>
  </si>
  <si>
    <t>1 truck every week</t>
  </si>
  <si>
    <t>1 trucks every other month</t>
  </si>
  <si>
    <t>8 trucks every 2 months</t>
  </si>
  <si>
    <t>Therefore, for normal operation assume 18 chemical trucks a month, at 12 hrs each (once all trains running)</t>
  </si>
  <si>
    <t>(6 after sea lift 1)</t>
  </si>
  <si>
    <t>(12 after sea lift 2)</t>
  </si>
  <si>
    <t>Month After Construction Start (number of equipment per month in chart)</t>
  </si>
  <si>
    <t>Month After Construction Start (number of equipment operating per month in chart)</t>
  </si>
  <si>
    <t>Mobile Equipment Description</t>
  </si>
  <si>
    <t>Onsite Mobile Equipment and Vehicles Emission Sources</t>
  </si>
  <si>
    <t>• Turbine HP represents average over the year with respect to ambient temperature (derated)</t>
  </si>
  <si>
    <t>• Auxilliary heater operates at 40% of design for the first year after sealift one. After sealift one and comissioning of Trains 1 &amp; 2 the heater will not operate.</t>
  </si>
  <si>
    <t>• Two Power Generators in operation after sealift 1, four after sealift 2 and commisioning of T 1&amp;2, and six after all sealift 3.</t>
  </si>
  <si>
    <t xml:space="preserve">• Each essential and emergency generator is tested for 5 hr/month.  </t>
  </si>
  <si>
    <t>Notes:</t>
  </si>
  <si>
    <t>NOTES:</t>
  </si>
  <si>
    <r>
      <t xml:space="preserve">• All chemical delivery trucks were defined together. The delivery truck size was assumed to be 9000 US gal (unless noted), and </t>
    </r>
    <r>
      <rPr>
        <b/>
        <sz val="10"/>
        <rFont val="Arial"/>
        <family val="2"/>
      </rPr>
      <t>first fill</t>
    </r>
    <r>
      <rPr>
        <sz val="10"/>
        <rFont val="Arial"/>
        <family val="2"/>
      </rPr>
      <t xml:space="preserve"> quantities are:</t>
    </r>
  </si>
  <si>
    <r>
      <t xml:space="preserve">• All chemical delivery trucks were defined together. The delivery truck size was assumed to be 9000 US gal (unless noted), and </t>
    </r>
    <r>
      <rPr>
        <b/>
        <sz val="10"/>
        <rFont val="Arial"/>
        <family val="2"/>
      </rPr>
      <t>delivery</t>
    </r>
    <r>
      <rPr>
        <sz val="10"/>
        <rFont val="Arial"/>
        <family val="2"/>
      </rPr>
      <t xml:space="preserve"> quantities are:</t>
    </r>
  </si>
  <si>
    <t>Moves Vehicle Class</t>
  </si>
  <si>
    <t>MOVES</t>
  </si>
  <si>
    <r>
      <t xml:space="preserve">EFs (g/mi) </t>
    </r>
    <r>
      <rPr>
        <b/>
        <vertAlign val="superscript"/>
        <sz val="10"/>
        <rFont val="Arial"/>
        <family val="2"/>
      </rPr>
      <t>1</t>
    </r>
  </si>
  <si>
    <t>VOC</t>
  </si>
  <si>
    <r>
      <t>SO</t>
    </r>
    <r>
      <rPr>
        <b/>
        <vertAlign val="subscript"/>
        <sz val="10"/>
        <rFont val="Arial"/>
        <family val="2"/>
      </rPr>
      <t>2</t>
    </r>
  </si>
  <si>
    <r>
      <t>PM</t>
    </r>
    <r>
      <rPr>
        <b/>
        <vertAlign val="subscript"/>
        <sz val="10"/>
        <rFont val="Arial"/>
        <family val="2"/>
      </rPr>
      <t>10</t>
    </r>
  </si>
  <si>
    <r>
      <t>PM</t>
    </r>
    <r>
      <rPr>
        <b/>
        <vertAlign val="subscript"/>
        <sz val="10"/>
        <rFont val="Arial"/>
        <family val="2"/>
      </rPr>
      <t>2.5</t>
    </r>
  </si>
  <si>
    <r>
      <t>CO</t>
    </r>
    <r>
      <rPr>
        <b/>
        <vertAlign val="subscript"/>
        <sz val="10"/>
        <rFont val="Arial"/>
        <family val="2"/>
      </rPr>
      <t>2</t>
    </r>
  </si>
  <si>
    <r>
      <t>CH</t>
    </r>
    <r>
      <rPr>
        <b/>
        <vertAlign val="subscript"/>
        <sz val="10"/>
        <rFont val="Arial"/>
        <family val="2"/>
      </rPr>
      <t>4</t>
    </r>
  </si>
  <si>
    <r>
      <t>N</t>
    </r>
    <r>
      <rPr>
        <b/>
        <vertAlign val="subscript"/>
        <sz val="10"/>
        <rFont val="Arial"/>
        <family val="2"/>
      </rPr>
      <t>2</t>
    </r>
    <r>
      <rPr>
        <b/>
        <sz val="10"/>
        <rFont val="Arial"/>
        <family val="2"/>
      </rPr>
      <t>O</t>
    </r>
  </si>
  <si>
    <r>
      <t>CO</t>
    </r>
    <r>
      <rPr>
        <b/>
        <vertAlign val="subscript"/>
        <sz val="10"/>
        <rFont val="Arial"/>
        <family val="2"/>
      </rPr>
      <t>2</t>
    </r>
    <r>
      <rPr>
        <b/>
        <sz val="10"/>
        <rFont val="Arial"/>
        <family val="2"/>
      </rPr>
      <t>e</t>
    </r>
    <r>
      <rPr>
        <b/>
        <vertAlign val="superscript"/>
        <sz val="10"/>
        <rFont val="Arial"/>
        <family val="2"/>
      </rPr>
      <t>4</t>
    </r>
  </si>
  <si>
    <r>
      <t>HAPs</t>
    </r>
    <r>
      <rPr>
        <b/>
        <vertAlign val="superscript"/>
        <sz val="10"/>
        <rFont val="Arial"/>
        <family val="2"/>
      </rPr>
      <t>2</t>
    </r>
  </si>
  <si>
    <t>Note 2:  HAPs are aggregated for benzene, 1,3-butadiene, formaldehyde, acetaldehyde, and acrolein</t>
  </si>
  <si>
    <r>
      <t xml:space="preserve">   CO</t>
    </r>
    <r>
      <rPr>
        <vertAlign val="subscript"/>
        <sz val="8"/>
        <rFont val="Arial"/>
        <family val="2"/>
      </rPr>
      <t>2</t>
    </r>
    <r>
      <rPr>
        <sz val="8"/>
        <rFont val="Arial"/>
        <family val="2"/>
      </rPr>
      <t xml:space="preserve"> = 1, CH</t>
    </r>
    <r>
      <rPr>
        <vertAlign val="subscript"/>
        <sz val="8"/>
        <rFont val="Arial"/>
        <family val="2"/>
      </rPr>
      <t>4</t>
    </r>
    <r>
      <rPr>
        <sz val="8"/>
        <rFont val="Arial"/>
        <family val="2"/>
      </rPr>
      <t xml:space="preserve"> = 25, N</t>
    </r>
    <r>
      <rPr>
        <vertAlign val="subscript"/>
        <sz val="8"/>
        <rFont val="Arial"/>
        <family val="2"/>
      </rPr>
      <t>2</t>
    </r>
    <r>
      <rPr>
        <sz val="8"/>
        <rFont val="Arial"/>
        <family val="2"/>
      </rPr>
      <t>O = 298</t>
    </r>
  </si>
  <si>
    <t>Single Unit Short-Haul Truck</t>
  </si>
  <si>
    <t>Light Commercial Truck</t>
  </si>
  <si>
    <t>mph</t>
  </si>
  <si>
    <r>
      <t>Note 4:  Greenhouse gasses (GHG) are converted to carbon dioxide equivalents (CO</t>
    </r>
    <r>
      <rPr>
        <vertAlign val="subscript"/>
        <sz val="8"/>
        <rFont val="Arial"/>
        <family val="2"/>
      </rPr>
      <t>2</t>
    </r>
    <r>
      <rPr>
        <sz val="8"/>
        <rFont val="Arial"/>
        <family val="2"/>
      </rPr>
      <t>e) using 100-year Global Warming Potentials values from IPCC's Fourth Assessment Report (AR4) Chapter 2, Table 2.14 of Climate Change 2007: The Physical Science Basis. Contribution of Working Group I to the Fourth Assessment Report of the IPCC</t>
    </r>
  </si>
  <si>
    <t>Total Miles Per Year</t>
  </si>
  <si>
    <t>Ton/year</t>
  </si>
  <si>
    <t>Total Hours per Year</t>
  </si>
  <si>
    <t>Total Assumed Miles Driven</t>
  </si>
  <si>
    <t>Intercity Bus</t>
  </si>
  <si>
    <t>Passenger Truck</t>
  </si>
  <si>
    <t>TOTAL PER POLLUTANT (tpy)</t>
  </si>
  <si>
    <t>Idling assumed to be included in total operating hours</t>
  </si>
  <si>
    <t>Mobile Emissions ton/year</t>
  </si>
  <si>
    <t>Time-Weighted Average Speed=</t>
  </si>
  <si>
    <t>Vehicle Classification</t>
  </si>
  <si>
    <t>Vehicle Classification assumed based on DOT-HPMF Vehicle Classes</t>
  </si>
  <si>
    <r>
      <t xml:space="preserve">Based only on 1 year of normal operation, post-construction (year </t>
    </r>
    <r>
      <rPr>
        <sz val="10"/>
        <color rgb="FFFF0000"/>
        <rFont val="Arial"/>
        <family val="2"/>
      </rPr>
      <t>2021</t>
    </r>
    <r>
      <rPr>
        <sz val="10"/>
        <rFont val="Arial"/>
        <family val="2"/>
      </rPr>
      <t>)</t>
    </r>
  </si>
  <si>
    <t>Vehicle Descriptions</t>
  </si>
  <si>
    <t>Note 3:  tons/year emissions = (Average distance traveled (mi/year)) * Emission factor (g/mi) / (453.59 g/lb) * (1 / 2000)</t>
  </si>
  <si>
    <t>General Materials Delivery Truck</t>
  </si>
  <si>
    <t>Equipment category based on
NONROAD classification</t>
  </si>
  <si>
    <r>
      <t xml:space="preserve">SCC </t>
    </r>
    <r>
      <rPr>
        <b/>
        <vertAlign val="superscript"/>
        <sz val="10"/>
        <rFont val="Arial"/>
        <family val="2"/>
      </rPr>
      <t>1</t>
    </r>
  </si>
  <si>
    <t>Fuel
Type</t>
  </si>
  <si>
    <t>Equipment Horsepower</t>
  </si>
  <si>
    <r>
      <t xml:space="preserve">Age Factor </t>
    </r>
    <r>
      <rPr>
        <b/>
        <vertAlign val="superscript"/>
        <sz val="10"/>
        <rFont val="Arial"/>
        <family val="2"/>
      </rPr>
      <t>3</t>
    </r>
  </si>
  <si>
    <r>
      <t xml:space="preserve">Deterioration factor </t>
    </r>
    <r>
      <rPr>
        <b/>
        <vertAlign val="superscript"/>
        <sz val="10"/>
        <rFont val="Arial"/>
        <family val="2"/>
      </rPr>
      <t>3</t>
    </r>
  </si>
  <si>
    <r>
      <t xml:space="preserve">Load Factor </t>
    </r>
    <r>
      <rPr>
        <b/>
        <vertAlign val="superscript"/>
        <sz val="9"/>
        <rFont val="Arial"/>
        <family val="2"/>
      </rPr>
      <t>2</t>
    </r>
  </si>
  <si>
    <r>
      <t xml:space="preserve">BSFC </t>
    </r>
    <r>
      <rPr>
        <b/>
        <vertAlign val="superscript"/>
        <sz val="10"/>
        <rFont val="Arial"/>
        <family val="2"/>
      </rPr>
      <t>2</t>
    </r>
  </si>
  <si>
    <r>
      <t xml:space="preserve">"A" </t>
    </r>
    <r>
      <rPr>
        <b/>
        <vertAlign val="superscript"/>
        <sz val="10"/>
        <rFont val="Arial"/>
        <family val="2"/>
      </rPr>
      <t>3</t>
    </r>
  </si>
  <si>
    <t>Light Commercial Air Compressor</t>
  </si>
  <si>
    <t>Diesel</t>
  </si>
  <si>
    <t>Crane</t>
  </si>
  <si>
    <t>Light Commercial Generator Set</t>
  </si>
  <si>
    <t>Rubber Tire Loader</t>
  </si>
  <si>
    <t>Aerial Lift</t>
  </si>
  <si>
    <t>Note 1: SCC code based on Appendix A of  "Median Life, Annual Activity, and Load Factor Values for Nonroad Engine Emissions Modeling", July 2010, EPA-420-R-10-018.</t>
  </si>
  <si>
    <t>Note 2: Brake-specific fuel consumption, zero hour steady state emission factor (EFss; g/hp-hr), and load factor are from NMIM/NONROAD08 model factors dated April 5, 2009.</t>
  </si>
  <si>
    <t xml:space="preserve">Note 3:  Median life is taken from Table 1 of "Median Life, Annual Activity, and Load Factor Values for Nonroad Engine Emissions Modeling", April 2004, EPA-420-P-04-005.  </t>
  </si>
  <si>
    <t xml:space="preserve">             EFss from NMIM/NONROAD08 have transient adjustment factors (TAFs) built in.  Since individual engine technology types are unknown, The EFss are weighted averages based on 50% Tier 3 engines and 50% Tier 4 /Tier 4 Transitional engines.</t>
  </si>
  <si>
    <t>Note 3: Age factor and Deterioration factors calculated using Equation 4 from "Exhaust and Crankcase Emission Factors for Nonroad Engine Modeling - Compression-Ignition", July 2010, EPA-420-R-10-018.</t>
  </si>
  <si>
    <t xml:space="preserve">                Age Factor = LF * cumulative hours / median life  {where Age factor is capped at 1.  For this calculation, age factor is assumed to be 1 for simplification purposes}.</t>
  </si>
  <si>
    <t xml:space="preserve">                Deterioration Factor = 1 + ( A * Age Factor^b), where b = 1 for diesel engines and A is taken from Table A6 from above mentioned source</t>
  </si>
  <si>
    <t>Note 4:  Adjusted Emission Factors are calculated using Equation 1 from, "Exhaust and Crankcase Emission Factors for Nonroad Engine Modeling - Compression-Ignition", July 2010, EPA-420-R-10-018.</t>
  </si>
  <si>
    <t xml:space="preserve">                 Adjusted EF = Efss * TAF * DF    (as stated in Note 2, EFss have TAFs built in)</t>
  </si>
  <si>
    <t>Note 5:  Monthly NOx Emissions are calculated using the following calculation   (Adj. NOx emission factor (g/hp-hr) * horsepower * load factor * Hours operated in month) / (453.59 g/lb)</t>
  </si>
  <si>
    <t>Emission Factors for CO in g/Hp-hr</t>
  </si>
  <si>
    <t>SCC</t>
  </si>
  <si>
    <t>Range (HP)</t>
  </si>
  <si>
    <t>Base</t>
  </si>
  <si>
    <t>T0</t>
  </si>
  <si>
    <t>T1</t>
  </si>
  <si>
    <t>T2</t>
  </si>
  <si>
    <t>T3</t>
  </si>
  <si>
    <t>T3B</t>
  </si>
  <si>
    <t>T4A</t>
  </si>
  <si>
    <t>T4B</t>
  </si>
  <si>
    <t>T4</t>
  </si>
  <si>
    <t>T4N</t>
  </si>
  <si>
    <t>Average of Tier 2, Tier 3 and Tier 4 Transitional</t>
  </si>
  <si>
    <t>Emission Factors for PM in g/hp-hr</t>
  </si>
  <si>
    <t>Emission Factors of THC in g/hp-hr</t>
  </si>
  <si>
    <t>Emission Factors for NOx in g/hp-hr</t>
  </si>
  <si>
    <t xml:space="preserve">BSFC factors </t>
  </si>
  <si>
    <t>SCC Code</t>
  </si>
  <si>
    <t>Type of Non Road Engine</t>
  </si>
  <si>
    <t>TAF Assignment</t>
  </si>
  <si>
    <t>Load Factor</t>
  </si>
  <si>
    <t>Diesel Snowmobiles</t>
  </si>
  <si>
    <t>None</t>
  </si>
  <si>
    <t>Diesel All Terrain Vehicles/MC</t>
  </si>
  <si>
    <t>Diesel Golf Carts</t>
  </si>
  <si>
    <t>Diesel Specialty Vehicle Carts</t>
  </si>
  <si>
    <t>Lo</t>
  </si>
  <si>
    <t>Diesel Pavers</t>
  </si>
  <si>
    <t>Hi</t>
  </si>
  <si>
    <t>Diesel Tampers/Rammers</t>
  </si>
  <si>
    <t>Diesel Plate Compactors</t>
  </si>
  <si>
    <t>Diesel Concrete Pavers</t>
  </si>
  <si>
    <t>Diesel Rollers</t>
  </si>
  <si>
    <t>Diesel Scrapers</t>
  </si>
  <si>
    <t>Diesel Paving Equipment</t>
  </si>
  <si>
    <t>Diesel Surfacing Equipment</t>
  </si>
  <si>
    <t>Diesel Signal Boards</t>
  </si>
  <si>
    <t>Diesel Trenchers</t>
  </si>
  <si>
    <t>Diesel Bore/Drill Rigs</t>
  </si>
  <si>
    <t>Diesel Excavators</t>
  </si>
  <si>
    <t>Diesel Concrete/Industrial Saws</t>
  </si>
  <si>
    <t>Diesel Cement &amp; Mortar Mixers</t>
  </si>
  <si>
    <t>Diesel Cranes</t>
  </si>
  <si>
    <t>Diesel Graders</t>
  </si>
  <si>
    <t>Diesel Off-highway Trucks</t>
  </si>
  <si>
    <t>Diesel Crushing/Proc. Equipment</t>
  </si>
  <si>
    <t>Diesel Rough Terrain Forklifts</t>
  </si>
  <si>
    <t>Diesel Rubber Tire Loaders</t>
  </si>
  <si>
    <t>Diesel Rubber Tire Dozers</t>
  </si>
  <si>
    <t>Diesel Tractors/Loaders/Backhoes</t>
  </si>
  <si>
    <t>Diesel Crawler Tractors</t>
  </si>
  <si>
    <t>Diesel Skid Steer Loaders</t>
  </si>
  <si>
    <t>Diesel Off-Highway Tractors</t>
  </si>
  <si>
    <t>Diesel Dumpers/Tenders</t>
  </si>
  <si>
    <t>Diesel Other Construction Equipment</t>
  </si>
  <si>
    <t>Diesel Aerial Lifts</t>
  </si>
  <si>
    <t>Diesel Forklifts</t>
  </si>
  <si>
    <t>Diesel Sweepers/Scrubbers</t>
  </si>
  <si>
    <t>Diesel Other General Industrial Equipmen</t>
  </si>
  <si>
    <t>Diesel Other Material Handling Equipment</t>
  </si>
  <si>
    <t>Diesel AC\Refrigeration</t>
  </si>
  <si>
    <t>Diesel Terminal Tractors</t>
  </si>
  <si>
    <t>Diesel Lawn mowers (Residential)</t>
  </si>
  <si>
    <t>Diesel Lawn mowers (Commerical)</t>
  </si>
  <si>
    <t>Diesel Rotary Tillers &lt; 6 HP (Residentia</t>
  </si>
  <si>
    <t>Diesel Rotary Tillers &lt; 6 HP (Commercial</t>
  </si>
  <si>
    <t>Diesel Chain Saws &lt; 6 HP (Residential)</t>
  </si>
  <si>
    <t>Diesel Chain Saws &lt; 6 HP (Commercial)</t>
  </si>
  <si>
    <t>Diesel Trimmers/Edgers/Brush Cutters (Re</t>
  </si>
  <si>
    <t>Diesel Trimmers/Edgers/Brush Cutters (Co</t>
  </si>
  <si>
    <t>Diesel Leafblowers/Vacuums (Residential)</t>
  </si>
  <si>
    <t>Diesel Leafblowers/Vacuums (Commercial)</t>
  </si>
  <si>
    <t>Diesel Snowblowers (Residential)</t>
  </si>
  <si>
    <t>Diesel Snowblowers (Commercial)</t>
  </si>
  <si>
    <t>Diesel Rear Engine Riding Mowers (Res.)</t>
  </si>
  <si>
    <t>Diesel Rear Engine Riding Mowers (Comm.)</t>
  </si>
  <si>
    <t>Diesel Front Mowers (Residential)</t>
  </si>
  <si>
    <t>Diesel Front Mowers (Commercial)</t>
  </si>
  <si>
    <t>Diesel Shredders &lt; 6 HP (Residential)</t>
  </si>
  <si>
    <t>Diesel Shredders &lt; 6 HP (Commercial)</t>
  </si>
  <si>
    <t>Diesel Lawn &amp; Garden Tractors (Residenti</t>
  </si>
  <si>
    <t>Diesel Lawn &amp; Garden Tractors (Commercia</t>
  </si>
  <si>
    <t>Diesel Wood Splitters (Residential)</t>
  </si>
  <si>
    <t>Diesel Wood Splitters (Commercial)</t>
  </si>
  <si>
    <t>Diesel Chippers/Stump Grinders (Resident</t>
  </si>
  <si>
    <t>Diesel Chippers/Stump Grinders (Commerci</t>
  </si>
  <si>
    <t>Diesel Commercial Turf Equipment (Res.)</t>
  </si>
  <si>
    <t>Diesel Commercial Turf Equipment (Comm.)</t>
  </si>
  <si>
    <t>Diesel Other Lawn &amp; Garden Equipment (Re</t>
  </si>
  <si>
    <t>Diesel Other Lawn &amp; Garden Equipment (Co</t>
  </si>
  <si>
    <t>Diesel 2-Wheel Tractors</t>
  </si>
  <si>
    <t>Diesel Agricultural Tractors</t>
  </si>
  <si>
    <t>Diesel Combines</t>
  </si>
  <si>
    <t>Diesel Balers</t>
  </si>
  <si>
    <t>Diesel Agricultural Mowers</t>
  </si>
  <si>
    <t>Diesel Sprayers</t>
  </si>
  <si>
    <t>Diesel Tillers &gt; 6 HP</t>
  </si>
  <si>
    <t>Diesel Swathers</t>
  </si>
  <si>
    <t>Diesel Other Agricultural Equipment</t>
  </si>
  <si>
    <t>Diesel Irrigation Sets</t>
  </si>
  <si>
    <t>Diesel Light Commercial  Generator Sets</t>
  </si>
  <si>
    <t>Diesel Light Commercial  Pumps</t>
  </si>
  <si>
    <t>Diesel Light Commercial  Air Compressors</t>
  </si>
  <si>
    <t>Diesel Light Commercial  Gas Compressors</t>
  </si>
  <si>
    <t>Diesel Light Commercial  Welders</t>
  </si>
  <si>
    <t>Diesel Light Commercial  Pressure Washer</t>
  </si>
  <si>
    <t>Diesel Hydro Power Units</t>
  </si>
  <si>
    <t>Diesel Logging Equipment Chain Saws &gt; 6</t>
  </si>
  <si>
    <t>Diesel Logging Equipment Shredders &gt; 6</t>
  </si>
  <si>
    <t>Diesel Logging Equip Fell/Bunch/Skidders</t>
  </si>
  <si>
    <t>Diesel Logging Equip Fell/Bunch (unused)</t>
  </si>
  <si>
    <t>Diesel Airport Support Equipment</t>
  </si>
  <si>
    <t>Diesel Other Underground Mining Equipmen</t>
  </si>
  <si>
    <t>Diesel Other Oil Field Equipment</t>
  </si>
  <si>
    <t>2-Stroke All Terrain Vehicles</t>
  </si>
  <si>
    <t>2-Stroke Plate Compacts</t>
  </si>
  <si>
    <t>2-Stroke Snowblowers</t>
  </si>
  <si>
    <t>2-Stroke Rollers</t>
  </si>
  <si>
    <t>2-Stroke Concrete/Industrial Saws</t>
  </si>
  <si>
    <t>2-Stroke Cement &amp; Mortar Mixers</t>
  </si>
  <si>
    <t>4-Stroke Lawn mowers (Commercial)</t>
  </si>
  <si>
    <t>2-Stroke Chain Saws &lt; 6 HP (Commercial)</t>
  </si>
  <si>
    <t>4-Stroke Chippers/Stump Grinders (Comm.)</t>
  </si>
  <si>
    <t>2-Stroke Light Commercial Pumps</t>
  </si>
  <si>
    <t>4-Stroke Snowblower</t>
  </si>
  <si>
    <t>4-Stroke Rough Terrain Forklifts</t>
  </si>
  <si>
    <t>4-Stroke Aerial Lifts</t>
  </si>
  <si>
    <t>4-Stroke Forklifts</t>
  </si>
  <si>
    <t>4-Stroke Pumps</t>
  </si>
  <si>
    <t>4-Stroke Rollers</t>
  </si>
  <si>
    <r>
      <t xml:space="preserve">Emission Factors (g/hp-hr) </t>
    </r>
    <r>
      <rPr>
        <b/>
        <vertAlign val="superscript"/>
        <sz val="10"/>
        <rFont val="Arial"/>
        <family val="2"/>
      </rPr>
      <t>2</t>
    </r>
  </si>
  <si>
    <t>THC</t>
  </si>
  <si>
    <t>Op Hrs/year/Unit</t>
  </si>
  <si>
    <t>Rubber Tire Dozer</t>
  </si>
  <si>
    <t>Tractors/Loaders/Backhoes</t>
  </si>
  <si>
    <t>Forklifts</t>
  </si>
  <si>
    <t>Light Commercial  Welders</t>
  </si>
  <si>
    <t>Graders</t>
  </si>
  <si>
    <t>Skid Steer Loader</t>
  </si>
  <si>
    <r>
      <t xml:space="preserve">Adjusted Emission Factors (g/hp-hr) </t>
    </r>
    <r>
      <rPr>
        <b/>
        <vertAlign val="superscript"/>
        <sz val="10"/>
        <rFont val="Arial"/>
        <family val="2"/>
      </rPr>
      <t>2</t>
    </r>
  </si>
  <si>
    <t>Emissions (ton/year)</t>
  </si>
  <si>
    <t>Equipment MMBtu/hr</t>
  </si>
  <si>
    <t xml:space="preserve">diesel heat content = </t>
  </si>
  <si>
    <t>MMBtu/gal</t>
  </si>
  <si>
    <t>Conversion factor</t>
  </si>
  <si>
    <t>Btu/hp-hr</t>
  </si>
  <si>
    <t>Pollutant</t>
  </si>
  <si>
    <r>
      <t>Boiler EF (lb/MMBtu)</t>
    </r>
    <r>
      <rPr>
        <b/>
        <vertAlign val="superscript"/>
        <sz val="9"/>
        <rFont val="Arial"/>
        <family val="2"/>
      </rPr>
      <t>1,2,3</t>
    </r>
  </si>
  <si>
    <t>-</t>
  </si>
  <si>
    <t>VOC (eng TOC)</t>
  </si>
  <si>
    <r>
      <t>PM</t>
    </r>
    <r>
      <rPr>
        <b/>
        <vertAlign val="subscript"/>
        <sz val="9"/>
        <rFont val="Arial"/>
        <family val="2"/>
      </rPr>
      <t>10</t>
    </r>
  </si>
  <si>
    <r>
      <t>PM</t>
    </r>
    <r>
      <rPr>
        <b/>
        <vertAlign val="subscript"/>
        <sz val="9"/>
        <rFont val="Arial"/>
        <family val="2"/>
      </rPr>
      <t>2.5</t>
    </r>
  </si>
  <si>
    <r>
      <t>SO</t>
    </r>
    <r>
      <rPr>
        <b/>
        <vertAlign val="subscript"/>
        <sz val="9"/>
        <rFont val="Arial"/>
        <family val="2"/>
      </rPr>
      <t>2</t>
    </r>
  </si>
  <si>
    <r>
      <t>CO</t>
    </r>
    <r>
      <rPr>
        <b/>
        <vertAlign val="subscript"/>
        <sz val="9"/>
        <rFont val="Arial"/>
        <family val="2"/>
      </rPr>
      <t>2</t>
    </r>
  </si>
  <si>
    <r>
      <t>CH</t>
    </r>
    <r>
      <rPr>
        <b/>
        <vertAlign val="subscript"/>
        <sz val="9"/>
        <rFont val="Arial"/>
        <family val="2"/>
      </rPr>
      <t>4</t>
    </r>
  </si>
  <si>
    <r>
      <t>N</t>
    </r>
    <r>
      <rPr>
        <b/>
        <vertAlign val="subscript"/>
        <sz val="9"/>
        <rFont val="Arial"/>
        <family val="2"/>
      </rPr>
      <t>2</t>
    </r>
    <r>
      <rPr>
        <b/>
        <sz val="9"/>
        <rFont val="Arial"/>
        <family val="2"/>
      </rPr>
      <t>O</t>
    </r>
  </si>
  <si>
    <t>HAPs</t>
  </si>
  <si>
    <t>HAPs - Organic</t>
  </si>
  <si>
    <r>
      <t>Boiler EF
 (lb/10</t>
    </r>
    <r>
      <rPr>
        <b/>
        <vertAlign val="superscript"/>
        <sz val="9"/>
        <rFont val="Arial"/>
        <family val="2"/>
      </rPr>
      <t>3</t>
    </r>
    <r>
      <rPr>
        <b/>
        <sz val="9"/>
        <rFont val="Arial"/>
        <family val="2"/>
      </rPr>
      <t xml:space="preserve"> gal)</t>
    </r>
    <r>
      <rPr>
        <b/>
        <vertAlign val="superscript"/>
        <sz val="9"/>
        <rFont val="Arial"/>
        <family val="2"/>
      </rPr>
      <t>1,2,3</t>
    </r>
    <r>
      <rPr>
        <b/>
        <sz val="9"/>
        <rFont val="Arial"/>
        <family val="2"/>
      </rPr>
      <t xml:space="preserve"> </t>
    </r>
  </si>
  <si>
    <t>1,1,1-Trichloroethane</t>
  </si>
  <si>
    <r>
      <t>1,3-Butadiene</t>
    </r>
    <r>
      <rPr>
        <b/>
        <vertAlign val="superscript"/>
        <sz val="9"/>
        <rFont val="Arial"/>
        <family val="2"/>
      </rPr>
      <t>7</t>
    </r>
  </si>
  <si>
    <r>
      <t>Acenaphthene</t>
    </r>
    <r>
      <rPr>
        <b/>
        <vertAlign val="superscript"/>
        <sz val="9"/>
        <rFont val="Arial"/>
        <family val="2"/>
      </rPr>
      <t>7</t>
    </r>
  </si>
  <si>
    <r>
      <t>Acenaphthylene</t>
    </r>
    <r>
      <rPr>
        <b/>
        <vertAlign val="superscript"/>
        <sz val="9"/>
        <rFont val="Arial"/>
        <family val="2"/>
      </rPr>
      <t>7</t>
    </r>
  </si>
  <si>
    <t>Acetaldehyde</t>
  </si>
  <si>
    <r>
      <t>Acrolein</t>
    </r>
    <r>
      <rPr>
        <b/>
        <vertAlign val="superscript"/>
        <sz val="9"/>
        <rFont val="Arial"/>
        <family val="2"/>
      </rPr>
      <t>7</t>
    </r>
  </si>
  <si>
    <t>Anthracene</t>
  </si>
  <si>
    <t>Benz(a)anthracene</t>
  </si>
  <si>
    <t>Benzene</t>
  </si>
  <si>
    <r>
      <t>Benzo(a)pyrene</t>
    </r>
    <r>
      <rPr>
        <b/>
        <vertAlign val="superscript"/>
        <sz val="9"/>
        <rFont val="Arial"/>
        <family val="2"/>
      </rPr>
      <t>7</t>
    </r>
  </si>
  <si>
    <r>
      <t>Benzo(b)fluoranthene</t>
    </r>
    <r>
      <rPr>
        <b/>
        <vertAlign val="superscript"/>
        <sz val="9"/>
        <rFont val="Arial"/>
        <family val="2"/>
      </rPr>
      <t>7</t>
    </r>
  </si>
  <si>
    <r>
      <t>Benzo(g,h,i)perylene</t>
    </r>
    <r>
      <rPr>
        <b/>
        <vertAlign val="superscript"/>
        <sz val="9"/>
        <rFont val="Arial"/>
        <family val="2"/>
      </rPr>
      <t>7</t>
    </r>
  </si>
  <si>
    <r>
      <t>Benzo(k)fluoranthene</t>
    </r>
    <r>
      <rPr>
        <b/>
        <vertAlign val="superscript"/>
        <sz val="9"/>
        <rFont val="Arial"/>
        <family val="2"/>
      </rPr>
      <t>7</t>
    </r>
  </si>
  <si>
    <t>Chrysene</t>
  </si>
  <si>
    <r>
      <t>Dibenzo(a,h)anthracene</t>
    </r>
    <r>
      <rPr>
        <b/>
        <vertAlign val="superscript"/>
        <sz val="9"/>
        <rFont val="Arial"/>
        <family val="2"/>
      </rPr>
      <t>7</t>
    </r>
  </si>
  <si>
    <t>Ethylbenzene</t>
  </si>
  <si>
    <t>Fluoranthene</t>
  </si>
  <si>
    <t>Fluorene</t>
  </si>
  <si>
    <t>Formaldehyde</t>
  </si>
  <si>
    <r>
      <t>Indeno(1,2,3-c,d)pyrene</t>
    </r>
    <r>
      <rPr>
        <b/>
        <vertAlign val="superscript"/>
        <sz val="9"/>
        <rFont val="Arial"/>
        <family val="2"/>
      </rPr>
      <t>7</t>
    </r>
  </si>
  <si>
    <t>Naphthalene</t>
  </si>
  <si>
    <t>OCDD</t>
  </si>
  <si>
    <t>Phenanthrene</t>
  </si>
  <si>
    <t>Pyrene</t>
  </si>
  <si>
    <t>Toluene</t>
  </si>
  <si>
    <t>Xylene</t>
  </si>
  <si>
    <t>HAP Metals</t>
  </si>
  <si>
    <r>
      <t>Boiler EF
 (lb/10</t>
    </r>
    <r>
      <rPr>
        <b/>
        <vertAlign val="superscript"/>
        <sz val="9"/>
        <rFont val="Arial"/>
        <family val="2"/>
      </rPr>
      <t>12</t>
    </r>
    <r>
      <rPr>
        <b/>
        <sz val="9"/>
        <rFont val="Arial"/>
        <family val="2"/>
      </rPr>
      <t xml:space="preserve"> Btu)</t>
    </r>
    <r>
      <rPr>
        <b/>
        <vertAlign val="superscript"/>
        <sz val="9"/>
        <rFont val="Arial"/>
        <family val="2"/>
      </rPr>
      <t>1,2,3</t>
    </r>
  </si>
  <si>
    <t>Arsenic</t>
  </si>
  <si>
    <t>Beryllium</t>
  </si>
  <si>
    <t>Cadmium</t>
  </si>
  <si>
    <t>Chromium</t>
  </si>
  <si>
    <t>Lead</t>
  </si>
  <si>
    <t>Manganese</t>
  </si>
  <si>
    <t>Mercury</t>
  </si>
  <si>
    <t>Nickel</t>
  </si>
  <si>
    <t>Selenium</t>
  </si>
  <si>
    <t>Total HAPs</t>
  </si>
  <si>
    <r>
      <rPr>
        <vertAlign val="superscript"/>
        <sz val="10"/>
        <rFont val="Arial"/>
        <family val="2"/>
      </rPr>
      <t>1</t>
    </r>
    <r>
      <rPr>
        <sz val="10"/>
        <rFont val="Arial"/>
        <family val="2"/>
      </rPr>
      <t xml:space="preserve"> Boiler emission factors, except for GHGs, from AP-42, Fifth Edition, Volume I, Chapter 1: External Combustion Sources:</t>
    </r>
  </si>
  <si>
    <t>•</t>
  </si>
  <si>
    <r>
      <t>NO</t>
    </r>
    <r>
      <rPr>
        <vertAlign val="subscript"/>
        <sz val="10"/>
        <rFont val="Arial"/>
        <family val="2"/>
      </rPr>
      <t>x</t>
    </r>
    <r>
      <rPr>
        <sz val="10"/>
        <rFont val="Arial"/>
        <family val="2"/>
      </rPr>
      <t>, CO, SO</t>
    </r>
    <r>
      <rPr>
        <vertAlign val="subscript"/>
        <sz val="10"/>
        <rFont val="Arial"/>
        <family val="2"/>
      </rPr>
      <t>2</t>
    </r>
    <r>
      <rPr>
        <sz val="10"/>
        <rFont val="Arial"/>
        <family val="2"/>
      </rPr>
      <t>, and PM</t>
    </r>
    <r>
      <rPr>
        <vertAlign val="subscript"/>
        <sz val="10"/>
        <rFont val="Arial"/>
        <family val="2"/>
      </rPr>
      <t>10/2.5 filterable</t>
    </r>
    <r>
      <rPr>
        <sz val="10"/>
        <rFont val="Arial"/>
        <family val="2"/>
      </rPr>
      <t xml:space="preserve"> emission factors from AP-42 Table 1.3-1 (5/10) Criteria Pollutant Emission Factors for Fuel Oil Combustion, Boilers &lt; 100 MMBtu/hr.  (SO</t>
    </r>
    <r>
      <rPr>
        <vertAlign val="subscript"/>
        <sz val="10"/>
        <rFont val="Arial"/>
        <family val="2"/>
      </rPr>
      <t>2</t>
    </r>
    <r>
      <rPr>
        <sz val="10"/>
        <rFont val="Arial"/>
        <family val="2"/>
      </rPr>
      <t xml:space="preserve"> sulfur percent assumed to be 0.0015%)</t>
    </r>
  </si>
  <si>
    <r>
      <t>PM</t>
    </r>
    <r>
      <rPr>
        <vertAlign val="subscript"/>
        <sz val="10"/>
        <rFont val="Arial"/>
        <family val="2"/>
      </rPr>
      <t>10/2.5 condensable</t>
    </r>
    <r>
      <rPr>
        <sz val="10"/>
        <rFont val="Arial"/>
        <family val="2"/>
      </rPr>
      <t xml:space="preserve"> emission factors from AP-42 Table 1.3-2 (5/10) Condensable Particulate Matter Emission Factors for Oil Combustion.</t>
    </r>
  </si>
  <si>
    <t>VOC emissin factors from AP-42 Table 1.3-3 (5/10) Emission Factors for Total Organic Compounds (TOC) Methane, and Nonmethane TOC (NMTOC) from Uncontrolled Fuel Oil Combustion.</t>
  </si>
  <si>
    <t>Organic HAPs emission factors from AP-42 Table 1.3-9 (5/10) Emission Factors for Speciated Organic Compounds from Fuel Oil Combustion.</t>
  </si>
  <si>
    <t>HAP metals emission factors from AP-42 Table 1.3-10 (5/10) Emission Factors for Trace Elements from Distillate Fuel Oil Combustion Sources.</t>
  </si>
  <si>
    <r>
      <rPr>
        <vertAlign val="superscript"/>
        <sz val="10"/>
        <rFont val="Arial"/>
        <family val="2"/>
      </rPr>
      <t>2</t>
    </r>
    <r>
      <rPr>
        <sz val="10"/>
        <rFont val="Arial"/>
        <family val="2"/>
      </rPr>
      <t xml:space="preserve"> GHG Boiler emission factors from 2013 Climate Registry Default Emission Factors, Released April 2, 2013:</t>
    </r>
  </si>
  <si>
    <r>
      <t>CO</t>
    </r>
    <r>
      <rPr>
        <vertAlign val="subscript"/>
        <sz val="10"/>
        <rFont val="Arial"/>
        <family val="2"/>
      </rPr>
      <t xml:space="preserve">2 </t>
    </r>
    <r>
      <rPr>
        <sz val="10"/>
        <rFont val="Arial"/>
        <family val="2"/>
      </rPr>
      <t>emission factor from Table 12.1 U.S. Default Factors for Calculating CO</t>
    </r>
    <r>
      <rPr>
        <vertAlign val="subscript"/>
        <sz val="10"/>
        <rFont val="Arial"/>
        <family val="2"/>
      </rPr>
      <t>2</t>
    </r>
    <r>
      <rPr>
        <sz val="10"/>
        <rFont val="Arial"/>
        <family val="2"/>
      </rPr>
      <t xml:space="preserve"> Emissions from Fossil Fuel and Biomass Combustion.</t>
    </r>
  </si>
  <si>
    <r>
      <t>CH</t>
    </r>
    <r>
      <rPr>
        <vertAlign val="subscript"/>
        <sz val="10"/>
        <rFont val="Arial"/>
        <family val="2"/>
      </rPr>
      <t>4</t>
    </r>
    <r>
      <rPr>
        <sz val="10"/>
        <rFont val="Arial"/>
        <family val="2"/>
      </rPr>
      <t xml:space="preserve"> and N</t>
    </r>
    <r>
      <rPr>
        <vertAlign val="subscript"/>
        <sz val="10"/>
        <rFont val="Arial"/>
        <family val="2"/>
      </rPr>
      <t>2</t>
    </r>
    <r>
      <rPr>
        <sz val="10"/>
        <rFont val="Arial"/>
        <family val="2"/>
      </rPr>
      <t>O emission factors from Table 12.7 Default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Emission Factors by Technology Type for the Industrial Sector, Gas/Diesel Oil Boilers.</t>
    </r>
  </si>
  <si>
    <r>
      <rPr>
        <vertAlign val="superscript"/>
        <sz val="10"/>
        <rFont val="Arial"/>
        <family val="2"/>
      </rPr>
      <t>3</t>
    </r>
    <r>
      <rPr>
        <sz val="10"/>
        <rFont val="Arial"/>
        <family val="2"/>
      </rPr>
      <t xml:space="preserve"> Boiler lb/10</t>
    </r>
    <r>
      <rPr>
        <vertAlign val="superscript"/>
        <sz val="10"/>
        <rFont val="Arial"/>
        <family val="2"/>
      </rPr>
      <t>3</t>
    </r>
    <r>
      <rPr>
        <sz val="10"/>
        <rFont val="Arial"/>
        <family val="2"/>
      </rPr>
      <t xml:space="preserve"> gal factors were converted to lb/MMBtu using diesel fuel heat content of 0.14 MMBtu/gal.</t>
    </r>
  </si>
  <si>
    <r>
      <t xml:space="preserve">   CO</t>
    </r>
    <r>
      <rPr>
        <vertAlign val="subscript"/>
        <sz val="9"/>
        <rFont val="Arial"/>
        <family val="2"/>
      </rPr>
      <t>2</t>
    </r>
    <r>
      <rPr>
        <sz val="9"/>
        <rFont val="Arial"/>
        <family val="2"/>
      </rPr>
      <t xml:space="preserve"> = 1, CH</t>
    </r>
    <r>
      <rPr>
        <vertAlign val="subscript"/>
        <sz val="9"/>
        <rFont val="Arial"/>
        <family val="2"/>
      </rPr>
      <t>4</t>
    </r>
    <r>
      <rPr>
        <sz val="9"/>
        <rFont val="Arial"/>
        <family val="2"/>
      </rPr>
      <t xml:space="preserve"> = 25, N</t>
    </r>
    <r>
      <rPr>
        <vertAlign val="subscript"/>
        <sz val="9"/>
        <rFont val="Arial"/>
        <family val="2"/>
      </rPr>
      <t>2</t>
    </r>
    <r>
      <rPr>
        <sz val="9"/>
        <rFont val="Arial"/>
        <family val="2"/>
      </rPr>
      <t>O = 298</t>
    </r>
  </si>
  <si>
    <r>
      <t>Emission Factors (lb/MMBtu)</t>
    </r>
    <r>
      <rPr>
        <sz val="11"/>
        <color theme="1"/>
        <rFont val="Calibri"/>
        <family val="2"/>
        <scheme val="minor"/>
      </rPr>
      <t/>
    </r>
  </si>
  <si>
    <r>
      <t>Emissions (ton/year)</t>
    </r>
    <r>
      <rPr>
        <sz val="11"/>
        <color theme="1"/>
        <rFont val="Calibri"/>
        <family val="2"/>
        <scheme val="minor"/>
      </rPr>
      <t/>
    </r>
  </si>
  <si>
    <t>Non-Road/Portable Diesel Emissions - tpy</t>
  </si>
  <si>
    <r>
      <t>Boiler EF
 (lb/10</t>
    </r>
    <r>
      <rPr>
        <b/>
        <vertAlign val="superscript"/>
        <sz val="9"/>
        <rFont val="Arial"/>
        <family val="2"/>
      </rPr>
      <t>3</t>
    </r>
    <r>
      <rPr>
        <b/>
        <sz val="9"/>
        <rFont val="Arial"/>
        <family val="2"/>
      </rPr>
      <t xml:space="preserve"> gal)</t>
    </r>
    <r>
      <rPr>
        <b/>
        <vertAlign val="superscript"/>
        <sz val="9"/>
        <rFont val="Arial"/>
        <family val="2"/>
      </rPr>
      <t>1,2,3,4</t>
    </r>
    <r>
      <rPr>
        <b/>
        <sz val="9"/>
        <rFont val="Arial"/>
        <family val="2"/>
      </rPr>
      <t xml:space="preserve"> </t>
    </r>
  </si>
  <si>
    <r>
      <t>CO</t>
    </r>
    <r>
      <rPr>
        <b/>
        <vertAlign val="subscript"/>
        <sz val="9"/>
        <rFont val="Arial"/>
        <family val="2"/>
      </rPr>
      <t>2</t>
    </r>
    <r>
      <rPr>
        <b/>
        <sz val="9"/>
        <rFont val="Arial"/>
        <family val="2"/>
      </rPr>
      <t xml:space="preserve">e </t>
    </r>
    <r>
      <rPr>
        <b/>
        <vertAlign val="superscript"/>
        <sz val="9"/>
        <rFont val="Arial"/>
        <family val="2"/>
      </rPr>
      <t>5</t>
    </r>
  </si>
  <si>
    <r>
      <rPr>
        <vertAlign val="superscript"/>
        <sz val="10"/>
        <rFont val="Arial"/>
        <family val="2"/>
      </rPr>
      <t>4</t>
    </r>
    <r>
      <rPr>
        <sz val="10"/>
        <rFont val="Arial"/>
        <family val="2"/>
      </rPr>
      <t xml:space="preserve"> Emission factor was below detection limit.</t>
    </r>
  </si>
  <si>
    <r>
      <rPr>
        <vertAlign val="superscript"/>
        <sz val="10"/>
        <rFont val="Arial"/>
        <family val="2"/>
      </rPr>
      <t>5</t>
    </r>
    <r>
      <rPr>
        <sz val="10"/>
        <rFont val="Arial"/>
        <family val="2"/>
      </rPr>
      <t xml:space="preserve"> Greenhouse gasses (GHG) are converted to carbon dioxide equivalents (CO</t>
    </r>
    <r>
      <rPr>
        <vertAlign val="subscript"/>
        <sz val="8"/>
        <rFont val="Arial"/>
        <family val="2"/>
      </rPr>
      <t>2</t>
    </r>
    <r>
      <rPr>
        <sz val="8"/>
        <rFont val="Arial"/>
        <family val="2"/>
      </rPr>
      <t>e</t>
    </r>
    <r>
      <rPr>
        <sz val="10"/>
        <rFont val="Arial"/>
        <family val="2"/>
      </rPr>
      <t>) using 100-year Global Warming Potentials values from IPCC's Fourth Assessment Report (AR4) Chapter 2, Table 2.14 of Climate Change 2007: The Physical Science Basis. Contribution of Working Group I to the Fourth Assessment Report of the IPCC</t>
    </r>
  </si>
  <si>
    <t>Diesel Heater Emissions</t>
  </si>
  <si>
    <t>Heater Description</t>
  </si>
  <si>
    <t>Engine Description</t>
  </si>
  <si>
    <t>Note 1: Emissions estimates are based on EPA's MOVES2010b motor vehicle emissions estimation program.  Year 2027 is used as the base year for North Slope Borough, based on latest county-specific MOVES2010b input data available from Alaska DEC..</t>
  </si>
  <si>
    <t>% of Engines that are Tier 2</t>
  </si>
  <si>
    <t>% Of Engines that are Tier 3</t>
  </si>
  <si>
    <t>% of Engines that are Tier 4/ Tier 4 Transitional</t>
  </si>
  <si>
    <t>Engine Specifications</t>
  </si>
  <si>
    <t>BSFC (hp)</t>
  </si>
  <si>
    <t>Btu/hp-hr (HHV)</t>
  </si>
  <si>
    <t>BSFC (kW)</t>
  </si>
  <si>
    <t>Btu/kW-hr (HHV)</t>
  </si>
  <si>
    <t>Heat Conversion</t>
  </si>
  <si>
    <t>MMBtu/Bhp</t>
  </si>
  <si>
    <t>Engine Efficiency</t>
  </si>
  <si>
    <t>Heater/Boiler Efficiency</t>
  </si>
  <si>
    <t>Fuel Specifications</t>
  </si>
  <si>
    <t>HHV</t>
  </si>
  <si>
    <t>Btu/gal</t>
  </si>
  <si>
    <t>LHV</t>
  </si>
  <si>
    <t>Fuel Use, Total</t>
  </si>
  <si>
    <t>kgal/yr</t>
  </si>
  <si>
    <t>Fuel Use, Engines</t>
  </si>
  <si>
    <t>Fuel Use, Boilers/Heaters</t>
  </si>
  <si>
    <t>Sulfur Content</t>
  </si>
  <si>
    <t>% wt</t>
  </si>
  <si>
    <t>Density</t>
  </si>
  <si>
    <t>lb/gal</t>
  </si>
  <si>
    <t>Emission Factor Summary</t>
  </si>
  <si>
    <r>
      <t xml:space="preserve">Diesel Fired Engines </t>
    </r>
    <r>
      <rPr>
        <b/>
        <u/>
        <sz val="10"/>
        <rFont val="Arial"/>
        <family val="2"/>
      </rPr>
      <t>&gt;</t>
    </r>
    <r>
      <rPr>
        <b/>
        <sz val="10"/>
        <rFont val="Arial"/>
        <family val="2"/>
      </rPr>
      <t xml:space="preserve"> 600 hp</t>
    </r>
  </si>
  <si>
    <r>
      <t>NO</t>
    </r>
    <r>
      <rPr>
        <vertAlign val="subscript"/>
        <sz val="10"/>
        <rFont val="Arial"/>
        <family val="2"/>
      </rPr>
      <t>x</t>
    </r>
  </si>
  <si>
    <t>lb/MMBtu (HHV)</t>
  </si>
  <si>
    <r>
      <t>SO</t>
    </r>
    <r>
      <rPr>
        <vertAlign val="subscript"/>
        <sz val="10"/>
        <rFont val="Arial"/>
        <family val="2"/>
      </rPr>
      <t>2</t>
    </r>
  </si>
  <si>
    <r>
      <t>PM</t>
    </r>
    <r>
      <rPr>
        <vertAlign val="subscript"/>
        <sz val="10"/>
        <rFont val="Arial"/>
        <family val="2"/>
      </rPr>
      <t>10</t>
    </r>
  </si>
  <si>
    <t>Diesel Fired Engines &lt; 600 hp</t>
  </si>
  <si>
    <t>Industrial Boilers &lt;100 MMBtu/hr, Distillate Oil Fired</t>
  </si>
  <si>
    <t>lb/kgal, or</t>
  </si>
  <si>
    <t>GHG Emission Factor Summary</t>
  </si>
  <si>
    <r>
      <t>CO</t>
    </r>
    <r>
      <rPr>
        <vertAlign val="subscript"/>
        <sz val="10"/>
        <rFont val="Arial"/>
        <family val="2"/>
      </rPr>
      <t>2</t>
    </r>
  </si>
  <si>
    <t>kg/MMBtu</t>
  </si>
  <si>
    <r>
      <t>CH</t>
    </r>
    <r>
      <rPr>
        <vertAlign val="subscript"/>
        <sz val="10"/>
        <rFont val="Arial"/>
        <family val="2"/>
      </rPr>
      <t>4</t>
    </r>
  </si>
  <si>
    <r>
      <t>N</t>
    </r>
    <r>
      <rPr>
        <vertAlign val="subscript"/>
        <sz val="10"/>
        <rFont val="Arial"/>
        <family val="2"/>
      </rPr>
      <t>2</t>
    </r>
    <r>
      <rPr>
        <sz val="10"/>
        <rFont val="Arial"/>
        <family val="2"/>
      </rPr>
      <t>O</t>
    </r>
  </si>
  <si>
    <t>Global Warming Potentials</t>
  </si>
  <si>
    <t>Table A–1 to Subpart A of Part 98</t>
  </si>
  <si>
    <t xml:space="preserve">  Fuel specifications are the same as those used to calculate emissions for the 
  Alpine Title V renewal application.</t>
  </si>
  <si>
    <t xml:space="preserve">  VOC from engines is assumed to be 91% of TOC per AP-42 Section 3.4</t>
  </si>
  <si>
    <t xml:space="preserve">  Engine ratings in kW are generator output</t>
  </si>
  <si>
    <t xml:space="preserve">  Boiler and heater ratings are based on LHV</t>
  </si>
  <si>
    <t xml:space="preserve">  Engine ratings are based on HHV</t>
  </si>
  <si>
    <t xml:space="preserve">  GHG Emission factors from Part 98, Subpart C Tables C-1 and C-2 for fuel oil</t>
  </si>
  <si>
    <t>Support Equipment</t>
  </si>
  <si>
    <t>Equipment</t>
  </si>
  <si>
    <t>Design
Rating</t>
  </si>
  <si>
    <t>Support Equipment for a Typical Drilling Operation</t>
  </si>
  <si>
    <t>Cat D3412</t>
  </si>
  <si>
    <t>kW</t>
  </si>
  <si>
    <t>Lighting Engine</t>
  </si>
  <si>
    <t>bhp</t>
  </si>
  <si>
    <t>Snow Melter</t>
  </si>
  <si>
    <t>MMBtu/hr</t>
  </si>
  <si>
    <t>Portable Heater</t>
  </si>
  <si>
    <t>Portable Welder or Compressor Engine</t>
  </si>
  <si>
    <t>Portable Power Generator</t>
  </si>
  <si>
    <t>T4N1</t>
  </si>
  <si>
    <t>T2/T3/T4 Avg</t>
  </si>
  <si>
    <t>A coefficients in the equation</t>
  </si>
  <si>
    <t xml:space="preserve">Note: Age factor and Deterioration factors calculated using Equation 4 from "Exhaust and Crankcase Emission Factors for Nonroad Engine Modeling - Compression-Ignition", April 2004, EPA-420-P-04-009.  </t>
  </si>
  <si>
    <t>Age Factor = LF * cumulative hours / median life {Age factor is assumed to be greater than one, i.e. the equipment is approximately at the end of its useful life.</t>
  </si>
  <si>
    <t>Deterioration Factor = 1 + ( A * Age Factor^b), where b = 1 for desel engines and A is taken from Table A4 from source</t>
  </si>
  <si>
    <t>T3/T4 Avg</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</si>
</sst>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3" formatCode="_(* #,##0.00_);_(* \(#,##0.00\);_(* &quot;-&quot;??_);_(@_)"/>
    <numFmt numFmtId="164" formatCode="0.000"/>
    <numFmt numFmtId="165" formatCode="0.0000"/>
    <numFmt numFmtId="166" formatCode="&quot;$&quot;\ \ \ \ \ #,##0_);\(&quot;$&quot;\ \ \ \ #,##0\)"/>
    <numFmt numFmtId="167" formatCode="\ \ \ &quot;$&quot;\ \ \ \ \ \ \ #,##0_);\(&quot;$&quot;#,##0\)"/>
    <numFmt numFmtId="168" formatCode="#,##0.00_);\(#,##0.00\);&quot;- &quot;"/>
    <numFmt numFmtId="169" formatCode="_(&quot;$&quot;* #,##0.00_);_(&quot;$&quot;* \(#,##0.00\);_(&quot;$&quot;* &quot;-&quot;_);_(@_)"/>
    <numFmt numFmtId="170" formatCode="#,###"/>
    <numFmt numFmtId="171" formatCode="#,###.00"/>
    <numFmt numFmtId="172" formatCode="#.0"/>
    <numFmt numFmtId="173" formatCode="_-* #,##0\ _$_-;\-* #,##0\ _$_-;_-* &quot;-&quot;\ _$_-;_-@_-"/>
    <numFmt numFmtId="174" formatCode="_-* #,##0\ &quot;$&quot;_-;\-* #,##0\ &quot;$&quot;_-;_-* &quot;-&quot;\ &quot;$&quot;_-;_-@_-"/>
    <numFmt numFmtId="175" formatCode="_-* #,##0.00\ &quot;$&quot;_-;\-* #,##0.00\ &quot;$&quot;_-;_-* &quot;-&quot;??\ &quot;$&quot;_-;_-@_-"/>
    <numFmt numFmtId="176" formatCode="0_)"/>
    <numFmt numFmtId="177" formatCode="0.00_)"/>
    <numFmt numFmtId="178" formatCode="0.00000"/>
    <numFmt numFmtId="179" formatCode="0.0"/>
    <numFmt numFmtId="180" formatCode="0.000000"/>
    <numFmt numFmtId="181" formatCode="#,##0.00\ &quot;lb/MMBtu&quot;"/>
    <numFmt numFmtId="182" formatCode="_###0.00_ &quot;lb/MMBtu (HHV) &quot;"/>
    <numFmt numFmtId="183" formatCode="_###0.000_ &quot;lb/MMBtu (HHV) &quot;"/>
    <numFmt numFmtId="184" formatCode="_###0.00000_ &quot;lb/MMBtu (HHV) &quot;"/>
    <numFmt numFmtId="185" formatCode="0.000E+00"/>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0"/>
      <color indexed="8"/>
      <name val="Times New Roman"/>
      <family val="1"/>
    </font>
    <font>
      <sz val="9"/>
      <name val="Arial"/>
      <family val="2"/>
    </font>
    <font>
      <b/>
      <sz val="10"/>
      <name val="Times New Roman"/>
      <family val="1"/>
    </font>
    <font>
      <b/>
      <sz val="10"/>
      <name val="Arial"/>
      <family val="2"/>
    </font>
    <font>
      <b/>
      <sz val="6"/>
      <name val="Arial Narrow"/>
      <family val="2"/>
    </font>
    <font>
      <sz val="6"/>
      <name val="Arial Narrow"/>
      <family val="2"/>
    </font>
    <font>
      <sz val="6"/>
      <name val="Arial"/>
      <family val="2"/>
    </font>
    <font>
      <b/>
      <sz val="6"/>
      <name val="Arial"/>
      <family val="2"/>
    </font>
    <font>
      <sz val="5"/>
      <name val="Arial Narrow"/>
      <family val="2"/>
    </font>
    <font>
      <sz val="5"/>
      <name val="Arial"/>
      <family val="2"/>
    </font>
    <font>
      <sz val="6"/>
      <name val="Arial"/>
      <family val="2"/>
    </font>
    <font>
      <sz val="7"/>
      <name val="Arial"/>
      <family val="2"/>
    </font>
    <font>
      <b/>
      <sz val="8"/>
      <name val="Arial"/>
      <family val="2"/>
    </font>
    <font>
      <sz val="10"/>
      <name val="Arial"/>
      <family val="2"/>
    </font>
    <font>
      <sz val="9"/>
      <name val="Arial"/>
      <family val="2"/>
    </font>
    <font>
      <b/>
      <i/>
      <u/>
      <sz val="14"/>
      <name val="Arial"/>
      <family val="2"/>
    </font>
    <font>
      <b/>
      <sz val="9"/>
      <name val="Arial"/>
      <family val="2"/>
    </font>
    <font>
      <b/>
      <sz val="8"/>
      <color indexed="8"/>
      <name val="Arial"/>
      <family val="2"/>
    </font>
    <font>
      <b/>
      <vertAlign val="superscript"/>
      <sz val="10"/>
      <name val="Arial"/>
      <family val="2"/>
    </font>
    <font>
      <b/>
      <vertAlign val="subscript"/>
      <sz val="10"/>
      <name val="Arial"/>
      <family val="2"/>
    </font>
    <font>
      <vertAlign val="subscript"/>
      <sz val="8"/>
      <name val="Arial"/>
      <family val="2"/>
    </font>
    <font>
      <sz val="11"/>
      <color theme="0"/>
      <name val="Calibri"/>
      <family val="2"/>
      <scheme val="minor"/>
    </font>
    <font>
      <sz val="11"/>
      <color rgb="FF9C0006"/>
      <name val="Calibri"/>
      <family val="2"/>
      <scheme val="minor"/>
    </font>
    <font>
      <sz val="10"/>
      <name val="MS Sans Serif"/>
      <family val="2"/>
    </font>
    <font>
      <b/>
      <sz val="11"/>
      <color indexed="52"/>
      <name val="Calibri"/>
      <family val="2"/>
      <scheme val="minor"/>
    </font>
    <font>
      <sz val="10"/>
      <color indexed="9"/>
      <name val="Arial"/>
      <family val="2"/>
    </font>
    <font>
      <sz val="8"/>
      <color indexed="8"/>
      <name val="Arial"/>
      <family val="2"/>
    </font>
    <font>
      <sz val="10"/>
      <color theme="1"/>
      <name val="Arial"/>
      <family val="2"/>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0"/>
      <name val="Helv"/>
    </font>
    <font>
      <sz val="10"/>
      <name val="Times New Roman"/>
      <family val="1"/>
    </font>
    <font>
      <sz val="10"/>
      <name val="Courier"/>
      <family val="3"/>
    </font>
    <font>
      <sz val="9"/>
      <color theme="1"/>
      <name val="Arial"/>
      <family val="2"/>
    </font>
    <font>
      <b/>
      <sz val="11"/>
      <color rgb="FF3F3F3F"/>
      <name val="Calibri"/>
      <family val="2"/>
      <scheme val="minor"/>
    </font>
    <font>
      <b/>
      <sz val="10"/>
      <color indexed="8"/>
      <name val="Arial"/>
      <family val="2"/>
    </font>
    <font>
      <b/>
      <sz val="12"/>
      <color indexed="8"/>
      <name val="Arial"/>
      <family val="2"/>
    </font>
    <font>
      <b/>
      <sz val="10"/>
      <name val="MS Sans Serif"/>
      <family val="2"/>
    </font>
    <font>
      <b/>
      <sz val="18"/>
      <color indexed="56"/>
      <name val="Cambria"/>
      <family val="2"/>
      <scheme val="major"/>
    </font>
    <font>
      <b/>
      <sz val="11"/>
      <color theme="1"/>
      <name val="Calibri"/>
      <family val="2"/>
      <scheme val="minor"/>
    </font>
    <font>
      <sz val="10"/>
      <color rgb="FFFF0000"/>
      <name val="Arial"/>
      <family val="2"/>
    </font>
    <font>
      <b/>
      <vertAlign val="superscript"/>
      <sz val="9"/>
      <name val="Arial"/>
      <family val="2"/>
    </font>
    <font>
      <b/>
      <i/>
      <sz val="16"/>
      <name val="Helv"/>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vertAlign val="subscript"/>
      <sz val="10"/>
      <name val="Arial"/>
      <family val="2"/>
    </font>
    <font>
      <b/>
      <vertAlign val="subscript"/>
      <sz val="9"/>
      <name val="Arial"/>
      <family val="2"/>
    </font>
    <font>
      <vertAlign val="superscript"/>
      <sz val="10"/>
      <name val="Arial"/>
      <family val="2"/>
    </font>
    <font>
      <vertAlign val="subscript"/>
      <sz val="9"/>
      <name val="Arial"/>
      <family val="2"/>
    </font>
    <font>
      <sz val="11"/>
      <color indexed="8"/>
      <name val="Calibri"/>
      <family val="2"/>
      <scheme val="minor"/>
    </font>
    <font>
      <b/>
      <u/>
      <sz val="10"/>
      <name val="Arial"/>
      <family val="2"/>
    </font>
    <font>
      <sz val="11"/>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1"/>
        <bgColor indexed="21"/>
      </patternFill>
    </fill>
    <fill>
      <patternFill patternType="solid">
        <fgColor indexed="42"/>
        <bgColor indexed="64"/>
      </patternFill>
    </fill>
    <fill>
      <patternFill patternType="solid">
        <fgColor indexed="41"/>
        <bgColor indexed="64"/>
      </patternFill>
    </fill>
    <fill>
      <patternFill patternType="solid">
        <fgColor indexed="11"/>
        <bgColor indexed="64"/>
      </patternFill>
    </fill>
    <fill>
      <patternFill patternType="solid">
        <fgColor indexed="15"/>
        <bgColor indexed="64"/>
      </patternFill>
    </fill>
    <fill>
      <patternFill patternType="solid">
        <fgColor indexed="40"/>
        <bgColor indexed="64"/>
      </patternFill>
    </fill>
    <fill>
      <patternFill patternType="solid">
        <fgColor indexed="13"/>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rgb="FFFFEB9C"/>
      </patternFill>
    </fill>
    <fill>
      <patternFill patternType="solid">
        <fgColor rgb="FFFFFFCC"/>
      </patternFill>
    </fill>
    <fill>
      <patternFill patternType="solid">
        <fgColor indexed="57"/>
        <bgColor indexed="64"/>
      </patternFill>
    </fill>
    <fill>
      <patternFill patternType="solid">
        <fgColor indexed="59"/>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indexed="64"/>
      </left>
      <right/>
      <top/>
      <bottom style="medium">
        <color indexed="64"/>
      </bottom>
      <diagonal/>
    </border>
    <border>
      <left style="medium">
        <color auto="1"/>
      </left>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auto="1"/>
      </right>
      <top/>
      <bottom style="medium">
        <color auto="1"/>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auto="1"/>
      </top>
      <bottom/>
      <diagonal/>
    </border>
    <border>
      <left style="medium">
        <color indexed="64"/>
      </left>
      <right style="medium">
        <color indexed="64"/>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s>
  <cellStyleXfs count="807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168" fontId="28" fillId="0" borderId="0" applyProtection="0">
      <protection locked="0"/>
    </xf>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166" fontId="29" fillId="0" borderId="0"/>
    <xf numFmtId="166" fontId="29" fillId="0" borderId="0"/>
    <xf numFmtId="166" fontId="29" fillId="0" borderId="0"/>
    <xf numFmtId="166" fontId="29" fillId="0" borderId="0"/>
    <xf numFmtId="166" fontId="29" fillId="0" borderId="0"/>
    <xf numFmtId="166" fontId="29" fillId="0" borderId="0"/>
    <xf numFmtId="166" fontId="29" fillId="0" borderId="0"/>
    <xf numFmtId="166" fontId="29" fillId="0" borderId="0"/>
    <xf numFmtId="42" fontId="30" fillId="0" borderId="3" applyBorder="0"/>
    <xf numFmtId="169" fontId="28" fillId="0" borderId="0">
      <protection locked="0"/>
    </xf>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7" applyNumberFormat="0" applyFill="0" applyAlignment="0" applyProtection="0"/>
    <xf numFmtId="0" fontId="22" fillId="22" borderId="0" applyNumberFormat="0" applyBorder="0" applyAlignment="0" applyProtection="0"/>
    <xf numFmtId="167" fontId="29" fillId="0" borderId="0"/>
    <xf numFmtId="0" fontId="8" fillId="0" borderId="0"/>
    <xf numFmtId="0" fontId="8" fillId="0" borderId="0"/>
    <xf numFmtId="0" fontId="10" fillId="23" borderId="8" applyNumberFormat="0" applyFont="0" applyAlignment="0" applyProtection="0"/>
    <xf numFmtId="0" fontId="23" fillId="20" borderId="9" applyNumberFormat="0" applyAlignment="0" applyProtection="0"/>
    <xf numFmtId="0" fontId="31" fillId="24" borderId="10" applyNumberFormat="0" applyProtection="0">
      <alignment horizontal="center" vertical="center"/>
    </xf>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8" fillId="0" borderId="0"/>
    <xf numFmtId="0" fontId="8" fillId="0" borderId="0"/>
    <xf numFmtId="0" fontId="8" fillId="0" borderId="0"/>
    <xf numFmtId="170" fontId="4" fillId="0" borderId="0"/>
    <xf numFmtId="170" fontId="4" fillId="0" borderId="0"/>
    <xf numFmtId="170" fontId="4" fillId="0" borderId="0"/>
    <xf numFmtId="170" fontId="4" fillId="0" borderId="0"/>
    <xf numFmtId="171" fontId="4" fillId="0" borderId="0"/>
    <xf numFmtId="171" fontId="4" fillId="0" borderId="0"/>
    <xf numFmtId="171" fontId="4" fillId="0" borderId="0"/>
    <xf numFmtId="171" fontId="4" fillId="0" borderId="0"/>
    <xf numFmtId="172" fontId="8"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0" fontId="8" fillId="0" borderId="0"/>
    <xf numFmtId="0" fontId="8" fillId="0" borderId="0"/>
    <xf numFmtId="0" fontId="8" fillId="0" borderId="0"/>
    <xf numFmtId="0" fontId="8" fillId="0" borderId="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20"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20"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1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1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5"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5"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8"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8"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11"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11"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9" borderId="0" applyNumberFormat="0" applyBorder="0" applyAlignment="0" applyProtection="0"/>
    <xf numFmtId="0" fontId="50" fillId="3" borderId="0" applyNumberFormat="0" applyBorder="0" applyAlignment="0" applyProtection="0"/>
    <xf numFmtId="0" fontId="51" fillId="0" borderId="0"/>
    <xf numFmtId="0" fontId="52" fillId="20" borderId="33" applyNumberFormat="0" applyAlignment="0" applyProtection="0"/>
    <xf numFmtId="43" fontId="10" fillId="0" borderId="0" applyFont="0" applyFill="0" applyBorder="0" applyAlignment="0" applyProtection="0"/>
    <xf numFmtId="43" fontId="8"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8" fillId="0" borderId="0" applyFont="0" applyFill="0" applyBorder="0" applyAlignment="0" applyProtection="0"/>
    <xf numFmtId="0" fontId="56" fillId="4" borderId="0" applyNumberFormat="0" applyBorder="0" applyAlignment="0" applyProtection="0"/>
    <xf numFmtId="38" fontId="7" fillId="44" borderId="0" applyNumberFormat="0" applyBorder="0" applyAlignment="0" applyProtection="0"/>
    <xf numFmtId="38" fontId="7" fillId="44" borderId="0" applyNumberFormat="0" applyBorder="0" applyAlignment="0" applyProtection="0"/>
    <xf numFmtId="38" fontId="7" fillId="44" borderId="0" applyNumberFormat="0" applyBorder="0" applyAlignment="0" applyProtection="0"/>
    <xf numFmtId="0" fontId="9" fillId="0" borderId="34" applyNumberFormat="0" applyAlignment="0" applyProtection="0">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9" fillId="0" borderId="19">
      <alignment horizontal="left" vertical="center"/>
    </xf>
    <xf numFmtId="0" fontId="57" fillId="0" borderId="4" applyNumberFormat="0" applyFill="0" applyAlignment="0" applyProtection="0"/>
    <xf numFmtId="0" fontId="58" fillId="0" borderId="5" applyNumberFormat="0" applyFill="0" applyAlignment="0" applyProtection="0"/>
    <xf numFmtId="0" fontId="59" fillId="0" borderId="6"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10" fontId="7" fillId="45" borderId="10" applyNumberFormat="0" applyBorder="0" applyAlignment="0" applyProtection="0"/>
    <xf numFmtId="0" fontId="61" fillId="20" borderId="33" applyNumberFormat="0" applyAlignment="0" applyProtection="0"/>
    <xf numFmtId="0" fontId="62" fillId="0" borderId="7" applyNumberFormat="0" applyFill="0" applyAlignment="0" applyProtection="0"/>
    <xf numFmtId="173" fontId="8" fillId="0" borderId="0" applyFont="0" applyFill="0" applyBorder="0" applyAlignment="0" applyProtection="0"/>
    <xf numFmtId="0"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0" fontId="63" fillId="46" borderId="0" applyNumberFormat="0" applyBorder="0" applyAlignment="0" applyProtection="0"/>
    <xf numFmtId="0" fontId="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8" fillId="0" borderId="0"/>
    <xf numFmtId="0" fontId="8"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4" fillId="0" borderId="0"/>
    <xf numFmtId="0" fontId="8" fillId="0" borderId="0"/>
    <xf numFmtId="0" fontId="4" fillId="0" borderId="0"/>
    <xf numFmtId="0" fontId="64" fillId="0" borderId="0"/>
    <xf numFmtId="0" fontId="8" fillId="0" borderId="0"/>
    <xf numFmtId="0" fontId="8" fillId="0" borderId="0"/>
    <xf numFmtId="0" fontId="8"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54" fillId="0" borderId="0">
      <alignment horizontal="center"/>
    </xf>
    <xf numFmtId="0" fontId="8"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65" fillId="0" borderId="0"/>
    <xf numFmtId="0" fontId="55" fillId="0" borderId="0"/>
    <xf numFmtId="0" fontId="65" fillId="0" borderId="0"/>
    <xf numFmtId="0" fontId="4" fillId="0" borderId="0"/>
    <xf numFmtId="0" fontId="55" fillId="0" borderId="0"/>
    <xf numFmtId="0" fontId="55" fillId="0" borderId="0"/>
    <xf numFmtId="0" fontId="8" fillId="0" borderId="0"/>
    <xf numFmtId="0" fontId="53"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8"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4" fillId="0" borderId="0"/>
    <xf numFmtId="0" fontId="4" fillId="0" borderId="0"/>
    <xf numFmtId="0" fontId="55" fillId="0" borderId="0"/>
    <xf numFmtId="0" fontId="55"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176"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54" fillId="0" borderId="0">
      <alignment horizontal="center"/>
    </xf>
    <xf numFmtId="0" fontId="54" fillId="0" borderId="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10"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4" fillId="47" borderId="35" applyNumberFormat="0" applyFont="0" applyAlignment="0" applyProtection="0"/>
    <xf numFmtId="0" fontId="68" fillId="20" borderId="36" applyNumberFormat="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9" fontId="54" fillId="48" borderId="0">
      <alignment horizontal="center"/>
    </xf>
    <xf numFmtId="49" fontId="45" fillId="49" borderId="0">
      <alignment horizontal="center"/>
    </xf>
    <xf numFmtId="49" fontId="69" fillId="49" borderId="0">
      <alignment horizontal="center"/>
    </xf>
    <xf numFmtId="0" fontId="45" fillId="50" borderId="0">
      <alignment horizontal="center"/>
    </xf>
    <xf numFmtId="49" fontId="70" fillId="50" borderId="0">
      <alignment horizontal="center"/>
    </xf>
    <xf numFmtId="49" fontId="69" fillId="50" borderId="0">
      <alignment horizontal="center"/>
    </xf>
    <xf numFmtId="0" fontId="54" fillId="50" borderId="0">
      <alignment horizontal="center"/>
    </xf>
    <xf numFmtId="0" fontId="45" fillId="0" borderId="0">
      <alignment horizontal="center"/>
    </xf>
    <xf numFmtId="0" fontId="54" fillId="0" borderId="0">
      <alignment horizontal="center"/>
    </xf>
    <xf numFmtId="49" fontId="45" fillId="51" borderId="0">
      <alignment horizontal="center"/>
    </xf>
    <xf numFmtId="49" fontId="69" fillId="51" borderId="0">
      <alignment horizontal="center"/>
    </xf>
    <xf numFmtId="49" fontId="45" fillId="52" borderId="0">
      <alignment horizontal="center"/>
    </xf>
    <xf numFmtId="49" fontId="69" fillId="52" borderId="0">
      <alignment horizontal="center"/>
    </xf>
    <xf numFmtId="49" fontId="54" fillId="52" borderId="0">
      <alignment horizontal="center"/>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0" fontId="71" fillId="0" borderId="21">
      <alignment horizontal="center"/>
    </xf>
    <xf numFmtId="3" fontId="51" fillId="0" borderId="0" applyFont="0" applyFill="0" applyBorder="0" applyAlignment="0" applyProtection="0"/>
    <xf numFmtId="0" fontId="51" fillId="53" borderId="0" applyNumberFormat="0" applyFont="0" applyBorder="0" applyAlignment="0" applyProtection="0"/>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4" fontId="8" fillId="0" borderId="10" applyBorder="0">
      <alignment horizontal="left" wrapText="1"/>
    </xf>
    <xf numFmtId="0" fontId="8" fillId="0" borderId="0"/>
    <xf numFmtId="0" fontId="8" fillId="0" borderId="0"/>
    <xf numFmtId="0" fontId="72" fillId="0" borderId="0" applyNumberFormat="0" applyFill="0" applyBorder="0" applyAlignment="0" applyProtection="0"/>
    <xf numFmtId="0" fontId="73" fillId="0" borderId="11" applyNumberFormat="0" applyFill="0" applyAlignment="0" applyProtection="0"/>
    <xf numFmtId="0" fontId="73" fillId="0" borderId="11" applyNumberFormat="0" applyFill="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43" fontId="8" fillId="0" borderId="0" applyFont="0" applyFill="0" applyBorder="0" applyAlignment="0" applyProtection="0"/>
    <xf numFmtId="177" fontId="76" fillId="0" borderId="0"/>
    <xf numFmtId="9" fontId="8" fillId="0" borderId="0" applyFont="0" applyFill="0" applyBorder="0" applyAlignment="0" applyProtection="0"/>
    <xf numFmtId="43" fontId="8" fillId="0" borderId="0" applyFont="0" applyFill="0" applyBorder="0" applyAlignment="0" applyProtection="0"/>
    <xf numFmtId="0" fontId="55" fillId="0" borderId="0"/>
    <xf numFmtId="0" fontId="77" fillId="0" borderId="0" applyNumberFormat="0" applyFill="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56" fillId="54" borderId="0" applyNumberFormat="0" applyBorder="0" applyAlignment="0" applyProtection="0"/>
    <xf numFmtId="0" fontId="50" fillId="55" borderId="0" applyNumberFormat="0" applyBorder="0" applyAlignment="0" applyProtection="0"/>
    <xf numFmtId="0" fontId="81" fillId="46" borderId="0" applyNumberFormat="0" applyBorder="0" applyAlignment="0" applyProtection="0"/>
    <xf numFmtId="0" fontId="61" fillId="56" borderId="33" applyNumberFormat="0" applyAlignment="0" applyProtection="0"/>
    <xf numFmtId="0" fontId="68" fillId="57" borderId="36" applyNumberFormat="0" applyAlignment="0" applyProtection="0"/>
    <xf numFmtId="0" fontId="82" fillId="57" borderId="33" applyNumberFormat="0" applyAlignment="0" applyProtection="0"/>
    <xf numFmtId="0" fontId="83" fillId="0" borderId="46" applyNumberFormat="0" applyFill="0" applyAlignment="0" applyProtection="0"/>
    <xf numFmtId="0" fontId="84" fillId="58" borderId="47"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73" fillId="0" borderId="48" applyNumberFormat="0" applyFill="0" applyAlignment="0" applyProtection="0"/>
    <xf numFmtId="0" fontId="49" fillId="59" borderId="0" applyNumberFormat="0" applyBorder="0" applyAlignment="0" applyProtection="0"/>
    <xf numFmtId="0" fontId="3" fillId="32" borderId="0" applyNumberFormat="0" applyBorder="0" applyAlignment="0" applyProtection="0"/>
    <xf numFmtId="0" fontId="3" fillId="38"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49" fillId="68" borderId="0" applyNumberFormat="0" applyBorder="0" applyAlignment="0" applyProtection="0"/>
    <xf numFmtId="0" fontId="49" fillId="69"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49" fillId="70" borderId="0" applyNumberFormat="0" applyBorder="0" applyAlignment="0" applyProtection="0"/>
    <xf numFmtId="0" fontId="61" fillId="56" borderId="3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43" fontId="8" fillId="0" borderId="0" applyFont="0" applyFill="0" applyBorder="0" applyAlignment="0" applyProtection="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42" borderId="0" applyNumberFormat="0" applyBorder="0" applyAlignment="0" applyProtection="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7" borderId="35" applyNumberFormat="0" applyFont="0" applyAlignment="0" applyProtection="0"/>
    <xf numFmtId="0" fontId="3" fillId="0" borderId="0"/>
    <xf numFmtId="0" fontId="3" fillId="0" borderId="0"/>
    <xf numFmtId="0" fontId="3" fillId="0" borderId="0"/>
    <xf numFmtId="0" fontId="3" fillId="32"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33" borderId="0" applyNumberFormat="0" applyBorder="0" applyAlignment="0" applyProtection="0"/>
    <xf numFmtId="0" fontId="3" fillId="39" borderId="0" applyNumberFormat="0" applyBorder="0" applyAlignment="0" applyProtection="0"/>
    <xf numFmtId="0" fontId="3" fillId="0" borderId="0"/>
    <xf numFmtId="0" fontId="3" fillId="34" borderId="0" applyNumberFormat="0" applyBorder="0" applyAlignment="0" applyProtection="0"/>
    <xf numFmtId="0" fontId="3" fillId="40" borderId="0" applyNumberFormat="0" applyBorder="0" applyAlignment="0" applyProtection="0"/>
    <xf numFmtId="0" fontId="3" fillId="0" borderId="0"/>
    <xf numFmtId="0" fontId="3" fillId="0" borderId="0"/>
    <xf numFmtId="0" fontId="3" fillId="35" borderId="0" applyNumberFormat="0" applyBorder="0" applyAlignment="0" applyProtection="0"/>
    <xf numFmtId="0" fontId="3" fillId="41"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0" borderId="0"/>
    <xf numFmtId="0" fontId="3" fillId="0" borderId="0"/>
    <xf numFmtId="0" fontId="3" fillId="37" borderId="0" applyNumberFormat="0" applyBorder="0" applyAlignment="0" applyProtection="0"/>
    <xf numFmtId="0" fontId="3" fillId="4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61" fillId="56" borderId="33" applyNumberFormat="0" applyAlignment="0" applyProtection="0"/>
    <xf numFmtId="0" fontId="61" fillId="56" borderId="33" applyNumberFormat="0" applyAlignment="0" applyProtection="0"/>
    <xf numFmtId="0" fontId="2" fillId="0" borderId="0"/>
    <xf numFmtId="0" fontId="2" fillId="0" borderId="0"/>
    <xf numFmtId="0" fontId="2" fillId="0" borderId="0"/>
    <xf numFmtId="0" fontId="2" fillId="0" borderId="0"/>
    <xf numFmtId="0" fontId="61" fillId="56" borderId="33" applyNumberFormat="0" applyAlignment="0" applyProtection="0"/>
    <xf numFmtId="0" fontId="61" fillId="56" borderId="33" applyNumberFormat="0" applyAlignment="0" applyProtection="0"/>
    <xf numFmtId="0" fontId="2" fillId="0" borderId="0"/>
    <xf numFmtId="0" fontId="2" fillId="0" borderId="0"/>
    <xf numFmtId="0" fontId="2" fillId="0" borderId="0"/>
    <xf numFmtId="0" fontId="2" fillId="0" borderId="0"/>
    <xf numFmtId="0" fontId="2" fillId="47" borderId="35" applyNumberFormat="0" applyFon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2" fillId="32" borderId="0" applyNumberFormat="0" applyBorder="0" applyAlignment="0" applyProtection="0"/>
    <xf numFmtId="0" fontId="2" fillId="38" borderId="0" applyNumberFormat="0" applyBorder="0" applyAlignment="0" applyProtection="0"/>
    <xf numFmtId="0" fontId="61" fillId="56" borderId="33" applyNumberFormat="0" applyAlignment="0" applyProtection="0"/>
    <xf numFmtId="0" fontId="61" fillId="56" borderId="33" applyNumberFormat="0" applyAlignment="0" applyProtection="0"/>
    <xf numFmtId="0" fontId="2" fillId="33" borderId="0" applyNumberFormat="0" applyBorder="0" applyAlignment="0" applyProtection="0"/>
    <xf numFmtId="0" fontId="2" fillId="39" borderId="0" applyNumberFormat="0" applyBorder="0" applyAlignment="0" applyProtection="0"/>
    <xf numFmtId="0" fontId="61" fillId="56" borderId="33" applyNumberFormat="0" applyAlignment="0" applyProtection="0"/>
    <xf numFmtId="0" fontId="61" fillId="56" borderId="33" applyNumberFormat="0" applyAlignment="0" applyProtection="0"/>
    <xf numFmtId="0" fontId="2" fillId="34" borderId="0" applyNumberFormat="0" applyBorder="0" applyAlignment="0" applyProtection="0"/>
    <xf numFmtId="0" fontId="2" fillId="40" borderId="0" applyNumberFormat="0" applyBorder="0" applyAlignment="0" applyProtection="0"/>
    <xf numFmtId="0" fontId="61" fillId="56" borderId="33" applyNumberFormat="0" applyAlignment="0" applyProtection="0"/>
    <xf numFmtId="0" fontId="61" fillId="56" borderId="33" applyNumberFormat="0" applyAlignment="0" applyProtection="0"/>
    <xf numFmtId="0" fontId="2" fillId="35" borderId="0" applyNumberFormat="0" applyBorder="0" applyAlignment="0" applyProtection="0"/>
    <xf numFmtId="0" fontId="2" fillId="41" borderId="0" applyNumberFormat="0" applyBorder="0" applyAlignment="0" applyProtection="0"/>
    <xf numFmtId="0" fontId="61" fillId="56" borderId="33" applyNumberFormat="0" applyAlignment="0" applyProtection="0"/>
    <xf numFmtId="0" fontId="2" fillId="0" borderId="0"/>
    <xf numFmtId="0" fontId="2" fillId="36" borderId="0" applyNumberFormat="0" applyBorder="0" applyAlignment="0" applyProtection="0"/>
    <xf numFmtId="0" fontId="2" fillId="42" borderId="0" applyNumberFormat="0" applyBorder="0" applyAlignment="0" applyProtection="0"/>
    <xf numFmtId="0" fontId="61" fillId="56" borderId="33" applyNumberFormat="0" applyAlignment="0" applyProtection="0"/>
    <xf numFmtId="0" fontId="61" fillId="56" borderId="33" applyNumberFormat="0" applyAlignment="0" applyProtection="0"/>
    <xf numFmtId="0" fontId="2" fillId="37" borderId="0" applyNumberFormat="0" applyBorder="0" applyAlignment="0" applyProtection="0"/>
    <xf numFmtId="0" fontId="2" fillId="43" borderId="0" applyNumberFormat="0" applyBorder="0" applyAlignment="0" applyProtection="0"/>
    <xf numFmtId="0" fontId="61" fillId="56" borderId="33" applyNumberFormat="0" applyAlignment="0" applyProtection="0"/>
    <xf numFmtId="0" fontId="91" fillId="0" borderId="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61" fillId="56"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5" fillId="0" borderId="0" applyFont="0" applyFill="0" applyBorder="0" applyAlignment="0" applyProtection="0"/>
    <xf numFmtId="0" fontId="5" fillId="0" borderId="0"/>
  </cellStyleXfs>
  <cellXfs count="517">
    <xf numFmtId="0" fontId="0" fillId="0" borderId="0" xfId="0"/>
    <xf numFmtId="0" fontId="6" fillId="0" borderId="0" xfId="0" applyFont="1"/>
    <xf numFmtId="0" fontId="0" fillId="0" borderId="0" xfId="0" applyFill="1"/>
    <xf numFmtId="0" fontId="6" fillId="0" borderId="0" xfId="0" applyFont="1" applyFill="1" applyBorder="1" applyAlignment="1">
      <alignment horizontal="center"/>
    </xf>
    <xf numFmtId="0" fontId="5" fillId="0" borderId="0" xfId="0" applyFont="1"/>
    <xf numFmtId="0" fontId="6" fillId="0" borderId="0" xfId="0" applyFont="1" applyBorder="1" applyAlignment="1">
      <alignment horizontal="center"/>
    </xf>
    <xf numFmtId="0" fontId="5" fillId="0" borderId="0" xfId="0" applyFont="1" applyAlignment="1">
      <alignment horizontal="center"/>
    </xf>
    <xf numFmtId="0" fontId="5" fillId="0" borderId="0" xfId="0" applyFont="1" applyFill="1" applyAlignment="1">
      <alignment horizontal="center"/>
    </xf>
    <xf numFmtId="0" fontId="32" fillId="0" borderId="10" xfId="0" applyFont="1" applyBorder="1" applyAlignment="1">
      <alignment horizontal="center"/>
    </xf>
    <xf numFmtId="0" fontId="32" fillId="0" borderId="12" xfId="0" applyFont="1" applyBorder="1" applyAlignment="1">
      <alignment horizontal="center"/>
    </xf>
    <xf numFmtId="0" fontId="32" fillId="0" borderId="13" xfId="0" applyFont="1" applyBorder="1" applyAlignment="1">
      <alignment horizontal="center"/>
    </xf>
    <xf numFmtId="0" fontId="32" fillId="0" borderId="14" xfId="0" applyFont="1" applyBorder="1" applyAlignment="1"/>
    <xf numFmtId="0" fontId="32" fillId="0" borderId="14" xfId="0" applyFont="1" applyFill="1" applyBorder="1" applyAlignment="1"/>
    <xf numFmtId="0" fontId="32" fillId="0" borderId="15" xfId="0" applyFont="1" applyBorder="1" applyAlignment="1"/>
    <xf numFmtId="0" fontId="32" fillId="0" borderId="16" xfId="0" applyFont="1" applyBorder="1" applyAlignment="1"/>
    <xf numFmtId="0" fontId="32" fillId="0" borderId="13" xfId="0" quotePrefix="1" applyFont="1" applyBorder="1" applyAlignment="1">
      <alignment horizontal="center"/>
    </xf>
    <xf numFmtId="0" fontId="32" fillId="25" borderId="10" xfId="0" quotePrefix="1" applyFont="1" applyFill="1" applyBorder="1" applyAlignment="1">
      <alignment horizontal="center"/>
    </xf>
    <xf numFmtId="0" fontId="32" fillId="0" borderId="10" xfId="0" quotePrefix="1" applyFont="1" applyFill="1" applyBorder="1" applyAlignment="1">
      <alignment horizontal="center"/>
    </xf>
    <xf numFmtId="0" fontId="32" fillId="0" borderId="10" xfId="0" quotePrefix="1" applyFont="1" applyBorder="1" applyAlignment="1">
      <alignment horizontal="center"/>
    </xf>
    <xf numFmtId="16" fontId="32" fillId="0" borderId="10" xfId="0" quotePrefix="1" applyNumberFormat="1" applyFont="1" applyBorder="1" applyAlignment="1">
      <alignment horizontal="center"/>
    </xf>
    <xf numFmtId="0" fontId="32" fillId="26" borderId="12" xfId="0" applyFont="1" applyFill="1" applyBorder="1" applyAlignment="1">
      <alignment horizontal="center" wrapText="1"/>
    </xf>
    <xf numFmtId="1" fontId="34" fillId="0" borderId="0" xfId="0" applyNumberFormat="1" applyFont="1" applyAlignment="1">
      <alignment horizontal="center"/>
    </xf>
    <xf numFmtId="1" fontId="34" fillId="0" borderId="0" xfId="0" applyNumberFormat="1" applyFont="1" applyFill="1" applyAlignment="1">
      <alignment horizontal="center"/>
    </xf>
    <xf numFmtId="1" fontId="34" fillId="26" borderId="10" xfId="0" applyNumberFormat="1" applyFont="1" applyFill="1" applyBorder="1"/>
    <xf numFmtId="0" fontId="33" fillId="0" borderId="10" xfId="0" applyFont="1" applyFill="1" applyBorder="1"/>
    <xf numFmtId="0" fontId="5" fillId="0" borderId="0" xfId="0" applyFont="1" applyFill="1"/>
    <xf numFmtId="0" fontId="32" fillId="0" borderId="17" xfId="0" applyFont="1" applyFill="1" applyBorder="1"/>
    <xf numFmtId="0" fontId="33" fillId="0" borderId="17" xfId="0" applyFont="1" applyFill="1" applyBorder="1" applyAlignment="1">
      <alignment horizontal="center"/>
    </xf>
    <xf numFmtId="3" fontId="33" fillId="0" borderId="17" xfId="0" applyNumberFormat="1" applyFont="1" applyFill="1" applyBorder="1" applyAlignment="1">
      <alignment horizontal="center"/>
    </xf>
    <xf numFmtId="3" fontId="33" fillId="0" borderId="17" xfId="0" applyNumberFormat="1" applyFont="1" applyFill="1" applyBorder="1" applyAlignment="1"/>
    <xf numFmtId="0" fontId="33" fillId="0" borderId="0" xfId="0" applyFont="1" applyFill="1" applyBorder="1"/>
    <xf numFmtId="0" fontId="33" fillId="0" borderId="0" xfId="0" applyFont="1" applyFill="1" applyBorder="1" applyAlignment="1">
      <alignment horizontal="center"/>
    </xf>
    <xf numFmtId="3" fontId="33" fillId="0" borderId="0" xfId="0" applyNumberFormat="1" applyFont="1" applyFill="1" applyBorder="1" applyAlignment="1">
      <alignment horizontal="center"/>
    </xf>
    <xf numFmtId="3" fontId="33" fillId="0" borderId="0" xfId="0" applyNumberFormat="1" applyFont="1" applyFill="1" applyBorder="1" applyAlignment="1"/>
    <xf numFmtId="3" fontId="33" fillId="25" borderId="0" xfId="0" applyNumberFormat="1" applyFont="1" applyFill="1" applyBorder="1" applyAlignment="1"/>
    <xf numFmtId="1" fontId="34" fillId="26" borderId="0" xfId="0" applyNumberFormat="1" applyFont="1" applyFill="1" applyBorder="1"/>
    <xf numFmtId="0" fontId="35" fillId="0" borderId="18" xfId="50" applyFont="1" applyFill="1" applyBorder="1" applyAlignment="1">
      <alignment vertical="top" wrapText="1"/>
    </xf>
    <xf numFmtId="0" fontId="36" fillId="0" borderId="0" xfId="0" applyFont="1" applyBorder="1"/>
    <xf numFmtId="3" fontId="36" fillId="0" borderId="0" xfId="0" applyNumberFormat="1" applyFont="1" applyBorder="1"/>
    <xf numFmtId="3" fontId="36" fillId="0" borderId="0" xfId="0" applyNumberFormat="1" applyFont="1" applyFill="1" applyBorder="1"/>
    <xf numFmtId="0" fontId="37" fillId="0" borderId="0" xfId="0" applyFont="1" applyAlignment="1">
      <alignment horizontal="center"/>
    </xf>
    <xf numFmtId="0" fontId="37" fillId="0" borderId="0" xfId="0" applyFont="1" applyFill="1" applyAlignment="1">
      <alignment horizontal="center"/>
    </xf>
    <xf numFmtId="0" fontId="37" fillId="0" borderId="0" xfId="0" applyFont="1"/>
    <xf numFmtId="0" fontId="38" fillId="0" borderId="0" xfId="50" applyFont="1" applyFill="1" applyBorder="1" applyAlignment="1">
      <alignment horizontal="left" vertical="top" wrapText="1" indent="1"/>
    </xf>
    <xf numFmtId="0" fontId="33" fillId="0" borderId="0" xfId="0" applyFont="1" applyBorder="1" applyAlignment="1">
      <alignment horizontal="left" wrapText="1" indent="2"/>
    </xf>
    <xf numFmtId="0" fontId="34" fillId="0" borderId="0" xfId="0" applyFont="1"/>
    <xf numFmtId="0" fontId="34" fillId="0" borderId="0" xfId="0" applyFont="1" applyFill="1"/>
    <xf numFmtId="3" fontId="39" fillId="0" borderId="0" xfId="0" applyNumberFormat="1" applyFont="1" applyAlignment="1">
      <alignment horizontal="center"/>
    </xf>
    <xf numFmtId="0" fontId="34" fillId="0" borderId="0" xfId="0" applyFont="1" applyAlignment="1">
      <alignment horizontal="left" indent="1"/>
    </xf>
    <xf numFmtId="3" fontId="34" fillId="0" borderId="0" xfId="0" applyNumberFormat="1" applyFont="1"/>
    <xf numFmtId="0" fontId="38" fillId="0" borderId="0" xfId="50" applyFont="1" applyFill="1" applyBorder="1" applyAlignment="1">
      <alignment horizontal="left" vertical="top" indent="1"/>
    </xf>
    <xf numFmtId="0" fontId="32" fillId="0" borderId="19" xfId="0" applyFont="1" applyBorder="1" applyAlignment="1">
      <alignment horizontal="center"/>
    </xf>
    <xf numFmtId="0" fontId="6" fillId="27" borderId="0" xfId="0" applyFont="1" applyFill="1" applyBorder="1" applyAlignment="1">
      <alignment horizontal="center"/>
    </xf>
    <xf numFmtId="0" fontId="33" fillId="0" borderId="0" xfId="0" applyFont="1" applyAlignment="1">
      <alignment horizontal="center"/>
    </xf>
    <xf numFmtId="0" fontId="33" fillId="0" borderId="0" xfId="0" applyFont="1" applyFill="1" applyAlignment="1">
      <alignment horizontal="center"/>
    </xf>
    <xf numFmtId="0" fontId="32" fillId="28" borderId="16" xfId="0" applyFont="1" applyFill="1" applyBorder="1" applyAlignment="1"/>
    <xf numFmtId="0" fontId="32" fillId="28" borderId="14" xfId="0" applyFont="1" applyFill="1" applyBorder="1" applyAlignment="1"/>
    <xf numFmtId="0" fontId="32" fillId="0" borderId="0" xfId="0" applyFont="1" applyBorder="1" applyAlignment="1">
      <alignment horizontal="center"/>
    </xf>
    <xf numFmtId="0" fontId="32" fillId="28" borderId="10" xfId="0" applyFont="1" applyFill="1" applyBorder="1" applyAlignment="1"/>
    <xf numFmtId="0" fontId="32" fillId="0" borderId="10" xfId="0" applyFont="1" applyFill="1" applyBorder="1" applyAlignment="1"/>
    <xf numFmtId="0" fontId="32" fillId="0" borderId="10" xfId="0" applyFont="1" applyFill="1" applyBorder="1" applyAlignment="1">
      <alignment horizontal="left"/>
    </xf>
    <xf numFmtId="0" fontId="6" fillId="0" borderId="10" xfId="0" applyFont="1" applyBorder="1" applyAlignment="1">
      <alignment wrapText="1"/>
    </xf>
    <xf numFmtId="0" fontId="6" fillId="0" borderId="10" xfId="0" applyFont="1" applyBorder="1"/>
    <xf numFmtId="0" fontId="33" fillId="0" borderId="10" xfId="0" applyFont="1" applyBorder="1" applyAlignment="1">
      <alignment horizontal="center"/>
    </xf>
    <xf numFmtId="0" fontId="33" fillId="0" borderId="10" xfId="0" applyFont="1" applyFill="1" applyBorder="1" applyAlignment="1">
      <alignment horizontal="center"/>
    </xf>
    <xf numFmtId="0" fontId="32" fillId="0" borderId="19" xfId="0" applyFont="1" applyFill="1" applyBorder="1" applyAlignment="1">
      <alignment horizontal="center"/>
    </xf>
    <xf numFmtId="0" fontId="32" fillId="0" borderId="13" xfId="0" applyFont="1" applyFill="1" applyBorder="1" applyAlignment="1">
      <alignment horizontal="center"/>
    </xf>
    <xf numFmtId="0" fontId="32" fillId="0" borderId="0" xfId="0" applyFont="1" applyFill="1" applyBorder="1" applyAlignment="1">
      <alignment horizontal="center"/>
    </xf>
    <xf numFmtId="0" fontId="0" fillId="28" borderId="0" xfId="0" applyFill="1"/>
    <xf numFmtId="1" fontId="34" fillId="26" borderId="14" xfId="0" applyNumberFormat="1" applyFont="1" applyFill="1" applyBorder="1"/>
    <xf numFmtId="0" fontId="32" fillId="0" borderId="20" xfId="0" applyFont="1" applyFill="1" applyBorder="1" applyAlignment="1">
      <alignment horizontal="center"/>
    </xf>
    <xf numFmtId="0" fontId="32" fillId="29" borderId="10" xfId="0" applyFont="1" applyFill="1" applyBorder="1" applyAlignment="1"/>
    <xf numFmtId="0" fontId="32" fillId="0" borderId="23" xfId="0" applyFont="1" applyBorder="1" applyAlignment="1"/>
    <xf numFmtId="0" fontId="32" fillId="0" borderId="23" xfId="0" applyFont="1" applyFill="1" applyBorder="1" applyAlignment="1"/>
    <xf numFmtId="0" fontId="32" fillId="0" borderId="24" xfId="0" applyFont="1" applyBorder="1" applyAlignment="1"/>
    <xf numFmtId="0" fontId="32" fillId="0" borderId="25" xfId="0" applyFont="1" applyBorder="1" applyAlignment="1"/>
    <xf numFmtId="0" fontId="32" fillId="28" borderId="25" xfId="0" applyFont="1" applyFill="1" applyBorder="1" applyAlignment="1"/>
    <xf numFmtId="0" fontId="32" fillId="28" borderId="23" xfId="0" applyFont="1" applyFill="1" applyBorder="1" applyAlignment="1"/>
    <xf numFmtId="0" fontId="32" fillId="28" borderId="20" xfId="0" applyFont="1" applyFill="1" applyBorder="1" applyAlignment="1"/>
    <xf numFmtId="0" fontId="32" fillId="0" borderId="20" xfId="0" applyFont="1" applyFill="1" applyBorder="1" applyAlignment="1"/>
    <xf numFmtId="0" fontId="32" fillId="0" borderId="26" xfId="0" quotePrefix="1" applyFont="1" applyBorder="1" applyAlignment="1">
      <alignment horizontal="center"/>
    </xf>
    <xf numFmtId="0" fontId="32" fillId="25" borderId="20" xfId="0" quotePrefix="1" applyFont="1" applyFill="1" applyBorder="1" applyAlignment="1">
      <alignment horizontal="center"/>
    </xf>
    <xf numFmtId="0" fontId="32" fillId="0" borderId="20" xfId="0" quotePrefix="1" applyFont="1" applyFill="1" applyBorder="1" applyAlignment="1">
      <alignment horizontal="center"/>
    </xf>
    <xf numFmtId="0" fontId="32" fillId="0" borderId="20" xfId="0" quotePrefix="1" applyFont="1" applyBorder="1" applyAlignment="1">
      <alignment horizontal="center"/>
    </xf>
    <xf numFmtId="16" fontId="32" fillId="0" borderId="20" xfId="0" quotePrefix="1" applyNumberFormat="1" applyFont="1" applyBorder="1" applyAlignment="1">
      <alignment horizontal="center"/>
    </xf>
    <xf numFmtId="0" fontId="32" fillId="0" borderId="20" xfId="0" applyFont="1" applyBorder="1" applyAlignment="1">
      <alignment horizontal="center"/>
    </xf>
    <xf numFmtId="0" fontId="32" fillId="0" borderId="27" xfId="0" applyFont="1" applyBorder="1" applyAlignment="1">
      <alignment horizontal="center"/>
    </xf>
    <xf numFmtId="0" fontId="32" fillId="26" borderId="27" xfId="0" applyFont="1" applyFill="1" applyBorder="1" applyAlignment="1">
      <alignment horizontal="center" wrapText="1"/>
    </xf>
    <xf numFmtId="0" fontId="6" fillId="0" borderId="0" xfId="0" applyFont="1" applyBorder="1"/>
    <xf numFmtId="0" fontId="8" fillId="0" borderId="10" xfId="0" applyFont="1" applyBorder="1" applyAlignment="1">
      <alignment wrapText="1"/>
    </xf>
    <xf numFmtId="0" fontId="8" fillId="0" borderId="0" xfId="0" applyFont="1" applyFill="1"/>
    <xf numFmtId="3" fontId="33" fillId="0" borderId="10" xfId="0" applyNumberFormat="1" applyFont="1" applyFill="1" applyBorder="1" applyAlignment="1">
      <alignment horizontal="center"/>
    </xf>
    <xf numFmtId="1" fontId="33" fillId="0" borderId="10" xfId="0" applyNumberFormat="1" applyFont="1" applyFill="1" applyBorder="1" applyAlignment="1"/>
    <xf numFmtId="1" fontId="33" fillId="0" borderId="13" xfId="0" applyNumberFormat="1" applyFont="1" applyFill="1" applyBorder="1" applyAlignment="1"/>
    <xf numFmtId="4" fontId="33" fillId="0" borderId="10" xfId="0" applyNumberFormat="1" applyFont="1" applyFill="1" applyBorder="1" applyAlignment="1">
      <alignment horizontal="center"/>
    </xf>
    <xf numFmtId="0" fontId="33" fillId="0" borderId="14" xfId="0" applyFont="1" applyFill="1" applyBorder="1"/>
    <xf numFmtId="0" fontId="33" fillId="0" borderId="14" xfId="0" applyFont="1" applyFill="1" applyBorder="1" applyAlignment="1">
      <alignment horizontal="center"/>
    </xf>
    <xf numFmtId="4" fontId="33" fillId="0" borderId="14" xfId="0" applyNumberFormat="1" applyFont="1" applyFill="1" applyBorder="1" applyAlignment="1">
      <alignment horizontal="center"/>
    </xf>
    <xf numFmtId="1" fontId="33" fillId="0" borderId="14" xfId="0" applyNumberFormat="1" applyFont="1" applyFill="1" applyBorder="1" applyAlignment="1"/>
    <xf numFmtId="3" fontId="33" fillId="0" borderId="10" xfId="0" applyNumberFormat="1" applyFont="1" applyFill="1" applyBorder="1" applyAlignment="1"/>
    <xf numFmtId="3" fontId="33" fillId="0" borderId="14" xfId="0" applyNumberFormat="1" applyFont="1" applyFill="1" applyBorder="1" applyAlignment="1"/>
    <xf numFmtId="0" fontId="33" fillId="0" borderId="14" xfId="0" quotePrefix="1" applyFont="1" applyFill="1" applyBorder="1" applyAlignment="1">
      <alignment horizontal="center"/>
    </xf>
    <xf numFmtId="1" fontId="34" fillId="0" borderId="10" xfId="0" applyNumberFormat="1" applyFont="1" applyFill="1" applyBorder="1"/>
    <xf numFmtId="3" fontId="33" fillId="0" borderId="14" xfId="0" applyNumberFormat="1" applyFont="1" applyFill="1" applyBorder="1" applyAlignment="1">
      <alignment horizontal="center"/>
    </xf>
    <xf numFmtId="0" fontId="8" fillId="0" borderId="0" xfId="0" applyFont="1" applyBorder="1"/>
    <xf numFmtId="0" fontId="8" fillId="0" borderId="0" xfId="0" applyFont="1"/>
    <xf numFmtId="0" fontId="41" fillId="0" borderId="0" xfId="0" applyFont="1"/>
    <xf numFmtId="0" fontId="41" fillId="0" borderId="0" xfId="0" applyFont="1" applyFill="1"/>
    <xf numFmtId="0" fontId="42" fillId="0" borderId="0" xfId="0" applyFont="1" applyFill="1"/>
    <xf numFmtId="0" fontId="8" fillId="0" borderId="10" xfId="0" applyFont="1" applyBorder="1"/>
    <xf numFmtId="0" fontId="41" fillId="0" borderId="0" xfId="0" applyFont="1" applyAlignment="1">
      <alignment horizontal="center"/>
    </xf>
    <xf numFmtId="0" fontId="41" fillId="0" borderId="0" xfId="0" applyFont="1" applyFill="1" applyAlignment="1">
      <alignment horizontal="center"/>
    </xf>
    <xf numFmtId="0" fontId="7" fillId="0" borderId="0" xfId="58" applyFont="1" applyFill="1" applyAlignment="1">
      <alignment vertical="top"/>
    </xf>
    <xf numFmtId="0" fontId="7" fillId="0" borderId="0" xfId="58" applyFont="1" applyFill="1" applyAlignment="1">
      <alignment vertical="top" wrapText="1"/>
    </xf>
    <xf numFmtId="0" fontId="7" fillId="0" borderId="0" xfId="58" applyFont="1" applyAlignment="1">
      <alignment vertical="top"/>
    </xf>
    <xf numFmtId="0" fontId="8" fillId="0" borderId="0" xfId="58" applyAlignment="1">
      <alignment vertical="top"/>
    </xf>
    <xf numFmtId="0" fontId="7" fillId="0" borderId="0" xfId="59" applyFont="1" applyAlignment="1">
      <alignment vertical="top"/>
    </xf>
    <xf numFmtId="0" fontId="8" fillId="0" borderId="0" xfId="517" applyAlignment="1">
      <alignment horizontal="center" wrapText="1"/>
    </xf>
    <xf numFmtId="0" fontId="6" fillId="0" borderId="0" xfId="517" applyFont="1" applyFill="1" applyAlignment="1">
      <alignment horizontal="center" wrapText="1"/>
    </xf>
    <xf numFmtId="0" fontId="8" fillId="0" borderId="0" xfId="517"/>
    <xf numFmtId="0" fontId="8" fillId="0" borderId="0" xfId="517" applyFill="1"/>
    <xf numFmtId="0" fontId="8" fillId="0" borderId="10" xfId="517" applyFill="1" applyBorder="1"/>
    <xf numFmtId="1" fontId="8" fillId="0" borderId="0" xfId="517" applyNumberFormat="1" applyFill="1"/>
    <xf numFmtId="2" fontId="8" fillId="0" borderId="0" xfId="517" applyNumberFormat="1" applyFill="1"/>
    <xf numFmtId="0" fontId="6" fillId="0" borderId="0" xfId="517" applyFont="1"/>
    <xf numFmtId="0" fontId="6" fillId="0" borderId="0" xfId="517" applyFont="1" applyFill="1" applyAlignment="1">
      <alignment vertical="center"/>
    </xf>
    <xf numFmtId="0" fontId="8" fillId="0" borderId="0" xfId="517" applyFont="1" applyFill="1" applyAlignment="1">
      <alignment horizontal="center" vertical="center"/>
    </xf>
    <xf numFmtId="0" fontId="8" fillId="0" borderId="0" xfId="517" applyFont="1" applyFill="1" applyAlignment="1">
      <alignment vertical="center"/>
    </xf>
    <xf numFmtId="0" fontId="43" fillId="0" borderId="0" xfId="517" applyFont="1" applyFill="1" applyAlignment="1">
      <alignment horizontal="center" vertical="center"/>
    </xf>
    <xf numFmtId="0" fontId="8" fillId="0" borderId="0" xfId="517" applyFont="1" applyAlignment="1">
      <alignment vertical="center"/>
    </xf>
    <xf numFmtId="0" fontId="8" fillId="0" borderId="0" xfId="517" applyAlignment="1">
      <alignment horizontal="center"/>
    </xf>
    <xf numFmtId="0" fontId="8" fillId="0" borderId="0" xfId="517" applyAlignment="1">
      <alignment horizontal="left"/>
    </xf>
    <xf numFmtId="0" fontId="8" fillId="0" borderId="0" xfId="517" applyFont="1" applyAlignment="1">
      <alignment horizontal="left"/>
    </xf>
    <xf numFmtId="0" fontId="6" fillId="31" borderId="22" xfId="517" applyFont="1" applyFill="1" applyBorder="1" applyAlignment="1">
      <alignment horizontal="center" vertical="center"/>
    </xf>
    <xf numFmtId="0" fontId="28" fillId="0" borderId="0" xfId="517" applyFont="1" applyBorder="1" applyAlignment="1">
      <alignment horizontal="left" indent="3"/>
    </xf>
    <xf numFmtId="0" fontId="8" fillId="0" borderId="0" xfId="517" applyFont="1" applyBorder="1" applyAlignment="1">
      <alignment horizontal="center"/>
    </xf>
    <xf numFmtId="3" fontId="8" fillId="0" borderId="0" xfId="517" quotePrefix="1" applyNumberFormat="1" applyBorder="1" applyAlignment="1">
      <alignment horizontal="center"/>
    </xf>
    <xf numFmtId="2" fontId="8" fillId="0" borderId="0" xfId="517" applyNumberFormat="1" applyBorder="1" applyAlignment="1">
      <alignment horizontal="center"/>
    </xf>
    <xf numFmtId="164" fontId="8" fillId="0" borderId="0" xfId="517" applyNumberFormat="1" applyBorder="1" applyAlignment="1">
      <alignment horizontal="center"/>
    </xf>
    <xf numFmtId="3" fontId="8" fillId="0" borderId="0" xfId="517" applyNumberFormat="1" applyBorder="1" applyAlignment="1">
      <alignment horizontal="center"/>
    </xf>
    <xf numFmtId="0" fontId="8" fillId="0" borderId="0" xfId="517" applyBorder="1" applyAlignment="1">
      <alignment horizontal="center"/>
    </xf>
    <xf numFmtId="0" fontId="8" fillId="0" borderId="10" xfId="517" applyFill="1" applyBorder="1" applyAlignment="1">
      <alignment wrapText="1"/>
    </xf>
    <xf numFmtId="0" fontId="6" fillId="0" borderId="0" xfId="517" applyFont="1" applyFill="1" applyAlignment="1">
      <alignment horizontal="left"/>
    </xf>
    <xf numFmtId="0" fontId="8" fillId="0" borderId="0" xfId="517" applyFill="1" applyBorder="1" applyAlignment="1">
      <alignment wrapText="1"/>
    </xf>
    <xf numFmtId="0" fontId="8" fillId="0" borderId="0" xfId="517" applyFill="1" applyBorder="1" applyAlignment="1">
      <alignment horizontal="center" vertical="center" wrapText="1"/>
    </xf>
    <xf numFmtId="0" fontId="8" fillId="0" borderId="10" xfId="517" applyFill="1" applyBorder="1" applyAlignment="1">
      <alignment horizontal="center" vertical="center" wrapText="1"/>
    </xf>
    <xf numFmtId="0" fontId="8" fillId="0" borderId="10" xfId="517" applyFont="1" applyFill="1" applyBorder="1" applyAlignment="1">
      <alignment horizontal="center" vertical="center" wrapText="1"/>
    </xf>
    <xf numFmtId="0" fontId="6" fillId="0" borderId="10" xfId="517" applyFont="1" applyFill="1" applyBorder="1" applyAlignment="1">
      <alignment horizontal="center" vertical="center" wrapText="1"/>
    </xf>
    <xf numFmtId="0" fontId="6" fillId="0" borderId="0" xfId="517" applyFont="1" applyFill="1" applyAlignment="1">
      <alignment horizontal="left" wrapText="1"/>
    </xf>
    <xf numFmtId="0" fontId="8" fillId="0" borderId="0" xfId="517" applyFont="1" applyFill="1" applyBorder="1" applyAlignment="1">
      <alignment horizontal="center" vertical="center" wrapText="1"/>
    </xf>
    <xf numFmtId="0" fontId="6" fillId="0" borderId="0" xfId="517" applyFont="1" applyFill="1" applyBorder="1" applyAlignment="1">
      <alignment horizontal="center" vertical="center" wrapText="1"/>
    </xf>
    <xf numFmtId="165" fontId="8" fillId="0" borderId="0" xfId="517" applyNumberFormat="1" applyBorder="1" applyAlignment="1">
      <alignment horizontal="center"/>
    </xf>
    <xf numFmtId="0" fontId="8" fillId="0" borderId="10" xfId="517" applyFont="1" applyBorder="1" applyAlignment="1">
      <alignment horizontal="center"/>
    </xf>
    <xf numFmtId="0" fontId="8" fillId="0" borderId="10" xfId="0" applyFont="1" applyBorder="1" applyAlignment="1">
      <alignment horizontal="center"/>
    </xf>
    <xf numFmtId="0" fontId="8" fillId="0" borderId="10" xfId="517" applyFont="1" applyBorder="1" applyAlignment="1">
      <alignment horizontal="center" vertical="center"/>
    </xf>
    <xf numFmtId="165" fontId="8" fillId="0" borderId="10" xfId="517" applyNumberFormat="1" applyBorder="1" applyAlignment="1">
      <alignment horizontal="center"/>
    </xf>
    <xf numFmtId="164" fontId="0" fillId="0" borderId="10" xfId="0" applyNumberFormat="1" applyFill="1" applyBorder="1" applyAlignment="1">
      <alignment horizontal="center"/>
    </xf>
    <xf numFmtId="0" fontId="8" fillId="0" borderId="14" xfId="517" applyFont="1" applyBorder="1" applyAlignment="1">
      <alignment horizontal="center"/>
    </xf>
    <xf numFmtId="165" fontId="8" fillId="0" borderId="14" xfId="517" applyNumberFormat="1" applyBorder="1" applyAlignment="1">
      <alignment horizontal="center"/>
    </xf>
    <xf numFmtId="2" fontId="6" fillId="0" borderId="0" xfId="517" applyNumberFormat="1" applyFont="1" applyBorder="1" applyAlignment="1">
      <alignment horizontal="right"/>
    </xf>
    <xf numFmtId="2" fontId="6" fillId="0" borderId="10" xfId="517" applyNumberFormat="1" applyFont="1" applyBorder="1" applyAlignment="1">
      <alignment horizontal="center"/>
    </xf>
    <xf numFmtId="0" fontId="6" fillId="0" borderId="0" xfId="517" applyFont="1" applyFill="1" applyAlignment="1">
      <alignment horizontal="right"/>
    </xf>
    <xf numFmtId="0" fontId="6" fillId="0" borderId="0" xfId="517" applyFont="1" applyFill="1"/>
    <xf numFmtId="1" fontId="6" fillId="0" borderId="0" xfId="517" applyNumberFormat="1" applyFont="1" applyFill="1"/>
    <xf numFmtId="0" fontId="8" fillId="0" borderId="0" xfId="517" applyFont="1" applyFill="1" applyAlignment="1">
      <alignment horizontal="left"/>
    </xf>
    <xf numFmtId="0" fontId="8" fillId="0" borderId="0" xfId="517" applyFont="1" applyAlignment="1">
      <alignment horizontal="left" vertical="center"/>
    </xf>
    <xf numFmtId="0" fontId="6" fillId="31" borderId="29" xfId="517" applyFont="1" applyFill="1" applyBorder="1" applyAlignment="1">
      <alignment horizontal="center" vertical="center" wrapText="1"/>
    </xf>
    <xf numFmtId="0" fontId="6" fillId="31" borderId="29" xfId="517" applyFont="1" applyFill="1" applyBorder="1" applyAlignment="1">
      <alignment horizontal="center" vertical="center"/>
    </xf>
    <xf numFmtId="0" fontId="6" fillId="31" borderId="31" xfId="517" applyFont="1" applyFill="1" applyBorder="1" applyAlignment="1">
      <alignment horizontal="center" vertical="center"/>
    </xf>
    <xf numFmtId="0" fontId="6" fillId="0" borderId="0" xfId="517" applyFont="1" applyAlignment="1">
      <alignment vertical="center"/>
    </xf>
    <xf numFmtId="165" fontId="8" fillId="0" borderId="0" xfId="517" applyNumberFormat="1" applyFont="1" applyBorder="1" applyAlignment="1">
      <alignment horizontal="center" vertical="center"/>
    </xf>
    <xf numFmtId="49" fontId="7" fillId="0" borderId="0" xfId="517" applyNumberFormat="1" applyFont="1" applyFill="1" applyAlignment="1">
      <alignment vertical="center"/>
    </xf>
    <xf numFmtId="0" fontId="7" fillId="0" borderId="0" xfId="517" applyFont="1" applyAlignment="1">
      <alignment vertical="center"/>
    </xf>
    <xf numFmtId="49" fontId="7" fillId="0" borderId="0" xfId="517" applyNumberFormat="1" applyFont="1" applyAlignment="1">
      <alignment vertical="center"/>
    </xf>
    <xf numFmtId="0" fontId="40" fillId="0" borderId="0" xfId="517" applyFont="1" applyBorder="1" applyAlignment="1">
      <alignment horizontal="center" vertical="center"/>
    </xf>
    <xf numFmtId="0" fontId="7" fillId="0" borderId="0" xfId="517" applyFont="1" applyFill="1" applyAlignment="1">
      <alignment vertical="center"/>
    </xf>
    <xf numFmtId="0" fontId="7" fillId="0" borderId="0" xfId="517" applyFont="1" applyFill="1" applyBorder="1" applyAlignment="1">
      <alignment vertical="center"/>
    </xf>
    <xf numFmtId="49" fontId="7" fillId="0" borderId="0" xfId="517" applyNumberFormat="1" applyFont="1" applyFill="1" applyAlignment="1"/>
    <xf numFmtId="164" fontId="7" fillId="0" borderId="0" xfId="517" applyNumberFormat="1" applyFont="1" applyFill="1" applyBorder="1" applyAlignment="1">
      <alignment vertical="center"/>
    </xf>
    <xf numFmtId="165" fontId="8" fillId="0" borderId="0" xfId="517" applyNumberFormat="1" applyFont="1" applyAlignment="1">
      <alignment vertical="center"/>
    </xf>
    <xf numFmtId="0" fontId="8" fillId="0" borderId="28" xfId="517" applyBorder="1" applyAlignment="1">
      <alignment horizontal="center"/>
    </xf>
    <xf numFmtId="0" fontId="8" fillId="0" borderId="10" xfId="517" applyBorder="1" applyAlignment="1">
      <alignment horizontal="center"/>
    </xf>
    <xf numFmtId="0" fontId="8" fillId="0" borderId="41" xfId="517" applyFont="1" applyFill="1" applyBorder="1" applyAlignment="1">
      <alignment horizontal="left"/>
    </xf>
    <xf numFmtId="1" fontId="8" fillId="0" borderId="10" xfId="517" applyNumberFormat="1" applyBorder="1"/>
    <xf numFmtId="0" fontId="8" fillId="0" borderId="10" xfId="517" applyBorder="1"/>
    <xf numFmtId="0" fontId="8" fillId="30" borderId="10" xfId="517" applyFill="1" applyBorder="1"/>
    <xf numFmtId="1" fontId="8" fillId="0" borderId="0" xfId="517" applyNumberFormat="1"/>
    <xf numFmtId="1" fontId="8" fillId="0" borderId="10" xfId="517" applyNumberFormat="1" applyBorder="1" applyAlignment="1">
      <alignment horizontal="center"/>
    </xf>
    <xf numFmtId="1" fontId="8" fillId="30" borderId="10" xfId="517" applyNumberFormat="1" applyFill="1" applyBorder="1"/>
    <xf numFmtId="0" fontId="8" fillId="0" borderId="0" xfId="517" applyFont="1"/>
    <xf numFmtId="0" fontId="6" fillId="0" borderId="37" xfId="517" applyFont="1" applyBorder="1" applyAlignment="1">
      <alignment horizontal="center" vertical="center"/>
    </xf>
    <xf numFmtId="0" fontId="6" fillId="0" borderId="37" xfId="517" applyFont="1" applyBorder="1"/>
    <xf numFmtId="0" fontId="8" fillId="0" borderId="14" xfId="517" applyBorder="1" applyAlignment="1">
      <alignment horizontal="center"/>
    </xf>
    <xf numFmtId="0" fontId="8" fillId="0" borderId="14" xfId="517" applyFont="1" applyBorder="1"/>
    <xf numFmtId="0" fontId="8" fillId="0" borderId="14" xfId="517" applyFont="1" applyBorder="1" applyAlignment="1">
      <alignment horizontal="center" vertical="center"/>
    </xf>
    <xf numFmtId="0" fontId="8" fillId="0" borderId="10" xfId="517" applyFont="1" applyBorder="1"/>
    <xf numFmtId="0" fontId="8" fillId="0" borderId="10" xfId="517" applyBorder="1" applyAlignment="1">
      <alignment horizontal="center" vertical="center"/>
    </xf>
    <xf numFmtId="0" fontId="8" fillId="0" borderId="10" xfId="517" applyFont="1" applyFill="1" applyBorder="1" applyAlignment="1">
      <alignment horizontal="left" vertical="center"/>
    </xf>
    <xf numFmtId="0" fontId="8" fillId="0" borderId="10" xfId="517" applyFont="1" applyFill="1" applyBorder="1" applyAlignment="1">
      <alignment horizontal="left" vertical="center" wrapText="1"/>
    </xf>
    <xf numFmtId="0" fontId="8" fillId="0" borderId="0" xfId="517" applyAlignment="1">
      <alignment horizontal="center" vertical="center"/>
    </xf>
    <xf numFmtId="0" fontId="8" fillId="0" borderId="10" xfId="517" applyFont="1" applyFill="1" applyBorder="1" applyAlignment="1">
      <alignment horizontal="center" vertical="center"/>
    </xf>
    <xf numFmtId="1" fontId="8" fillId="0" borderId="10" xfId="517" applyNumberFormat="1" applyFont="1" applyFill="1" applyBorder="1" applyAlignment="1">
      <alignment horizontal="center" vertical="center"/>
    </xf>
    <xf numFmtId="1" fontId="8" fillId="0" borderId="10" xfId="517" applyNumberFormat="1" applyFont="1" applyBorder="1" applyAlignment="1">
      <alignment horizontal="center" vertical="center"/>
    </xf>
    <xf numFmtId="164" fontId="8" fillId="0" borderId="10" xfId="517" applyNumberFormat="1" applyFont="1" applyBorder="1" applyAlignment="1">
      <alignment horizontal="center" vertical="center"/>
    </xf>
    <xf numFmtId="0" fontId="8" fillId="0" borderId="14" xfId="517" applyFont="1" applyFill="1" applyBorder="1" applyAlignment="1">
      <alignment horizontal="center" vertical="center"/>
    </xf>
    <xf numFmtId="0" fontId="8" fillId="0" borderId="0" xfId="517" applyFont="1" applyFill="1" applyBorder="1" applyAlignment="1">
      <alignment horizontal="left" vertical="center" wrapText="1"/>
    </xf>
    <xf numFmtId="0" fontId="8" fillId="0" borderId="0" xfId="517" applyFont="1" applyFill="1" applyBorder="1" applyAlignment="1">
      <alignment horizontal="center" vertical="center"/>
    </xf>
    <xf numFmtId="1" fontId="8" fillId="0" borderId="0" xfId="517" applyNumberFormat="1" applyFont="1" applyFill="1" applyBorder="1" applyAlignment="1">
      <alignment horizontal="center" vertical="center"/>
    </xf>
    <xf numFmtId="2" fontId="8" fillId="0" borderId="10" xfId="517" applyNumberFormat="1" applyFont="1" applyFill="1" applyBorder="1" applyAlignment="1">
      <alignment horizontal="center" vertical="center"/>
    </xf>
    <xf numFmtId="164" fontId="8" fillId="0" borderId="0" xfId="517" applyNumberFormat="1" applyFont="1" applyBorder="1" applyAlignment="1">
      <alignment horizontal="center" vertical="center"/>
    </xf>
    <xf numFmtId="0" fontId="8" fillId="0" borderId="0" xfId="517"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2" fontId="8" fillId="0" borderId="14" xfId="517" applyNumberFormat="1" applyFont="1" applyFill="1" applyBorder="1" applyAlignment="1">
      <alignment horizontal="center" vertical="center"/>
    </xf>
    <xf numFmtId="0" fontId="7" fillId="0" borderId="0" xfId="517" applyFont="1" applyFill="1" applyAlignment="1">
      <alignment horizontal="right" vertical="center"/>
    </xf>
    <xf numFmtId="0" fontId="8" fillId="0" borderId="0" xfId="517" applyFill="1" applyBorder="1" applyAlignment="1">
      <alignment horizontal="left" vertical="center"/>
    </xf>
    <xf numFmtId="0" fontId="6" fillId="31" borderId="42" xfId="517" applyFont="1" applyFill="1" applyBorder="1" applyAlignment="1">
      <alignment horizontal="center" vertical="center"/>
    </xf>
    <xf numFmtId="3" fontId="8" fillId="0" borderId="10" xfId="517" quotePrefix="1" applyNumberFormat="1" applyFill="1" applyBorder="1" applyAlignment="1">
      <alignment horizontal="center"/>
    </xf>
    <xf numFmtId="0" fontId="8" fillId="0" borderId="10" xfId="517" applyFill="1" applyBorder="1" applyAlignment="1">
      <alignment horizontal="left" vertical="center"/>
    </xf>
    <xf numFmtId="0" fontId="8" fillId="0" borderId="0" xfId="517" applyBorder="1" applyAlignment="1">
      <alignment horizontal="center" vertical="center"/>
    </xf>
    <xf numFmtId="3" fontId="8" fillId="0" borderId="14" xfId="517" quotePrefix="1" applyNumberFormat="1" applyFill="1" applyBorder="1" applyAlignment="1">
      <alignment horizontal="center"/>
    </xf>
    <xf numFmtId="2" fontId="8" fillId="0" borderId="0" xfId="517" applyNumberFormat="1" applyFont="1" applyFill="1" applyBorder="1" applyAlignment="1">
      <alignment horizontal="center" vertical="center"/>
    </xf>
    <xf numFmtId="0" fontId="0" fillId="0" borderId="0" xfId="0"/>
    <xf numFmtId="0" fontId="8" fillId="0" borderId="0" xfId="0" applyFont="1" applyFill="1" applyAlignment="1">
      <alignment vertical="center"/>
    </xf>
    <xf numFmtId="0" fontId="8" fillId="0" borderId="0" xfId="0" applyFont="1" applyAlignment="1">
      <alignment vertical="center"/>
    </xf>
    <xf numFmtId="0" fontId="6" fillId="0" borderId="0" xfId="0" applyFont="1" applyFill="1" applyAlignment="1">
      <alignment vertical="center"/>
    </xf>
    <xf numFmtId="0" fontId="8" fillId="0" borderId="0" xfId="0" applyFont="1"/>
    <xf numFmtId="0" fontId="8" fillId="0" borderId="0" xfId="0" applyFont="1" applyAlignment="1">
      <alignment horizontal="left"/>
    </xf>
    <xf numFmtId="0" fontId="0" fillId="0" borderId="0" xfId="0" applyFill="1"/>
    <xf numFmtId="0" fontId="6" fillId="0" borderId="0" xfId="0" applyFont="1" applyFill="1"/>
    <xf numFmtId="0" fontId="8" fillId="0" borderId="0" xfId="0" applyFont="1" applyFill="1"/>
    <xf numFmtId="0" fontId="8" fillId="0" borderId="0" xfId="0" applyFont="1" applyFill="1" applyAlignment="1">
      <alignment horizontal="right" vertical="center"/>
    </xf>
    <xf numFmtId="0" fontId="8" fillId="0" borderId="0" xfId="0" applyFont="1" applyAlignment="1">
      <alignment horizontal="right"/>
    </xf>
    <xf numFmtId="0" fontId="44" fillId="0" borderId="10" xfId="0" applyFont="1" applyFill="1" applyBorder="1" applyAlignment="1">
      <alignment vertical="center"/>
    </xf>
    <xf numFmtId="0" fontId="29" fillId="0" borderId="10" xfId="0" applyFont="1" applyFill="1" applyBorder="1" applyAlignment="1">
      <alignment vertical="center"/>
    </xf>
    <xf numFmtId="2" fontId="29" fillId="0" borderId="10" xfId="0" applyNumberFormat="1" applyFont="1" applyFill="1" applyBorder="1" applyAlignment="1">
      <alignment vertical="center"/>
    </xf>
    <xf numFmtId="11" fontId="29" fillId="0" borderId="10" xfId="0" applyNumberFormat="1" applyFont="1" applyFill="1" applyBorder="1" applyAlignment="1">
      <alignment vertical="center"/>
    </xf>
    <xf numFmtId="165" fontId="29" fillId="0" borderId="10" xfId="0" applyNumberFormat="1" applyFont="1" applyFill="1" applyBorder="1" applyAlignment="1">
      <alignment vertical="center"/>
    </xf>
    <xf numFmtId="164" fontId="29" fillId="0" borderId="10" xfId="0" applyNumberFormat="1" applyFont="1" applyFill="1" applyBorder="1" applyAlignment="1">
      <alignment vertical="center"/>
    </xf>
    <xf numFmtId="0" fontId="29" fillId="0" borderId="10" xfId="0" applyFont="1" applyFill="1" applyBorder="1" applyAlignment="1">
      <alignment horizontal="right" vertical="center"/>
    </xf>
    <xf numFmtId="178" fontId="29" fillId="0" borderId="10" xfId="0" applyNumberFormat="1" applyFont="1" applyFill="1" applyBorder="1" applyAlignment="1">
      <alignment vertical="center"/>
    </xf>
    <xf numFmtId="11" fontId="29" fillId="0" borderId="13" xfId="0" applyNumberFormat="1" applyFont="1" applyFill="1" applyBorder="1" applyAlignment="1">
      <alignment vertical="center"/>
    </xf>
    <xf numFmtId="0" fontId="44" fillId="0" borderId="10" xfId="0" applyFont="1" applyFill="1" applyBorder="1" applyAlignment="1">
      <alignment horizontal="center" vertical="center" wrapText="1"/>
    </xf>
    <xf numFmtId="0" fontId="44" fillId="0" borderId="10" xfId="0" applyFont="1" applyBorder="1" applyAlignment="1">
      <alignment wrapText="1"/>
    </xf>
    <xf numFmtId="11" fontId="29" fillId="0" borderId="13" xfId="0" applyNumberFormat="1" applyFont="1" applyBorder="1" applyAlignment="1">
      <alignment wrapText="1"/>
    </xf>
    <xf numFmtId="0" fontId="29" fillId="0" borderId="13" xfId="0" applyFont="1" applyBorder="1" applyAlignment="1">
      <alignment wrapText="1"/>
    </xf>
    <xf numFmtId="0" fontId="44" fillId="0" borderId="10" xfId="0" applyFont="1" applyFill="1" applyBorder="1" applyAlignment="1">
      <alignment wrapText="1"/>
    </xf>
    <xf numFmtId="11" fontId="29" fillId="0" borderId="13" xfId="0" applyNumberFormat="1" applyFont="1" applyFill="1" applyBorder="1" applyAlignment="1">
      <alignment wrapText="1"/>
    </xf>
    <xf numFmtId="0" fontId="29" fillId="0" borderId="13" xfId="0" applyFont="1" applyFill="1" applyBorder="1" applyAlignment="1">
      <alignment wrapText="1"/>
    </xf>
    <xf numFmtId="0" fontId="44" fillId="0" borderId="10" xfId="0" applyFont="1" applyFill="1" applyBorder="1"/>
    <xf numFmtId="11" fontId="44" fillId="0" borderId="10" xfId="0" applyNumberFormat="1" applyFont="1" applyFill="1" applyBorder="1" applyAlignment="1">
      <alignment vertical="center"/>
    </xf>
    <xf numFmtId="0" fontId="44" fillId="0" borderId="10" xfId="0" applyFont="1" applyFill="1" applyBorder="1" applyAlignment="1">
      <alignment horizontal="right" vertical="center"/>
    </xf>
    <xf numFmtId="0" fontId="29" fillId="0" borderId="0" xfId="0" applyFont="1" applyAlignment="1">
      <alignment horizontal="left"/>
    </xf>
    <xf numFmtId="164" fontId="8" fillId="0" borderId="10" xfId="517" applyNumberFormat="1" applyFill="1" applyBorder="1" applyAlignment="1">
      <alignment horizontal="center"/>
    </xf>
    <xf numFmtId="164" fontId="2" fillId="0" borderId="10" xfId="7985" applyNumberFormat="1" applyFill="1" applyBorder="1" applyAlignment="1">
      <alignment horizontal="center"/>
    </xf>
    <xf numFmtId="164" fontId="2" fillId="0" borderId="10" xfId="7977" applyNumberFormat="1" applyFill="1" applyBorder="1" applyAlignment="1">
      <alignment horizontal="center"/>
    </xf>
    <xf numFmtId="164" fontId="2" fillId="0" borderId="10" xfId="7983" applyNumberFormat="1" applyFill="1" applyBorder="1" applyAlignment="1">
      <alignment horizontal="center"/>
    </xf>
    <xf numFmtId="164" fontId="2" fillId="0" borderId="10" xfId="8035" applyNumberFormat="1" applyFill="1" applyBorder="1" applyAlignment="1">
      <alignment horizontal="center"/>
    </xf>
    <xf numFmtId="164" fontId="2" fillId="0" borderId="10" xfId="8043" applyNumberFormat="1" applyFill="1" applyBorder="1" applyAlignment="1">
      <alignment horizontal="center"/>
    </xf>
    <xf numFmtId="164" fontId="2" fillId="0" borderId="10" xfId="8048" applyNumberFormat="1" applyFill="1" applyBorder="1" applyAlignment="1">
      <alignment horizontal="center"/>
    </xf>
    <xf numFmtId="164" fontId="2" fillId="0" borderId="10" xfId="8052" applyNumberFormat="1" applyFill="1" applyBorder="1" applyAlignment="1">
      <alignment horizontal="center"/>
    </xf>
    <xf numFmtId="164" fontId="2" fillId="0" borderId="10" xfId="8056" applyNumberFormat="1" applyFill="1" applyBorder="1" applyAlignment="1">
      <alignment horizontal="center"/>
    </xf>
    <xf numFmtId="164" fontId="2" fillId="0" borderId="10" xfId="8060" applyNumberFormat="1" applyFill="1" applyBorder="1" applyAlignment="1">
      <alignment horizontal="center"/>
    </xf>
    <xf numFmtId="164" fontId="2" fillId="0" borderId="10" xfId="8064" applyNumberFormat="1" applyFill="1" applyBorder="1" applyAlignment="1">
      <alignment horizontal="center"/>
    </xf>
    <xf numFmtId="164" fontId="2" fillId="0" borderId="10" xfId="7979" applyNumberFormat="1" applyFill="1" applyBorder="1" applyAlignment="1">
      <alignment horizontal="center"/>
    </xf>
    <xf numFmtId="164" fontId="2" fillId="0" borderId="10" xfId="7984" applyNumberFormat="1" applyFill="1" applyBorder="1" applyAlignment="1">
      <alignment horizontal="center"/>
    </xf>
    <xf numFmtId="164" fontId="2" fillId="0" borderId="10" xfId="8029" applyNumberFormat="1" applyFill="1" applyBorder="1" applyAlignment="1">
      <alignment horizontal="center"/>
    </xf>
    <xf numFmtId="164" fontId="2" fillId="0" borderId="10" xfId="8037" applyNumberFormat="1" applyFill="1" applyBorder="1" applyAlignment="1">
      <alignment horizontal="center"/>
    </xf>
    <xf numFmtId="164" fontId="2" fillId="0" borderId="10" xfId="8045" applyNumberFormat="1" applyFill="1" applyBorder="1" applyAlignment="1">
      <alignment horizontal="center"/>
    </xf>
    <xf numFmtId="164" fontId="2" fillId="0" borderId="10" xfId="8049" applyNumberFormat="1" applyFill="1" applyBorder="1" applyAlignment="1">
      <alignment horizontal="center"/>
    </xf>
    <xf numFmtId="164" fontId="2" fillId="0" borderId="10" xfId="8053" applyNumberFormat="1" applyFill="1" applyBorder="1" applyAlignment="1">
      <alignment horizontal="center"/>
    </xf>
    <xf numFmtId="164" fontId="2" fillId="0" borderId="10" xfId="8057" applyNumberFormat="1" applyFill="1" applyBorder="1" applyAlignment="1">
      <alignment horizontal="center"/>
    </xf>
    <xf numFmtId="164" fontId="2" fillId="0" borderId="10" xfId="8061" applyNumberFormat="1" applyFill="1" applyBorder="1" applyAlignment="1">
      <alignment horizontal="center"/>
    </xf>
    <xf numFmtId="164" fontId="2" fillId="0" borderId="10" xfId="8065" applyNumberFormat="1" applyFill="1" applyBorder="1" applyAlignment="1">
      <alignment horizontal="center"/>
    </xf>
    <xf numFmtId="164" fontId="2" fillId="0" borderId="10" xfId="7982" applyNumberFormat="1" applyFill="1" applyBorder="1" applyAlignment="1">
      <alignment horizontal="center"/>
    </xf>
    <xf numFmtId="164" fontId="2" fillId="0" borderId="10" xfId="7978" applyNumberFormat="1" applyFill="1" applyBorder="1" applyAlignment="1">
      <alignment horizontal="center"/>
    </xf>
    <xf numFmtId="164" fontId="2" fillId="0" borderId="10" xfId="8031" applyNumberFormat="1" applyFill="1" applyBorder="1" applyAlignment="1">
      <alignment horizontal="center"/>
    </xf>
    <xf numFmtId="164" fontId="2" fillId="0" borderId="10" xfId="8039" applyNumberFormat="1" applyFill="1" applyBorder="1" applyAlignment="1">
      <alignment horizontal="center"/>
    </xf>
    <xf numFmtId="164" fontId="2" fillId="0" borderId="10" xfId="8046" applyNumberFormat="1" applyFill="1" applyBorder="1" applyAlignment="1">
      <alignment horizontal="center"/>
    </xf>
    <xf numFmtId="164" fontId="2" fillId="0" borderId="10" xfId="8050" applyNumberFormat="1" applyFill="1" applyBorder="1" applyAlignment="1">
      <alignment horizontal="center"/>
    </xf>
    <xf numFmtId="164" fontId="2" fillId="0" borderId="10" xfId="8054" applyNumberFormat="1" applyFill="1" applyBorder="1" applyAlignment="1">
      <alignment horizontal="center"/>
    </xf>
    <xf numFmtId="164" fontId="2" fillId="0" borderId="10" xfId="8058" applyNumberFormat="1" applyFill="1" applyBorder="1" applyAlignment="1">
      <alignment horizontal="center"/>
    </xf>
    <xf numFmtId="164" fontId="2" fillId="0" borderId="10" xfId="8062" applyNumberFormat="1" applyFill="1" applyBorder="1" applyAlignment="1">
      <alignment horizontal="center"/>
    </xf>
    <xf numFmtId="164" fontId="2" fillId="0" borderId="10" xfId="8066" applyNumberFormat="1" applyFill="1" applyBorder="1" applyAlignment="1">
      <alignment horizontal="center"/>
    </xf>
    <xf numFmtId="164" fontId="2" fillId="0" borderId="14" xfId="7973" applyNumberFormat="1" applyFill="1" applyBorder="1" applyAlignment="1">
      <alignment horizontal="center"/>
    </xf>
    <xf numFmtId="164" fontId="2" fillId="0" borderId="14" xfId="8005" applyNumberFormat="1" applyFill="1" applyBorder="1" applyAlignment="1">
      <alignment horizontal="center"/>
    </xf>
    <xf numFmtId="164" fontId="2" fillId="0" borderId="14" xfId="7976" applyNumberFormat="1" applyFill="1" applyBorder="1" applyAlignment="1">
      <alignment horizontal="center"/>
    </xf>
    <xf numFmtId="164" fontId="2" fillId="0" borderId="14" xfId="8033" applyNumberFormat="1" applyFill="1" applyBorder="1" applyAlignment="1">
      <alignment horizontal="center"/>
    </xf>
    <xf numFmtId="164" fontId="2" fillId="0" borderId="14" xfId="8041" applyNumberFormat="1" applyFill="1" applyBorder="1" applyAlignment="1">
      <alignment horizontal="center"/>
    </xf>
    <xf numFmtId="164" fontId="2" fillId="0" borderId="14" xfId="8047" applyNumberFormat="1" applyFill="1" applyBorder="1" applyAlignment="1">
      <alignment horizontal="center"/>
    </xf>
    <xf numFmtId="164" fontId="2" fillId="0" borderId="14" xfId="8051" applyNumberFormat="1" applyFill="1" applyBorder="1" applyAlignment="1">
      <alignment horizontal="center"/>
    </xf>
    <xf numFmtId="164" fontId="2" fillId="0" borderId="14" xfId="8055" applyNumberFormat="1" applyFill="1" applyBorder="1" applyAlignment="1">
      <alignment horizontal="center"/>
    </xf>
    <xf numFmtId="164" fontId="2" fillId="0" borderId="14" xfId="8059" applyNumberFormat="1" applyFill="1" applyBorder="1" applyAlignment="1">
      <alignment horizontal="center"/>
    </xf>
    <xf numFmtId="164" fontId="8" fillId="0" borderId="14" xfId="517" applyNumberFormat="1" applyFill="1" applyBorder="1" applyAlignment="1">
      <alignment horizontal="center"/>
    </xf>
    <xf numFmtId="164" fontId="2" fillId="0" borderId="14" xfId="8063" applyNumberFormat="1" applyFill="1" applyBorder="1" applyAlignment="1">
      <alignment horizontal="center"/>
    </xf>
    <xf numFmtId="0" fontId="54" fillId="0" borderId="0" xfId="0" applyFont="1"/>
    <xf numFmtId="0" fontId="69" fillId="0" borderId="0" xfId="0" applyFont="1" applyAlignment="1">
      <alignment horizontal="right"/>
    </xf>
    <xf numFmtId="9" fontId="69" fillId="0" borderId="0" xfId="0" applyNumberFormat="1" applyFont="1" applyAlignment="1">
      <alignment horizontal="center"/>
    </xf>
    <xf numFmtId="0" fontId="54" fillId="0" borderId="0" xfId="0" applyFont="1" applyAlignment="1">
      <alignment horizontal="center"/>
    </xf>
    <xf numFmtId="0" fontId="5" fillId="0" borderId="0" xfId="8067" applyAlignment="1"/>
    <xf numFmtId="0" fontId="5" fillId="0" borderId="0" xfId="8067"/>
    <xf numFmtId="0" fontId="5" fillId="0" borderId="0" xfId="8067" applyBorder="1"/>
    <xf numFmtId="0" fontId="6" fillId="0" borderId="0" xfId="8067" applyFont="1" applyBorder="1"/>
    <xf numFmtId="0" fontId="5" fillId="0" borderId="17" xfId="8067" applyFill="1" applyBorder="1"/>
    <xf numFmtId="0" fontId="5" fillId="0" borderId="54" xfId="8067" applyFill="1" applyBorder="1"/>
    <xf numFmtId="179" fontId="5" fillId="0" borderId="0" xfId="8067" applyNumberFormat="1" applyBorder="1"/>
    <xf numFmtId="179" fontId="6" fillId="0" borderId="0" xfId="8067" applyNumberFormat="1" applyFont="1" applyBorder="1"/>
    <xf numFmtId="180" fontId="5" fillId="0" borderId="54" xfId="8067" applyNumberFormat="1" applyFill="1" applyBorder="1"/>
    <xf numFmtId="9" fontId="0" fillId="0" borderId="54" xfId="8068" applyFont="1" applyFill="1" applyBorder="1"/>
    <xf numFmtId="0" fontId="5" fillId="0" borderId="58" xfId="8067" applyFill="1" applyBorder="1" applyAlignment="1">
      <alignment horizontal="left"/>
    </xf>
    <xf numFmtId="0" fontId="5" fillId="0" borderId="21" xfId="8067" applyFill="1" applyBorder="1" applyAlignment="1">
      <alignment horizontal="left"/>
    </xf>
    <xf numFmtId="9" fontId="0" fillId="0" borderId="59" xfId="8068" applyFont="1" applyFill="1" applyBorder="1"/>
    <xf numFmtId="3" fontId="5" fillId="0" borderId="54" xfId="8067" applyNumberFormat="1" applyFill="1" applyBorder="1"/>
    <xf numFmtId="0" fontId="5" fillId="0" borderId="52" xfId="8067" applyFont="1" applyFill="1" applyBorder="1" applyAlignment="1">
      <alignment horizontal="left"/>
    </xf>
    <xf numFmtId="0" fontId="5" fillId="0" borderId="55" xfId="8067" applyFill="1" applyBorder="1" applyAlignment="1">
      <alignment horizontal="left"/>
    </xf>
    <xf numFmtId="0" fontId="5" fillId="0" borderId="52" xfId="8067" applyFont="1" applyFill="1" applyBorder="1" applyAlignment="1"/>
    <xf numFmtId="0" fontId="5" fillId="0" borderId="64" xfId="8067" applyFill="1" applyBorder="1" applyAlignment="1">
      <alignment horizontal="left"/>
    </xf>
    <xf numFmtId="0" fontId="5" fillId="0" borderId="65" xfId="8067" applyFill="1" applyBorder="1" applyAlignment="1">
      <alignment horizontal="left"/>
    </xf>
    <xf numFmtId="2" fontId="5" fillId="0" borderId="22" xfId="8067" applyNumberFormat="1" applyFill="1" applyBorder="1"/>
    <xf numFmtId="0" fontId="5" fillId="0" borderId="60" xfId="8067" applyFill="1" applyBorder="1" applyAlignment="1">
      <alignment horizontal="left"/>
    </xf>
    <xf numFmtId="0" fontId="5" fillId="0" borderId="39" xfId="8067" applyFill="1" applyBorder="1" applyAlignment="1">
      <alignment horizontal="left"/>
    </xf>
    <xf numFmtId="0" fontId="5" fillId="0" borderId="0" xfId="8067" applyFill="1" applyBorder="1" applyAlignment="1">
      <alignment horizontal="center"/>
    </xf>
    <xf numFmtId="0" fontId="5" fillId="0" borderId="0" xfId="8067" applyFill="1" applyBorder="1"/>
    <xf numFmtId="0" fontId="6" fillId="0" borderId="32" xfId="8067" applyFont="1" applyFill="1" applyBorder="1" applyAlignment="1"/>
    <xf numFmtId="0" fontId="5" fillId="0" borderId="34" xfId="8067" applyFill="1" applyBorder="1"/>
    <xf numFmtId="0" fontId="5" fillId="0" borderId="40" xfId="8067" applyFill="1" applyBorder="1"/>
    <xf numFmtId="0" fontId="5" fillId="0" borderId="49" xfId="8067" applyFill="1" applyBorder="1"/>
    <xf numFmtId="181" fontId="5" fillId="0" borderId="50" xfId="8067" applyNumberFormat="1" applyFont="1" applyFill="1" applyBorder="1" applyAlignment="1"/>
    <xf numFmtId="0" fontId="5" fillId="0" borderId="50" xfId="8067" applyFill="1" applyBorder="1"/>
    <xf numFmtId="0" fontId="5" fillId="0" borderId="51" xfId="8067" applyFill="1" applyBorder="1"/>
    <xf numFmtId="0" fontId="5" fillId="0" borderId="66" xfId="8067" applyFill="1" applyBorder="1"/>
    <xf numFmtId="0" fontId="5" fillId="0" borderId="10" xfId="8067" applyFill="1" applyBorder="1"/>
    <xf numFmtId="181" fontId="5" fillId="0" borderId="55" xfId="8067" applyNumberFormat="1" applyFont="1" applyFill="1" applyBorder="1" applyAlignment="1"/>
    <xf numFmtId="0" fontId="5" fillId="0" borderId="55" xfId="8067" applyFill="1" applyBorder="1"/>
    <xf numFmtId="0" fontId="5" fillId="0" borderId="56" xfId="8067" applyFill="1" applyBorder="1"/>
    <xf numFmtId="165" fontId="5" fillId="0" borderId="10" xfId="8067" applyNumberFormat="1" applyFill="1" applyBorder="1"/>
    <xf numFmtId="0" fontId="5" fillId="0" borderId="58" xfId="8067" applyFill="1" applyBorder="1"/>
    <xf numFmtId="181" fontId="5" fillId="0" borderId="67" xfId="8067" applyNumberFormat="1" applyFont="1" applyFill="1" applyBorder="1" applyAlignment="1"/>
    <xf numFmtId="0" fontId="5" fillId="0" borderId="67" xfId="8067" applyFill="1" applyBorder="1"/>
    <xf numFmtId="0" fontId="5" fillId="0" borderId="68" xfId="8067" applyFill="1" applyBorder="1"/>
    <xf numFmtId="0" fontId="5" fillId="0" borderId="69" xfId="8067" applyFill="1" applyBorder="1"/>
    <xf numFmtId="0" fontId="5" fillId="0" borderId="70" xfId="8067" applyFill="1" applyBorder="1"/>
    <xf numFmtId="0" fontId="5" fillId="0" borderId="30" xfId="8067" applyFill="1" applyBorder="1"/>
    <xf numFmtId="0" fontId="5" fillId="0" borderId="0" xfId="8067" applyFill="1"/>
    <xf numFmtId="0" fontId="6" fillId="0" borderId="32" xfId="8067" applyFont="1" applyFill="1" applyBorder="1" applyAlignment="1">
      <alignment horizontal="left"/>
    </xf>
    <xf numFmtId="0" fontId="6" fillId="0" borderId="34" xfId="8067" applyFont="1" applyFill="1" applyBorder="1" applyAlignment="1">
      <alignment horizontal="left"/>
    </xf>
    <xf numFmtId="0" fontId="6" fillId="0" borderId="40" xfId="8067" applyFont="1" applyFill="1" applyBorder="1" applyAlignment="1">
      <alignment horizontal="left"/>
    </xf>
    <xf numFmtId="179" fontId="5" fillId="0" borderId="0" xfId="8067" applyNumberFormat="1"/>
    <xf numFmtId="0" fontId="5" fillId="0" borderId="71" xfId="8067" applyFill="1" applyBorder="1"/>
    <xf numFmtId="2" fontId="5" fillId="0" borderId="59" xfId="8067" applyNumberFormat="1" applyFill="1" applyBorder="1"/>
    <xf numFmtId="181" fontId="5" fillId="0" borderId="21" xfId="8067" applyNumberFormat="1" applyFont="1" applyFill="1" applyBorder="1" applyAlignment="1"/>
    <xf numFmtId="0" fontId="5" fillId="0" borderId="21" xfId="8067" applyFill="1" applyBorder="1"/>
    <xf numFmtId="0" fontId="5" fillId="0" borderId="39" xfId="8067" applyFill="1" applyBorder="1"/>
    <xf numFmtId="2" fontId="5" fillId="0" borderId="50" xfId="8067" applyNumberFormat="1" applyFont="1" applyFill="1" applyBorder="1" applyAlignment="1"/>
    <xf numFmtId="182" fontId="5" fillId="0" borderId="51" xfId="8067" applyNumberFormat="1" applyFont="1" applyFill="1" applyBorder="1" applyAlignment="1"/>
    <xf numFmtId="2" fontId="5" fillId="0" borderId="55" xfId="8067" applyNumberFormat="1" applyFont="1" applyFill="1" applyBorder="1" applyAlignment="1"/>
    <xf numFmtId="182" fontId="5" fillId="0" borderId="56" xfId="8067" applyNumberFormat="1" applyFont="1" applyFill="1" applyBorder="1" applyAlignment="1"/>
    <xf numFmtId="179" fontId="5" fillId="0" borderId="10" xfId="8067" applyNumberFormat="1" applyFill="1" applyBorder="1"/>
    <xf numFmtId="183" fontId="5" fillId="0" borderId="56" xfId="8067" applyNumberFormat="1" applyFont="1" applyFill="1" applyBorder="1" applyAlignment="1"/>
    <xf numFmtId="178" fontId="5" fillId="0" borderId="55" xfId="8067" applyNumberFormat="1" applyFont="1" applyFill="1" applyBorder="1" applyAlignment="1"/>
    <xf numFmtId="184" fontId="5" fillId="0" borderId="56" xfId="8067" applyNumberFormat="1" applyFont="1" applyFill="1" applyBorder="1" applyAlignment="1"/>
    <xf numFmtId="0" fontId="5" fillId="0" borderId="59" xfId="8067" applyFill="1" applyBorder="1"/>
    <xf numFmtId="178" fontId="5" fillId="0" borderId="72" xfId="8067" applyNumberFormat="1" applyFont="1" applyFill="1" applyBorder="1" applyAlignment="1"/>
    <xf numFmtId="184" fontId="5" fillId="0" borderId="39" xfId="8067" applyNumberFormat="1" applyFont="1" applyFill="1" applyBorder="1" applyAlignment="1"/>
    <xf numFmtId="0" fontId="5" fillId="0" borderId="0" xfId="8069"/>
    <xf numFmtId="0" fontId="5" fillId="0" borderId="0" xfId="8069" applyFont="1" applyBorder="1" applyAlignment="1">
      <alignment horizontal="left" vertical="top" wrapText="1"/>
    </xf>
    <xf numFmtId="0" fontId="5" fillId="0" borderId="0" xfId="8069" applyFont="1" applyBorder="1" applyAlignment="1">
      <alignment horizontal="right" vertical="top" wrapText="1"/>
    </xf>
    <xf numFmtId="0" fontId="5" fillId="0" borderId="73" xfId="8069" applyFont="1" applyFill="1" applyBorder="1"/>
    <xf numFmtId="2" fontId="5" fillId="0" borderId="74" xfId="8069" applyNumberFormat="1" applyFont="1" applyFill="1" applyBorder="1" applyAlignment="1">
      <alignment horizontal="right"/>
    </xf>
    <xf numFmtId="0" fontId="5" fillId="0" borderId="74" xfId="8069" applyFont="1" applyFill="1" applyBorder="1" applyAlignment="1">
      <alignment horizontal="left"/>
    </xf>
    <xf numFmtId="0" fontId="5" fillId="0" borderId="75" xfId="8069" applyFont="1" applyFill="1" applyBorder="1" applyAlignment="1">
      <alignment horizontal="left"/>
    </xf>
    <xf numFmtId="0" fontId="5" fillId="0" borderId="0" xfId="8069" applyAlignment="1"/>
    <xf numFmtId="0" fontId="5" fillId="0" borderId="0" xfId="8069" applyBorder="1"/>
    <xf numFmtId="164" fontId="5" fillId="0" borderId="74" xfId="8069" applyNumberFormat="1" applyFont="1" applyFill="1" applyBorder="1" applyAlignment="1">
      <alignment horizontal="right"/>
    </xf>
    <xf numFmtId="165" fontId="5" fillId="0" borderId="74" xfId="8069" applyNumberFormat="1" applyFont="1" applyFill="1" applyBorder="1" applyAlignment="1">
      <alignment horizontal="right"/>
    </xf>
    <xf numFmtId="0" fontId="5" fillId="0" borderId="64" xfId="8069" applyFont="1" applyFill="1" applyBorder="1"/>
    <xf numFmtId="165" fontId="5" fillId="0" borderId="67" xfId="8069" applyNumberFormat="1" applyFont="1" applyFill="1" applyBorder="1" applyAlignment="1">
      <alignment horizontal="right"/>
    </xf>
    <xf numFmtId="0" fontId="5" fillId="0" borderId="67" xfId="8069" applyFont="1" applyFill="1" applyBorder="1" applyAlignment="1">
      <alignment horizontal="left"/>
    </xf>
    <xf numFmtId="0" fontId="5" fillId="0" borderId="68" xfId="8069" applyFont="1" applyFill="1" applyBorder="1" applyAlignment="1">
      <alignment horizontal="left"/>
    </xf>
    <xf numFmtId="0" fontId="5" fillId="0" borderId="21" xfId="8069" applyFont="1" applyFill="1" applyBorder="1"/>
    <xf numFmtId="185" fontId="5" fillId="0" borderId="21" xfId="8069" applyNumberFormat="1" applyFont="1" applyFill="1" applyBorder="1" applyAlignment="1">
      <alignment horizontal="center"/>
    </xf>
    <xf numFmtId="0" fontId="5" fillId="0" borderId="21" xfId="8069" applyFont="1" applyFill="1" applyBorder="1" applyAlignment="1">
      <alignment horizontal="center"/>
    </xf>
    <xf numFmtId="0" fontId="5" fillId="0" borderId="0" xfId="8069" applyFont="1"/>
    <xf numFmtId="0" fontId="93" fillId="0" borderId="0" xfId="8069" applyFont="1"/>
    <xf numFmtId="0" fontId="5" fillId="0" borderId="69" xfId="8069" applyFont="1" applyFill="1" applyBorder="1"/>
    <xf numFmtId="1" fontId="5" fillId="0" borderId="76" xfId="8069" applyNumberFormat="1" applyFont="1" applyFill="1" applyBorder="1" applyAlignment="1">
      <alignment horizontal="right"/>
    </xf>
    <xf numFmtId="0" fontId="5" fillId="0" borderId="77" xfId="8069" applyFont="1" applyFill="1" applyBorder="1" applyAlignment="1">
      <alignment horizontal="left" indent="1"/>
    </xf>
    <xf numFmtId="0" fontId="5" fillId="0" borderId="74" xfId="8069" applyFont="1" applyFill="1" applyBorder="1" applyAlignment="1">
      <alignment horizontal="center"/>
    </xf>
    <xf numFmtId="0" fontId="5" fillId="0" borderId="75" xfId="8069" applyFont="1" applyFill="1" applyBorder="1" applyAlignment="1">
      <alignment horizontal="center"/>
    </xf>
    <xf numFmtId="179" fontId="5" fillId="0" borderId="0" xfId="8069" applyNumberFormat="1" applyBorder="1"/>
    <xf numFmtId="179" fontId="6" fillId="0" borderId="0" xfId="8069" applyNumberFormat="1" applyFont="1" applyBorder="1"/>
    <xf numFmtId="1" fontId="5" fillId="0" borderId="78" xfId="8069" applyNumberFormat="1" applyFont="1" applyFill="1" applyBorder="1" applyAlignment="1">
      <alignment horizontal="right"/>
    </xf>
    <xf numFmtId="1" fontId="5" fillId="0" borderId="65" xfId="8069" applyNumberFormat="1" applyFont="1" applyFill="1" applyBorder="1" applyAlignment="1">
      <alignment horizontal="right"/>
    </xf>
    <xf numFmtId="0" fontId="5" fillId="0" borderId="72" xfId="8069" applyFont="1" applyFill="1" applyBorder="1" applyAlignment="1">
      <alignment horizontal="left" indent="1"/>
    </xf>
    <xf numFmtId="0" fontId="5" fillId="0" borderId="67" xfId="8069" applyFont="1" applyFill="1" applyBorder="1" applyAlignment="1">
      <alignment horizontal="center"/>
    </xf>
    <xf numFmtId="0" fontId="5" fillId="0" borderId="68" xfId="8069" applyFont="1" applyFill="1" applyBorder="1" applyAlignment="1">
      <alignment horizontal="center"/>
    </xf>
    <xf numFmtId="0" fontId="5" fillId="0" borderId="0" xfId="8069" quotePrefix="1" applyFont="1" applyAlignment="1">
      <alignment horizontal="left" vertical="center" indent="2"/>
    </xf>
    <xf numFmtId="0" fontId="6" fillId="0" borderId="0" xfId="8069" applyFont="1" applyFill="1" applyBorder="1" applyAlignment="1">
      <alignment horizontal="center"/>
    </xf>
    <xf numFmtId="0" fontId="5" fillId="0" borderId="0" xfId="8069" applyFont="1" applyAlignment="1">
      <alignment horizontal="left" indent="3"/>
    </xf>
    <xf numFmtId="0" fontId="5" fillId="0" borderId="0" xfId="8069" applyFont="1" applyAlignment="1">
      <alignment horizontal="left"/>
    </xf>
    <xf numFmtId="0" fontId="5" fillId="0" borderId="0" xfId="8067" applyFont="1"/>
    <xf numFmtId="0" fontId="6" fillId="0" borderId="79" xfId="8069" applyFont="1" applyBorder="1" applyAlignment="1"/>
    <xf numFmtId="0" fontId="6" fillId="0" borderId="79" xfId="8069" applyFont="1" applyBorder="1" applyAlignment="1">
      <alignment vertical="center"/>
    </xf>
    <xf numFmtId="0" fontId="6" fillId="0" borderId="39" xfId="8069" applyFont="1" applyBorder="1" applyAlignment="1">
      <alignment vertical="center"/>
    </xf>
    <xf numFmtId="0" fontId="5" fillId="0" borderId="80" xfId="8069" applyBorder="1" applyAlignment="1">
      <alignment vertical="center"/>
    </xf>
    <xf numFmtId="0" fontId="5" fillId="0" borderId="83" xfId="8069" applyBorder="1" applyAlignment="1">
      <alignment vertical="center"/>
    </xf>
    <xf numFmtId="0" fontId="5" fillId="0" borderId="81" xfId="8069" applyBorder="1"/>
    <xf numFmtId="0" fontId="5" fillId="0" borderId="85" xfId="8069" applyBorder="1" applyAlignment="1">
      <alignment vertical="center"/>
    </xf>
    <xf numFmtId="0" fontId="5" fillId="0" borderId="86" xfId="8069" applyBorder="1" applyAlignment="1">
      <alignment vertical="center"/>
    </xf>
    <xf numFmtId="0" fontId="5" fillId="0" borderId="87" xfId="8069" applyBorder="1"/>
    <xf numFmtId="0" fontId="5" fillId="0" borderId="66" xfId="8069" applyBorder="1"/>
    <xf numFmtId="0" fontId="5" fillId="0" borderId="10" xfId="8069" applyBorder="1"/>
    <xf numFmtId="0" fontId="5" fillId="0" borderId="85" xfId="8069" applyBorder="1"/>
    <xf numFmtId="0" fontId="5" fillId="0" borderId="86" xfId="8069" applyBorder="1"/>
    <xf numFmtId="0" fontId="5" fillId="0" borderId="85" xfId="8069" applyBorder="1" applyAlignment="1">
      <alignment wrapText="1"/>
    </xf>
    <xf numFmtId="0" fontId="5" fillId="0" borderId="66" xfId="8069" applyBorder="1" applyAlignment="1">
      <alignment wrapText="1"/>
    </xf>
    <xf numFmtId="0" fontId="5" fillId="0" borderId="15" xfId="8069" applyBorder="1"/>
    <xf numFmtId="0" fontId="5" fillId="0" borderId="84" xfId="8069" applyBorder="1" applyAlignment="1">
      <alignment vertical="top" textRotation="90" wrapText="1"/>
    </xf>
    <xf numFmtId="0" fontId="5" fillId="0" borderId="31" xfId="8069" applyBorder="1" applyAlignment="1">
      <alignment vertical="top" textRotation="90" wrapText="1"/>
    </xf>
    <xf numFmtId="0" fontId="5" fillId="0" borderId="88" xfId="8069" applyBorder="1"/>
    <xf numFmtId="0" fontId="5" fillId="0" borderId="22" xfId="8069" applyBorder="1"/>
    <xf numFmtId="0" fontId="5" fillId="0" borderId="82" xfId="8069" applyBorder="1"/>
    <xf numFmtId="0" fontId="5" fillId="0" borderId="10" xfId="8069" applyBorder="1" applyAlignment="1">
      <alignment horizontal="center"/>
    </xf>
    <xf numFmtId="0" fontId="5" fillId="0" borderId="10" xfId="8069" applyFont="1" applyBorder="1" applyAlignment="1">
      <alignment horizontal="center"/>
    </xf>
    <xf numFmtId="0" fontId="5" fillId="0" borderId="23" xfId="8069" applyFont="1" applyFill="1" applyBorder="1" applyAlignment="1">
      <alignment horizontal="center"/>
    </xf>
    <xf numFmtId="0" fontId="5" fillId="0" borderId="0" xfId="8069" applyAlignment="1">
      <alignment horizontal="center"/>
    </xf>
    <xf numFmtId="0" fontId="32" fillId="0" borderId="12" xfId="0" applyFont="1" applyFill="1" applyBorder="1" applyAlignment="1">
      <alignment horizontal="left"/>
    </xf>
    <xf numFmtId="0" fontId="32" fillId="0" borderId="19" xfId="0" applyFont="1" applyFill="1" applyBorder="1" applyAlignment="1">
      <alignment horizontal="left"/>
    </xf>
    <xf numFmtId="0" fontId="32" fillId="0" borderId="13" xfId="0" applyFont="1" applyFill="1" applyBorder="1" applyAlignment="1">
      <alignment horizontal="left"/>
    </xf>
    <xf numFmtId="0" fontId="32" fillId="0" borderId="12" xfId="0" applyFont="1" applyFill="1" applyBorder="1" applyAlignment="1">
      <alignment horizontal="center"/>
    </xf>
    <xf numFmtId="0" fontId="41" fillId="0" borderId="19" xfId="0" applyFont="1" applyFill="1" applyBorder="1" applyAlignment="1">
      <alignment horizontal="center"/>
    </xf>
    <xf numFmtId="0" fontId="41" fillId="0" borderId="13" xfId="0" applyFont="1" applyFill="1" applyBorder="1" applyAlignment="1">
      <alignment horizontal="center"/>
    </xf>
    <xf numFmtId="0" fontId="41" fillId="0" borderId="12" xfId="0" applyFont="1" applyFill="1" applyBorder="1" applyAlignment="1">
      <alignment horizontal="center"/>
    </xf>
    <xf numFmtId="0" fontId="32" fillId="0" borderId="10" xfId="0" applyFont="1" applyFill="1" applyBorder="1" applyAlignment="1">
      <alignment horizontal="center" wrapText="1"/>
    </xf>
    <xf numFmtId="0" fontId="6" fillId="0" borderId="0" xfId="0" applyFont="1" applyBorder="1" applyAlignment="1">
      <alignment horizontal="center"/>
    </xf>
    <xf numFmtId="0" fontId="6" fillId="0" borderId="0" xfId="0" applyFont="1" applyFill="1" applyBorder="1" applyAlignment="1">
      <alignment horizontal="center"/>
    </xf>
    <xf numFmtId="0" fontId="6" fillId="0" borderId="28" xfId="0" applyFont="1" applyBorder="1" applyAlignment="1">
      <alignment horizontal="center"/>
    </xf>
    <xf numFmtId="0" fontId="32" fillId="0" borderId="20" xfId="0" applyFont="1" applyFill="1" applyBorder="1" applyAlignment="1">
      <alignment horizontal="center"/>
    </xf>
    <xf numFmtId="0" fontId="32" fillId="0" borderId="23" xfId="0" applyFont="1" applyFill="1" applyBorder="1" applyAlignment="1">
      <alignment horizontal="center"/>
    </xf>
    <xf numFmtId="0" fontId="41" fillId="0" borderId="14" xfId="0" applyFont="1" applyFill="1" applyBorder="1" applyAlignment="1">
      <alignment horizontal="center"/>
    </xf>
    <xf numFmtId="0" fontId="32" fillId="0" borderId="10" xfId="0" applyFont="1" applyFill="1" applyBorder="1" applyAlignment="1">
      <alignment horizontal="center"/>
    </xf>
    <xf numFmtId="0" fontId="32" fillId="0" borderId="12" xfId="0" applyFont="1" applyBorder="1" applyAlignment="1">
      <alignment horizontal="center"/>
    </xf>
    <xf numFmtId="0" fontId="32" fillId="0" borderId="19" xfId="0" applyFont="1" applyBorder="1" applyAlignment="1">
      <alignment horizontal="center"/>
    </xf>
    <xf numFmtId="0" fontId="32" fillId="0" borderId="20" xfId="0" applyFont="1" applyFill="1" applyBorder="1" applyAlignment="1">
      <alignment horizontal="center" wrapText="1"/>
    </xf>
    <xf numFmtId="0" fontId="32" fillId="0" borderId="23" xfId="0" applyFont="1" applyFill="1" applyBorder="1" applyAlignment="1">
      <alignment horizontal="center" wrapText="1"/>
    </xf>
    <xf numFmtId="0" fontId="41" fillId="0" borderId="14" xfId="0" applyFont="1" applyFill="1" applyBorder="1" applyAlignment="1">
      <alignment horizontal="center" wrapText="1"/>
    </xf>
    <xf numFmtId="0" fontId="0" fillId="0" borderId="12" xfId="0" applyFill="1" applyBorder="1" applyAlignment="1">
      <alignment horizontal="center"/>
    </xf>
    <xf numFmtId="0" fontId="0" fillId="0" borderId="19" xfId="0" applyFill="1" applyBorder="1" applyAlignment="1">
      <alignment horizontal="center"/>
    </xf>
    <xf numFmtId="0" fontId="0" fillId="0" borderId="13" xfId="0" applyFill="1" applyBorder="1" applyAlignment="1">
      <alignment horizontal="center"/>
    </xf>
    <xf numFmtId="0" fontId="6" fillId="0" borderId="28" xfId="0" applyFont="1" applyFill="1" applyBorder="1" applyAlignment="1">
      <alignment horizontal="center"/>
    </xf>
    <xf numFmtId="0" fontId="32" fillId="0" borderId="10" xfId="0" applyFont="1" applyBorder="1" applyAlignment="1">
      <alignment horizontal="center" wrapText="1"/>
    </xf>
    <xf numFmtId="0" fontId="32" fillId="0" borderId="10" xfId="0" applyFont="1" applyBorder="1" applyAlignment="1">
      <alignment horizontal="center"/>
    </xf>
    <xf numFmtId="0" fontId="32" fillId="0" borderId="19" xfId="0" applyFont="1" applyFill="1" applyBorder="1" applyAlignment="1">
      <alignment horizontal="center"/>
    </xf>
    <xf numFmtId="0" fontId="32" fillId="0" borderId="12" xfId="0" applyFont="1" applyBorder="1" applyAlignment="1">
      <alignment horizontal="center" wrapText="1"/>
    </xf>
    <xf numFmtId="0" fontId="8" fillId="0" borderId="20" xfId="517" applyBorder="1" applyAlignment="1">
      <alignment horizontal="center" vertical="center" wrapText="1"/>
    </xf>
    <xf numFmtId="0" fontId="8" fillId="0" borderId="14" xfId="517" applyBorder="1" applyAlignment="1">
      <alignment horizontal="center" vertical="center" wrapText="1"/>
    </xf>
    <xf numFmtId="0" fontId="8" fillId="0" borderId="23" xfId="517" applyBorder="1" applyAlignment="1">
      <alignment horizontal="center" vertical="center" wrapText="1"/>
    </xf>
    <xf numFmtId="0" fontId="6" fillId="31" borderId="10" xfId="517" applyFont="1" applyFill="1" applyBorder="1" applyAlignment="1">
      <alignment horizontal="center" vertical="center"/>
    </xf>
    <xf numFmtId="0" fontId="6" fillId="31" borderId="10" xfId="517" applyFont="1" applyFill="1" applyBorder="1" applyAlignment="1">
      <alignment horizontal="center" vertical="center" wrapText="1"/>
    </xf>
    <xf numFmtId="0" fontId="6" fillId="31" borderId="22" xfId="517" applyFont="1" applyFill="1" applyBorder="1" applyAlignment="1">
      <alignment horizontal="center" vertical="center" wrapText="1"/>
    </xf>
    <xf numFmtId="0" fontId="6" fillId="31" borderId="29" xfId="517" applyFont="1" applyFill="1" applyBorder="1" applyAlignment="1">
      <alignment horizontal="center" vertical="center" wrapText="1"/>
    </xf>
    <xf numFmtId="0" fontId="6" fillId="31" borderId="31" xfId="517" applyFont="1" applyFill="1" applyBorder="1" applyAlignment="1">
      <alignment horizontal="center" vertical="center" wrapText="1"/>
    </xf>
    <xf numFmtId="0" fontId="6" fillId="31" borderId="32" xfId="517" applyFont="1" applyFill="1" applyBorder="1" applyAlignment="1">
      <alignment horizontal="center" vertical="center"/>
    </xf>
    <xf numFmtId="0" fontId="6" fillId="31" borderId="34" xfId="517" applyFont="1" applyFill="1" applyBorder="1" applyAlignment="1">
      <alignment horizontal="center" vertical="center"/>
    </xf>
    <xf numFmtId="0" fontId="6" fillId="31" borderId="40" xfId="517" applyFont="1" applyFill="1" applyBorder="1" applyAlignment="1">
      <alignment horizontal="center" vertical="center"/>
    </xf>
    <xf numFmtId="0" fontId="40" fillId="31" borderId="29" xfId="517" applyFont="1" applyFill="1" applyBorder="1" applyAlignment="1">
      <alignment horizontal="center" vertical="center" wrapText="1"/>
    </xf>
    <xf numFmtId="0" fontId="40" fillId="31" borderId="31" xfId="517" applyFont="1" applyFill="1" applyBorder="1" applyAlignment="1">
      <alignment horizontal="center" vertical="center" wrapText="1"/>
    </xf>
    <xf numFmtId="0" fontId="6" fillId="31" borderId="29" xfId="517" applyFont="1" applyFill="1" applyBorder="1" applyAlignment="1">
      <alignment horizontal="center" vertical="center"/>
    </xf>
    <xf numFmtId="0" fontId="6" fillId="31" borderId="31" xfId="517" applyFont="1" applyFill="1" applyBorder="1" applyAlignment="1">
      <alignment horizontal="center" vertical="center"/>
    </xf>
    <xf numFmtId="0" fontId="6" fillId="31" borderId="37" xfId="517" applyFont="1" applyFill="1" applyBorder="1" applyAlignment="1">
      <alignment horizontal="center" vertical="center" wrapText="1"/>
    </xf>
    <xf numFmtId="0" fontId="6" fillId="31" borderId="38" xfId="517" applyFont="1" applyFill="1" applyBorder="1" applyAlignment="1">
      <alignment horizontal="center" vertical="center"/>
    </xf>
    <xf numFmtId="0" fontId="6" fillId="31" borderId="30" xfId="517" applyFont="1" applyFill="1" applyBorder="1" applyAlignment="1">
      <alignment horizontal="center" vertical="center" wrapText="1"/>
    </xf>
    <xf numFmtId="0" fontId="6" fillId="31" borderId="39" xfId="517" applyFont="1" applyFill="1" applyBorder="1" applyAlignment="1">
      <alignment horizontal="center" vertical="center" wrapText="1"/>
    </xf>
    <xf numFmtId="0" fontId="44" fillId="31" borderId="29" xfId="517" applyFont="1" applyFill="1" applyBorder="1" applyAlignment="1">
      <alignment horizontal="center" vertical="center" wrapText="1"/>
    </xf>
    <xf numFmtId="0" fontId="44" fillId="31" borderId="31" xfId="517" applyFont="1" applyFill="1" applyBorder="1" applyAlignment="1">
      <alignment horizontal="center" vertical="center" wrapText="1"/>
    </xf>
    <xf numFmtId="0" fontId="8" fillId="0" borderId="10" xfId="517" applyBorder="1" applyAlignment="1">
      <alignment horizontal="center"/>
    </xf>
    <xf numFmtId="0" fontId="8" fillId="0" borderId="12" xfId="517" applyBorder="1" applyAlignment="1">
      <alignment horizontal="center"/>
    </xf>
    <xf numFmtId="0" fontId="8" fillId="0" borderId="13" xfId="517" applyBorder="1" applyAlignment="1">
      <alignment horizontal="center"/>
    </xf>
    <xf numFmtId="0" fontId="5" fillId="0" borderId="57" xfId="8067" applyFill="1" applyBorder="1" applyAlignment="1">
      <alignment horizontal="left"/>
    </xf>
    <xf numFmtId="0" fontId="5" fillId="0" borderId="56" xfId="8067" applyFill="1" applyBorder="1" applyAlignment="1">
      <alignment horizontal="left"/>
    </xf>
    <xf numFmtId="0" fontId="6" fillId="0" borderId="32" xfId="8067" applyFont="1" applyFill="1" applyBorder="1" applyAlignment="1">
      <alignment horizontal="center"/>
    </xf>
    <xf numFmtId="0" fontId="6" fillId="0" borderId="34" xfId="8067" applyFont="1" applyFill="1" applyBorder="1" applyAlignment="1">
      <alignment horizontal="center"/>
    </xf>
    <xf numFmtId="0" fontId="6" fillId="0" borderId="40" xfId="8067" applyFont="1" applyFill="1" applyBorder="1" applyAlignment="1">
      <alignment horizontal="center"/>
    </xf>
    <xf numFmtId="0" fontId="6" fillId="0" borderId="32" xfId="8069" applyFont="1" applyFill="1" applyBorder="1" applyAlignment="1">
      <alignment horizontal="center"/>
    </xf>
    <xf numFmtId="0" fontId="6" fillId="0" borderId="34" xfId="8069" applyFont="1" applyFill="1" applyBorder="1" applyAlignment="1">
      <alignment horizontal="center"/>
    </xf>
    <xf numFmtId="0" fontId="6" fillId="0" borderId="40" xfId="8069" applyFont="1" applyFill="1" applyBorder="1" applyAlignment="1">
      <alignment horizontal="center"/>
    </xf>
    <xf numFmtId="0" fontId="5" fillId="0" borderId="0" xfId="8067" applyFill="1" applyAlignment="1">
      <alignment horizontal="left" wrapText="1"/>
    </xf>
    <xf numFmtId="0" fontId="5" fillId="0" borderId="52" xfId="8067" applyFill="1" applyBorder="1" applyAlignment="1">
      <alignment horizontal="left"/>
    </xf>
    <xf numFmtId="0" fontId="5" fillId="0" borderId="53" xfId="8067" applyFill="1" applyBorder="1" applyAlignment="1">
      <alignment horizontal="left"/>
    </xf>
    <xf numFmtId="0" fontId="5" fillId="0" borderId="52" xfId="8067" applyFont="1" applyFill="1" applyBorder="1" applyAlignment="1">
      <alignment horizontal="left"/>
    </xf>
    <xf numFmtId="0" fontId="5" fillId="0" borderId="60" xfId="8067" applyFill="1" applyBorder="1" applyAlignment="1">
      <alignment horizontal="left"/>
    </xf>
    <xf numFmtId="0" fontId="5" fillId="0" borderId="39" xfId="8067" applyFill="1" applyBorder="1" applyAlignment="1">
      <alignment horizontal="left"/>
    </xf>
    <xf numFmtId="0" fontId="5" fillId="0" borderId="32" xfId="8067" applyFill="1" applyBorder="1" applyAlignment="1">
      <alignment horizontal="center"/>
    </xf>
    <xf numFmtId="0" fontId="5" fillId="0" borderId="34" xfId="8067" applyFill="1" applyBorder="1" applyAlignment="1">
      <alignment horizontal="center"/>
    </xf>
    <xf numFmtId="0" fontId="5" fillId="0" borderId="40" xfId="8067" applyFill="1" applyBorder="1" applyAlignment="1">
      <alignment horizontal="center"/>
    </xf>
    <xf numFmtId="0" fontId="5" fillId="0" borderId="61" xfId="8067" applyFill="1" applyBorder="1" applyAlignment="1">
      <alignment horizontal="left"/>
    </xf>
    <xf numFmtId="0" fontId="5" fillId="0" borderId="62" xfId="8067" applyFill="1" applyBorder="1" applyAlignment="1">
      <alignment horizontal="left"/>
    </xf>
    <xf numFmtId="0" fontId="5" fillId="0" borderId="63" xfId="8067" applyFill="1" applyBorder="1" applyAlignment="1">
      <alignment horizontal="left"/>
    </xf>
    <xf numFmtId="0" fontId="5" fillId="0" borderId="51" xfId="8067" applyFill="1" applyBorder="1" applyAlignment="1">
      <alignment horizontal="left"/>
    </xf>
    <xf numFmtId="0" fontId="5" fillId="0" borderId="49" xfId="8067" applyFill="1" applyBorder="1" applyAlignment="1">
      <alignment horizontal="left"/>
    </xf>
    <xf numFmtId="0" fontId="5" fillId="0" borderId="17" xfId="8067" applyFill="1" applyBorder="1" applyAlignment="1">
      <alignment horizontal="left"/>
    </xf>
    <xf numFmtId="0" fontId="5" fillId="0" borderId="50" xfId="8067" applyFont="1" applyFill="1" applyBorder="1" applyAlignment="1">
      <alignment horizontal="left"/>
    </xf>
    <xf numFmtId="0" fontId="5" fillId="0" borderId="51" xfId="8067" applyFont="1" applyFill="1" applyBorder="1" applyAlignment="1">
      <alignment horizontal="left"/>
    </xf>
    <xf numFmtId="0" fontId="5" fillId="0" borderId="55" xfId="8067" applyFont="1" applyFill="1" applyBorder="1" applyAlignment="1">
      <alignment horizontal="left"/>
    </xf>
    <xf numFmtId="0" fontId="5" fillId="0" borderId="56" xfId="8067" applyFont="1" applyFill="1" applyBorder="1" applyAlignment="1">
      <alignment horizontal="left"/>
    </xf>
    <xf numFmtId="0" fontId="6" fillId="0" borderId="32" xfId="8069" applyFont="1" applyBorder="1" applyAlignment="1">
      <alignment horizontal="center" wrapText="1"/>
    </xf>
    <xf numFmtId="0" fontId="6" fillId="0" borderId="34" xfId="8069" applyFont="1" applyBorder="1" applyAlignment="1">
      <alignment horizontal="center"/>
    </xf>
    <xf numFmtId="0" fontId="6" fillId="0" borderId="40" xfId="8069" applyFont="1" applyBorder="1" applyAlignment="1">
      <alignment horizontal="center"/>
    </xf>
    <xf numFmtId="0" fontId="6" fillId="0" borderId="80" xfId="8069" applyFont="1" applyBorder="1" applyAlignment="1">
      <alignment horizontal="center" vertical="center"/>
    </xf>
    <xf numFmtId="0" fontId="6" fillId="0" borderId="71" xfId="8069" applyFont="1" applyBorder="1" applyAlignment="1">
      <alignment horizontal="center" vertical="center"/>
    </xf>
    <xf numFmtId="0" fontId="6" fillId="0" borderId="17" xfId="8069" applyFont="1" applyBorder="1" applyAlignment="1">
      <alignment horizontal="center" vertical="center" wrapText="1"/>
    </xf>
    <xf numFmtId="0" fontId="6" fillId="0" borderId="81" xfId="8069" applyFont="1" applyBorder="1" applyAlignment="1">
      <alignment horizontal="center" vertical="center"/>
    </xf>
    <xf numFmtId="0" fontId="6" fillId="0" borderId="22" xfId="8069" applyFont="1" applyBorder="1" applyAlignment="1">
      <alignment horizontal="center" vertical="center"/>
    </xf>
    <xf numFmtId="0" fontId="6" fillId="0" borderId="82" xfId="8069" applyFont="1" applyBorder="1" applyAlignment="1">
      <alignment horizontal="center" vertical="center"/>
    </xf>
    <xf numFmtId="0" fontId="5" fillId="0" borderId="29" xfId="8069" applyBorder="1" applyAlignment="1">
      <alignment horizontal="center" vertical="center" textRotation="90" wrapText="1"/>
    </xf>
    <xf numFmtId="0" fontId="5" fillId="0" borderId="84" xfId="8069" applyBorder="1" applyAlignment="1">
      <alignment horizontal="center" vertical="center" textRotation="90" wrapText="1"/>
    </xf>
    <xf numFmtId="49" fontId="7" fillId="0" borderId="0" xfId="8069" applyNumberFormat="1" applyFont="1" applyFill="1" applyAlignment="1">
      <alignment horizontal="left" vertical="center" wrapText="1"/>
    </xf>
  </cellXfs>
  <cellStyles count="8070">
    <cellStyle name="#,###" xfId="60"/>
    <cellStyle name="#,### 2" xfId="61"/>
    <cellStyle name="#,### 2 2" xfId="62"/>
    <cellStyle name="#,### 3" xfId="63"/>
    <cellStyle name="#,###.00" xfId="64"/>
    <cellStyle name="#,###.00 2" xfId="65"/>
    <cellStyle name="#,###.00 2 2" xfId="66"/>
    <cellStyle name="#,###.00 3" xfId="67"/>
    <cellStyle name="#.0" xfId="68"/>
    <cellStyle name="#.0 2" xfId="69"/>
    <cellStyle name="#.0 2 2" xfId="70"/>
    <cellStyle name="#.0 2 2 2" xfId="71"/>
    <cellStyle name="#.0 2 3" xfId="72"/>
    <cellStyle name="#.0 3" xfId="73"/>
    <cellStyle name="#.0 3 2" xfId="74"/>
    <cellStyle name="#.0 4" xfId="75"/>
    <cellStyle name="_PS3 Inventory for Sens. Study" xfId="76"/>
    <cellStyle name="_PS3 Inventory for Sens. Study 2" xfId="77"/>
    <cellStyle name="_source loc and params" xfId="78"/>
    <cellStyle name="_source loc and params 2" xfId="79"/>
    <cellStyle name="20% - Accent1" xfId="1" builtinId="30" customBuiltin="1"/>
    <cellStyle name="20% - Accent1 2" xfId="80"/>
    <cellStyle name="20% - Accent1 2 2" xfId="81"/>
    <cellStyle name="20% - Accent1 2 2 2" xfId="82"/>
    <cellStyle name="20% - Accent1 2 2 2 2" xfId="83"/>
    <cellStyle name="20% - Accent1 2 2 2 2 2" xfId="7675"/>
    <cellStyle name="20% - Accent1 2 2 2 3" xfId="6087"/>
    <cellStyle name="20% - Accent1 2 2 3" xfId="84"/>
    <cellStyle name="20% - Accent1 2 2 3 2" xfId="6882"/>
    <cellStyle name="20% - Accent1 2 2 4" xfId="5294"/>
    <cellStyle name="20% - Accent1 2 3" xfId="85"/>
    <cellStyle name="20% - Accent1 2 3 2" xfId="86"/>
    <cellStyle name="20% - Accent1 2 3 2 2" xfId="7279"/>
    <cellStyle name="20% - Accent1 2 3 3" xfId="5691"/>
    <cellStyle name="20% - Accent1 2 4" xfId="87"/>
    <cellStyle name="20% - Accent1 2 4 2" xfId="6486"/>
    <cellStyle name="20% - Accent1 2 5" xfId="4898"/>
    <cellStyle name="20% - Accent1 3" xfId="88"/>
    <cellStyle name="20% - Accent1 3 2" xfId="89"/>
    <cellStyle name="20% - Accent1 3 2 2" xfId="90"/>
    <cellStyle name="20% - Accent1 3 2 2 2" xfId="91"/>
    <cellStyle name="20% - Accent1 3 2 2 2 2" xfId="7707"/>
    <cellStyle name="20% - Accent1 3 2 2 3" xfId="6119"/>
    <cellStyle name="20% - Accent1 3 2 3" xfId="92"/>
    <cellStyle name="20% - Accent1 3 2 3 2" xfId="6914"/>
    <cellStyle name="20% - Accent1 3 2 4" xfId="5326"/>
    <cellStyle name="20% - Accent1 3 3" xfId="93"/>
    <cellStyle name="20% - Accent1 3 3 2" xfId="94"/>
    <cellStyle name="20% - Accent1 3 3 2 2" xfId="7311"/>
    <cellStyle name="20% - Accent1 3 3 3" xfId="5723"/>
    <cellStyle name="20% - Accent1 3 4" xfId="95"/>
    <cellStyle name="20% - Accent1 3 4 2" xfId="6518"/>
    <cellStyle name="20% - Accent1 3 5" xfId="4930"/>
    <cellStyle name="20% - Accent1 4" xfId="96"/>
    <cellStyle name="20% - Accent1 4 2" xfId="97"/>
    <cellStyle name="20% - Accent1 4 2 2" xfId="98"/>
    <cellStyle name="20% - Accent1 4 2 2 2" xfId="99"/>
    <cellStyle name="20% - Accent1 4 2 2 2 2" xfId="7925"/>
    <cellStyle name="20% - Accent1 4 2 2 3" xfId="6337"/>
    <cellStyle name="20% - Accent1 4 2 3" xfId="100"/>
    <cellStyle name="20% - Accent1 4 2 3 2" xfId="7132"/>
    <cellStyle name="20% - Accent1 4 2 4" xfId="5544"/>
    <cellStyle name="20% - Accent1 4 3" xfId="101"/>
    <cellStyle name="20% - Accent1 4 3 2" xfId="102"/>
    <cellStyle name="20% - Accent1 4 3 2 2" xfId="7529"/>
    <cellStyle name="20% - Accent1 4 3 3" xfId="5941"/>
    <cellStyle name="20% - Accent1 4 4" xfId="103"/>
    <cellStyle name="20% - Accent1 4 4 2" xfId="6736"/>
    <cellStyle name="20% - Accent1 4 5" xfId="5148"/>
    <cellStyle name="20% - Accent1 5" xfId="104"/>
    <cellStyle name="20% - Accent1 5 2" xfId="105"/>
    <cellStyle name="20% - Accent1 5 2 2" xfId="106"/>
    <cellStyle name="20% - Accent1 5 2 2 2" xfId="7576"/>
    <cellStyle name="20% - Accent1 5 2 3" xfId="5988"/>
    <cellStyle name="20% - Accent1 5 3" xfId="107"/>
    <cellStyle name="20% - Accent1 5 3 2" xfId="6783"/>
    <cellStyle name="20% - Accent1 5 4" xfId="5195"/>
    <cellStyle name="20% - Accent1 6" xfId="108"/>
    <cellStyle name="20% - Accent1 6 2" xfId="109"/>
    <cellStyle name="20% - Accent1 6 2 2" xfId="7180"/>
    <cellStyle name="20% - Accent1 6 3" xfId="5592"/>
    <cellStyle name="20% - Accent1 7" xfId="4753"/>
    <cellStyle name="20% - Accent1 7 2" xfId="6387"/>
    <cellStyle name="20% - Accent1 8" xfId="4787"/>
    <cellStyle name="20% - Accent1 9" xfId="7990"/>
    <cellStyle name="20% - Accent2" xfId="2" builtinId="34" customBuiltin="1"/>
    <cellStyle name="20% - Accent2 2" xfId="110"/>
    <cellStyle name="20% - Accent2 2 2" xfId="111"/>
    <cellStyle name="20% - Accent2 2 2 2" xfId="112"/>
    <cellStyle name="20% - Accent2 2 2 2 2" xfId="113"/>
    <cellStyle name="20% - Accent2 2 2 2 2 2" xfId="7678"/>
    <cellStyle name="20% - Accent2 2 2 2 3" xfId="6090"/>
    <cellStyle name="20% - Accent2 2 2 3" xfId="114"/>
    <cellStyle name="20% - Accent2 2 2 3 2" xfId="6885"/>
    <cellStyle name="20% - Accent2 2 2 4" xfId="5297"/>
    <cellStyle name="20% - Accent2 2 3" xfId="115"/>
    <cellStyle name="20% - Accent2 2 3 2" xfId="116"/>
    <cellStyle name="20% - Accent2 2 3 2 2" xfId="7282"/>
    <cellStyle name="20% - Accent2 2 3 3" xfId="5694"/>
    <cellStyle name="20% - Accent2 2 4" xfId="117"/>
    <cellStyle name="20% - Accent2 2 4 2" xfId="6489"/>
    <cellStyle name="20% - Accent2 2 5" xfId="4901"/>
    <cellStyle name="20% - Accent2 3" xfId="118"/>
    <cellStyle name="20% - Accent2 3 2" xfId="119"/>
    <cellStyle name="20% - Accent2 3 2 2" xfId="120"/>
    <cellStyle name="20% - Accent2 3 2 2 2" xfId="121"/>
    <cellStyle name="20% - Accent2 3 2 2 2 2" xfId="7709"/>
    <cellStyle name="20% - Accent2 3 2 2 3" xfId="6121"/>
    <cellStyle name="20% - Accent2 3 2 3" xfId="122"/>
    <cellStyle name="20% - Accent2 3 2 3 2" xfId="6916"/>
    <cellStyle name="20% - Accent2 3 2 4" xfId="5328"/>
    <cellStyle name="20% - Accent2 3 3" xfId="123"/>
    <cellStyle name="20% - Accent2 3 3 2" xfId="124"/>
    <cellStyle name="20% - Accent2 3 3 2 2" xfId="7313"/>
    <cellStyle name="20% - Accent2 3 3 3" xfId="5725"/>
    <cellStyle name="20% - Accent2 3 4" xfId="125"/>
    <cellStyle name="20% - Accent2 3 4 2" xfId="6520"/>
    <cellStyle name="20% - Accent2 3 5" xfId="4932"/>
    <cellStyle name="20% - Accent2 4" xfId="126"/>
    <cellStyle name="20% - Accent2 4 2" xfId="127"/>
    <cellStyle name="20% - Accent2 4 2 2" xfId="128"/>
    <cellStyle name="20% - Accent2 4 2 2 2" xfId="129"/>
    <cellStyle name="20% - Accent2 4 2 2 2 2" xfId="7929"/>
    <cellStyle name="20% - Accent2 4 2 2 3" xfId="6341"/>
    <cellStyle name="20% - Accent2 4 2 3" xfId="130"/>
    <cellStyle name="20% - Accent2 4 2 3 2" xfId="7136"/>
    <cellStyle name="20% - Accent2 4 2 4" xfId="5548"/>
    <cellStyle name="20% - Accent2 4 3" xfId="131"/>
    <cellStyle name="20% - Accent2 4 3 2" xfId="132"/>
    <cellStyle name="20% - Accent2 4 3 2 2" xfId="7533"/>
    <cellStyle name="20% - Accent2 4 3 3" xfId="5945"/>
    <cellStyle name="20% - Accent2 4 4" xfId="133"/>
    <cellStyle name="20% - Accent2 4 4 2" xfId="6740"/>
    <cellStyle name="20% - Accent2 4 5" xfId="5152"/>
    <cellStyle name="20% - Accent2 5" xfId="134"/>
    <cellStyle name="20% - Accent2 5 2" xfId="135"/>
    <cellStyle name="20% - Accent2 5 2 2" xfId="136"/>
    <cellStyle name="20% - Accent2 5 2 2 2" xfId="7578"/>
    <cellStyle name="20% - Accent2 5 2 3" xfId="5990"/>
    <cellStyle name="20% - Accent2 5 3" xfId="137"/>
    <cellStyle name="20% - Accent2 5 3 2" xfId="6785"/>
    <cellStyle name="20% - Accent2 5 4" xfId="5197"/>
    <cellStyle name="20% - Accent2 6" xfId="138"/>
    <cellStyle name="20% - Accent2 6 2" xfId="139"/>
    <cellStyle name="20% - Accent2 6 2 2" xfId="7182"/>
    <cellStyle name="20% - Accent2 6 3" xfId="5594"/>
    <cellStyle name="20% - Accent2 7" xfId="4754"/>
    <cellStyle name="20% - Accent2 7 2" xfId="6389"/>
    <cellStyle name="20% - Accent2 8" xfId="4791"/>
    <cellStyle name="20% - Accent2 9" xfId="7994"/>
    <cellStyle name="20% - Accent3" xfId="3" builtinId="38" customBuiltin="1"/>
    <cellStyle name="20% - Accent3 2" xfId="140"/>
    <cellStyle name="20% - Accent3 2 2" xfId="141"/>
    <cellStyle name="20% - Accent3 2 2 2" xfId="142"/>
    <cellStyle name="20% - Accent3 2 2 2 2" xfId="143"/>
    <cellStyle name="20% - Accent3 2 2 2 2 2" xfId="7680"/>
    <cellStyle name="20% - Accent3 2 2 2 3" xfId="6092"/>
    <cellStyle name="20% - Accent3 2 2 3" xfId="144"/>
    <cellStyle name="20% - Accent3 2 2 3 2" xfId="6887"/>
    <cellStyle name="20% - Accent3 2 2 4" xfId="5299"/>
    <cellStyle name="20% - Accent3 2 3" xfId="145"/>
    <cellStyle name="20% - Accent3 2 3 2" xfId="146"/>
    <cellStyle name="20% - Accent3 2 3 2 2" xfId="7284"/>
    <cellStyle name="20% - Accent3 2 3 3" xfId="5696"/>
    <cellStyle name="20% - Accent3 2 4" xfId="147"/>
    <cellStyle name="20% - Accent3 2 4 2" xfId="6491"/>
    <cellStyle name="20% - Accent3 2 5" xfId="4903"/>
    <cellStyle name="20% - Accent3 3" xfId="148"/>
    <cellStyle name="20% - Accent3 3 2" xfId="149"/>
    <cellStyle name="20% - Accent3 3 2 2" xfId="150"/>
    <cellStyle name="20% - Accent3 3 2 2 2" xfId="151"/>
    <cellStyle name="20% - Accent3 3 2 2 2 2" xfId="7712"/>
    <cellStyle name="20% - Accent3 3 2 2 3" xfId="6124"/>
    <cellStyle name="20% - Accent3 3 2 3" xfId="152"/>
    <cellStyle name="20% - Accent3 3 2 3 2" xfId="6919"/>
    <cellStyle name="20% - Accent3 3 2 4" xfId="5331"/>
    <cellStyle name="20% - Accent3 3 3" xfId="153"/>
    <cellStyle name="20% - Accent3 3 3 2" xfId="154"/>
    <cellStyle name="20% - Accent3 3 3 2 2" xfId="7316"/>
    <cellStyle name="20% - Accent3 3 3 3" xfId="5728"/>
    <cellStyle name="20% - Accent3 3 4" xfId="155"/>
    <cellStyle name="20% - Accent3 3 4 2" xfId="6523"/>
    <cellStyle name="20% - Accent3 3 5" xfId="4935"/>
    <cellStyle name="20% - Accent3 4" xfId="156"/>
    <cellStyle name="20% - Accent3 4 2" xfId="157"/>
    <cellStyle name="20% - Accent3 4 2 2" xfId="158"/>
    <cellStyle name="20% - Accent3 4 2 2 2" xfId="159"/>
    <cellStyle name="20% - Accent3 4 2 2 2 2" xfId="7932"/>
    <cellStyle name="20% - Accent3 4 2 2 3" xfId="6344"/>
    <cellStyle name="20% - Accent3 4 2 3" xfId="160"/>
    <cellStyle name="20% - Accent3 4 2 3 2" xfId="7139"/>
    <cellStyle name="20% - Accent3 4 2 4" xfId="5551"/>
    <cellStyle name="20% - Accent3 4 3" xfId="161"/>
    <cellStyle name="20% - Accent3 4 3 2" xfId="162"/>
    <cellStyle name="20% - Accent3 4 3 2 2" xfId="7536"/>
    <cellStyle name="20% - Accent3 4 3 3" xfId="5948"/>
    <cellStyle name="20% - Accent3 4 4" xfId="163"/>
    <cellStyle name="20% - Accent3 4 4 2" xfId="6743"/>
    <cellStyle name="20% - Accent3 4 5" xfId="5155"/>
    <cellStyle name="20% - Accent3 5" xfId="164"/>
    <cellStyle name="20% - Accent3 5 2" xfId="165"/>
    <cellStyle name="20% - Accent3 5 2 2" xfId="166"/>
    <cellStyle name="20% - Accent3 5 2 2 2" xfId="7580"/>
    <cellStyle name="20% - Accent3 5 2 3" xfId="5992"/>
    <cellStyle name="20% - Accent3 5 3" xfId="167"/>
    <cellStyle name="20% - Accent3 5 3 2" xfId="6787"/>
    <cellStyle name="20% - Accent3 5 4" xfId="5199"/>
    <cellStyle name="20% - Accent3 6" xfId="168"/>
    <cellStyle name="20% - Accent3 6 2" xfId="169"/>
    <cellStyle name="20% - Accent3 6 2 2" xfId="7184"/>
    <cellStyle name="20% - Accent3 6 3" xfId="5596"/>
    <cellStyle name="20% - Accent3 7" xfId="4755"/>
    <cellStyle name="20% - Accent3 7 2" xfId="6391"/>
    <cellStyle name="20% - Accent3 8" xfId="4795"/>
    <cellStyle name="20% - Accent3 9" xfId="7998"/>
    <cellStyle name="20% - Accent4" xfId="4" builtinId="42" customBuiltin="1"/>
    <cellStyle name="20% - Accent4 2" xfId="170"/>
    <cellStyle name="20% - Accent4 2 2" xfId="171"/>
    <cellStyle name="20% - Accent4 2 2 2" xfId="172"/>
    <cellStyle name="20% - Accent4 2 2 2 2" xfId="173"/>
    <cellStyle name="20% - Accent4 2 2 2 2 2" xfId="7683"/>
    <cellStyle name="20% - Accent4 2 2 2 3" xfId="6095"/>
    <cellStyle name="20% - Accent4 2 2 3" xfId="174"/>
    <cellStyle name="20% - Accent4 2 2 3 2" xfId="6890"/>
    <cellStyle name="20% - Accent4 2 2 4" xfId="5302"/>
    <cellStyle name="20% - Accent4 2 3" xfId="175"/>
    <cellStyle name="20% - Accent4 2 3 2" xfId="176"/>
    <cellStyle name="20% - Accent4 2 3 2 2" xfId="7287"/>
    <cellStyle name="20% - Accent4 2 3 3" xfId="5699"/>
    <cellStyle name="20% - Accent4 2 4" xfId="177"/>
    <cellStyle name="20% - Accent4 2 4 2" xfId="6494"/>
    <cellStyle name="20% - Accent4 2 5" xfId="4906"/>
    <cellStyle name="20% - Accent4 3" xfId="178"/>
    <cellStyle name="20% - Accent4 3 2" xfId="179"/>
    <cellStyle name="20% - Accent4 3 2 2" xfId="180"/>
    <cellStyle name="20% - Accent4 3 2 2 2" xfId="181"/>
    <cellStyle name="20% - Accent4 3 2 2 2 2" xfId="7715"/>
    <cellStyle name="20% - Accent4 3 2 2 3" xfId="6127"/>
    <cellStyle name="20% - Accent4 3 2 3" xfId="182"/>
    <cellStyle name="20% - Accent4 3 2 3 2" xfId="6922"/>
    <cellStyle name="20% - Accent4 3 2 4" xfId="5334"/>
    <cellStyle name="20% - Accent4 3 3" xfId="183"/>
    <cellStyle name="20% - Accent4 3 3 2" xfId="184"/>
    <cellStyle name="20% - Accent4 3 3 2 2" xfId="7319"/>
    <cellStyle name="20% - Accent4 3 3 3" xfId="5731"/>
    <cellStyle name="20% - Accent4 3 4" xfId="185"/>
    <cellStyle name="20% - Accent4 3 4 2" xfId="6526"/>
    <cellStyle name="20% - Accent4 3 5" xfId="4938"/>
    <cellStyle name="20% - Accent4 4" xfId="186"/>
    <cellStyle name="20% - Accent4 4 2" xfId="187"/>
    <cellStyle name="20% - Accent4 4 2 2" xfId="188"/>
    <cellStyle name="20% - Accent4 4 2 2 2" xfId="189"/>
    <cellStyle name="20% - Accent4 4 2 2 2 2" xfId="7936"/>
    <cellStyle name="20% - Accent4 4 2 2 3" xfId="6348"/>
    <cellStyle name="20% - Accent4 4 2 3" xfId="190"/>
    <cellStyle name="20% - Accent4 4 2 3 2" xfId="7143"/>
    <cellStyle name="20% - Accent4 4 2 4" xfId="5555"/>
    <cellStyle name="20% - Accent4 4 3" xfId="191"/>
    <cellStyle name="20% - Accent4 4 3 2" xfId="192"/>
    <cellStyle name="20% - Accent4 4 3 2 2" xfId="7540"/>
    <cellStyle name="20% - Accent4 4 3 3" xfId="5952"/>
    <cellStyle name="20% - Accent4 4 4" xfId="193"/>
    <cellStyle name="20% - Accent4 4 4 2" xfId="6747"/>
    <cellStyle name="20% - Accent4 4 5" xfId="5159"/>
    <cellStyle name="20% - Accent4 5" xfId="194"/>
    <cellStyle name="20% - Accent4 5 2" xfId="195"/>
    <cellStyle name="20% - Accent4 5 2 2" xfId="196"/>
    <cellStyle name="20% - Accent4 5 2 2 2" xfId="7582"/>
    <cellStyle name="20% - Accent4 5 2 3" xfId="5994"/>
    <cellStyle name="20% - Accent4 5 3" xfId="197"/>
    <cellStyle name="20% - Accent4 5 3 2" xfId="6789"/>
    <cellStyle name="20% - Accent4 5 4" xfId="5201"/>
    <cellStyle name="20% - Accent4 6" xfId="198"/>
    <cellStyle name="20% - Accent4 6 2" xfId="199"/>
    <cellStyle name="20% - Accent4 6 2 2" xfId="7186"/>
    <cellStyle name="20% - Accent4 6 3" xfId="5598"/>
    <cellStyle name="20% - Accent4 7" xfId="4756"/>
    <cellStyle name="20% - Accent4 7 2" xfId="6393"/>
    <cellStyle name="20% - Accent4 8" xfId="4799"/>
    <cellStyle name="20% - Accent4 9" xfId="8002"/>
    <cellStyle name="20% - Accent5" xfId="5" builtinId="46" customBuiltin="1"/>
    <cellStyle name="20% - Accent5 2" xfId="200"/>
    <cellStyle name="20% - Accent5 2 2" xfId="201"/>
    <cellStyle name="20% - Accent5 2 2 2" xfId="202"/>
    <cellStyle name="20% - Accent5 2 2 2 2" xfId="203"/>
    <cellStyle name="20% - Accent5 2 2 2 2 2" xfId="7687"/>
    <cellStyle name="20% - Accent5 2 2 2 3" xfId="6099"/>
    <cellStyle name="20% - Accent5 2 2 3" xfId="204"/>
    <cellStyle name="20% - Accent5 2 2 3 2" xfId="6894"/>
    <cellStyle name="20% - Accent5 2 2 4" xfId="5306"/>
    <cellStyle name="20% - Accent5 2 3" xfId="205"/>
    <cellStyle name="20% - Accent5 2 3 2" xfId="206"/>
    <cellStyle name="20% - Accent5 2 3 2 2" xfId="7291"/>
    <cellStyle name="20% - Accent5 2 3 3" xfId="5703"/>
    <cellStyle name="20% - Accent5 2 4" xfId="207"/>
    <cellStyle name="20% - Accent5 2 4 2" xfId="6498"/>
    <cellStyle name="20% - Accent5 2 5" xfId="4910"/>
    <cellStyle name="20% - Accent5 3" xfId="208"/>
    <cellStyle name="20% - Accent5 3 2" xfId="209"/>
    <cellStyle name="20% - Accent5 3 2 2" xfId="210"/>
    <cellStyle name="20% - Accent5 3 2 2 2" xfId="211"/>
    <cellStyle name="20% - Accent5 3 2 2 2 2" xfId="7717"/>
    <cellStyle name="20% - Accent5 3 2 2 3" xfId="6129"/>
    <cellStyle name="20% - Accent5 3 2 3" xfId="212"/>
    <cellStyle name="20% - Accent5 3 2 3 2" xfId="6924"/>
    <cellStyle name="20% - Accent5 3 2 4" xfId="5336"/>
    <cellStyle name="20% - Accent5 3 3" xfId="213"/>
    <cellStyle name="20% - Accent5 3 3 2" xfId="214"/>
    <cellStyle name="20% - Accent5 3 3 2 2" xfId="7321"/>
    <cellStyle name="20% - Accent5 3 3 3" xfId="5733"/>
    <cellStyle name="20% - Accent5 3 4" xfId="215"/>
    <cellStyle name="20% - Accent5 3 4 2" xfId="6528"/>
    <cellStyle name="20% - Accent5 3 5" xfId="4940"/>
    <cellStyle name="20% - Accent5 4" xfId="216"/>
    <cellStyle name="20% - Accent5 4 2" xfId="217"/>
    <cellStyle name="20% - Accent5 4 2 2" xfId="218"/>
    <cellStyle name="20% - Accent5 4 2 2 2" xfId="219"/>
    <cellStyle name="20% - Accent5 4 2 2 2 2" xfId="7938"/>
    <cellStyle name="20% - Accent5 4 2 2 3" xfId="6350"/>
    <cellStyle name="20% - Accent5 4 2 3" xfId="220"/>
    <cellStyle name="20% - Accent5 4 2 3 2" xfId="7145"/>
    <cellStyle name="20% - Accent5 4 2 4" xfId="5557"/>
    <cellStyle name="20% - Accent5 4 3" xfId="221"/>
    <cellStyle name="20% - Accent5 4 3 2" xfId="222"/>
    <cellStyle name="20% - Accent5 4 3 2 2" xfId="7542"/>
    <cellStyle name="20% - Accent5 4 3 3" xfId="5954"/>
    <cellStyle name="20% - Accent5 4 4" xfId="223"/>
    <cellStyle name="20% - Accent5 4 4 2" xfId="6749"/>
    <cellStyle name="20% - Accent5 4 5" xfId="5161"/>
    <cellStyle name="20% - Accent5 5" xfId="224"/>
    <cellStyle name="20% - Accent5 5 2" xfId="225"/>
    <cellStyle name="20% - Accent5 5 2 2" xfId="226"/>
    <cellStyle name="20% - Accent5 5 2 2 2" xfId="7584"/>
    <cellStyle name="20% - Accent5 5 2 3" xfId="5996"/>
    <cellStyle name="20% - Accent5 5 3" xfId="227"/>
    <cellStyle name="20% - Accent5 5 3 2" xfId="6791"/>
    <cellStyle name="20% - Accent5 5 4" xfId="5203"/>
    <cellStyle name="20% - Accent5 6" xfId="228"/>
    <cellStyle name="20% - Accent5 6 2" xfId="229"/>
    <cellStyle name="20% - Accent5 6 2 2" xfId="7188"/>
    <cellStyle name="20% - Accent5 6 3" xfId="5600"/>
    <cellStyle name="20% - Accent5 7" xfId="4757"/>
    <cellStyle name="20% - Accent5 7 2" xfId="6395"/>
    <cellStyle name="20% - Accent5 8" xfId="4803"/>
    <cellStyle name="20% - Accent5 9" xfId="8006"/>
    <cellStyle name="20% - Accent6" xfId="6" builtinId="50" customBuiltin="1"/>
    <cellStyle name="20% - Accent6 2" xfId="230"/>
    <cellStyle name="20% - Accent6 2 2" xfId="231"/>
    <cellStyle name="20% - Accent6 2 2 2" xfId="232"/>
    <cellStyle name="20% - Accent6 2 2 2 2" xfId="233"/>
    <cellStyle name="20% - Accent6 2 2 2 2 2" xfId="7690"/>
    <cellStyle name="20% - Accent6 2 2 2 3" xfId="6102"/>
    <cellStyle name="20% - Accent6 2 2 3" xfId="234"/>
    <cellStyle name="20% - Accent6 2 2 3 2" xfId="6897"/>
    <cellStyle name="20% - Accent6 2 2 4" xfId="5309"/>
    <cellStyle name="20% - Accent6 2 3" xfId="235"/>
    <cellStyle name="20% - Accent6 2 3 2" xfId="236"/>
    <cellStyle name="20% - Accent6 2 3 2 2" xfId="7294"/>
    <cellStyle name="20% - Accent6 2 3 3" xfId="5706"/>
    <cellStyle name="20% - Accent6 2 4" xfId="237"/>
    <cellStyle name="20% - Accent6 2 4 2" xfId="6501"/>
    <cellStyle name="20% - Accent6 2 5" xfId="4913"/>
    <cellStyle name="20% - Accent6 3" xfId="238"/>
    <cellStyle name="20% - Accent6 3 2" xfId="239"/>
    <cellStyle name="20% - Accent6 3 2 2" xfId="240"/>
    <cellStyle name="20% - Accent6 3 2 2 2" xfId="241"/>
    <cellStyle name="20% - Accent6 3 2 2 2 2" xfId="7721"/>
    <cellStyle name="20% - Accent6 3 2 2 3" xfId="6133"/>
    <cellStyle name="20% - Accent6 3 2 3" xfId="242"/>
    <cellStyle name="20% - Accent6 3 2 3 2" xfId="6928"/>
    <cellStyle name="20% - Accent6 3 2 4" xfId="5340"/>
    <cellStyle name="20% - Accent6 3 3" xfId="243"/>
    <cellStyle name="20% - Accent6 3 3 2" xfId="244"/>
    <cellStyle name="20% - Accent6 3 3 2 2" xfId="7325"/>
    <cellStyle name="20% - Accent6 3 3 3" xfId="5737"/>
    <cellStyle name="20% - Accent6 3 4" xfId="245"/>
    <cellStyle name="20% - Accent6 3 4 2" xfId="6532"/>
    <cellStyle name="20% - Accent6 3 5" xfId="4944"/>
    <cellStyle name="20% - Accent6 4" xfId="246"/>
    <cellStyle name="20% - Accent6 4 2" xfId="247"/>
    <cellStyle name="20% - Accent6 4 2 2" xfId="248"/>
    <cellStyle name="20% - Accent6 4 2 2 2" xfId="249"/>
    <cellStyle name="20% - Accent6 4 2 2 2 2" xfId="7942"/>
    <cellStyle name="20% - Accent6 4 2 2 3" xfId="6354"/>
    <cellStyle name="20% - Accent6 4 2 3" xfId="250"/>
    <cellStyle name="20% - Accent6 4 2 3 2" xfId="7149"/>
    <cellStyle name="20% - Accent6 4 2 4" xfId="5561"/>
    <cellStyle name="20% - Accent6 4 3" xfId="251"/>
    <cellStyle name="20% - Accent6 4 3 2" xfId="252"/>
    <cellStyle name="20% - Accent6 4 3 2 2" xfId="7546"/>
    <cellStyle name="20% - Accent6 4 3 3" xfId="5958"/>
    <cellStyle name="20% - Accent6 4 4" xfId="253"/>
    <cellStyle name="20% - Accent6 4 4 2" xfId="6753"/>
    <cellStyle name="20% - Accent6 4 5" xfId="5165"/>
    <cellStyle name="20% - Accent6 5" xfId="254"/>
    <cellStyle name="20% - Accent6 5 2" xfId="255"/>
    <cellStyle name="20% - Accent6 5 2 2" xfId="256"/>
    <cellStyle name="20% - Accent6 5 2 2 2" xfId="7586"/>
    <cellStyle name="20% - Accent6 5 2 3" xfId="5998"/>
    <cellStyle name="20% - Accent6 5 3" xfId="257"/>
    <cellStyle name="20% - Accent6 5 3 2" xfId="6793"/>
    <cellStyle name="20% - Accent6 5 4" xfId="5205"/>
    <cellStyle name="20% - Accent6 6" xfId="258"/>
    <cellStyle name="20% - Accent6 6 2" xfId="259"/>
    <cellStyle name="20% - Accent6 6 2 2" xfId="7190"/>
    <cellStyle name="20% - Accent6 6 3" xfId="5602"/>
    <cellStyle name="20% - Accent6 7" xfId="4758"/>
    <cellStyle name="20% - Accent6 7 2" xfId="6397"/>
    <cellStyle name="20% - Accent6 8" xfId="4807"/>
    <cellStyle name="20% - Accent6 9" xfId="8010"/>
    <cellStyle name="2decimal" xfId="7"/>
    <cellStyle name="40% - Accent1" xfId="8" builtinId="31" customBuiltin="1"/>
    <cellStyle name="40% - Accent1 2" xfId="260"/>
    <cellStyle name="40% - Accent1 2 2" xfId="261"/>
    <cellStyle name="40% - Accent1 2 2 2" xfId="262"/>
    <cellStyle name="40% - Accent1 2 2 2 2" xfId="263"/>
    <cellStyle name="40% - Accent1 2 2 2 2 2" xfId="7676"/>
    <cellStyle name="40% - Accent1 2 2 2 3" xfId="6088"/>
    <cellStyle name="40% - Accent1 2 2 3" xfId="264"/>
    <cellStyle name="40% - Accent1 2 2 3 2" xfId="6883"/>
    <cellStyle name="40% - Accent1 2 2 4" xfId="5295"/>
    <cellStyle name="40% - Accent1 2 3" xfId="265"/>
    <cellStyle name="40% - Accent1 2 3 2" xfId="266"/>
    <cellStyle name="40% - Accent1 2 3 2 2" xfId="7280"/>
    <cellStyle name="40% - Accent1 2 3 3" xfId="5692"/>
    <cellStyle name="40% - Accent1 2 4" xfId="267"/>
    <cellStyle name="40% - Accent1 2 4 2" xfId="6487"/>
    <cellStyle name="40% - Accent1 2 5" xfId="4899"/>
    <cellStyle name="40% - Accent1 3" xfId="268"/>
    <cellStyle name="40% - Accent1 3 2" xfId="269"/>
    <cellStyle name="40% - Accent1 3 2 2" xfId="270"/>
    <cellStyle name="40% - Accent1 3 2 2 2" xfId="271"/>
    <cellStyle name="40% - Accent1 3 2 2 2 2" xfId="7708"/>
    <cellStyle name="40% - Accent1 3 2 2 3" xfId="6120"/>
    <cellStyle name="40% - Accent1 3 2 3" xfId="272"/>
    <cellStyle name="40% - Accent1 3 2 3 2" xfId="6915"/>
    <cellStyle name="40% - Accent1 3 2 4" xfId="5327"/>
    <cellStyle name="40% - Accent1 3 3" xfId="273"/>
    <cellStyle name="40% - Accent1 3 3 2" xfId="274"/>
    <cellStyle name="40% - Accent1 3 3 2 2" xfId="7312"/>
    <cellStyle name="40% - Accent1 3 3 3" xfId="5724"/>
    <cellStyle name="40% - Accent1 3 4" xfId="275"/>
    <cellStyle name="40% - Accent1 3 4 2" xfId="6519"/>
    <cellStyle name="40% - Accent1 3 5" xfId="4931"/>
    <cellStyle name="40% - Accent1 4" xfId="276"/>
    <cellStyle name="40% - Accent1 4 2" xfId="277"/>
    <cellStyle name="40% - Accent1 4 2 2" xfId="278"/>
    <cellStyle name="40% - Accent1 4 2 2 2" xfId="279"/>
    <cellStyle name="40% - Accent1 4 2 2 2 2" xfId="7926"/>
    <cellStyle name="40% - Accent1 4 2 2 3" xfId="6338"/>
    <cellStyle name="40% - Accent1 4 2 3" xfId="280"/>
    <cellStyle name="40% - Accent1 4 2 3 2" xfId="7133"/>
    <cellStyle name="40% - Accent1 4 2 4" xfId="5545"/>
    <cellStyle name="40% - Accent1 4 3" xfId="281"/>
    <cellStyle name="40% - Accent1 4 3 2" xfId="282"/>
    <cellStyle name="40% - Accent1 4 3 2 2" xfId="7530"/>
    <cellStyle name="40% - Accent1 4 3 3" xfId="5942"/>
    <cellStyle name="40% - Accent1 4 4" xfId="283"/>
    <cellStyle name="40% - Accent1 4 4 2" xfId="6737"/>
    <cellStyle name="40% - Accent1 4 5" xfId="5149"/>
    <cellStyle name="40% - Accent1 5" xfId="284"/>
    <cellStyle name="40% - Accent1 5 2" xfId="285"/>
    <cellStyle name="40% - Accent1 5 2 2" xfId="286"/>
    <cellStyle name="40% - Accent1 5 2 2 2" xfId="7577"/>
    <cellStyle name="40% - Accent1 5 2 3" xfId="5989"/>
    <cellStyle name="40% - Accent1 5 3" xfId="287"/>
    <cellStyle name="40% - Accent1 5 3 2" xfId="6784"/>
    <cellStyle name="40% - Accent1 5 4" xfId="5196"/>
    <cellStyle name="40% - Accent1 6" xfId="288"/>
    <cellStyle name="40% - Accent1 6 2" xfId="289"/>
    <cellStyle name="40% - Accent1 6 2 2" xfId="7181"/>
    <cellStyle name="40% - Accent1 6 3" xfId="5593"/>
    <cellStyle name="40% - Accent1 7" xfId="4759"/>
    <cellStyle name="40% - Accent1 7 2" xfId="6388"/>
    <cellStyle name="40% - Accent1 8" xfId="4788"/>
    <cellStyle name="40% - Accent1 9" xfId="7991"/>
    <cellStyle name="40% - Accent2" xfId="9" builtinId="35" customBuiltin="1"/>
    <cellStyle name="40% - Accent2 2" xfId="290"/>
    <cellStyle name="40% - Accent2 2 2" xfId="291"/>
    <cellStyle name="40% - Accent2 2 2 2" xfId="292"/>
    <cellStyle name="40% - Accent2 2 2 2 2" xfId="293"/>
    <cellStyle name="40% - Accent2 2 2 2 2 2" xfId="7679"/>
    <cellStyle name="40% - Accent2 2 2 2 3" xfId="6091"/>
    <cellStyle name="40% - Accent2 2 2 3" xfId="294"/>
    <cellStyle name="40% - Accent2 2 2 3 2" xfId="6886"/>
    <cellStyle name="40% - Accent2 2 2 4" xfId="5298"/>
    <cellStyle name="40% - Accent2 2 3" xfId="295"/>
    <cellStyle name="40% - Accent2 2 3 2" xfId="296"/>
    <cellStyle name="40% - Accent2 2 3 2 2" xfId="7283"/>
    <cellStyle name="40% - Accent2 2 3 3" xfId="5695"/>
    <cellStyle name="40% - Accent2 2 4" xfId="297"/>
    <cellStyle name="40% - Accent2 2 4 2" xfId="6490"/>
    <cellStyle name="40% - Accent2 2 5" xfId="4902"/>
    <cellStyle name="40% - Accent2 3" xfId="298"/>
    <cellStyle name="40% - Accent2 3 2" xfId="299"/>
    <cellStyle name="40% - Accent2 3 2 2" xfId="300"/>
    <cellStyle name="40% - Accent2 3 2 2 2" xfId="301"/>
    <cellStyle name="40% - Accent2 3 2 2 2 2" xfId="7710"/>
    <cellStyle name="40% - Accent2 3 2 2 3" xfId="6122"/>
    <cellStyle name="40% - Accent2 3 2 3" xfId="302"/>
    <cellStyle name="40% - Accent2 3 2 3 2" xfId="6917"/>
    <cellStyle name="40% - Accent2 3 2 4" xfId="5329"/>
    <cellStyle name="40% - Accent2 3 3" xfId="303"/>
    <cellStyle name="40% - Accent2 3 3 2" xfId="304"/>
    <cellStyle name="40% - Accent2 3 3 2 2" xfId="7314"/>
    <cellStyle name="40% - Accent2 3 3 3" xfId="5726"/>
    <cellStyle name="40% - Accent2 3 4" xfId="305"/>
    <cellStyle name="40% - Accent2 3 4 2" xfId="6521"/>
    <cellStyle name="40% - Accent2 3 5" xfId="4933"/>
    <cellStyle name="40% - Accent2 4" xfId="306"/>
    <cellStyle name="40% - Accent2 4 2" xfId="307"/>
    <cellStyle name="40% - Accent2 4 2 2" xfId="308"/>
    <cellStyle name="40% - Accent2 4 2 2 2" xfId="309"/>
    <cellStyle name="40% - Accent2 4 2 2 2 2" xfId="7930"/>
    <cellStyle name="40% - Accent2 4 2 2 3" xfId="6342"/>
    <cellStyle name="40% - Accent2 4 2 3" xfId="310"/>
    <cellStyle name="40% - Accent2 4 2 3 2" xfId="7137"/>
    <cellStyle name="40% - Accent2 4 2 4" xfId="5549"/>
    <cellStyle name="40% - Accent2 4 3" xfId="311"/>
    <cellStyle name="40% - Accent2 4 3 2" xfId="312"/>
    <cellStyle name="40% - Accent2 4 3 2 2" xfId="7534"/>
    <cellStyle name="40% - Accent2 4 3 3" xfId="5946"/>
    <cellStyle name="40% - Accent2 4 4" xfId="313"/>
    <cellStyle name="40% - Accent2 4 4 2" xfId="6741"/>
    <cellStyle name="40% - Accent2 4 5" xfId="5153"/>
    <cellStyle name="40% - Accent2 5" xfId="314"/>
    <cellStyle name="40% - Accent2 5 2" xfId="315"/>
    <cellStyle name="40% - Accent2 5 2 2" xfId="316"/>
    <cellStyle name="40% - Accent2 5 2 2 2" xfId="7579"/>
    <cellStyle name="40% - Accent2 5 2 3" xfId="5991"/>
    <cellStyle name="40% - Accent2 5 3" xfId="317"/>
    <cellStyle name="40% - Accent2 5 3 2" xfId="6786"/>
    <cellStyle name="40% - Accent2 5 4" xfId="5198"/>
    <cellStyle name="40% - Accent2 6" xfId="318"/>
    <cellStyle name="40% - Accent2 6 2" xfId="319"/>
    <cellStyle name="40% - Accent2 6 2 2" xfId="7183"/>
    <cellStyle name="40% - Accent2 6 3" xfId="5595"/>
    <cellStyle name="40% - Accent2 7" xfId="4760"/>
    <cellStyle name="40% - Accent2 7 2" xfId="6390"/>
    <cellStyle name="40% - Accent2 8" xfId="4792"/>
    <cellStyle name="40% - Accent2 9" xfId="7995"/>
    <cellStyle name="40% - Accent3" xfId="10" builtinId="39" customBuiltin="1"/>
    <cellStyle name="40% - Accent3 2" xfId="320"/>
    <cellStyle name="40% - Accent3 2 2" xfId="321"/>
    <cellStyle name="40% - Accent3 2 2 2" xfId="322"/>
    <cellStyle name="40% - Accent3 2 2 2 2" xfId="323"/>
    <cellStyle name="40% - Accent3 2 2 2 2 2" xfId="7681"/>
    <cellStyle name="40% - Accent3 2 2 2 3" xfId="6093"/>
    <cellStyle name="40% - Accent3 2 2 3" xfId="324"/>
    <cellStyle name="40% - Accent3 2 2 3 2" xfId="6888"/>
    <cellStyle name="40% - Accent3 2 2 4" xfId="5300"/>
    <cellStyle name="40% - Accent3 2 3" xfId="325"/>
    <cellStyle name="40% - Accent3 2 3 2" xfId="326"/>
    <cellStyle name="40% - Accent3 2 3 2 2" xfId="7285"/>
    <cellStyle name="40% - Accent3 2 3 3" xfId="5697"/>
    <cellStyle name="40% - Accent3 2 4" xfId="327"/>
    <cellStyle name="40% - Accent3 2 4 2" xfId="6492"/>
    <cellStyle name="40% - Accent3 2 5" xfId="4904"/>
    <cellStyle name="40% - Accent3 3" xfId="328"/>
    <cellStyle name="40% - Accent3 3 2" xfId="329"/>
    <cellStyle name="40% - Accent3 3 2 2" xfId="330"/>
    <cellStyle name="40% - Accent3 3 2 2 2" xfId="331"/>
    <cellStyle name="40% - Accent3 3 2 2 2 2" xfId="7713"/>
    <cellStyle name="40% - Accent3 3 2 2 3" xfId="6125"/>
    <cellStyle name="40% - Accent3 3 2 3" xfId="332"/>
    <cellStyle name="40% - Accent3 3 2 3 2" xfId="6920"/>
    <cellStyle name="40% - Accent3 3 2 4" xfId="5332"/>
    <cellStyle name="40% - Accent3 3 3" xfId="333"/>
    <cellStyle name="40% - Accent3 3 3 2" xfId="334"/>
    <cellStyle name="40% - Accent3 3 3 2 2" xfId="7317"/>
    <cellStyle name="40% - Accent3 3 3 3" xfId="5729"/>
    <cellStyle name="40% - Accent3 3 4" xfId="335"/>
    <cellStyle name="40% - Accent3 3 4 2" xfId="6524"/>
    <cellStyle name="40% - Accent3 3 5" xfId="4936"/>
    <cellStyle name="40% - Accent3 4" xfId="336"/>
    <cellStyle name="40% - Accent3 4 2" xfId="337"/>
    <cellStyle name="40% - Accent3 4 2 2" xfId="338"/>
    <cellStyle name="40% - Accent3 4 2 2 2" xfId="339"/>
    <cellStyle name="40% - Accent3 4 2 2 2 2" xfId="7933"/>
    <cellStyle name="40% - Accent3 4 2 2 3" xfId="6345"/>
    <cellStyle name="40% - Accent3 4 2 3" xfId="340"/>
    <cellStyle name="40% - Accent3 4 2 3 2" xfId="7140"/>
    <cellStyle name="40% - Accent3 4 2 4" xfId="5552"/>
    <cellStyle name="40% - Accent3 4 3" xfId="341"/>
    <cellStyle name="40% - Accent3 4 3 2" xfId="342"/>
    <cellStyle name="40% - Accent3 4 3 2 2" xfId="7537"/>
    <cellStyle name="40% - Accent3 4 3 3" xfId="5949"/>
    <cellStyle name="40% - Accent3 4 4" xfId="343"/>
    <cellStyle name="40% - Accent3 4 4 2" xfId="6744"/>
    <cellStyle name="40% - Accent3 4 5" xfId="5156"/>
    <cellStyle name="40% - Accent3 5" xfId="344"/>
    <cellStyle name="40% - Accent3 5 2" xfId="345"/>
    <cellStyle name="40% - Accent3 5 2 2" xfId="346"/>
    <cellStyle name="40% - Accent3 5 2 2 2" xfId="7581"/>
    <cellStyle name="40% - Accent3 5 2 3" xfId="5993"/>
    <cellStyle name="40% - Accent3 5 3" xfId="347"/>
    <cellStyle name="40% - Accent3 5 3 2" xfId="6788"/>
    <cellStyle name="40% - Accent3 5 4" xfId="5200"/>
    <cellStyle name="40% - Accent3 6" xfId="348"/>
    <cellStyle name="40% - Accent3 6 2" xfId="349"/>
    <cellStyle name="40% - Accent3 6 2 2" xfId="7185"/>
    <cellStyle name="40% - Accent3 6 3" xfId="5597"/>
    <cellStyle name="40% - Accent3 7" xfId="4761"/>
    <cellStyle name="40% - Accent3 7 2" xfId="6392"/>
    <cellStyle name="40% - Accent3 8" xfId="4796"/>
    <cellStyle name="40% - Accent3 9" xfId="7999"/>
    <cellStyle name="40% - Accent4" xfId="11" builtinId="43" customBuiltin="1"/>
    <cellStyle name="40% - Accent4 2" xfId="350"/>
    <cellStyle name="40% - Accent4 2 2" xfId="351"/>
    <cellStyle name="40% - Accent4 2 2 2" xfId="352"/>
    <cellStyle name="40% - Accent4 2 2 2 2" xfId="353"/>
    <cellStyle name="40% - Accent4 2 2 2 2 2" xfId="7684"/>
    <cellStyle name="40% - Accent4 2 2 2 3" xfId="6096"/>
    <cellStyle name="40% - Accent4 2 2 3" xfId="354"/>
    <cellStyle name="40% - Accent4 2 2 3 2" xfId="6891"/>
    <cellStyle name="40% - Accent4 2 2 4" xfId="5303"/>
    <cellStyle name="40% - Accent4 2 3" xfId="355"/>
    <cellStyle name="40% - Accent4 2 3 2" xfId="356"/>
    <cellStyle name="40% - Accent4 2 3 2 2" xfId="7288"/>
    <cellStyle name="40% - Accent4 2 3 3" xfId="5700"/>
    <cellStyle name="40% - Accent4 2 4" xfId="357"/>
    <cellStyle name="40% - Accent4 2 4 2" xfId="6495"/>
    <cellStyle name="40% - Accent4 2 5" xfId="4907"/>
    <cellStyle name="40% - Accent4 3" xfId="358"/>
    <cellStyle name="40% - Accent4 3 2" xfId="359"/>
    <cellStyle name="40% - Accent4 3 2 2" xfId="360"/>
    <cellStyle name="40% - Accent4 3 2 2 2" xfId="361"/>
    <cellStyle name="40% - Accent4 3 2 2 2 2" xfId="7716"/>
    <cellStyle name="40% - Accent4 3 2 2 3" xfId="6128"/>
    <cellStyle name="40% - Accent4 3 2 3" xfId="362"/>
    <cellStyle name="40% - Accent4 3 2 3 2" xfId="6923"/>
    <cellStyle name="40% - Accent4 3 2 4" xfId="5335"/>
    <cellStyle name="40% - Accent4 3 3" xfId="363"/>
    <cellStyle name="40% - Accent4 3 3 2" xfId="364"/>
    <cellStyle name="40% - Accent4 3 3 2 2" xfId="7320"/>
    <cellStyle name="40% - Accent4 3 3 3" xfId="5732"/>
    <cellStyle name="40% - Accent4 3 4" xfId="365"/>
    <cellStyle name="40% - Accent4 3 4 2" xfId="6527"/>
    <cellStyle name="40% - Accent4 3 5" xfId="4939"/>
    <cellStyle name="40% - Accent4 4" xfId="366"/>
    <cellStyle name="40% - Accent4 4 2" xfId="367"/>
    <cellStyle name="40% - Accent4 4 2 2" xfId="368"/>
    <cellStyle name="40% - Accent4 4 2 2 2" xfId="369"/>
    <cellStyle name="40% - Accent4 4 2 2 2 2" xfId="7937"/>
    <cellStyle name="40% - Accent4 4 2 2 3" xfId="6349"/>
    <cellStyle name="40% - Accent4 4 2 3" xfId="370"/>
    <cellStyle name="40% - Accent4 4 2 3 2" xfId="7144"/>
    <cellStyle name="40% - Accent4 4 2 4" xfId="5556"/>
    <cellStyle name="40% - Accent4 4 3" xfId="371"/>
    <cellStyle name="40% - Accent4 4 3 2" xfId="372"/>
    <cellStyle name="40% - Accent4 4 3 2 2" xfId="7541"/>
    <cellStyle name="40% - Accent4 4 3 3" xfId="5953"/>
    <cellStyle name="40% - Accent4 4 4" xfId="373"/>
    <cellStyle name="40% - Accent4 4 4 2" xfId="6748"/>
    <cellStyle name="40% - Accent4 4 5" xfId="5160"/>
    <cellStyle name="40% - Accent4 5" xfId="374"/>
    <cellStyle name="40% - Accent4 5 2" xfId="375"/>
    <cellStyle name="40% - Accent4 5 2 2" xfId="376"/>
    <cellStyle name="40% - Accent4 5 2 2 2" xfId="7583"/>
    <cellStyle name="40% - Accent4 5 2 3" xfId="5995"/>
    <cellStyle name="40% - Accent4 5 3" xfId="377"/>
    <cellStyle name="40% - Accent4 5 3 2" xfId="6790"/>
    <cellStyle name="40% - Accent4 5 4" xfId="5202"/>
    <cellStyle name="40% - Accent4 6" xfId="378"/>
    <cellStyle name="40% - Accent4 6 2" xfId="379"/>
    <cellStyle name="40% - Accent4 6 2 2" xfId="7187"/>
    <cellStyle name="40% - Accent4 6 3" xfId="5599"/>
    <cellStyle name="40% - Accent4 7" xfId="4762"/>
    <cellStyle name="40% - Accent4 7 2" xfId="6394"/>
    <cellStyle name="40% - Accent4 8" xfId="4800"/>
    <cellStyle name="40% - Accent4 9" xfId="8003"/>
    <cellStyle name="40% - Accent5" xfId="12" builtinId="47" customBuiltin="1"/>
    <cellStyle name="40% - Accent5 2" xfId="380"/>
    <cellStyle name="40% - Accent5 2 2" xfId="381"/>
    <cellStyle name="40% - Accent5 2 2 2" xfId="382"/>
    <cellStyle name="40% - Accent5 2 2 2 2" xfId="383"/>
    <cellStyle name="40% - Accent5 2 2 2 2 2" xfId="7688"/>
    <cellStyle name="40% - Accent5 2 2 2 3" xfId="6100"/>
    <cellStyle name="40% - Accent5 2 2 3" xfId="384"/>
    <cellStyle name="40% - Accent5 2 2 3 2" xfId="6895"/>
    <cellStyle name="40% - Accent5 2 2 4" xfId="5307"/>
    <cellStyle name="40% - Accent5 2 3" xfId="385"/>
    <cellStyle name="40% - Accent5 2 3 2" xfId="386"/>
    <cellStyle name="40% - Accent5 2 3 2 2" xfId="7292"/>
    <cellStyle name="40% - Accent5 2 3 3" xfId="5704"/>
    <cellStyle name="40% - Accent5 2 4" xfId="387"/>
    <cellStyle name="40% - Accent5 2 4 2" xfId="6499"/>
    <cellStyle name="40% - Accent5 2 5" xfId="4911"/>
    <cellStyle name="40% - Accent5 3" xfId="388"/>
    <cellStyle name="40% - Accent5 3 2" xfId="389"/>
    <cellStyle name="40% - Accent5 3 2 2" xfId="390"/>
    <cellStyle name="40% - Accent5 3 2 2 2" xfId="391"/>
    <cellStyle name="40% - Accent5 3 2 2 2 2" xfId="7718"/>
    <cellStyle name="40% - Accent5 3 2 2 3" xfId="6130"/>
    <cellStyle name="40% - Accent5 3 2 3" xfId="392"/>
    <cellStyle name="40% - Accent5 3 2 3 2" xfId="6925"/>
    <cellStyle name="40% - Accent5 3 2 4" xfId="5337"/>
    <cellStyle name="40% - Accent5 3 3" xfId="393"/>
    <cellStyle name="40% - Accent5 3 3 2" xfId="394"/>
    <cellStyle name="40% - Accent5 3 3 2 2" xfId="7322"/>
    <cellStyle name="40% - Accent5 3 3 3" xfId="5734"/>
    <cellStyle name="40% - Accent5 3 4" xfId="395"/>
    <cellStyle name="40% - Accent5 3 4 2" xfId="6529"/>
    <cellStyle name="40% - Accent5 3 5" xfId="4941"/>
    <cellStyle name="40% - Accent5 4" xfId="396"/>
    <cellStyle name="40% - Accent5 4 2" xfId="397"/>
    <cellStyle name="40% - Accent5 4 2 2" xfId="398"/>
    <cellStyle name="40% - Accent5 4 2 2 2" xfId="399"/>
    <cellStyle name="40% - Accent5 4 2 2 2 2" xfId="7939"/>
    <cellStyle name="40% - Accent5 4 2 2 3" xfId="6351"/>
    <cellStyle name="40% - Accent5 4 2 3" xfId="400"/>
    <cellStyle name="40% - Accent5 4 2 3 2" xfId="7146"/>
    <cellStyle name="40% - Accent5 4 2 4" xfId="5558"/>
    <cellStyle name="40% - Accent5 4 3" xfId="401"/>
    <cellStyle name="40% - Accent5 4 3 2" xfId="402"/>
    <cellStyle name="40% - Accent5 4 3 2 2" xfId="7543"/>
    <cellStyle name="40% - Accent5 4 3 3" xfId="5955"/>
    <cellStyle name="40% - Accent5 4 4" xfId="403"/>
    <cellStyle name="40% - Accent5 4 4 2" xfId="6750"/>
    <cellStyle name="40% - Accent5 4 5" xfId="5162"/>
    <cellStyle name="40% - Accent5 5" xfId="404"/>
    <cellStyle name="40% - Accent5 5 2" xfId="405"/>
    <cellStyle name="40% - Accent5 5 2 2" xfId="406"/>
    <cellStyle name="40% - Accent5 5 2 2 2" xfId="7585"/>
    <cellStyle name="40% - Accent5 5 2 3" xfId="5997"/>
    <cellStyle name="40% - Accent5 5 3" xfId="407"/>
    <cellStyle name="40% - Accent5 5 3 2" xfId="6792"/>
    <cellStyle name="40% - Accent5 5 4" xfId="5204"/>
    <cellStyle name="40% - Accent5 6" xfId="408"/>
    <cellStyle name="40% - Accent5 6 2" xfId="409"/>
    <cellStyle name="40% - Accent5 6 2 2" xfId="7189"/>
    <cellStyle name="40% - Accent5 6 3" xfId="5601"/>
    <cellStyle name="40% - Accent5 7" xfId="4763"/>
    <cellStyle name="40% - Accent5 7 2" xfId="6396"/>
    <cellStyle name="40% - Accent5 8" xfId="4804"/>
    <cellStyle name="40% - Accent5 9" xfId="8007"/>
    <cellStyle name="40% - Accent6" xfId="13" builtinId="51" customBuiltin="1"/>
    <cellStyle name="40% - Accent6 2" xfId="410"/>
    <cellStyle name="40% - Accent6 2 2" xfId="411"/>
    <cellStyle name="40% - Accent6 2 2 2" xfId="412"/>
    <cellStyle name="40% - Accent6 2 2 2 2" xfId="413"/>
    <cellStyle name="40% - Accent6 2 2 2 2 2" xfId="7691"/>
    <cellStyle name="40% - Accent6 2 2 2 3" xfId="6103"/>
    <cellStyle name="40% - Accent6 2 2 3" xfId="414"/>
    <cellStyle name="40% - Accent6 2 2 3 2" xfId="6898"/>
    <cellStyle name="40% - Accent6 2 2 4" xfId="5310"/>
    <cellStyle name="40% - Accent6 2 3" xfId="415"/>
    <cellStyle name="40% - Accent6 2 3 2" xfId="416"/>
    <cellStyle name="40% - Accent6 2 3 2 2" xfId="7295"/>
    <cellStyle name="40% - Accent6 2 3 3" xfId="5707"/>
    <cellStyle name="40% - Accent6 2 4" xfId="417"/>
    <cellStyle name="40% - Accent6 2 4 2" xfId="6502"/>
    <cellStyle name="40% - Accent6 2 5" xfId="4914"/>
    <cellStyle name="40% - Accent6 3" xfId="418"/>
    <cellStyle name="40% - Accent6 3 2" xfId="419"/>
    <cellStyle name="40% - Accent6 3 2 2" xfId="420"/>
    <cellStyle name="40% - Accent6 3 2 2 2" xfId="421"/>
    <cellStyle name="40% - Accent6 3 2 2 2 2" xfId="7722"/>
    <cellStyle name="40% - Accent6 3 2 2 3" xfId="6134"/>
    <cellStyle name="40% - Accent6 3 2 3" xfId="422"/>
    <cellStyle name="40% - Accent6 3 2 3 2" xfId="6929"/>
    <cellStyle name="40% - Accent6 3 2 4" xfId="5341"/>
    <cellStyle name="40% - Accent6 3 3" xfId="423"/>
    <cellStyle name="40% - Accent6 3 3 2" xfId="424"/>
    <cellStyle name="40% - Accent6 3 3 2 2" xfId="7326"/>
    <cellStyle name="40% - Accent6 3 3 3" xfId="5738"/>
    <cellStyle name="40% - Accent6 3 4" xfId="425"/>
    <cellStyle name="40% - Accent6 3 4 2" xfId="6533"/>
    <cellStyle name="40% - Accent6 3 5" xfId="4945"/>
    <cellStyle name="40% - Accent6 4" xfId="426"/>
    <cellStyle name="40% - Accent6 4 2" xfId="427"/>
    <cellStyle name="40% - Accent6 4 2 2" xfId="428"/>
    <cellStyle name="40% - Accent6 4 2 2 2" xfId="429"/>
    <cellStyle name="40% - Accent6 4 2 2 2 2" xfId="7943"/>
    <cellStyle name="40% - Accent6 4 2 2 3" xfId="6355"/>
    <cellStyle name="40% - Accent6 4 2 3" xfId="430"/>
    <cellStyle name="40% - Accent6 4 2 3 2" xfId="7150"/>
    <cellStyle name="40% - Accent6 4 2 4" xfId="5562"/>
    <cellStyle name="40% - Accent6 4 3" xfId="431"/>
    <cellStyle name="40% - Accent6 4 3 2" xfId="432"/>
    <cellStyle name="40% - Accent6 4 3 2 2" xfId="7547"/>
    <cellStyle name="40% - Accent6 4 3 3" xfId="5959"/>
    <cellStyle name="40% - Accent6 4 4" xfId="433"/>
    <cellStyle name="40% - Accent6 4 4 2" xfId="6754"/>
    <cellStyle name="40% - Accent6 4 5" xfId="5166"/>
    <cellStyle name="40% - Accent6 5" xfId="434"/>
    <cellStyle name="40% - Accent6 5 2" xfId="435"/>
    <cellStyle name="40% - Accent6 5 2 2" xfId="436"/>
    <cellStyle name="40% - Accent6 5 2 2 2" xfId="7587"/>
    <cellStyle name="40% - Accent6 5 2 3" xfId="5999"/>
    <cellStyle name="40% - Accent6 5 3" xfId="437"/>
    <cellStyle name="40% - Accent6 5 3 2" xfId="6794"/>
    <cellStyle name="40% - Accent6 5 4" xfId="5206"/>
    <cellStyle name="40% - Accent6 6" xfId="438"/>
    <cellStyle name="40% - Accent6 6 2" xfId="439"/>
    <cellStyle name="40% - Accent6 6 2 2" xfId="7191"/>
    <cellStyle name="40% - Accent6 6 3" xfId="5603"/>
    <cellStyle name="40% - Accent6 7" xfId="4764"/>
    <cellStyle name="40% - Accent6 7 2" xfId="6398"/>
    <cellStyle name="40% - Accent6 8" xfId="4808"/>
    <cellStyle name="40% - Accent6 9" xfId="8011"/>
    <cellStyle name="60% - Accent1" xfId="14" builtinId="32" customBuiltin="1"/>
    <cellStyle name="60% - Accent1 2" xfId="440"/>
    <cellStyle name="60% - Accent1 3" xfId="4789"/>
    <cellStyle name="60% - Accent2" xfId="15" builtinId="36" customBuiltin="1"/>
    <cellStyle name="60% - Accent2 2" xfId="441"/>
    <cellStyle name="60% - Accent2 3" xfId="4793"/>
    <cellStyle name="60% - Accent3" xfId="16" builtinId="40" customBuiltin="1"/>
    <cellStyle name="60% - Accent3 2" xfId="442"/>
    <cellStyle name="60% - Accent3 3" xfId="4797"/>
    <cellStyle name="60% - Accent4" xfId="17" builtinId="44" customBuiltin="1"/>
    <cellStyle name="60% - Accent4 2" xfId="443"/>
    <cellStyle name="60% - Accent4 3" xfId="4801"/>
    <cellStyle name="60% - Accent5" xfId="18" builtinId="48" customBuiltin="1"/>
    <cellStyle name="60% - Accent5 2" xfId="444"/>
    <cellStyle name="60% - Accent5 3" xfId="4805"/>
    <cellStyle name="60% - Accent6" xfId="19" builtinId="52" customBuiltin="1"/>
    <cellStyle name="60% - Accent6 2" xfId="445"/>
    <cellStyle name="60% - Accent6 3" xfId="4809"/>
    <cellStyle name="Accent1" xfId="20" builtinId="29" customBuiltin="1"/>
    <cellStyle name="Accent1 2" xfId="446"/>
    <cellStyle name="Accent1 3" xfId="4786"/>
    <cellStyle name="Accent2" xfId="21" builtinId="33" customBuiltin="1"/>
    <cellStyle name="Accent2 2" xfId="447"/>
    <cellStyle name="Accent2 3" xfId="4790"/>
    <cellStyle name="Accent3" xfId="22" builtinId="37" customBuiltin="1"/>
    <cellStyle name="Accent3 2" xfId="448"/>
    <cellStyle name="Accent3 3" xfId="4794"/>
    <cellStyle name="Accent4" xfId="23" builtinId="41" customBuiltin="1"/>
    <cellStyle name="Accent4 2" xfId="449"/>
    <cellStyle name="Accent4 3" xfId="4798"/>
    <cellStyle name="Accent5" xfId="24" builtinId="45" customBuiltin="1"/>
    <cellStyle name="Accent5 2" xfId="4802"/>
    <cellStyle name="Accent6" xfId="25" builtinId="49" customBuiltin="1"/>
    <cellStyle name="Accent6 2" xfId="450"/>
    <cellStyle name="Accent6 3" xfId="4806"/>
    <cellStyle name="Bad" xfId="26" builtinId="27" customBuiltin="1"/>
    <cellStyle name="Bad 2" xfId="451"/>
    <cellStyle name="Bad 3" xfId="4776"/>
    <cellStyle name="bold" xfId="452"/>
    <cellStyle name="Calculation" xfId="27" builtinId="22" customBuiltin="1"/>
    <cellStyle name="Calculation 2" xfId="453"/>
    <cellStyle name="Calculation 3" xfId="4780"/>
    <cellStyle name="Check Cell" xfId="28" builtinId="23" customBuiltin="1"/>
    <cellStyle name="Check Cell 2" xfId="4782"/>
    <cellStyle name="Comma  - Style1" xfId="29"/>
    <cellStyle name="Comma  - Style2" xfId="30"/>
    <cellStyle name="Comma  - Style3" xfId="31"/>
    <cellStyle name="Comma  - Style4" xfId="32"/>
    <cellStyle name="Comma  - Style5" xfId="33"/>
    <cellStyle name="Comma  - Style6" xfId="34"/>
    <cellStyle name="Comma  - Style7" xfId="35"/>
    <cellStyle name="Comma  - Style8" xfId="36"/>
    <cellStyle name="Comma 2" xfId="454"/>
    <cellStyle name="Comma 2 2" xfId="455"/>
    <cellStyle name="Comma 2 3" xfId="456"/>
    <cellStyle name="Comma 3" xfId="457"/>
    <cellStyle name="Comma 3 2" xfId="458"/>
    <cellStyle name="Comma 3 2 2" xfId="6386"/>
    <cellStyle name="Comma 3 3" xfId="459"/>
    <cellStyle name="Comma 4" xfId="460"/>
    <cellStyle name="Comma 5" xfId="4765"/>
    <cellStyle name="Comma 6" xfId="4768"/>
    <cellStyle name="Currency [0]b" xfId="37"/>
    <cellStyle name="currency(2)" xfId="38"/>
    <cellStyle name="Explanatory Text" xfId="39" builtinId="53" customBuiltin="1"/>
    <cellStyle name="Explanatory Text 2" xfId="4784"/>
    <cellStyle name="Good" xfId="40" builtinId="26" customBuiltin="1"/>
    <cellStyle name="Good 2" xfId="461"/>
    <cellStyle name="Good 3" xfId="4775"/>
    <cellStyle name="Grey" xfId="462"/>
    <cellStyle name="Grey 2" xfId="463"/>
    <cellStyle name="Grey 3" xfId="464"/>
    <cellStyle name="Header1" xfId="465"/>
    <cellStyle name="Header2" xfId="466"/>
    <cellStyle name="Header2 2" xfId="467"/>
    <cellStyle name="Header2 2 10" xfId="468"/>
    <cellStyle name="Header2 2 11" xfId="469"/>
    <cellStyle name="Header2 2 12" xfId="470"/>
    <cellStyle name="Header2 2 2" xfId="471"/>
    <cellStyle name="Header2 2 3" xfId="472"/>
    <cellStyle name="Header2 2 4" xfId="473"/>
    <cellStyle name="Header2 2 5" xfId="474"/>
    <cellStyle name="Header2 2 6" xfId="475"/>
    <cellStyle name="Header2 2 7" xfId="476"/>
    <cellStyle name="Header2 2 8" xfId="477"/>
    <cellStyle name="Header2 2 9" xfId="478"/>
    <cellStyle name="Header2 3" xfId="479"/>
    <cellStyle name="Header2 4" xfId="480"/>
    <cellStyle name="Header2 5" xfId="481"/>
    <cellStyle name="Header2 6" xfId="482"/>
    <cellStyle name="Header2 7" xfId="483"/>
    <cellStyle name="Header2 8" xfId="484"/>
    <cellStyle name="Heading 1" xfId="41" builtinId="16" customBuiltin="1"/>
    <cellStyle name="Heading 1 2" xfId="485"/>
    <cellStyle name="Heading 1 3" xfId="4771"/>
    <cellStyle name="Heading 2" xfId="42" builtinId="17" customBuiltin="1"/>
    <cellStyle name="Heading 2 2" xfId="486"/>
    <cellStyle name="Heading 2 3" xfId="4772"/>
    <cellStyle name="Heading 3" xfId="43" builtinId="18" customBuiltin="1"/>
    <cellStyle name="Heading 3 2" xfId="487"/>
    <cellStyle name="Heading 3 3" xfId="4773"/>
    <cellStyle name="Heading 4" xfId="44" builtinId="19" customBuiltin="1"/>
    <cellStyle name="Heading 4 2" xfId="488"/>
    <cellStyle name="Heading 4 3" xfId="4774"/>
    <cellStyle name="Hyperlink 2" xfId="489"/>
    <cellStyle name="Input" xfId="45" builtinId="20" customBuiltin="1"/>
    <cellStyle name="Input [yellow]" xfId="490"/>
    <cellStyle name="Input [yellow] 2" xfId="491"/>
    <cellStyle name="Input [yellow] 2 10" xfId="492"/>
    <cellStyle name="Input [yellow] 2 11" xfId="493"/>
    <cellStyle name="Input [yellow] 2 12" xfId="494"/>
    <cellStyle name="Input [yellow] 2 13" xfId="495"/>
    <cellStyle name="Input [yellow] 2 2" xfId="496"/>
    <cellStyle name="Input [yellow] 2 3" xfId="497"/>
    <cellStyle name="Input [yellow] 2 4" xfId="498"/>
    <cellStyle name="Input [yellow] 2 5" xfId="499"/>
    <cellStyle name="Input [yellow] 2 6" xfId="500"/>
    <cellStyle name="Input [yellow] 2 7" xfId="501"/>
    <cellStyle name="Input [yellow] 2 8" xfId="502"/>
    <cellStyle name="Input [yellow] 2 9" xfId="503"/>
    <cellStyle name="Input [yellow] 3" xfId="504"/>
    <cellStyle name="Input [yellow] 4" xfId="505"/>
    <cellStyle name="Input [yellow] 5" xfId="506"/>
    <cellStyle name="Input [yellow] 6" xfId="507"/>
    <cellStyle name="Input [yellow] 7" xfId="508"/>
    <cellStyle name="Input [yellow] 8" xfId="509"/>
    <cellStyle name="Input 10" xfId="7974"/>
    <cellStyle name="Input 11" xfId="7988"/>
    <cellStyle name="Input 12" xfId="8001"/>
    <cellStyle name="Input 13" xfId="8025"/>
    <cellStyle name="Input 14" xfId="8014"/>
    <cellStyle name="Input 15" xfId="7996"/>
    <cellStyle name="Input 16" xfId="8020"/>
    <cellStyle name="Input 17" xfId="8000"/>
    <cellStyle name="Input 18" xfId="8024"/>
    <cellStyle name="Input 19" xfId="8018"/>
    <cellStyle name="Input 2" xfId="510"/>
    <cellStyle name="Input 20" xfId="8019"/>
    <cellStyle name="Input 21" xfId="8015"/>
    <cellStyle name="Input 22" xfId="8012"/>
    <cellStyle name="Input 23" xfId="8008"/>
    <cellStyle name="Input 24" xfId="7997"/>
    <cellStyle name="Input 25" xfId="8021"/>
    <cellStyle name="Input 26" xfId="7989"/>
    <cellStyle name="Input 27" xfId="7992"/>
    <cellStyle name="Input 28" xfId="8016"/>
    <cellStyle name="Input 29" xfId="8027"/>
    <cellStyle name="Input 3" xfId="4778"/>
    <cellStyle name="Input 30" xfId="7993"/>
    <cellStyle name="Input 31" xfId="8017"/>
    <cellStyle name="Input 32" xfId="8023"/>
    <cellStyle name="Input 33" xfId="8022"/>
    <cellStyle name="Input 34" xfId="8026"/>
    <cellStyle name="Input 35" xfId="8004"/>
    <cellStyle name="Input 36" xfId="8028"/>
    <cellStyle name="Input 37" xfId="8030"/>
    <cellStyle name="Input 38" xfId="8032"/>
    <cellStyle name="Input 39" xfId="8034"/>
    <cellStyle name="Input 4" xfId="4810"/>
    <cellStyle name="Input 40" xfId="8036"/>
    <cellStyle name="Input 41" xfId="8038"/>
    <cellStyle name="Input 42" xfId="8040"/>
    <cellStyle name="Input 43" xfId="8042"/>
    <cellStyle name="Input 44" xfId="8044"/>
    <cellStyle name="Input 5" xfId="7981"/>
    <cellStyle name="Input 6" xfId="7975"/>
    <cellStyle name="Input 7" xfId="7980"/>
    <cellStyle name="Input 8" xfId="8009"/>
    <cellStyle name="Input 9" xfId="7987"/>
    <cellStyle name="Linked Cell" xfId="46" builtinId="24" customBuiltin="1"/>
    <cellStyle name="Linked Cell 2" xfId="511"/>
    <cellStyle name="Linked Cell 3" xfId="4781"/>
    <cellStyle name="Milliers [0]_CREATIVE" xfId="512"/>
    <cellStyle name="Milliers_CREATIVE" xfId="513"/>
    <cellStyle name="Monétaire [0]_CREATIVE" xfId="514"/>
    <cellStyle name="Monétaire_CREATIVE" xfId="515"/>
    <cellStyle name="Neutral" xfId="47" builtinId="28" customBuiltin="1"/>
    <cellStyle name="Neutral 2" xfId="516"/>
    <cellStyle name="Neutral 3" xfId="4777"/>
    <cellStyle name="Normal" xfId="0" builtinId="0"/>
    <cellStyle name="Normal - Style1" xfId="48"/>
    <cellStyle name="Normal - Style1 2" xfId="4766"/>
    <cellStyle name="Normal 10" xfId="517"/>
    <cellStyle name="Normal 10 2" xfId="518"/>
    <cellStyle name="Normal 10 2 2" xfId="519"/>
    <cellStyle name="Normal 10 2 2 2" xfId="520"/>
    <cellStyle name="Normal 10 2 2 2 2" xfId="521"/>
    <cellStyle name="Normal 10 2 2 2 2 2" xfId="522"/>
    <cellStyle name="Normal 10 2 2 2 2 2 2" xfId="523"/>
    <cellStyle name="Normal 10 2 2 2 2 2 2 2" xfId="524"/>
    <cellStyle name="Normal 10 2 2 2 2 2 2 2 2" xfId="525"/>
    <cellStyle name="Normal 10 2 2 2 2 2 2 2 2 2" xfId="526"/>
    <cellStyle name="Normal 10 2 2 2 2 2 2 2 2 2 2" xfId="527"/>
    <cellStyle name="Normal 10 2 2 2 2 2 2 2 2 2 2 2" xfId="528"/>
    <cellStyle name="Normal 10 2 2 2 2 2 2 2 2 2 2 2 2" xfId="529"/>
    <cellStyle name="Normal 10 2 2 2 2 2 2 2 2 2 2 2 2 2" xfId="530"/>
    <cellStyle name="Normal 10 2 2 2 2 2 2 2 2 2 2 2 2 2 2" xfId="531"/>
    <cellStyle name="Normal 10 2 2 2 2 2 2 2 2 2 2 2 2 2 2 2" xfId="532"/>
    <cellStyle name="Normal 10 2 2 2 2 2 2 2 2 2 2 2 2 2 2 2 2" xfId="533"/>
    <cellStyle name="Normal 10 2 2 2 2 2 2 2 2 2 2 2 2 2 2 2 2 2" xfId="534"/>
    <cellStyle name="Normal 10 2 2 2 2 2 2 2 2 2 2 2 2 2 2 2 2 2 2" xfId="535"/>
    <cellStyle name="Normal 10 2 2 2 2 2 2 2 2 2 2 2 2 2 2 2 2 2 2 2" xfId="536"/>
    <cellStyle name="Normal 10 2 2 2 2 2 2 2 2 2 2 2 2 2 2 2 2 2 2 2 2" xfId="537"/>
    <cellStyle name="Normal 10 2 2 2 2 2 2 2 2 2 2 2 2 2 2 2 2 2 2 2 2 2" xfId="538"/>
    <cellStyle name="Normal 10 2 2 2 2 2 2 2 2 2 2 2 2 2 2 2 2 2 2 2 2 2 2" xfId="539"/>
    <cellStyle name="Normal 10 2 2 2 2 2 2 2 2 2 2 2 2 2 2 2 2 2 2 2 2 2 2 2" xfId="540"/>
    <cellStyle name="Normal 10 2 2 2 2 2 2 2 2 2 2 2 2 2 2 2 2 2 2 2 2 2 2 2 2" xfId="541"/>
    <cellStyle name="Normal 10 2 2 2 2 2 2 2 2 2 2 2 2 2 2 2 2 2 2 2 2 2 2 2 2 2" xfId="542"/>
    <cellStyle name="Normal 10 2 2 2 2 2 2 2 2 2 2 2 2 2 2 2 2 2 2 2 2 2 2 2 2 2 2" xfId="543"/>
    <cellStyle name="Normal 10 2 2 2 2 2 2 2 2 2 2 2 2 2 2 2 2 2 2 2 2 2 2 2 2 2 2 2" xfId="544"/>
    <cellStyle name="Normal 10 2 2 2 2 2 2 2 2 2 2 2 2 2 2 2 2 2 2 2 2 2 2 2 2 2 2 2 2" xfId="545"/>
    <cellStyle name="Normal 10 2 2 2 2 2 2 2 2 2 2 2 2 2 2 2 2 2 2 2 2 2 2 2 2 2 2 2 2 2" xfId="546"/>
    <cellStyle name="Normal 10 2 2 2 2 2 2 2 2 2 2 2 2 2 2 2 2 2 2 2 2 2 2 2 2 2 2 2 2 2 2" xfId="547"/>
    <cellStyle name="Normal 10 2 2 2 2 2 2 2 2 2 2 2 2 2 2 2 2 2 2 2 2 2 2 2 2 2 2 2 2 2 2 2" xfId="548"/>
    <cellStyle name="Normal 10 2 2 2 2 2 2 2 2 2 2 2 2 2 2 2 2 2 2 2 2 2 2 2 2 2 2 2 2 2 2 2 2" xfId="549"/>
    <cellStyle name="Normal 10 2 2 2 2 2 2 2 2 2 2 2 2 2 2 2 2 2 2 2 2 2 2 2 2 2 2 2 2 2 2 2 2 2" xfId="550"/>
    <cellStyle name="Normal 10 2 2 2 2 2 2 2 2 2 2 2 2 2 2 2 2 2 2 2 2 2 2 2 2 2 2 2 2 2 2 2 2 2 2" xfId="551"/>
    <cellStyle name="Normal 10 2 2 2 2 2 2 2 2 2 2 2 2 2 2 2 2 2 2 2 2 2 2 2 2 2 2 2 2 2 2 2 2 2 2 2" xfId="552"/>
    <cellStyle name="Normal 10 2 2 2 2 2 2 2 2 2 2 2 2 2 2 2 2 2 2 2 2 2 2 2 2 2 2 2 2 2 2 2 2 2 2 2 2" xfId="553"/>
    <cellStyle name="Normal 10 2 2 2 2 2 2 2 2 2 2 2 2 2 2 2 2 2 2 2 2 2 2 2 2 2 2 2 2 2 2 2 2 2 2 2 2 2" xfId="554"/>
    <cellStyle name="Normal 10 2 2 2 2 2 2 2 2 2 2 2 2 2 2 2 2 2 2 2 2 2 2 2 2 2 2 2 2 2 2 2 2 2 2 2 2 2 2" xfId="555"/>
    <cellStyle name="Normal 10 2 2 2 2 2 2 2 2 2 2 2 2 2 2 2 2 2 2 2 2 2 2 2 2 2 2 2 2 2 2 2 2 2 2 2 2 2 2 2" xfId="556"/>
    <cellStyle name="Normal 10 2 2 2 2 2 2 2 2 2 2 2 2 2 2 2 2 2 2 2 2 2 2 2 2 2 2 2 2 2 2 2 2 2 2 2 2 2 2 2 2" xfId="557"/>
    <cellStyle name="Normal 10 2 2 2 2 2 2 2 2 2 2 2 2 2 2 2 2 2 2 2 2 2 2 2 2 2 2 2 2 2 2 2 2 2 2 2 2 2 2 2 2 2" xfId="558"/>
    <cellStyle name="Normal 10 2 2 2 2 2 2 2 2 2 2 2 2 2 2 2 2 2 2 2 2 2 2 2 2 2 2 2 2 2 2 2 2 2 2 2 2 2 2 2 2 2 2" xfId="559"/>
    <cellStyle name="Normal 10 2 2 2 2 2 2 2 2 2 2 2 2 2 2 2 2 2 2 2 2 2 2 2 2 2 2 2 2 2 2 2 2 2 2 2 2 2 2 2 3" xfId="560"/>
    <cellStyle name="Normal 10 2 2 2 2 2 2 2 2 2 2 2 2 2 2 2 2 2 2 2 2 2 2 2 2 2 2 2 2 2 2 2 2 2 2 2 2 2 2 3" xfId="561"/>
    <cellStyle name="Normal 10 2 2 2 2 2 2 2 2 2 2 2 2 2 2 2 2 2 2 2 2 2 2 2 2 2 2 2 2 2 2 2 2 2 2 2 2 2 3" xfId="562"/>
    <cellStyle name="Normal 10 2 2 2 2 2 2 2 2 2 2 2 2 2 2 2 2 2 2 2 2 2 2 2 2 2 2 2 2 2 2 2 2 2 2 2 2 3" xfId="563"/>
    <cellStyle name="Normal 10 2 2 2 2 2 2 2 2 2 2 2 2 2 2 2 2 2 2 2 2 2 2 2 2 2 2 2 2 2 2 2 2 2 2 2 2 4" xfId="564"/>
    <cellStyle name="Normal 10 2 2 2 2 2 2 2 2 2 2 2 2 2 2 2 2 2 2 2 2 2 2 2 2 2 2 2 2 2 2 2 2 2 2 2 3" xfId="565"/>
    <cellStyle name="Normal 10 2 2 2 2 2 2 2 2 2 2 2 2 2 2 2 2 2 2 2 2 2 2 2 2 2 2 2 2 2 2 2 2 2 2 3" xfId="566"/>
    <cellStyle name="Normal 10 2 2 2 2 2 2 2 2 2 2 2 2 2 2 2 2 2 2 2 2 2 2 2 2 2 2 2 2 2 2 2 2 2 3" xfId="567"/>
    <cellStyle name="Normal 10 2 2 2 2 2 2 2 2 2 2 2 2 2 2 2 2 2 2 2 2 2 2 2 2 2 2 2 2 2 2 2 2 3" xfId="568"/>
    <cellStyle name="Normal 10 2 2 2 2 2 2 2 2 2 2 2 2 2 2 2 2 2 2 2 2 2 2 2 2 2 2 2 2 2 2 2 2 3 2" xfId="569"/>
    <cellStyle name="Normal 10 2 2 2 2 2 2 2 2 2 2 2 2 2 2 2 2 2 2 2 2 2 2 2 2 2 2 2 2 2 2 2 2 4" xfId="570"/>
    <cellStyle name="Normal 10 2 2 2 2 2 2 2 2 2 2 2 2 2 2 2 2 2 2 2 2 2 2 2 2 2 2 2 2 2 2 2 2 4 2" xfId="571"/>
    <cellStyle name="Normal 10 2 2 2 2 2 2 2 2 2 2 2 2 2 2 2 2 2 2 2 2 2 2 2 2 2 2 2 2 2 2 2 2 4 2 2" xfId="572"/>
    <cellStyle name="Normal 10 2 2 2 2 2 2 2 2 2 2 2 2 2 2 2 2 2 2 2 2 2 2 2 2 2 2 2 2 2 2 2 2 4 3" xfId="573"/>
    <cellStyle name="Normal 10 2 2 2 2 2 2 2 2 2 2 2 2 2 2 2 2 2 2 2 2 2 2 2 2 2 2 2 2 2 2 2 2 5" xfId="574"/>
    <cellStyle name="Normal 10 2 2 2 2 2 2 2 2 2 2 2 2 2 2 2 2 2 2 2 2 2 2 2 2 2 2 2 2 2 2 2 3" xfId="575"/>
    <cellStyle name="Normal 10 2 2 2 2 2 2 2 2 2 2 2 2 2 2 2 2 2 2 2 2 2 2 2 2 2 2 2 2 2 2 3" xfId="576"/>
    <cellStyle name="Normal 10 2 2 2 2 2 2 2 2 2 2 2 2 2 2 2 2 2 2 2 2 2 2 2 2 2 2 2 2 2 3" xfId="577"/>
    <cellStyle name="Normal 10 2 2 2 2 2 2 2 2 2 2 2 2 2 2 2 2 2 2 2 2 2 2 2 2 2 2 2 2 3" xfId="578"/>
    <cellStyle name="Normal 10 2 2 2 2 2 2 2 2 2 2 2 2 2 2 2 2 2 2 2 2 2 2 2 2 2 2 2 3" xfId="579"/>
    <cellStyle name="Normal 10 2 2 2 2 2 2 2 2 2 2 2 2 2 2 2 2 2 2 2 2 2 2 2 2 2 2 3" xfId="580"/>
    <cellStyle name="Normal 10 2 2 2 2 2 2 2 2 2 2 2 2 2 2 2 2 2 2 2 2 2 2 2 2 2 3" xfId="581"/>
    <cellStyle name="Normal 10 2 2 2 2 2 2 2 2 2 2 2 2 2 2 2 2 2 2 2 2 2 2 2 2 3" xfId="582"/>
    <cellStyle name="Normal 10 2 2 2 2 2 2 2 2 2 2 2 2 2 2 2 2 2 2 2 2 2 2 2 3" xfId="583"/>
    <cellStyle name="Normal 10 2 2 2 2 2 2 2 2 2 2 2 2 2 2 2 2 2 2 2 2 2 2 3" xfId="584"/>
    <cellStyle name="Normal 10 2 2 2 2 2 2 2 2 2 2 2 2 2 2 2 2 2 2 2 2 2 2 3 2" xfId="585"/>
    <cellStyle name="Normal 10 2 2 2 2 2 2 2 2 2 2 2 2 2 2 2 2 2 2 2 2 2 2 4" xfId="586"/>
    <cellStyle name="Normal 10 2 2 2 2 2 2 2 2 2 2 2 2 2 2 2 2 2 2 2 2 2 3" xfId="587"/>
    <cellStyle name="Normal 10 2 2 2 2 2 2 2 2 2 2 2 2 2 2 2 2 2 2 2 2 3" xfId="588"/>
    <cellStyle name="Normal 10 2 2 2 2 2 2 2 2 2 2 2 2 2 2 2 2 2 2 2 3" xfId="589"/>
    <cellStyle name="Normal 10 2 2 2 2 2 2 2 2 2 2 2 2 2 2 2 2 2 2 3" xfId="590"/>
    <cellStyle name="Normal 10 2 2 2 2 2 2 2 2 2 2 2 2 2 2 2 2 2 3" xfId="591"/>
    <cellStyle name="Normal 10 2 2 2 2 2 2 2 2 2 2 2 2 2 2 2 2 3" xfId="592"/>
    <cellStyle name="Normal 10 2 2 2 2 2 2 2 2 2 2 2 2 2 2 2 3" xfId="593"/>
    <cellStyle name="Normal 10 2 2 2 2 2 2 2 2 2 2 2 2 2 2 3" xfId="594"/>
    <cellStyle name="Normal 10 2 2 2 2 2 2 2 2 2 2 2 2 2 3" xfId="595"/>
    <cellStyle name="Normal 10 2 2 2 2 2 2 2 2 2 2 2 2 3" xfId="596"/>
    <cellStyle name="Normal 10 2 2 2 2 2 2 2 2 2 2 2 3" xfId="597"/>
    <cellStyle name="Normal 10 2 2 2 2 2 2 2 2 2 2 3" xfId="598"/>
    <cellStyle name="Normal 10 2 2 2 2 2 2 2 2 2 2 3 2" xfId="599"/>
    <cellStyle name="Normal 10 2 2 2 2 2 2 2 2 2 2 3 2 2" xfId="600"/>
    <cellStyle name="Normal 10 2 2 2 2 2 2 2 2 2 2 3 2 2 2" xfId="601"/>
    <cellStyle name="Normal 10 2 2 2 2 2 2 2 2 2 2 3 2 2 2 2" xfId="602"/>
    <cellStyle name="Normal 10 2 2 2 2 2 2 2 2 2 2 3 2 2 2 2 2" xfId="603"/>
    <cellStyle name="Normal 10 2 2 2 2 2 2 2 2 2 2 3 2 2 2 3" xfId="604"/>
    <cellStyle name="Normal 10 2 2 2 2 2 2 2 2 2 2 3 2 2 2 3 2" xfId="605"/>
    <cellStyle name="Normal 10 2 2 2 2 2 2 2 2 2 2 3 2 2 2 3 2 2" xfId="606"/>
    <cellStyle name="Normal 10 2 2 2 2 2 2 2 2 2 2 3 2 2 2 3 3" xfId="607"/>
    <cellStyle name="Normal 10 2 2 2 2 2 2 2 2 2 2 3 2 2 2 4" xfId="608"/>
    <cellStyle name="Normal 10 2 2 2 2 2 2 2 2 2 2 3 2 2 3" xfId="609"/>
    <cellStyle name="Normal 10 2 2 2 2 2 2 2 2 2 2 3 2 3" xfId="610"/>
    <cellStyle name="Normal 10 2 2 2 2 2 2 2 2 2 2 3 3" xfId="611"/>
    <cellStyle name="Normal 10 2 2 2 2 2 2 2 2 2 2 3 3 2" xfId="612"/>
    <cellStyle name="Normal 10 2 2 2 2 2 2 2 2 2 2 3 3 2 2" xfId="613"/>
    <cellStyle name="Normal 10 2 2 2 2 2 2 2 2 2 2 3 3 2 2 2" xfId="614"/>
    <cellStyle name="Normal 10 2 2 2 2 2 2 2 2 2 2 3 3 2 2 2 2" xfId="615"/>
    <cellStyle name="Normal 10 2 2 2 2 2 2 2 2 2 2 3 3 2 2 2 2 2" xfId="616"/>
    <cellStyle name="Normal 10 2 2 2 2 2 2 2 2 2 2 3 3 2 2 2 2 2 2" xfId="617"/>
    <cellStyle name="Normal 10 2 2 2 2 2 2 2 2 2 2 3 4" xfId="618"/>
    <cellStyle name="Normal 10 2 2 2 2 2 2 2 2 2 2 4" xfId="619"/>
    <cellStyle name="Normal 10 2 2 2 2 2 2 2 2 2 3" xfId="620"/>
    <cellStyle name="Normal 10 2 2 2 2 2 2 2 2 3" xfId="621"/>
    <cellStyle name="Normal 10 2 2 2 2 2 2 2 3" xfId="622"/>
    <cellStyle name="Normal 10 2 2 2 2 2 2 3" xfId="623"/>
    <cellStyle name="Normal 10 2 2 2 2 2 3" xfId="624"/>
    <cellStyle name="Normal 10 2 2 2 2 3" xfId="625"/>
    <cellStyle name="Normal 10 2 2 2 3" xfId="626"/>
    <cellStyle name="Normal 10 2 2 2 3 2" xfId="627"/>
    <cellStyle name="Normal 10 2 2 2 3 2 2" xfId="628"/>
    <cellStyle name="Normal 10 2 2 2 3 2 2 2" xfId="629"/>
    <cellStyle name="Normal 10 2 2 2 3 2 2 2 2" xfId="630"/>
    <cellStyle name="Normal 10 2 2 2 3 2 2 2 2 2" xfId="631"/>
    <cellStyle name="Normal 10 2 2 2 3 2 2 2 2 2 2" xfId="632"/>
    <cellStyle name="Normal 10 2 2 2 3 2 2 2 2 2 2 2" xfId="633"/>
    <cellStyle name="Normal 10 2 2 2 3 2 2 2 2 2 2 2 2" xfId="634"/>
    <cellStyle name="Normal 10 2 2 2 3 2 2 2 2 2 2 2 2 2" xfId="635"/>
    <cellStyle name="Normal 10 2 2 2 3 2 2 2 2 2 2 2 2 2 2" xfId="636"/>
    <cellStyle name="Normal 10 2 2 2 3 2 2 2 2 2 2 2 2 3" xfId="637"/>
    <cellStyle name="Normal 10 2 2 2 3 2 2 2 2 2 2 2 3" xfId="638"/>
    <cellStyle name="Normal 10 2 2 2 3 2 2 2 2 2 2 3" xfId="639"/>
    <cellStyle name="Normal 10 2 2 2 3 2 2 2 2 2 3" xfId="640"/>
    <cellStyle name="Normal 10 2 2 2 3 2 2 2 2 3" xfId="641"/>
    <cellStyle name="Normal 10 2 2 2 3 2 2 2 3" xfId="642"/>
    <cellStyle name="Normal 10 2 2 2 3 2 2 3" xfId="643"/>
    <cellStyle name="Normal 10 2 2 2 3 2 3" xfId="644"/>
    <cellStyle name="Normal 10 2 2 2 3 3" xfId="645"/>
    <cellStyle name="Normal 10 2 2 2 4" xfId="646"/>
    <cellStyle name="Normal 10 2 2 3" xfId="647"/>
    <cellStyle name="Normal 10 2 2 3 2" xfId="648"/>
    <cellStyle name="Normal 10 2 2 3 2 2" xfId="649"/>
    <cellStyle name="Normal 10 2 2 3 2 2 2" xfId="650"/>
    <cellStyle name="Normal 10 2 2 3 2 3" xfId="651"/>
    <cellStyle name="Normal 10 2 2 3 2 3 2" xfId="652"/>
    <cellStyle name="Normal 10 2 2 3 2 3 2 2" xfId="653"/>
    <cellStyle name="Normal 10 2 2 3 2 3 2 2 2" xfId="654"/>
    <cellStyle name="Normal 10 2 2 3 2 3 2 2 2 2" xfId="655"/>
    <cellStyle name="Normal 10 2 2 3 2 3 2 2 2 2 2" xfId="656"/>
    <cellStyle name="Normal 10 2 2 3 2 3 2 2 2 2 2 2" xfId="657"/>
    <cellStyle name="Normal 10 2 2 3 2 3 2 2 2 2 2 2 2" xfId="658"/>
    <cellStyle name="Normal 10 2 2 3 2 3 2 2 2 2 2 2 2 2" xfId="659"/>
    <cellStyle name="Normal 10 2 2 3 2 3 2 2 2 2 2 2 2 2 2" xfId="660"/>
    <cellStyle name="Normal 10 2 2 3 2 3 2 2 2 2 2 2 2 2 2 2" xfId="661"/>
    <cellStyle name="Normal 10 2 2 3 2 3 2 2 2 2 2 2 2 2 2 2 2" xfId="662"/>
    <cellStyle name="Normal 10 2 2 3 2 3 2 2 2 2 2 2 2 2 2 2 2 2" xfId="663"/>
    <cellStyle name="Normal 10 2 2 3 2 3 2 2 2 2 2 2 2 2 2 2 2 2 2" xfId="664"/>
    <cellStyle name="Normal 10 2 2 3 2 3 2 2 2 2 2 2 2 2 2 2 2 2 2 2" xfId="665"/>
    <cellStyle name="Normal 10 2 2 3 2 3 2 2 2 2 2 2 2 2 2 2 2 2 2 2 2" xfId="666"/>
    <cellStyle name="Normal 10 2 2 3 2 3 2 2 2 2 2 2 2 2 2 2 2 2 2 2 2 2" xfId="667"/>
    <cellStyle name="Normal 10 2 2 3 2 3 2 2 2 2 2 2 2 2 2 2 2 2 2 2 2 2 2" xfId="668"/>
    <cellStyle name="Normal 10 2 2 3 2 3 2 2 2 2 2 2 2 2 2 2 2 2 2 2 2 2 2 2" xfId="669"/>
    <cellStyle name="Normal 10 2 2 3 2 3 2 2 2 2 2 2 2 2 2 2 2 2 2 2 2 3" xfId="670"/>
    <cellStyle name="Normal 10 2 2 3 2 3 2 2 2 2 2 2 2 2 2 2 2 2 2 2 3" xfId="671"/>
    <cellStyle name="Normal 10 2 2 3 2 3 2 2 2 2 2 2 2 2 2 2 2 2 2 3" xfId="672"/>
    <cellStyle name="Normal 10 2 2 3 2 3 2 2 2 2 2 2 2 2 2 2 2 2 3" xfId="673"/>
    <cellStyle name="Normal 10 2 2 3 2 3 2 2 2 2 2 2 2 2 2 2 2 2 4" xfId="674"/>
    <cellStyle name="Normal 10 2 2 3 2 3 2 2 2 2 2 2 2 2 2 2 2 3" xfId="675"/>
    <cellStyle name="Normal 10 2 2 3 2 3 2 2 2 2 2 2 2 2 2 2 3" xfId="676"/>
    <cellStyle name="Normal 10 2 2 3 2 3 2 2 2 2 2 2 2 2 2 3" xfId="677"/>
    <cellStyle name="Normal 10 2 2 3 2 3 2 2 2 2 2 2 2 2 3" xfId="678"/>
    <cellStyle name="Normal 10 2 2 3 2 3 2 2 2 2 2 2 2 3" xfId="679"/>
    <cellStyle name="Normal 10 2 2 3 2 3 2 2 2 2 2 2 3" xfId="680"/>
    <cellStyle name="Normal 10 2 2 3 2 3 2 2 2 2 2 3" xfId="681"/>
    <cellStyle name="Normal 10 2 2 3 2 3 2 2 2 2 3" xfId="682"/>
    <cellStyle name="Normal 10 2 2 3 2 3 2 2 2 3" xfId="683"/>
    <cellStyle name="Normal 10 2 2 3 2 3 2 2 3" xfId="684"/>
    <cellStyle name="Normal 10 2 2 3 2 3 2 3" xfId="685"/>
    <cellStyle name="Normal 10 2 2 3 2 3 3" xfId="686"/>
    <cellStyle name="Normal 10 2 2 3 2 4" xfId="687"/>
    <cellStyle name="Normal 10 2 2 3 3" xfId="688"/>
    <cellStyle name="Normal 10 2 2 4" xfId="689"/>
    <cellStyle name="Normal 10 2 3" xfId="690"/>
    <cellStyle name="Normal 10 3" xfId="691"/>
    <cellStyle name="Normal 10 3 2" xfId="692"/>
    <cellStyle name="Normal 10 4" xfId="693"/>
    <cellStyle name="Normal 10 4 2" xfId="694"/>
    <cellStyle name="Normal 10 5" xfId="695"/>
    <cellStyle name="Normal 10 5 2" xfId="696"/>
    <cellStyle name="Normal 10 6" xfId="697"/>
    <cellStyle name="Normal 10 7" xfId="698"/>
    <cellStyle name="Normal 100" xfId="699"/>
    <cellStyle name="Normal 100 2" xfId="700"/>
    <cellStyle name="Normal 100 2 2" xfId="701"/>
    <cellStyle name="Normal 100 2 2 2" xfId="702"/>
    <cellStyle name="Normal 100 2 2 2 2" xfId="7682"/>
    <cellStyle name="Normal 100 2 2 3" xfId="6094"/>
    <cellStyle name="Normal 100 2 3" xfId="703"/>
    <cellStyle name="Normal 100 2 3 2" xfId="6889"/>
    <cellStyle name="Normal 100 2 4" xfId="5301"/>
    <cellStyle name="Normal 100 3" xfId="704"/>
    <cellStyle name="Normal 100 3 2" xfId="705"/>
    <cellStyle name="Normal 100 3 2 2" xfId="7286"/>
    <cellStyle name="Normal 100 3 3" xfId="5698"/>
    <cellStyle name="Normal 100 4" xfId="706"/>
    <cellStyle name="Normal 100 4 2" xfId="6493"/>
    <cellStyle name="Normal 100 5" xfId="4905"/>
    <cellStyle name="Normal 101" xfId="707"/>
    <cellStyle name="Normal 101 2" xfId="708"/>
    <cellStyle name="Normal 101 2 2" xfId="709"/>
    <cellStyle name="Normal 101 2 2 2" xfId="710"/>
    <cellStyle name="Normal 101 2 2 2 2" xfId="7693"/>
    <cellStyle name="Normal 101 2 2 3" xfId="6105"/>
    <cellStyle name="Normal 101 2 3" xfId="711"/>
    <cellStyle name="Normal 101 2 3 2" xfId="6900"/>
    <cellStyle name="Normal 101 2 4" xfId="5312"/>
    <cellStyle name="Normal 101 3" xfId="712"/>
    <cellStyle name="Normal 101 3 2" xfId="713"/>
    <cellStyle name="Normal 101 3 2 2" xfId="7297"/>
    <cellStyle name="Normal 101 3 3" xfId="5709"/>
    <cellStyle name="Normal 101 4" xfId="714"/>
    <cellStyle name="Normal 101 4 2" xfId="6504"/>
    <cellStyle name="Normal 101 5" xfId="4916"/>
    <cellStyle name="Normal 102" xfId="715"/>
    <cellStyle name="Normal 102 2" xfId="716"/>
    <cellStyle name="Normal 102 2 2" xfId="717"/>
    <cellStyle name="Normal 102 2 2 2" xfId="718"/>
    <cellStyle name="Normal 102 2 2 2 2" xfId="7685"/>
    <cellStyle name="Normal 102 2 2 3" xfId="6097"/>
    <cellStyle name="Normal 102 2 3" xfId="719"/>
    <cellStyle name="Normal 102 2 3 2" xfId="6892"/>
    <cellStyle name="Normal 102 2 4" xfId="5304"/>
    <cellStyle name="Normal 102 3" xfId="720"/>
    <cellStyle name="Normal 102 3 2" xfId="721"/>
    <cellStyle name="Normal 102 3 2 2" xfId="7289"/>
    <cellStyle name="Normal 102 3 3" xfId="5701"/>
    <cellStyle name="Normal 102 4" xfId="722"/>
    <cellStyle name="Normal 102 4 2" xfId="6496"/>
    <cellStyle name="Normal 102 5" xfId="4908"/>
    <cellStyle name="Normal 103" xfId="723"/>
    <cellStyle name="Normal 103 2" xfId="724"/>
    <cellStyle name="Normal 103 2 2" xfId="725"/>
    <cellStyle name="Normal 103 2 2 2" xfId="726"/>
    <cellStyle name="Normal 103 2 2 2 2" xfId="7694"/>
    <cellStyle name="Normal 103 2 2 3" xfId="6106"/>
    <cellStyle name="Normal 103 2 3" xfId="727"/>
    <cellStyle name="Normal 103 2 3 2" xfId="6901"/>
    <cellStyle name="Normal 103 2 4" xfId="5313"/>
    <cellStyle name="Normal 103 3" xfId="728"/>
    <cellStyle name="Normal 103 3 2" xfId="729"/>
    <cellStyle name="Normal 103 3 2 2" xfId="7298"/>
    <cellStyle name="Normal 103 3 3" xfId="5710"/>
    <cellStyle name="Normal 103 4" xfId="730"/>
    <cellStyle name="Normal 103 4 2" xfId="6505"/>
    <cellStyle name="Normal 103 5" xfId="4917"/>
    <cellStyle name="Normal 104" xfId="731"/>
    <cellStyle name="Normal 104 2" xfId="732"/>
    <cellStyle name="Normal 104 2 2" xfId="733"/>
    <cellStyle name="Normal 104 2 2 2" xfId="734"/>
    <cellStyle name="Normal 104 2 2 2 2" xfId="7692"/>
    <cellStyle name="Normal 104 2 2 3" xfId="6104"/>
    <cellStyle name="Normal 104 2 3" xfId="735"/>
    <cellStyle name="Normal 104 2 3 2" xfId="6899"/>
    <cellStyle name="Normal 104 2 4" xfId="5311"/>
    <cellStyle name="Normal 104 3" xfId="736"/>
    <cellStyle name="Normal 104 3 2" xfId="737"/>
    <cellStyle name="Normal 104 3 2 2" xfId="7296"/>
    <cellStyle name="Normal 104 3 3" xfId="5708"/>
    <cellStyle name="Normal 104 4" xfId="738"/>
    <cellStyle name="Normal 104 4 2" xfId="6503"/>
    <cellStyle name="Normal 104 5" xfId="4915"/>
    <cellStyle name="Normal 105" xfId="739"/>
    <cellStyle name="Normal 105 2" xfId="740"/>
    <cellStyle name="Normal 105 2 2" xfId="741"/>
    <cellStyle name="Normal 105 2 2 2" xfId="742"/>
    <cellStyle name="Normal 105 2 2 2 2" xfId="7696"/>
    <cellStyle name="Normal 105 2 2 3" xfId="6108"/>
    <cellStyle name="Normal 105 2 3" xfId="743"/>
    <cellStyle name="Normal 105 2 3 2" xfId="6903"/>
    <cellStyle name="Normal 105 2 4" xfId="5315"/>
    <cellStyle name="Normal 105 3" xfId="744"/>
    <cellStyle name="Normal 105 3 2" xfId="745"/>
    <cellStyle name="Normal 105 3 2 2" xfId="7300"/>
    <cellStyle name="Normal 105 3 3" xfId="5712"/>
    <cellStyle name="Normal 105 4" xfId="746"/>
    <cellStyle name="Normal 105 4 2" xfId="6507"/>
    <cellStyle name="Normal 105 5" xfId="4919"/>
    <cellStyle name="Normal 106" xfId="747"/>
    <cellStyle name="Normal 106 2" xfId="748"/>
    <cellStyle name="Normal 106 2 2" xfId="749"/>
    <cellStyle name="Normal 106 2 2 2" xfId="750"/>
    <cellStyle name="Normal 106 2 2 2 2" xfId="7704"/>
    <cellStyle name="Normal 106 2 2 3" xfId="6116"/>
    <cellStyle name="Normal 106 2 3" xfId="751"/>
    <cellStyle name="Normal 106 2 3 2" xfId="6911"/>
    <cellStyle name="Normal 106 2 4" xfId="5323"/>
    <cellStyle name="Normal 106 3" xfId="752"/>
    <cellStyle name="Normal 106 3 2" xfId="753"/>
    <cellStyle name="Normal 106 3 2 2" xfId="7308"/>
    <cellStyle name="Normal 106 3 3" xfId="5720"/>
    <cellStyle name="Normal 106 4" xfId="754"/>
    <cellStyle name="Normal 106 4 2" xfId="6515"/>
    <cellStyle name="Normal 106 5" xfId="4927"/>
    <cellStyle name="Normal 107" xfId="755"/>
    <cellStyle name="Normal 107 2" xfId="756"/>
    <cellStyle name="Normal 107 2 2" xfId="757"/>
    <cellStyle name="Normal 107 2 2 2" xfId="758"/>
    <cellStyle name="Normal 107 2 2 2 2" xfId="7702"/>
    <cellStyle name="Normal 107 2 2 3" xfId="6114"/>
    <cellStyle name="Normal 107 2 3" xfId="759"/>
    <cellStyle name="Normal 107 2 3 2" xfId="6909"/>
    <cellStyle name="Normal 107 2 4" xfId="5321"/>
    <cellStyle name="Normal 107 3" xfId="760"/>
    <cellStyle name="Normal 107 3 2" xfId="761"/>
    <cellStyle name="Normal 107 3 2 2" xfId="7306"/>
    <cellStyle name="Normal 107 3 3" xfId="5718"/>
    <cellStyle name="Normal 107 4" xfId="762"/>
    <cellStyle name="Normal 107 4 2" xfId="6513"/>
    <cellStyle name="Normal 107 5" xfId="4925"/>
    <cellStyle name="Normal 108" xfId="763"/>
    <cellStyle name="Normal 108 2" xfId="764"/>
    <cellStyle name="Normal 108 2 2" xfId="765"/>
    <cellStyle name="Normal 108 2 2 2" xfId="766"/>
    <cellStyle name="Normal 108 2 2 2 2" xfId="7703"/>
    <cellStyle name="Normal 108 2 2 3" xfId="6115"/>
    <cellStyle name="Normal 108 2 3" xfId="767"/>
    <cellStyle name="Normal 108 2 3 2" xfId="6910"/>
    <cellStyle name="Normal 108 2 4" xfId="5322"/>
    <cellStyle name="Normal 108 3" xfId="768"/>
    <cellStyle name="Normal 108 3 2" xfId="769"/>
    <cellStyle name="Normal 108 3 2 2" xfId="7307"/>
    <cellStyle name="Normal 108 3 3" xfId="5719"/>
    <cellStyle name="Normal 108 4" xfId="770"/>
    <cellStyle name="Normal 108 4 2" xfId="6514"/>
    <cellStyle name="Normal 108 5" xfId="4926"/>
    <cellStyle name="Normal 109" xfId="771"/>
    <cellStyle name="Normal 109 2" xfId="772"/>
    <cellStyle name="Normal 109 2 2" xfId="773"/>
    <cellStyle name="Normal 109 2 2 2" xfId="774"/>
    <cellStyle name="Normal 109 2 2 2 2" xfId="7720"/>
    <cellStyle name="Normal 109 2 2 3" xfId="6132"/>
    <cellStyle name="Normal 109 2 3" xfId="775"/>
    <cellStyle name="Normal 109 2 3 2" xfId="6927"/>
    <cellStyle name="Normal 109 2 4" xfId="5339"/>
    <cellStyle name="Normal 109 3" xfId="776"/>
    <cellStyle name="Normal 109 3 2" xfId="777"/>
    <cellStyle name="Normal 109 3 2 2" xfId="7324"/>
    <cellStyle name="Normal 109 3 3" xfId="5736"/>
    <cellStyle name="Normal 109 4" xfId="778"/>
    <cellStyle name="Normal 109 4 2" xfId="6531"/>
    <cellStyle name="Normal 109 5" xfId="4943"/>
    <cellStyle name="Normal 11" xfId="779"/>
    <cellStyle name="Normal 11 2" xfId="780"/>
    <cellStyle name="Normal 11 2 2" xfId="781"/>
    <cellStyle name="Normal 11 2 2 2" xfId="782"/>
    <cellStyle name="Normal 11 2 2 2 2" xfId="783"/>
    <cellStyle name="Normal 11 2 2 2 2 2" xfId="784"/>
    <cellStyle name="Normal 11 2 2 2 2 2 2" xfId="785"/>
    <cellStyle name="Normal 11 2 2 2 2 2 2 2" xfId="786"/>
    <cellStyle name="Normal 11 2 2 2 2 2 2 2 2" xfId="787"/>
    <cellStyle name="Normal 11 2 2 2 2 2 2 2 2 2" xfId="788"/>
    <cellStyle name="Normal 11 2 2 2 2 2 2 2 2 2 2" xfId="789"/>
    <cellStyle name="Normal 11 2 2 2 2 2 2 2 2 2 2 2" xfId="790"/>
    <cellStyle name="Normal 11 2 2 2 2 2 2 2 2 2 2 2 2" xfId="791"/>
    <cellStyle name="Normal 11 2 2 2 2 2 2 2 2 2 2 2 2 2" xfId="792"/>
    <cellStyle name="Normal 11 2 2 2 2 2 2 2 2 2 2 2 2 2 2" xfId="793"/>
    <cellStyle name="Normal 11 2 2 2 2 2 2 2 2 2 2 2 2 2 2 2" xfId="794"/>
    <cellStyle name="Normal 11 2 2 2 2 2 2 2 2 2 2 2 2 2 2 2 2" xfId="795"/>
    <cellStyle name="Normal 11 2 2 2 2 2 2 2 2 2 2 2 2 2 2 2 2 2" xfId="796"/>
    <cellStyle name="Normal 11 2 2 2 2 2 2 2 2 2 2 2 2 2 2 2 2 2 2" xfId="797"/>
    <cellStyle name="Normal 11 2 2 2 2 2 2 2 2 2 2 2 2 2 2 2 2 2 2 2" xfId="798"/>
    <cellStyle name="Normal 11 2 2 2 2 2 2 2 2 2 2 2 2 2 2 2 2 2 2 2 2" xfId="799"/>
    <cellStyle name="Normal 11 2 2 2 2 2 2 2 2 2 2 2 2 2 2 2 2 2 2 2 2 2" xfId="800"/>
    <cellStyle name="Normal 11 2 2 2 2 2 2 2 2 2 2 2 2 2 2 2 2 2 2 2 2 2 2" xfId="801"/>
    <cellStyle name="Normal 11 2 2 2 2 2 2 2 2 2 2 2 2 2 2 2 2 2 2 2 3" xfId="802"/>
    <cellStyle name="Normal 11 2 2 2 2 2 2 2 2 2 2 2 2 2 2 2 2 2 2 3" xfId="803"/>
    <cellStyle name="Normal 11 2 2 2 2 2 2 2 2 2 2 2 2 2 2 2 2 2 3" xfId="804"/>
    <cellStyle name="Normal 11 2 2 2 2 2 2 2 2 2 2 2 2 2 2 2 2 3" xfId="805"/>
    <cellStyle name="Normal 11 2 2 2 2 2 2 2 2 2 2 2 2 2 2 2 2 4" xfId="806"/>
    <cellStyle name="Normal 11 2 2 2 2 2 2 2 2 2 2 2 2 2 2 2 3" xfId="807"/>
    <cellStyle name="Normal 11 2 2 2 2 2 2 2 2 2 2 2 2 2 2 3" xfId="808"/>
    <cellStyle name="Normal 11 2 2 2 2 2 2 2 2 2 2 2 2 2 3" xfId="809"/>
    <cellStyle name="Normal 11 2 2 2 2 2 2 2 2 2 2 2 2 3" xfId="810"/>
    <cellStyle name="Normal 11 2 2 2 2 2 2 2 2 2 2 2 3" xfId="811"/>
    <cellStyle name="Normal 11 2 2 2 2 2 2 2 2 2 2 3" xfId="812"/>
    <cellStyle name="Normal 11 2 2 2 2 2 2 2 2 2 3" xfId="813"/>
    <cellStyle name="Normal 11 2 2 2 2 2 2 2 2 3" xfId="814"/>
    <cellStyle name="Normal 11 2 2 2 2 2 2 2 3" xfId="815"/>
    <cellStyle name="Normal 11 2 2 2 2 2 2 3" xfId="816"/>
    <cellStyle name="Normal 11 2 2 2 2 2 3" xfId="817"/>
    <cellStyle name="Normal 11 2 2 2 2 3" xfId="818"/>
    <cellStyle name="Normal 11 2 2 2 3" xfId="819"/>
    <cellStyle name="Normal 11 2 2 2 4" xfId="7588"/>
    <cellStyle name="Normal 11 2 2 3" xfId="820"/>
    <cellStyle name="Normal 11 2 2 4" xfId="821"/>
    <cellStyle name="Normal 11 2 2 5" xfId="6000"/>
    <cellStyle name="Normal 11 2 3" xfId="822"/>
    <cellStyle name="Normal 11 2 3 2" xfId="6795"/>
    <cellStyle name="Normal 11 2 4" xfId="823"/>
    <cellStyle name="Normal 11 2 5" xfId="5207"/>
    <cellStyle name="Normal 11 3" xfId="824"/>
    <cellStyle name="Normal 11 3 2" xfId="825"/>
    <cellStyle name="Normal 11 3 2 2" xfId="7192"/>
    <cellStyle name="Normal 11 3 3" xfId="5604"/>
    <cellStyle name="Normal 11 4" xfId="826"/>
    <cellStyle name="Normal 11 4 2" xfId="6399"/>
    <cellStyle name="Normal 11 5" xfId="4811"/>
    <cellStyle name="Normal 110" xfId="827"/>
    <cellStyle name="Normal 110 2" xfId="828"/>
    <cellStyle name="Normal 110 2 2" xfId="829"/>
    <cellStyle name="Normal 110 2 2 2" xfId="830"/>
    <cellStyle name="Normal 110 2 2 2 2" xfId="7698"/>
    <cellStyle name="Normal 110 2 2 3" xfId="6110"/>
    <cellStyle name="Normal 110 2 3" xfId="831"/>
    <cellStyle name="Normal 110 2 3 2" xfId="6905"/>
    <cellStyle name="Normal 110 2 4" xfId="5317"/>
    <cellStyle name="Normal 110 3" xfId="832"/>
    <cellStyle name="Normal 110 3 2" xfId="833"/>
    <cellStyle name="Normal 110 3 2 2" xfId="7302"/>
    <cellStyle name="Normal 110 3 3" xfId="5714"/>
    <cellStyle name="Normal 110 4" xfId="834"/>
    <cellStyle name="Normal 110 4 2" xfId="6509"/>
    <cellStyle name="Normal 110 5" xfId="4921"/>
    <cellStyle name="Normal 111" xfId="835"/>
    <cellStyle name="Normal 111 2" xfId="836"/>
    <cellStyle name="Normal 111 2 2" xfId="837"/>
    <cellStyle name="Normal 111 2 2 2" xfId="838"/>
    <cellStyle name="Normal 111 2 2 2 2" xfId="7697"/>
    <cellStyle name="Normal 111 2 2 3" xfId="6109"/>
    <cellStyle name="Normal 111 2 3" xfId="839"/>
    <cellStyle name="Normal 111 2 3 2" xfId="6904"/>
    <cellStyle name="Normal 111 2 4" xfId="5316"/>
    <cellStyle name="Normal 111 3" xfId="840"/>
    <cellStyle name="Normal 111 3 2" xfId="841"/>
    <cellStyle name="Normal 111 3 2 2" xfId="7301"/>
    <cellStyle name="Normal 111 3 3" xfId="5713"/>
    <cellStyle name="Normal 111 4" xfId="842"/>
    <cellStyle name="Normal 111 4 2" xfId="6508"/>
    <cellStyle name="Normal 111 5" xfId="4920"/>
    <cellStyle name="Normal 112" xfId="843"/>
    <cellStyle name="Normal 112 2" xfId="844"/>
    <cellStyle name="Normal 112 2 2" xfId="845"/>
    <cellStyle name="Normal 112 2 2 2" xfId="846"/>
    <cellStyle name="Normal 112 2 2 2 2" xfId="7701"/>
    <cellStyle name="Normal 112 2 2 3" xfId="6113"/>
    <cellStyle name="Normal 112 2 3" xfId="847"/>
    <cellStyle name="Normal 112 2 3 2" xfId="6908"/>
    <cellStyle name="Normal 112 2 4" xfId="5320"/>
    <cellStyle name="Normal 112 3" xfId="848"/>
    <cellStyle name="Normal 112 3 2" xfId="849"/>
    <cellStyle name="Normal 112 3 2 2" xfId="7305"/>
    <cellStyle name="Normal 112 3 3" xfId="5717"/>
    <cellStyle name="Normal 112 4" xfId="850"/>
    <cellStyle name="Normal 112 4 2" xfId="6512"/>
    <cellStyle name="Normal 112 5" xfId="4924"/>
    <cellStyle name="Normal 113" xfId="851"/>
    <cellStyle name="Normal 113 2" xfId="852"/>
    <cellStyle name="Normal 113 2 2" xfId="853"/>
    <cellStyle name="Normal 113 2 2 2" xfId="854"/>
    <cellStyle name="Normal 113 2 2 2 2" xfId="7700"/>
    <cellStyle name="Normal 113 2 2 3" xfId="6112"/>
    <cellStyle name="Normal 113 2 3" xfId="855"/>
    <cellStyle name="Normal 113 2 3 2" xfId="6907"/>
    <cellStyle name="Normal 113 2 4" xfId="5319"/>
    <cellStyle name="Normal 113 3" xfId="856"/>
    <cellStyle name="Normal 113 3 2" xfId="857"/>
    <cellStyle name="Normal 113 3 2 2" xfId="7304"/>
    <cellStyle name="Normal 113 3 3" xfId="5716"/>
    <cellStyle name="Normal 113 4" xfId="858"/>
    <cellStyle name="Normal 113 4 2" xfId="6511"/>
    <cellStyle name="Normal 113 5" xfId="4923"/>
    <cellStyle name="Normal 114" xfId="859"/>
    <cellStyle name="Normal 114 2" xfId="860"/>
    <cellStyle name="Normal 114 2 2" xfId="861"/>
    <cellStyle name="Normal 114 2 2 2" xfId="862"/>
    <cellStyle name="Normal 114 2 2 2 2" xfId="7699"/>
    <cellStyle name="Normal 114 2 2 3" xfId="6111"/>
    <cellStyle name="Normal 114 2 3" xfId="863"/>
    <cellStyle name="Normal 114 2 3 2" xfId="6906"/>
    <cellStyle name="Normal 114 2 4" xfId="5318"/>
    <cellStyle name="Normal 114 3" xfId="864"/>
    <cellStyle name="Normal 114 3 2" xfId="865"/>
    <cellStyle name="Normal 114 3 2 2" xfId="7303"/>
    <cellStyle name="Normal 114 3 3" xfId="5715"/>
    <cellStyle name="Normal 114 4" xfId="866"/>
    <cellStyle name="Normal 114 4 2" xfId="6510"/>
    <cellStyle name="Normal 114 5" xfId="4922"/>
    <cellStyle name="Normal 115" xfId="867"/>
    <cellStyle name="Normal 115 2" xfId="868"/>
    <cellStyle name="Normal 115 2 2" xfId="869"/>
    <cellStyle name="Normal 115 2 2 2" xfId="870"/>
    <cellStyle name="Normal 115 2 2 2 2" xfId="7728"/>
    <cellStyle name="Normal 115 2 2 3" xfId="6140"/>
    <cellStyle name="Normal 115 2 3" xfId="871"/>
    <cellStyle name="Normal 115 2 3 2" xfId="6935"/>
    <cellStyle name="Normal 115 2 4" xfId="5347"/>
    <cellStyle name="Normal 115 3" xfId="872"/>
    <cellStyle name="Normal 115 3 2" xfId="873"/>
    <cellStyle name="Normal 115 3 2 2" xfId="7332"/>
    <cellStyle name="Normal 115 3 3" xfId="5744"/>
    <cellStyle name="Normal 115 4" xfId="874"/>
    <cellStyle name="Normal 115 4 2" xfId="6539"/>
    <cellStyle name="Normal 115 5" xfId="4951"/>
    <cellStyle name="Normal 116" xfId="875"/>
    <cellStyle name="Normal 116 2" xfId="876"/>
    <cellStyle name="Normal 116 2 2" xfId="877"/>
    <cellStyle name="Normal 116 2 2 2" xfId="878"/>
    <cellStyle name="Normal 116 2 2 2 2" xfId="7733"/>
    <cellStyle name="Normal 116 2 2 3" xfId="6145"/>
    <cellStyle name="Normal 116 2 3" xfId="879"/>
    <cellStyle name="Normal 116 2 3 2" xfId="6940"/>
    <cellStyle name="Normal 116 2 4" xfId="5352"/>
    <cellStyle name="Normal 116 3" xfId="880"/>
    <cellStyle name="Normal 116 3 2" xfId="881"/>
    <cellStyle name="Normal 116 3 2 2" xfId="7337"/>
    <cellStyle name="Normal 116 3 3" xfId="5749"/>
    <cellStyle name="Normal 116 4" xfId="882"/>
    <cellStyle name="Normal 116 4 2" xfId="6544"/>
    <cellStyle name="Normal 116 5" xfId="4956"/>
    <cellStyle name="Normal 117" xfId="883"/>
    <cellStyle name="Normal 117 2" xfId="884"/>
    <cellStyle name="Normal 117 2 2" xfId="885"/>
    <cellStyle name="Normal 117 2 2 2" xfId="886"/>
    <cellStyle name="Normal 117 2 2 2 2" xfId="7731"/>
    <cellStyle name="Normal 117 2 2 3" xfId="6143"/>
    <cellStyle name="Normal 117 2 3" xfId="887"/>
    <cellStyle name="Normal 117 2 3 2" xfId="6938"/>
    <cellStyle name="Normal 117 2 4" xfId="5350"/>
    <cellStyle name="Normal 117 3" xfId="888"/>
    <cellStyle name="Normal 117 3 2" xfId="889"/>
    <cellStyle name="Normal 117 3 2 2" xfId="7335"/>
    <cellStyle name="Normal 117 3 3" xfId="5747"/>
    <cellStyle name="Normal 117 4" xfId="890"/>
    <cellStyle name="Normal 117 4 2" xfId="6542"/>
    <cellStyle name="Normal 117 5" xfId="4954"/>
    <cellStyle name="Normal 118" xfId="891"/>
    <cellStyle name="Normal 118 2" xfId="892"/>
    <cellStyle name="Normal 118 2 2" xfId="893"/>
    <cellStyle name="Normal 118 2 2 2" xfId="894"/>
    <cellStyle name="Normal 118 2 2 2 2" xfId="7730"/>
    <cellStyle name="Normal 118 2 2 3" xfId="6142"/>
    <cellStyle name="Normal 118 2 3" xfId="895"/>
    <cellStyle name="Normal 118 2 3 2" xfId="6937"/>
    <cellStyle name="Normal 118 2 4" xfId="5349"/>
    <cellStyle name="Normal 118 3" xfId="896"/>
    <cellStyle name="Normal 118 3 2" xfId="897"/>
    <cellStyle name="Normal 118 3 2 2" xfId="7334"/>
    <cellStyle name="Normal 118 3 3" xfId="5746"/>
    <cellStyle name="Normal 118 4" xfId="898"/>
    <cellStyle name="Normal 118 4 2" xfId="6541"/>
    <cellStyle name="Normal 118 5" xfId="4953"/>
    <cellStyle name="Normal 119" xfId="899"/>
    <cellStyle name="Normal 119 2" xfId="900"/>
    <cellStyle name="Normal 119 2 2" xfId="901"/>
    <cellStyle name="Normal 119 2 2 2" xfId="902"/>
    <cellStyle name="Normal 119 2 2 2 2" xfId="7737"/>
    <cellStyle name="Normal 119 2 2 3" xfId="6149"/>
    <cellStyle name="Normal 119 2 3" xfId="903"/>
    <cellStyle name="Normal 119 2 3 2" xfId="6944"/>
    <cellStyle name="Normal 119 2 4" xfId="5356"/>
    <cellStyle name="Normal 119 3" xfId="904"/>
    <cellStyle name="Normal 119 3 2" xfId="905"/>
    <cellStyle name="Normal 119 3 2 2" xfId="7341"/>
    <cellStyle name="Normal 119 3 3" xfId="5753"/>
    <cellStyle name="Normal 119 4" xfId="906"/>
    <cellStyle name="Normal 119 4 2" xfId="6548"/>
    <cellStyle name="Normal 119 5" xfId="4960"/>
    <cellStyle name="Normal 12" xfId="907"/>
    <cellStyle name="Normal 12 2" xfId="908"/>
    <cellStyle name="Normal 12 2 2" xfId="909"/>
    <cellStyle name="Normal 12 2 2 2" xfId="910"/>
    <cellStyle name="Normal 12 2 2 2 2" xfId="911"/>
    <cellStyle name="Normal 12 2 2 2 2 2" xfId="912"/>
    <cellStyle name="Normal 12 2 2 2 2 2 2" xfId="913"/>
    <cellStyle name="Normal 12 2 2 2 2 2 2 2" xfId="914"/>
    <cellStyle name="Normal 12 2 2 2 2 2 2 2 2" xfId="915"/>
    <cellStyle name="Normal 12 2 2 2 2 2 2 2 2 2" xfId="916"/>
    <cellStyle name="Normal 12 2 2 2 2 2 2 2 2 2 2" xfId="917"/>
    <cellStyle name="Normal 12 2 2 2 2 2 2 2 2 2 2 2" xfId="918"/>
    <cellStyle name="Normal 12 2 2 2 2 2 2 2 2 2 2 2 2" xfId="919"/>
    <cellStyle name="Normal 12 2 2 2 2 2 2 2 2 2 2 2 2 2" xfId="920"/>
    <cellStyle name="Normal 12 2 2 2 2 2 2 2 2 2 2 2 2 2 2" xfId="921"/>
    <cellStyle name="Normal 12 2 2 2 2 2 2 2 2 2 2 2 2 2 2 2" xfId="922"/>
    <cellStyle name="Normal 12 2 2 2 2 2 2 2 2 2 2 2 2 2 2 2 2" xfId="923"/>
    <cellStyle name="Normal 12 2 2 2 2 2 2 2 2 2 2 2 2 2 2 2 2 2" xfId="924"/>
    <cellStyle name="Normal 12 2 2 2 2 2 2 2 2 2 2 2 2 2 2 2 2 2 2" xfId="925"/>
    <cellStyle name="Normal 12 2 2 2 2 2 2 2 2 2 2 2 2 2 2 2 2 2 2 2" xfId="926"/>
    <cellStyle name="Normal 12 2 2 2 2 2 2 2 2 2 2 2 2 2 2 2 2 2 2 2 2" xfId="927"/>
    <cellStyle name="Normal 12 2 2 2 2 2 2 2 2 2 2 2 2 2 2 2 2 2 2 2 2 2" xfId="928"/>
    <cellStyle name="Normal 12 2 2 2 2 2 2 2 2 2 2 2 2 2 2 2 2 2 2 2 2 2 2" xfId="929"/>
    <cellStyle name="Normal 12 2 2 2 2 2 2 2 2 2 2 2 2 2 2 2 2 2 2 2 2 2 2 2" xfId="930"/>
    <cellStyle name="Normal 12 2 2 2 2 2 2 2 2 2 2 2 2 2 2 2 2 2 2 2 2 2 2 2 2" xfId="931"/>
    <cellStyle name="Normal 12 2 2 2 2 2 2 2 2 2 2 2 2 2 2 2 2 2 2 2 2 2 2 2 2 2" xfId="932"/>
    <cellStyle name="Normal 12 2 2 2 2 2 2 2 2 2 2 2 2 2 2 2 2 2 2 2 2 2 2 2 2 2 2" xfId="933"/>
    <cellStyle name="Normal 12 2 2 2 2 2 2 2 2 2 2 2 2 2 2 2 2 2 2 2 2 2 2 2 2 2 2 2" xfId="934"/>
    <cellStyle name="Normal 12 2 2 2 2 2 2 2 2 2 2 2 2 2 2 2 2 2 2 2 2 2 2 2 2 2 2 2 2" xfId="935"/>
    <cellStyle name="Normal 12 2 2 2 2 2 2 2 2 2 2 2 2 2 2 2 2 2 2 2 2 2 2 2 2 2 2 2 2 2" xfId="936"/>
    <cellStyle name="Normal 12 2 2 2 2 2 2 2 2 2 2 2 2 2 2 2 2 2 2 2 2 2 2 2 2 2 2 2 2 2 2" xfId="937"/>
    <cellStyle name="Normal 12 2 2 2 2 2 2 2 2 2 2 2 2 2 2 2 2 2 2 2 2 2 2 2 2 2 2 2 2 3" xfId="938"/>
    <cellStyle name="Normal 12 2 2 2 2 2 2 2 2 2 2 2 2 2 2 2 2 2 2 2 2 2 2 2 2 2 2 2 3" xfId="939"/>
    <cellStyle name="Normal 12 2 2 2 2 2 2 2 2 2 2 2 2 2 2 2 2 2 2 2 2 2 2 2 2 2 2 3" xfId="940"/>
    <cellStyle name="Normal 12 2 2 2 2 2 2 2 2 2 2 2 2 2 2 2 2 2 2 2 2 2 2 2 2 2 2 3 2" xfId="941"/>
    <cellStyle name="Normal 12 2 2 2 2 2 2 2 2 2 2 2 2 2 2 2 2 2 2 2 2 2 2 2 2 2 2 3 2 2" xfId="942"/>
    <cellStyle name="Normal 12 2 2 2 2 2 2 2 2 2 2 2 2 2 2 2 2 2 2 2 2 2 2 2 2 2 2 3 3" xfId="943"/>
    <cellStyle name="Normal 12 2 2 2 2 2 2 2 2 2 2 2 2 2 2 2 2 2 2 2 2 2 2 2 2 2 2 3 3 2" xfId="944"/>
    <cellStyle name="Normal 12 2 2 2 2 2 2 2 2 2 2 2 2 2 2 2 2 2 2 2 2 2 2 2 2 2 2 3 3 2 2" xfId="945"/>
    <cellStyle name="Normal 12 2 2 2 2 2 2 2 2 2 2 2 2 2 2 2 2 2 2 2 2 2 2 2 2 2 2 3 3 3" xfId="946"/>
    <cellStyle name="Normal 12 2 2 2 2 2 2 2 2 2 2 2 2 2 2 2 2 2 2 2 2 2 2 2 2 2 2 3 4" xfId="947"/>
    <cellStyle name="Normal 12 2 2 2 2 2 2 2 2 2 2 2 2 2 2 2 2 2 2 2 2 2 2 2 2 2 2 4" xfId="948"/>
    <cellStyle name="Normal 12 2 2 2 2 2 2 2 2 2 2 2 2 2 2 2 2 2 2 2 2 2 2 2 2 2 3" xfId="949"/>
    <cellStyle name="Normal 12 2 2 2 2 2 2 2 2 2 2 2 2 2 2 2 2 2 2 2 2 2 2 2 2 2 3 2" xfId="950"/>
    <cellStyle name="Normal 12 2 2 2 2 2 2 2 2 2 2 2 2 2 2 2 2 2 2 2 2 2 2 2 2 2 4" xfId="951"/>
    <cellStyle name="Normal 12 2 2 2 2 2 2 2 2 2 2 2 2 2 2 2 2 2 2 2 2 2 2 2 2 3" xfId="952"/>
    <cellStyle name="Normal 12 2 2 2 2 2 2 2 2 2 2 2 2 2 2 2 2 2 2 2 2 2 2 2 3" xfId="953"/>
    <cellStyle name="Normal 12 2 2 2 2 2 2 2 2 2 2 2 2 2 2 2 2 2 2 2 2 2 2 3" xfId="954"/>
    <cellStyle name="Normal 12 2 2 2 2 2 2 2 2 2 2 2 2 2 2 2 2 2 2 2 2 2 2 3 2" xfId="955"/>
    <cellStyle name="Normal 12 2 2 2 2 2 2 2 2 2 2 2 2 2 2 2 2 2 2 2 2 2 2 4" xfId="956"/>
    <cellStyle name="Normal 12 2 2 2 2 2 2 2 2 2 2 2 2 2 2 2 2 2 2 2 2 2 3" xfId="957"/>
    <cellStyle name="Normal 12 2 2 2 2 2 2 2 2 2 2 2 2 2 2 2 2 2 2 2 2 3" xfId="958"/>
    <cellStyle name="Normal 12 2 2 2 2 2 2 2 2 2 2 2 2 2 2 2 2 2 2 2 3" xfId="959"/>
    <cellStyle name="Normal 12 2 2 2 2 2 2 2 2 2 2 2 2 2 2 2 2 2 2 3" xfId="960"/>
    <cellStyle name="Normal 12 2 2 2 2 2 2 2 2 2 2 2 2 2 2 2 2 2 3" xfId="961"/>
    <cellStyle name="Normal 12 2 2 2 2 2 2 2 2 2 2 2 2 2 2 2 2 3" xfId="962"/>
    <cellStyle name="Normal 12 2 2 2 2 2 2 2 2 2 2 2 2 2 2 2 3" xfId="963"/>
    <cellStyle name="Normal 12 2 2 2 2 2 2 2 2 2 2 2 2 2 2 3" xfId="964"/>
    <cellStyle name="Normal 12 2 2 2 2 2 2 2 2 2 2 2 2 2 3" xfId="965"/>
    <cellStyle name="Normal 12 2 2 2 2 2 2 2 2 2 2 2 2 3" xfId="966"/>
    <cellStyle name="Normal 12 2 2 2 2 2 2 2 2 2 2 2 3" xfId="967"/>
    <cellStyle name="Normal 12 2 2 2 2 2 2 2 2 2 2 3" xfId="968"/>
    <cellStyle name="Normal 12 2 2 2 2 2 2 2 2 2 2 3 2" xfId="969"/>
    <cellStyle name="Normal 12 2 2 2 2 2 2 2 2 2 2 4" xfId="970"/>
    <cellStyle name="Normal 12 2 2 2 2 2 2 2 2 2 3" xfId="971"/>
    <cellStyle name="Normal 12 2 2 2 2 2 2 2 2 3" xfId="972"/>
    <cellStyle name="Normal 12 2 2 2 2 2 2 2 3" xfId="973"/>
    <cellStyle name="Normal 12 2 2 2 2 2 2 3" xfId="974"/>
    <cellStyle name="Normal 12 2 2 2 2 2 3" xfId="975"/>
    <cellStyle name="Normal 12 2 2 2 2 3" xfId="976"/>
    <cellStyle name="Normal 12 2 2 2 3" xfId="977"/>
    <cellStyle name="Normal 12 2 2 2 3 2" xfId="978"/>
    <cellStyle name="Normal 12 2 2 2 3 2 2" xfId="979"/>
    <cellStyle name="Normal 12 2 2 2 3 2 2 2" xfId="980"/>
    <cellStyle name="Normal 12 2 2 2 3 2 2 2 2" xfId="981"/>
    <cellStyle name="Normal 12 2 2 2 3 2 2 2 2 2" xfId="982"/>
    <cellStyle name="Normal 12 2 2 2 3 2 2 2 2 2 2" xfId="983"/>
    <cellStyle name="Normal 12 2 2 2 3 2 2 2 2 2 2 2" xfId="984"/>
    <cellStyle name="Normal 12 2 2 2 3 2 2 2 2 2 2 2 2" xfId="985"/>
    <cellStyle name="Normal 12 2 2 2 3 2 2 2 2 2 2 2 2 2" xfId="986"/>
    <cellStyle name="Normal 12 2 2 2 3 2 2 2 2 2 2 2 3" xfId="987"/>
    <cellStyle name="Normal 12 2 2 2 3 2 2 2 2 2 2 3" xfId="988"/>
    <cellStyle name="Normal 12 2 2 2 3 2 2 2 2 2 3" xfId="989"/>
    <cellStyle name="Normal 12 2 2 2 3 2 2 2 2 3" xfId="990"/>
    <cellStyle name="Normal 12 2 2 2 3 2 2 2 3" xfId="991"/>
    <cellStyle name="Normal 12 2 2 2 3 2 2 3" xfId="992"/>
    <cellStyle name="Normal 12 2 2 2 3 2 3" xfId="993"/>
    <cellStyle name="Normal 12 2 2 2 3 3" xfId="994"/>
    <cellStyle name="Normal 12 2 2 2 4" xfId="995"/>
    <cellStyle name="Normal 12 2 2 2 5" xfId="7597"/>
    <cellStyle name="Normal 12 2 2 3" xfId="996"/>
    <cellStyle name="Normal 12 2 2 3 2" xfId="997"/>
    <cellStyle name="Normal 12 2 2 3 2 2" xfId="998"/>
    <cellStyle name="Normal 12 2 2 3 2 2 2" xfId="999"/>
    <cellStyle name="Normal 12 2 2 3 2 2 2 2" xfId="1000"/>
    <cellStyle name="Normal 12 2 2 3 2 2 2 2 2" xfId="1001"/>
    <cellStyle name="Normal 12 2 2 3 2 2 2 2 2 2" xfId="1002"/>
    <cellStyle name="Normal 12 2 2 3 2 2 2 2 2 2 2" xfId="1003"/>
    <cellStyle name="Normal 12 2 2 3 2 2 2 2 2 2 2 2" xfId="1004"/>
    <cellStyle name="Normal 12 2 2 3 2 2 2 2 2 2 2 2 2" xfId="1005"/>
    <cellStyle name="Normal 12 2 2 3 2 2 2 2 2 2 2 2 2 2" xfId="1006"/>
    <cellStyle name="Normal 12 2 2 3 2 2 2 2 2 2 2 2 2 2 2" xfId="1007"/>
    <cellStyle name="Normal 12 2 2 3 2 2 2 2 2 2 2 2 2 2 2 2" xfId="1008"/>
    <cellStyle name="Normal 12 2 2 3 2 2 2 2 2 2 2 2 2 2 2 2 2" xfId="1009"/>
    <cellStyle name="Normal 12 2 2 3 2 2 2 2 2 2 2 2 2 2 2 2 2 2" xfId="1010"/>
    <cellStyle name="Normal 12 2 2 3 2 2 2 2 2 2 2 2 2 2 2 2 2 2 2" xfId="1011"/>
    <cellStyle name="Normal 12 2 2 3 2 2 2 2 2 2 2 2 2 2 2 2 2 2 2 2" xfId="1012"/>
    <cellStyle name="Normal 12 2 2 3 2 2 2 2 2 2 2 2 2 2 2 2 2 2 2 2 2" xfId="1013"/>
    <cellStyle name="Normal 12 2 2 3 2 2 2 2 2 2 2 2 2 2 2 2 2 2 2 2 2 2" xfId="1014"/>
    <cellStyle name="Normal 12 2 2 3 2 2 2 2 2 2 2 2 2 2 2 2 2 2 2 2 2 2 2" xfId="1015"/>
    <cellStyle name="Normal 12 2 2 3 2 2 2 2 2 2 2 2 2 2 2 2 2 2 2 2 2 2 2 2" xfId="1016"/>
    <cellStyle name="Normal 12 2 2 3 2 2 2 2 2 2 2 2 2 2 2 2 2 2 2 2 2 3" xfId="1017"/>
    <cellStyle name="Normal 12 2 2 3 2 2 2 2 2 2 2 2 2 2 2 2 2 2 2 2 3" xfId="1018"/>
    <cellStyle name="Normal 12 2 2 3 2 2 2 2 2 2 2 2 2 2 2 2 2 2 2 3" xfId="1019"/>
    <cellStyle name="Normal 12 2 2 3 2 2 2 2 2 2 2 2 2 2 2 2 2 2 3" xfId="1020"/>
    <cellStyle name="Normal 12 2 2 3 2 2 2 2 2 2 2 2 2 2 2 2 2 2 4" xfId="1021"/>
    <cellStyle name="Normal 12 2 2 3 2 2 2 2 2 2 2 2 2 2 2 2 2 3" xfId="1022"/>
    <cellStyle name="Normal 12 2 2 3 2 2 2 2 2 2 2 2 2 2 2 2 3" xfId="1023"/>
    <cellStyle name="Normal 12 2 2 3 2 2 2 2 2 2 2 2 2 2 2 3" xfId="1024"/>
    <cellStyle name="Normal 12 2 2 3 2 2 2 2 2 2 2 2 2 2 3" xfId="1025"/>
    <cellStyle name="Normal 12 2 2 3 2 2 2 2 2 2 2 2 2 3" xfId="1026"/>
    <cellStyle name="Normal 12 2 2 3 2 2 2 2 2 2 2 2 3" xfId="1027"/>
    <cellStyle name="Normal 12 2 2 3 2 2 2 2 2 2 2 3" xfId="1028"/>
    <cellStyle name="Normal 12 2 2 3 2 2 2 2 2 2 3" xfId="1029"/>
    <cellStyle name="Normal 12 2 2 3 2 2 2 2 2 3" xfId="1030"/>
    <cellStyle name="Normal 12 2 2 3 2 2 2 2 3" xfId="1031"/>
    <cellStyle name="Normal 12 2 2 3 2 2 2 3" xfId="1032"/>
    <cellStyle name="Normal 12 2 2 3 2 2 3" xfId="1033"/>
    <cellStyle name="Normal 12 2 2 3 2 3" xfId="1034"/>
    <cellStyle name="Normal 12 2 2 3 3" xfId="1035"/>
    <cellStyle name="Normal 12 2 2 4" xfId="1036"/>
    <cellStyle name="Normal 12 2 2 5" xfId="1037"/>
    <cellStyle name="Normal 12 2 2 6" xfId="6009"/>
    <cellStyle name="Normal 12 2 3" xfId="1038"/>
    <cellStyle name="Normal 12 2 3 2" xfId="6804"/>
    <cellStyle name="Normal 12 2 4" xfId="1039"/>
    <cellStyle name="Normal 12 2 5" xfId="5216"/>
    <cellStyle name="Normal 12 3" xfId="1040"/>
    <cellStyle name="Normal 12 3 2" xfId="1041"/>
    <cellStyle name="Normal 12 3 2 2" xfId="7201"/>
    <cellStyle name="Normal 12 3 3" xfId="1042"/>
    <cellStyle name="Normal 12 3 4" xfId="5613"/>
    <cellStyle name="Normal 12 4" xfId="1043"/>
    <cellStyle name="Normal 12 4 2" xfId="1044"/>
    <cellStyle name="Normal 12 4 3" xfId="6408"/>
    <cellStyle name="Normal 12 5" xfId="1045"/>
    <cellStyle name="Normal 12 6" xfId="1046"/>
    <cellStyle name="Normal 12 7" xfId="4820"/>
    <cellStyle name="Normal 120" xfId="1047"/>
    <cellStyle name="Normal 120 2" xfId="1048"/>
    <cellStyle name="Normal 120 2 2" xfId="1049"/>
    <cellStyle name="Normal 120 2 2 2" xfId="1050"/>
    <cellStyle name="Normal 120 2 2 2 2" xfId="7714"/>
    <cellStyle name="Normal 120 2 2 3" xfId="6126"/>
    <cellStyle name="Normal 120 2 3" xfId="1051"/>
    <cellStyle name="Normal 120 2 3 2" xfId="6921"/>
    <cellStyle name="Normal 120 2 4" xfId="5333"/>
    <cellStyle name="Normal 120 3" xfId="1052"/>
    <cellStyle name="Normal 120 3 2" xfId="1053"/>
    <cellStyle name="Normal 120 3 2 2" xfId="7318"/>
    <cellStyle name="Normal 120 3 3" xfId="5730"/>
    <cellStyle name="Normal 120 4" xfId="1054"/>
    <cellStyle name="Normal 120 4 2" xfId="6525"/>
    <cellStyle name="Normal 120 5" xfId="4937"/>
    <cellStyle name="Normal 121" xfId="1055"/>
    <cellStyle name="Normal 121 2" xfId="1056"/>
    <cellStyle name="Normal 121 2 2" xfId="1057"/>
    <cellStyle name="Normal 121 2 2 2" xfId="1058"/>
    <cellStyle name="Normal 121 2 2 2 2" xfId="7719"/>
    <cellStyle name="Normal 121 2 2 3" xfId="6131"/>
    <cellStyle name="Normal 121 2 3" xfId="1059"/>
    <cellStyle name="Normal 121 2 3 2" xfId="6926"/>
    <cellStyle name="Normal 121 2 4" xfId="5338"/>
    <cellStyle name="Normal 121 3" xfId="1060"/>
    <cellStyle name="Normal 121 3 2" xfId="1061"/>
    <cellStyle name="Normal 121 3 2 2" xfId="7323"/>
    <cellStyle name="Normal 121 3 3" xfId="5735"/>
    <cellStyle name="Normal 121 4" xfId="1062"/>
    <cellStyle name="Normal 121 4 2" xfId="6530"/>
    <cellStyle name="Normal 121 5" xfId="4942"/>
    <cellStyle name="Normal 122" xfId="1063"/>
    <cellStyle name="Normal 122 2" xfId="1064"/>
    <cellStyle name="Normal 122 2 2" xfId="1065"/>
    <cellStyle name="Normal 122 2 2 2" xfId="1066"/>
    <cellStyle name="Normal 122 2 2 2 2" xfId="7725"/>
    <cellStyle name="Normal 122 2 2 3" xfId="6137"/>
    <cellStyle name="Normal 122 2 3" xfId="1067"/>
    <cellStyle name="Normal 122 2 3 2" xfId="6932"/>
    <cellStyle name="Normal 122 2 4" xfId="5344"/>
    <cellStyle name="Normal 122 3" xfId="1068"/>
    <cellStyle name="Normal 122 3 2" xfId="1069"/>
    <cellStyle name="Normal 122 3 2 2" xfId="7329"/>
    <cellStyle name="Normal 122 3 3" xfId="5741"/>
    <cellStyle name="Normal 122 4" xfId="1070"/>
    <cellStyle name="Normal 122 4 2" xfId="6536"/>
    <cellStyle name="Normal 122 5" xfId="4948"/>
    <cellStyle name="Normal 123" xfId="1071"/>
    <cellStyle name="Normal 123 2" xfId="1072"/>
    <cellStyle name="Normal 123 2 2" xfId="1073"/>
    <cellStyle name="Normal 123 2 2 2" xfId="1074"/>
    <cellStyle name="Normal 123 2 2 2 2" xfId="7723"/>
    <cellStyle name="Normal 123 2 2 3" xfId="6135"/>
    <cellStyle name="Normal 123 2 3" xfId="1075"/>
    <cellStyle name="Normal 123 2 3 2" xfId="6930"/>
    <cellStyle name="Normal 123 2 4" xfId="5342"/>
    <cellStyle name="Normal 123 3" xfId="1076"/>
    <cellStyle name="Normal 123 3 2" xfId="1077"/>
    <cellStyle name="Normal 123 3 2 2" xfId="7327"/>
    <cellStyle name="Normal 123 3 3" xfId="5739"/>
    <cellStyle name="Normal 123 4" xfId="1078"/>
    <cellStyle name="Normal 123 4 2" xfId="6534"/>
    <cellStyle name="Normal 123 5" xfId="4946"/>
    <cellStyle name="Normal 124" xfId="1079"/>
    <cellStyle name="Normal 124 2" xfId="1080"/>
    <cellStyle name="Normal 124 2 2" xfId="1081"/>
    <cellStyle name="Normal 124 2 2 2" xfId="1082"/>
    <cellStyle name="Normal 124 2 2 2 2" xfId="7727"/>
    <cellStyle name="Normal 124 2 2 3" xfId="6139"/>
    <cellStyle name="Normal 124 2 3" xfId="1083"/>
    <cellStyle name="Normal 124 2 3 2" xfId="6934"/>
    <cellStyle name="Normal 124 2 4" xfId="5346"/>
    <cellStyle name="Normal 124 3" xfId="1084"/>
    <cellStyle name="Normal 124 3 2" xfId="1085"/>
    <cellStyle name="Normal 124 3 2 2" xfId="7331"/>
    <cellStyle name="Normal 124 3 3" xfId="5743"/>
    <cellStyle name="Normal 124 4" xfId="1086"/>
    <cellStyle name="Normal 124 4 2" xfId="6538"/>
    <cellStyle name="Normal 124 5" xfId="4950"/>
    <cellStyle name="Normal 125" xfId="1087"/>
    <cellStyle name="Normal 125 2" xfId="1088"/>
    <cellStyle name="Normal 125 2 2" xfId="1089"/>
    <cellStyle name="Normal 125 2 2 2" xfId="1090"/>
    <cellStyle name="Normal 125 2 2 2 2" xfId="7724"/>
    <cellStyle name="Normal 125 2 2 3" xfId="6136"/>
    <cellStyle name="Normal 125 2 3" xfId="1091"/>
    <cellStyle name="Normal 125 2 3 2" xfId="6931"/>
    <cellStyle name="Normal 125 2 4" xfId="5343"/>
    <cellStyle name="Normal 125 3" xfId="1092"/>
    <cellStyle name="Normal 125 3 2" xfId="1093"/>
    <cellStyle name="Normal 125 3 2 2" xfId="7328"/>
    <cellStyle name="Normal 125 3 3" xfId="5740"/>
    <cellStyle name="Normal 125 4" xfId="1094"/>
    <cellStyle name="Normal 125 4 2" xfId="6535"/>
    <cellStyle name="Normal 125 5" xfId="4947"/>
    <cellStyle name="Normal 126" xfId="1095"/>
    <cellStyle name="Normal 126 2" xfId="1096"/>
    <cellStyle name="Normal 126 2 2" xfId="1097"/>
    <cellStyle name="Normal 126 2 2 2" xfId="1098"/>
    <cellStyle name="Normal 126 2 2 2 2" xfId="7726"/>
    <cellStyle name="Normal 126 2 2 3" xfId="6138"/>
    <cellStyle name="Normal 126 2 3" xfId="1099"/>
    <cellStyle name="Normal 126 2 3 2" xfId="6933"/>
    <cellStyle name="Normal 126 2 4" xfId="5345"/>
    <cellStyle name="Normal 126 3" xfId="1100"/>
    <cellStyle name="Normal 126 3 2" xfId="1101"/>
    <cellStyle name="Normal 126 3 2 2" xfId="7330"/>
    <cellStyle name="Normal 126 3 3" xfId="5742"/>
    <cellStyle name="Normal 126 4" xfId="1102"/>
    <cellStyle name="Normal 126 4 2" xfId="6537"/>
    <cellStyle name="Normal 126 5" xfId="4949"/>
    <cellStyle name="Normal 127" xfId="1103"/>
    <cellStyle name="Normal 127 2" xfId="1104"/>
    <cellStyle name="Normal 127 2 2" xfId="1105"/>
    <cellStyle name="Normal 127 2 2 2" xfId="1106"/>
    <cellStyle name="Normal 127 2 2 2 2" xfId="7751"/>
    <cellStyle name="Normal 127 2 2 3" xfId="6163"/>
    <cellStyle name="Normal 127 2 3" xfId="1107"/>
    <cellStyle name="Normal 127 2 3 2" xfId="6958"/>
    <cellStyle name="Normal 127 2 4" xfId="5370"/>
    <cellStyle name="Normal 127 3" xfId="1108"/>
    <cellStyle name="Normal 127 3 2" xfId="1109"/>
    <cellStyle name="Normal 127 3 2 2" xfId="7355"/>
    <cellStyle name="Normal 127 3 3" xfId="5767"/>
    <cellStyle name="Normal 127 4" xfId="1110"/>
    <cellStyle name="Normal 127 4 2" xfId="6562"/>
    <cellStyle name="Normal 127 5" xfId="4974"/>
    <cellStyle name="Normal 128" xfId="1111"/>
    <cellStyle name="Normal 128 2" xfId="1112"/>
    <cellStyle name="Normal 128 2 2" xfId="1113"/>
    <cellStyle name="Normal 128 2 2 2" xfId="1114"/>
    <cellStyle name="Normal 128 2 2 2 2" xfId="7740"/>
    <cellStyle name="Normal 128 2 2 3" xfId="6152"/>
    <cellStyle name="Normal 128 2 3" xfId="1115"/>
    <cellStyle name="Normal 128 2 3 2" xfId="6947"/>
    <cellStyle name="Normal 128 2 4" xfId="5359"/>
    <cellStyle name="Normal 128 3" xfId="1116"/>
    <cellStyle name="Normal 128 3 2" xfId="1117"/>
    <cellStyle name="Normal 128 3 2 2" xfId="7344"/>
    <cellStyle name="Normal 128 3 3" xfId="5756"/>
    <cellStyle name="Normal 128 4" xfId="1118"/>
    <cellStyle name="Normal 128 4 2" xfId="6551"/>
    <cellStyle name="Normal 128 5" xfId="4963"/>
    <cellStyle name="Normal 129" xfId="1119"/>
    <cellStyle name="Normal 129 2" xfId="1120"/>
    <cellStyle name="Normal 129 2 2" xfId="1121"/>
    <cellStyle name="Normal 129 2 2 2" xfId="1122"/>
    <cellStyle name="Normal 129 2 2 2 2" xfId="7738"/>
    <cellStyle name="Normal 129 2 2 3" xfId="6150"/>
    <cellStyle name="Normal 129 2 3" xfId="1123"/>
    <cellStyle name="Normal 129 2 3 2" xfId="6945"/>
    <cellStyle name="Normal 129 2 4" xfId="5357"/>
    <cellStyle name="Normal 129 3" xfId="1124"/>
    <cellStyle name="Normal 129 3 2" xfId="1125"/>
    <cellStyle name="Normal 129 3 2 2" xfId="7342"/>
    <cellStyle name="Normal 129 3 3" xfId="5754"/>
    <cellStyle name="Normal 129 4" xfId="1126"/>
    <cellStyle name="Normal 129 4 2" xfId="6549"/>
    <cellStyle name="Normal 129 5" xfId="4961"/>
    <cellStyle name="Normal 13" xfId="1127"/>
    <cellStyle name="Normal 13 2" xfId="1128"/>
    <cellStyle name="Normal 13 2 2" xfId="1129"/>
    <cellStyle name="Normal 13 2 2 2" xfId="1130"/>
    <cellStyle name="Normal 13 2 2 2 2" xfId="1131"/>
    <cellStyle name="Normal 13 2 2 2 2 2" xfId="1132"/>
    <cellStyle name="Normal 13 2 2 2 2 2 2" xfId="1133"/>
    <cellStyle name="Normal 13 2 2 2 2 2 2 2" xfId="1134"/>
    <cellStyle name="Normal 13 2 2 2 2 2 2 2 2" xfId="1135"/>
    <cellStyle name="Normal 13 2 2 2 2 2 2 2 2 2" xfId="1136"/>
    <cellStyle name="Normal 13 2 2 2 2 2 2 2 2 2 2" xfId="1137"/>
    <cellStyle name="Normal 13 2 2 2 2 2 2 2 2 2 2 2" xfId="1138"/>
    <cellStyle name="Normal 13 2 2 2 2 2 2 2 2 2 2 2 2" xfId="1139"/>
    <cellStyle name="Normal 13 2 2 2 2 2 2 2 2 2 2 2 2 2" xfId="1140"/>
    <cellStyle name="Normal 13 2 2 2 2 2 2 2 2 2 2 2 2 2 2" xfId="1141"/>
    <cellStyle name="Normal 13 2 2 2 2 2 2 2 2 2 2 2 2 2 2 2" xfId="1142"/>
    <cellStyle name="Normal 13 2 2 2 2 2 2 2 2 2 2 2 2 2 2 2 2" xfId="1143"/>
    <cellStyle name="Normal 13 2 2 2 2 2 2 2 2 2 2 2 2 2 2 2 2 2" xfId="1144"/>
    <cellStyle name="Normal 13 2 2 2 2 2 2 2 2 2 2 2 2 2 2 2 2 2 2" xfId="1145"/>
    <cellStyle name="Normal 13 2 2 2 2 2 2 2 2 2 2 2 2 2 2 2 2 2 2 2" xfId="1146"/>
    <cellStyle name="Normal 13 2 2 2 2 2 2 2 2 2 2 2 2 2 2 2 2 2 2 2 2" xfId="1147"/>
    <cellStyle name="Normal 13 2 2 2 2 2 2 2 2 2 2 2 2 2 2 2 2 2 2 2 2 2" xfId="1148"/>
    <cellStyle name="Normal 13 2 2 2 2 2 2 2 2 2 2 2 2 2 2 2 2 2 2 2 2 2 2" xfId="1149"/>
    <cellStyle name="Normal 13 2 2 2 2 2 2 2 2 2 2 2 2 2 2 2 2 2 2 2 2 2 2 2" xfId="1150"/>
    <cellStyle name="Normal 13 2 2 2 2 2 2 2 2 2 2 2 2 2 2 2 2 2 2 2 2 2 2 2 2" xfId="1151"/>
    <cellStyle name="Normal 13 2 2 2 2 2 2 2 2 2 2 2 2 2 2 2 2 2 2 2 2 2 2 2 2 2" xfId="1152"/>
    <cellStyle name="Normal 13 2 2 2 2 2 2 2 2 2 2 2 2 2 2 2 2 2 2 2 2 2 2 2 2 2 2" xfId="1153"/>
    <cellStyle name="Normal 13 2 2 2 2 2 2 2 2 2 2 2 2 2 2 2 2 2 2 2 2 2 2 2 2 2 2 2" xfId="1154"/>
    <cellStyle name="Normal 13 2 2 2 2 2 2 2 2 2 2 2 2 2 2 2 2 2 2 2 2 2 2 2 2 2 2 2 2" xfId="1155"/>
    <cellStyle name="Normal 13 2 2 2 2 2 2 2 2 2 2 2 2 2 2 2 2 2 2 2 2 2 2 2 2 2 2 2 2 2" xfId="1156"/>
    <cellStyle name="Normal 13 2 2 2 2 2 2 2 2 2 2 2 2 2 2 2 2 2 2 2 2 2 2 2 2 2 2 2 2 2 2" xfId="1157"/>
    <cellStyle name="Normal 13 2 2 2 2 2 2 2 2 2 2 2 2 2 2 2 2 2 2 2 2 2 2 2 2 2 2 2 2 3" xfId="1158"/>
    <cellStyle name="Normal 13 2 2 2 2 2 2 2 2 2 2 2 2 2 2 2 2 2 2 2 2 2 2 2 2 2 2 2 3" xfId="1159"/>
    <cellStyle name="Normal 13 2 2 2 2 2 2 2 2 2 2 2 2 2 2 2 2 2 2 2 2 2 2 2 2 2 2 3" xfId="1160"/>
    <cellStyle name="Normal 13 2 2 2 2 2 2 2 2 2 2 2 2 2 2 2 2 2 2 2 2 2 2 2 2 2 2 3 2" xfId="1161"/>
    <cellStyle name="Normal 13 2 2 2 2 2 2 2 2 2 2 2 2 2 2 2 2 2 2 2 2 2 2 2 2 2 2 3 2 2" xfId="1162"/>
    <cellStyle name="Normal 13 2 2 2 2 2 2 2 2 2 2 2 2 2 2 2 2 2 2 2 2 2 2 2 2 2 2 3 3" xfId="1163"/>
    <cellStyle name="Normal 13 2 2 2 2 2 2 2 2 2 2 2 2 2 2 2 2 2 2 2 2 2 2 2 2 2 2 3 3 2" xfId="1164"/>
    <cellStyle name="Normal 13 2 2 2 2 2 2 2 2 2 2 2 2 2 2 2 2 2 2 2 2 2 2 2 2 2 2 3 3 2 2" xfId="1165"/>
    <cellStyle name="Normal 13 2 2 2 2 2 2 2 2 2 2 2 2 2 2 2 2 2 2 2 2 2 2 2 2 2 2 3 3 3" xfId="1166"/>
    <cellStyle name="Normal 13 2 2 2 2 2 2 2 2 2 2 2 2 2 2 2 2 2 2 2 2 2 2 2 2 2 2 3 4" xfId="1167"/>
    <cellStyle name="Normal 13 2 2 2 2 2 2 2 2 2 2 2 2 2 2 2 2 2 2 2 2 2 2 2 2 2 2 4" xfId="1168"/>
    <cellStyle name="Normal 13 2 2 2 2 2 2 2 2 2 2 2 2 2 2 2 2 2 2 2 2 2 2 2 2 2 3" xfId="1169"/>
    <cellStyle name="Normal 13 2 2 2 2 2 2 2 2 2 2 2 2 2 2 2 2 2 2 2 2 2 2 2 2 3" xfId="1170"/>
    <cellStyle name="Normal 13 2 2 2 2 2 2 2 2 2 2 2 2 2 2 2 2 2 2 2 2 2 2 2 3" xfId="1171"/>
    <cellStyle name="Normal 13 2 2 2 2 2 2 2 2 2 2 2 2 2 2 2 2 2 2 2 2 2 2 3" xfId="1172"/>
    <cellStyle name="Normal 13 2 2 2 2 2 2 2 2 2 2 2 2 2 2 2 2 2 2 2 2 2 2 3 2" xfId="1173"/>
    <cellStyle name="Normal 13 2 2 2 2 2 2 2 2 2 2 2 2 2 2 2 2 2 2 2 2 2 2 4" xfId="1174"/>
    <cellStyle name="Normal 13 2 2 2 2 2 2 2 2 2 2 2 2 2 2 2 2 2 2 2 2 2 3" xfId="1175"/>
    <cellStyle name="Normal 13 2 2 2 2 2 2 2 2 2 2 2 2 2 2 2 2 2 2 2 2 3" xfId="1176"/>
    <cellStyle name="Normal 13 2 2 2 2 2 2 2 2 2 2 2 2 2 2 2 2 2 2 2 3" xfId="1177"/>
    <cellStyle name="Normal 13 2 2 2 2 2 2 2 2 2 2 2 2 2 2 2 2 2 2 3" xfId="1178"/>
    <cellStyle name="Normal 13 2 2 2 2 2 2 2 2 2 2 2 2 2 2 2 2 2 3" xfId="1179"/>
    <cellStyle name="Normal 13 2 2 2 2 2 2 2 2 2 2 2 2 2 2 2 2 3" xfId="1180"/>
    <cellStyle name="Normal 13 2 2 2 2 2 2 2 2 2 2 2 2 2 2 2 3" xfId="1181"/>
    <cellStyle name="Normal 13 2 2 2 2 2 2 2 2 2 2 2 2 2 2 3" xfId="1182"/>
    <cellStyle name="Normal 13 2 2 2 2 2 2 2 2 2 2 2 2 2 3" xfId="1183"/>
    <cellStyle name="Normal 13 2 2 2 2 2 2 2 2 2 2 2 2 3" xfId="1184"/>
    <cellStyle name="Normal 13 2 2 2 2 2 2 2 2 2 2 2 3" xfId="1185"/>
    <cellStyle name="Normal 13 2 2 2 2 2 2 2 2 2 2 3" xfId="1186"/>
    <cellStyle name="Normal 13 2 2 2 2 2 2 2 2 2 2 3 2" xfId="1187"/>
    <cellStyle name="Normal 13 2 2 2 2 2 2 2 2 2 2 4" xfId="1188"/>
    <cellStyle name="Normal 13 2 2 2 2 2 2 2 2 2 3" xfId="1189"/>
    <cellStyle name="Normal 13 2 2 2 2 2 2 2 2 3" xfId="1190"/>
    <cellStyle name="Normal 13 2 2 2 2 2 2 2 3" xfId="1191"/>
    <cellStyle name="Normal 13 2 2 2 2 2 2 3" xfId="1192"/>
    <cellStyle name="Normal 13 2 2 2 2 2 3" xfId="1193"/>
    <cellStyle name="Normal 13 2 2 2 2 3" xfId="1194"/>
    <cellStyle name="Normal 13 2 2 2 3" xfId="1195"/>
    <cellStyle name="Normal 13 2 2 2 3 2" xfId="1196"/>
    <cellStyle name="Normal 13 2 2 2 3 2 2" xfId="1197"/>
    <cellStyle name="Normal 13 2 2 2 3 2 2 2" xfId="1198"/>
    <cellStyle name="Normal 13 2 2 2 3 2 2 2 2" xfId="1199"/>
    <cellStyle name="Normal 13 2 2 2 3 2 2 2 2 2" xfId="1200"/>
    <cellStyle name="Normal 13 2 2 2 3 2 2 2 2 2 2" xfId="1201"/>
    <cellStyle name="Normal 13 2 2 2 3 2 2 2 2 2 2 2" xfId="1202"/>
    <cellStyle name="Normal 13 2 2 2 3 2 2 2 2 2 2 2 2" xfId="1203"/>
    <cellStyle name="Normal 13 2 2 2 3 2 2 2 2 2 2 2 2 2" xfId="1204"/>
    <cellStyle name="Normal 13 2 2 2 3 2 2 2 2 2 2 2 3" xfId="1205"/>
    <cellStyle name="Normal 13 2 2 2 3 2 2 2 2 2 2 3" xfId="1206"/>
    <cellStyle name="Normal 13 2 2 2 3 2 2 2 2 2 3" xfId="1207"/>
    <cellStyle name="Normal 13 2 2 2 3 2 2 2 2 3" xfId="1208"/>
    <cellStyle name="Normal 13 2 2 2 3 2 2 2 3" xfId="1209"/>
    <cellStyle name="Normal 13 2 2 2 3 2 2 3" xfId="1210"/>
    <cellStyle name="Normal 13 2 2 2 3 2 3" xfId="1211"/>
    <cellStyle name="Normal 13 2 2 2 3 3" xfId="1212"/>
    <cellStyle name="Normal 13 2 2 2 4" xfId="1213"/>
    <cellStyle name="Normal 13 2 2 2 5" xfId="7595"/>
    <cellStyle name="Normal 13 2 2 3" xfId="1214"/>
    <cellStyle name="Normal 13 2 2 3 2" xfId="1215"/>
    <cellStyle name="Normal 13 2 2 3 2 2" xfId="1216"/>
    <cellStyle name="Normal 13 2 2 3 2 2 2" xfId="1217"/>
    <cellStyle name="Normal 13 2 2 3 2 2 2 2" xfId="1218"/>
    <cellStyle name="Normal 13 2 2 3 2 2 2 2 2" xfId="1219"/>
    <cellStyle name="Normal 13 2 2 3 2 2 2 2 2 2" xfId="1220"/>
    <cellStyle name="Normal 13 2 2 3 2 2 2 2 2 2 2" xfId="1221"/>
    <cellStyle name="Normal 13 2 2 3 2 2 2 2 2 2 2 2" xfId="1222"/>
    <cellStyle name="Normal 13 2 2 3 2 2 2 2 2 2 2 2 2" xfId="1223"/>
    <cellStyle name="Normal 13 2 2 3 2 2 2 2 2 2 2 2 2 2" xfId="1224"/>
    <cellStyle name="Normal 13 2 2 3 2 2 2 2 2 2 2 2 2 2 2" xfId="1225"/>
    <cellStyle name="Normal 13 2 2 3 2 2 2 2 2 2 2 2 2 2 2 2" xfId="1226"/>
    <cellStyle name="Normal 13 2 2 3 2 2 2 2 2 2 2 2 2 2 2 2 2" xfId="1227"/>
    <cellStyle name="Normal 13 2 2 3 2 2 2 2 2 2 2 2 2 2 2 2 2 2" xfId="1228"/>
    <cellStyle name="Normal 13 2 2 3 2 2 2 2 2 2 2 2 2 2 2 2 2 2 2" xfId="1229"/>
    <cellStyle name="Normal 13 2 2 3 2 2 2 2 2 2 2 2 2 2 2 2 2 2 2 2" xfId="1230"/>
    <cellStyle name="Normal 13 2 2 3 2 2 2 2 2 2 2 2 2 2 2 2 2 2 2 2 2" xfId="1231"/>
    <cellStyle name="Normal 13 2 2 3 2 2 2 2 2 2 2 2 2 2 2 2 2 2 2 2 2 2" xfId="1232"/>
    <cellStyle name="Normal 13 2 2 3 2 2 2 2 2 2 2 2 2 2 2 2 2 2 2 2 2 2 2" xfId="1233"/>
    <cellStyle name="Normal 13 2 2 3 2 2 2 2 2 2 2 2 2 2 2 2 2 2 2 2 2 2 2 2" xfId="1234"/>
    <cellStyle name="Normal 13 2 2 3 2 2 2 2 2 2 2 2 2 2 2 2 2 2 2 2 2 3" xfId="1235"/>
    <cellStyle name="Normal 13 2 2 3 2 2 2 2 2 2 2 2 2 2 2 2 2 2 2 2 3" xfId="1236"/>
    <cellStyle name="Normal 13 2 2 3 2 2 2 2 2 2 2 2 2 2 2 2 2 2 2 3" xfId="1237"/>
    <cellStyle name="Normal 13 2 2 3 2 2 2 2 2 2 2 2 2 2 2 2 2 2 3" xfId="1238"/>
    <cellStyle name="Normal 13 2 2 3 2 2 2 2 2 2 2 2 2 2 2 2 2 2 4" xfId="1239"/>
    <cellStyle name="Normal 13 2 2 3 2 2 2 2 2 2 2 2 2 2 2 2 2 3" xfId="1240"/>
    <cellStyle name="Normal 13 2 2 3 2 2 2 2 2 2 2 2 2 2 2 2 3" xfId="1241"/>
    <cellStyle name="Normal 13 2 2 3 2 2 2 2 2 2 2 2 2 2 2 3" xfId="1242"/>
    <cellStyle name="Normal 13 2 2 3 2 2 2 2 2 2 2 2 2 2 3" xfId="1243"/>
    <cellStyle name="Normal 13 2 2 3 2 2 2 2 2 2 2 2 2 3" xfId="1244"/>
    <cellStyle name="Normal 13 2 2 3 2 2 2 2 2 2 2 2 3" xfId="1245"/>
    <cellStyle name="Normal 13 2 2 3 2 2 2 2 2 2 2 3" xfId="1246"/>
    <cellStyle name="Normal 13 2 2 3 2 2 2 2 2 2 3" xfId="1247"/>
    <cellStyle name="Normal 13 2 2 3 2 2 2 2 2 3" xfId="1248"/>
    <cellStyle name="Normal 13 2 2 3 2 2 2 2 3" xfId="1249"/>
    <cellStyle name="Normal 13 2 2 3 2 2 2 3" xfId="1250"/>
    <cellStyle name="Normal 13 2 2 3 2 2 3" xfId="1251"/>
    <cellStyle name="Normal 13 2 2 3 2 3" xfId="1252"/>
    <cellStyle name="Normal 13 2 2 3 3" xfId="1253"/>
    <cellStyle name="Normal 13 2 2 4" xfId="1254"/>
    <cellStyle name="Normal 13 2 2 5" xfId="1255"/>
    <cellStyle name="Normal 13 2 2 6" xfId="6007"/>
    <cellStyle name="Normal 13 2 3" xfId="1256"/>
    <cellStyle name="Normal 13 2 3 2" xfId="6802"/>
    <cellStyle name="Normal 13 2 4" xfId="1257"/>
    <cellStyle name="Normal 13 2 5" xfId="5214"/>
    <cellStyle name="Normal 13 3" xfId="1258"/>
    <cellStyle name="Normal 13 3 2" xfId="1259"/>
    <cellStyle name="Normal 13 3 2 2" xfId="7199"/>
    <cellStyle name="Normal 13 3 3" xfId="1260"/>
    <cellStyle name="Normal 13 3 4" xfId="5611"/>
    <cellStyle name="Normal 13 4" xfId="1261"/>
    <cellStyle name="Normal 13 4 2" xfId="1262"/>
    <cellStyle name="Normal 13 4 3" xfId="6406"/>
    <cellStyle name="Normal 13 5" xfId="1263"/>
    <cellStyle name="Normal 13 6" xfId="1264"/>
    <cellStyle name="Normal 13 7" xfId="4818"/>
    <cellStyle name="Normal 130" xfId="1265"/>
    <cellStyle name="Normal 130 2" xfId="1266"/>
    <cellStyle name="Normal 130 2 2" xfId="1267"/>
    <cellStyle name="Normal 130 2 2 2" xfId="1268"/>
    <cellStyle name="Normal 130 2 2 2 2" xfId="7746"/>
    <cellStyle name="Normal 130 2 2 3" xfId="6158"/>
    <cellStyle name="Normal 130 2 3" xfId="1269"/>
    <cellStyle name="Normal 130 2 3 2" xfId="6953"/>
    <cellStyle name="Normal 130 2 4" xfId="5365"/>
    <cellStyle name="Normal 130 3" xfId="1270"/>
    <cellStyle name="Normal 130 3 2" xfId="1271"/>
    <cellStyle name="Normal 130 3 2 2" xfId="7350"/>
    <cellStyle name="Normal 130 3 3" xfId="5762"/>
    <cellStyle name="Normal 130 4" xfId="1272"/>
    <cellStyle name="Normal 130 4 2" xfId="6557"/>
    <cellStyle name="Normal 130 5" xfId="4969"/>
    <cellStyle name="Normal 131" xfId="1273"/>
    <cellStyle name="Normal 131 2" xfId="1274"/>
    <cellStyle name="Normal 131 2 2" xfId="1275"/>
    <cellStyle name="Normal 131 2 2 2" xfId="1276"/>
    <cellStyle name="Normal 131 2 2 2 2" xfId="7732"/>
    <cellStyle name="Normal 131 2 2 3" xfId="6144"/>
    <cellStyle name="Normal 131 2 3" xfId="1277"/>
    <cellStyle name="Normal 131 2 3 2" xfId="6939"/>
    <cellStyle name="Normal 131 2 4" xfId="5351"/>
    <cellStyle name="Normal 131 3" xfId="1278"/>
    <cellStyle name="Normal 131 3 2" xfId="1279"/>
    <cellStyle name="Normal 131 3 2 2" xfId="7336"/>
    <cellStyle name="Normal 131 3 3" xfId="5748"/>
    <cellStyle name="Normal 131 4" xfId="1280"/>
    <cellStyle name="Normal 131 4 2" xfId="6543"/>
    <cellStyle name="Normal 131 5" xfId="4955"/>
    <cellStyle name="Normal 132" xfId="1281"/>
    <cellStyle name="Normal 132 2" xfId="1282"/>
    <cellStyle name="Normal 132 2 2" xfId="1283"/>
    <cellStyle name="Normal 132 2 2 2" xfId="1284"/>
    <cellStyle name="Normal 132 2 2 2 2" xfId="7750"/>
    <cellStyle name="Normal 132 2 2 3" xfId="6162"/>
    <cellStyle name="Normal 132 2 3" xfId="1285"/>
    <cellStyle name="Normal 132 2 3 2" xfId="6957"/>
    <cellStyle name="Normal 132 2 4" xfId="5369"/>
    <cellStyle name="Normal 132 3" xfId="1286"/>
    <cellStyle name="Normal 132 3 2" xfId="1287"/>
    <cellStyle name="Normal 132 3 2 2" xfId="7354"/>
    <cellStyle name="Normal 132 3 3" xfId="5766"/>
    <cellStyle name="Normal 132 4" xfId="1288"/>
    <cellStyle name="Normal 132 4 2" xfId="6561"/>
    <cellStyle name="Normal 132 5" xfId="4973"/>
    <cellStyle name="Normal 133" xfId="1289"/>
    <cellStyle name="Normal 133 2" xfId="1290"/>
    <cellStyle name="Normal 133 2 2" xfId="1291"/>
    <cellStyle name="Normal 133 2 2 2" xfId="1292"/>
    <cellStyle name="Normal 133 2 2 2 2" xfId="7744"/>
    <cellStyle name="Normal 133 2 2 3" xfId="6156"/>
    <cellStyle name="Normal 133 2 3" xfId="1293"/>
    <cellStyle name="Normal 133 2 3 2" xfId="6951"/>
    <cellStyle name="Normal 133 2 4" xfId="5363"/>
    <cellStyle name="Normal 133 3" xfId="1294"/>
    <cellStyle name="Normal 133 3 2" xfId="1295"/>
    <cellStyle name="Normal 133 3 2 2" xfId="7348"/>
    <cellStyle name="Normal 133 3 3" xfId="5760"/>
    <cellStyle name="Normal 133 4" xfId="1296"/>
    <cellStyle name="Normal 133 4 2" xfId="6555"/>
    <cellStyle name="Normal 133 5" xfId="4967"/>
    <cellStyle name="Normal 134" xfId="1297"/>
    <cellStyle name="Normal 134 2" xfId="1298"/>
    <cellStyle name="Normal 134 2 2" xfId="1299"/>
    <cellStyle name="Normal 134 2 2 2" xfId="1300"/>
    <cellStyle name="Normal 134 2 2 2 2" xfId="7745"/>
    <cellStyle name="Normal 134 2 2 3" xfId="6157"/>
    <cellStyle name="Normal 134 2 3" xfId="1301"/>
    <cellStyle name="Normal 134 2 3 2" xfId="6952"/>
    <cellStyle name="Normal 134 2 4" xfId="5364"/>
    <cellStyle name="Normal 134 3" xfId="1302"/>
    <cellStyle name="Normal 134 3 2" xfId="1303"/>
    <cellStyle name="Normal 134 3 2 2" xfId="7349"/>
    <cellStyle name="Normal 134 3 3" xfId="5761"/>
    <cellStyle name="Normal 134 4" xfId="1304"/>
    <cellStyle name="Normal 134 4 2" xfId="6556"/>
    <cellStyle name="Normal 134 5" xfId="4968"/>
    <cellStyle name="Normal 135" xfId="1305"/>
    <cellStyle name="Normal 135 2" xfId="1306"/>
    <cellStyle name="Normal 135 2 2" xfId="1307"/>
    <cellStyle name="Normal 135 2 2 2" xfId="1308"/>
    <cellStyle name="Normal 135 2 2 2 2" xfId="7741"/>
    <cellStyle name="Normal 135 2 2 3" xfId="6153"/>
    <cellStyle name="Normal 135 2 3" xfId="1309"/>
    <cellStyle name="Normal 135 2 3 2" xfId="6948"/>
    <cellStyle name="Normal 135 2 4" xfId="5360"/>
    <cellStyle name="Normal 135 3" xfId="1310"/>
    <cellStyle name="Normal 135 3 2" xfId="1311"/>
    <cellStyle name="Normal 135 3 2 2" xfId="7345"/>
    <cellStyle name="Normal 135 3 3" xfId="5757"/>
    <cellStyle name="Normal 135 4" xfId="1312"/>
    <cellStyle name="Normal 135 4 2" xfId="6552"/>
    <cellStyle name="Normal 135 5" xfId="4964"/>
    <cellStyle name="Normal 136" xfId="1313"/>
    <cellStyle name="Normal 136 2" xfId="1314"/>
    <cellStyle name="Normal 136 2 2" xfId="1315"/>
    <cellStyle name="Normal 136 2 2 2" xfId="1316"/>
    <cellStyle name="Normal 136 2 2 2 2" xfId="7711"/>
    <cellStyle name="Normal 136 2 2 3" xfId="6123"/>
    <cellStyle name="Normal 136 2 3" xfId="1317"/>
    <cellStyle name="Normal 136 2 3 2" xfId="6918"/>
    <cellStyle name="Normal 136 2 4" xfId="5330"/>
    <cellStyle name="Normal 136 3" xfId="1318"/>
    <cellStyle name="Normal 136 3 2" xfId="1319"/>
    <cellStyle name="Normal 136 3 2 2" xfId="7315"/>
    <cellStyle name="Normal 136 3 3" xfId="5727"/>
    <cellStyle name="Normal 136 4" xfId="1320"/>
    <cellStyle name="Normal 136 4 2" xfId="6522"/>
    <cellStyle name="Normal 136 5" xfId="4934"/>
    <cellStyle name="Normal 137" xfId="1321"/>
    <cellStyle name="Normal 137 2" xfId="1322"/>
    <cellStyle name="Normal 137 2 2" xfId="1323"/>
    <cellStyle name="Normal 137 2 2 2" xfId="1324"/>
    <cellStyle name="Normal 137 2 2 2 2" xfId="7706"/>
    <cellStyle name="Normal 137 2 2 3" xfId="6118"/>
    <cellStyle name="Normal 137 2 3" xfId="1325"/>
    <cellStyle name="Normal 137 2 3 2" xfId="6913"/>
    <cellStyle name="Normal 137 2 4" xfId="5325"/>
    <cellStyle name="Normal 137 3" xfId="1326"/>
    <cellStyle name="Normal 137 3 2" xfId="1327"/>
    <cellStyle name="Normal 137 3 2 2" xfId="7310"/>
    <cellStyle name="Normal 137 3 3" xfId="5722"/>
    <cellStyle name="Normal 137 4" xfId="1328"/>
    <cellStyle name="Normal 137 4 2" xfId="6517"/>
    <cellStyle name="Normal 137 5" xfId="4929"/>
    <cellStyle name="Normal 138" xfId="1329"/>
    <cellStyle name="Normal 138 2" xfId="1330"/>
    <cellStyle name="Normal 138 2 2" xfId="1331"/>
    <cellStyle name="Normal 138 2 2 2" xfId="1332"/>
    <cellStyle name="Normal 138 2 2 2 2" xfId="7729"/>
    <cellStyle name="Normal 138 2 2 3" xfId="6141"/>
    <cellStyle name="Normal 138 2 3" xfId="1333"/>
    <cellStyle name="Normal 138 2 3 2" xfId="6936"/>
    <cellStyle name="Normal 138 2 4" xfId="5348"/>
    <cellStyle name="Normal 138 3" xfId="1334"/>
    <cellStyle name="Normal 138 3 2" xfId="1335"/>
    <cellStyle name="Normal 138 3 2 2" xfId="7333"/>
    <cellStyle name="Normal 138 3 3" xfId="5745"/>
    <cellStyle name="Normal 138 4" xfId="1336"/>
    <cellStyle name="Normal 138 4 2" xfId="6540"/>
    <cellStyle name="Normal 138 5" xfId="4952"/>
    <cellStyle name="Normal 139" xfId="1337"/>
    <cellStyle name="Normal 139 2" xfId="1338"/>
    <cellStyle name="Normal 139 2 2" xfId="1339"/>
    <cellStyle name="Normal 139 2 2 2" xfId="1340"/>
    <cellStyle name="Normal 139 2 2 2 2" xfId="7747"/>
    <cellStyle name="Normal 139 2 2 3" xfId="6159"/>
    <cellStyle name="Normal 139 2 3" xfId="1341"/>
    <cellStyle name="Normal 139 2 3 2" xfId="6954"/>
    <cellStyle name="Normal 139 2 4" xfId="5366"/>
    <cellStyle name="Normal 139 3" xfId="1342"/>
    <cellStyle name="Normal 139 3 2" xfId="1343"/>
    <cellStyle name="Normal 139 3 2 2" xfId="7351"/>
    <cellStyle name="Normal 139 3 3" xfId="5763"/>
    <cellStyle name="Normal 139 4" xfId="1344"/>
    <cellStyle name="Normal 139 4 2" xfId="6558"/>
    <cellStyle name="Normal 139 5" xfId="4970"/>
    <cellStyle name="Normal 14" xfId="1345"/>
    <cellStyle name="Normal 14 2" xfId="1346"/>
    <cellStyle name="Normal 14 2 2" xfId="1347"/>
    <cellStyle name="Normal 14 2 2 2" xfId="1348"/>
    <cellStyle name="Normal 14 2 2 2 2" xfId="7596"/>
    <cellStyle name="Normal 14 2 2 3" xfId="6008"/>
    <cellStyle name="Normal 14 2 3" xfId="1349"/>
    <cellStyle name="Normal 14 2 3 2" xfId="6803"/>
    <cellStyle name="Normal 14 2 4" xfId="5215"/>
    <cellStyle name="Normal 14 3" xfId="1350"/>
    <cellStyle name="Normal 14 3 2" xfId="1351"/>
    <cellStyle name="Normal 14 3 2 2" xfId="1352"/>
    <cellStyle name="Normal 14 3 2 2 2" xfId="1353"/>
    <cellStyle name="Normal 14 3 2 2 2 2" xfId="1354"/>
    <cellStyle name="Normal 14 3 2 2 3" xfId="1355"/>
    <cellStyle name="Normal 14 3 2 3" xfId="1356"/>
    <cellStyle name="Normal 14 3 2 3 2" xfId="1357"/>
    <cellStyle name="Normal 14 3 2 3 2 2" xfId="1358"/>
    <cellStyle name="Normal 14 3 2 3 2 2 2" xfId="1359"/>
    <cellStyle name="Normal 14 3 2 3 2 2 2 2" xfId="1360"/>
    <cellStyle name="Normal 14 3 2 3 2 2 3" xfId="1361"/>
    <cellStyle name="Normal 14 3 2 3 2 3" xfId="1362"/>
    <cellStyle name="Normal 14 3 2 3 3" xfId="1363"/>
    <cellStyle name="Normal 14 3 2 4" xfId="1364"/>
    <cellStyle name="Normal 14 3 2 5" xfId="7200"/>
    <cellStyle name="Normal 14 3 3" xfId="1365"/>
    <cellStyle name="Normal 14 3 4" xfId="1366"/>
    <cellStyle name="Normal 14 3 5" xfId="5612"/>
    <cellStyle name="Normal 14 4" xfId="1367"/>
    <cellStyle name="Normal 14 4 2" xfId="1368"/>
    <cellStyle name="Normal 14 4 3" xfId="1369"/>
    <cellStyle name="Normal 14 5" xfId="1370"/>
    <cellStyle name="Normal 14 5 2" xfId="6407"/>
    <cellStyle name="Normal 14 6" xfId="1371"/>
    <cellStyle name="Normal 14 7" xfId="4819"/>
    <cellStyle name="Normal 140" xfId="1372"/>
    <cellStyle name="Normal 140 2" xfId="1373"/>
    <cellStyle name="Normal 140 2 2" xfId="1374"/>
    <cellStyle name="Normal 140 2 2 2" xfId="1375"/>
    <cellStyle name="Normal 140 2 2 2 2" xfId="7734"/>
    <cellStyle name="Normal 140 2 2 3" xfId="6146"/>
    <cellStyle name="Normal 140 2 3" xfId="1376"/>
    <cellStyle name="Normal 140 2 3 2" xfId="6941"/>
    <cellStyle name="Normal 140 2 4" xfId="5353"/>
    <cellStyle name="Normal 140 3" xfId="1377"/>
    <cellStyle name="Normal 140 3 2" xfId="1378"/>
    <cellStyle name="Normal 140 3 2 2" xfId="7338"/>
    <cellStyle name="Normal 140 3 3" xfId="5750"/>
    <cellStyle name="Normal 140 4" xfId="1379"/>
    <cellStyle name="Normal 140 4 2" xfId="6545"/>
    <cellStyle name="Normal 140 5" xfId="4957"/>
    <cellStyle name="Normal 141" xfId="1380"/>
    <cellStyle name="Normal 141 2" xfId="1381"/>
    <cellStyle name="Normal 141 2 2" xfId="1382"/>
    <cellStyle name="Normal 141 2 2 2" xfId="1383"/>
    <cellStyle name="Normal 141 2 2 2 2" xfId="7739"/>
    <cellStyle name="Normal 141 2 2 3" xfId="6151"/>
    <cellStyle name="Normal 141 2 3" xfId="1384"/>
    <cellStyle name="Normal 141 2 3 2" xfId="6946"/>
    <cellStyle name="Normal 141 2 4" xfId="5358"/>
    <cellStyle name="Normal 141 3" xfId="1385"/>
    <cellStyle name="Normal 141 3 2" xfId="1386"/>
    <cellStyle name="Normal 141 3 2 2" xfId="7343"/>
    <cellStyle name="Normal 141 3 3" xfId="5755"/>
    <cellStyle name="Normal 141 4" xfId="1387"/>
    <cellStyle name="Normal 141 4 2" xfId="6550"/>
    <cellStyle name="Normal 141 5" xfId="4962"/>
    <cellStyle name="Normal 142" xfId="1388"/>
    <cellStyle name="Normal 142 2" xfId="1389"/>
    <cellStyle name="Normal 142 2 2" xfId="1390"/>
    <cellStyle name="Normal 142 2 2 2" xfId="1391"/>
    <cellStyle name="Normal 142 2 2 2 2" xfId="7742"/>
    <cellStyle name="Normal 142 2 2 3" xfId="6154"/>
    <cellStyle name="Normal 142 2 3" xfId="1392"/>
    <cellStyle name="Normal 142 2 3 2" xfId="6949"/>
    <cellStyle name="Normal 142 2 4" xfId="5361"/>
    <cellStyle name="Normal 142 3" xfId="1393"/>
    <cellStyle name="Normal 142 3 2" xfId="1394"/>
    <cellStyle name="Normal 142 3 2 2" xfId="7346"/>
    <cellStyle name="Normal 142 3 3" xfId="5758"/>
    <cellStyle name="Normal 142 4" xfId="1395"/>
    <cellStyle name="Normal 142 4 2" xfId="6553"/>
    <cellStyle name="Normal 142 5" xfId="4965"/>
    <cellStyle name="Normal 143" xfId="1396"/>
    <cellStyle name="Normal 143 2" xfId="1397"/>
    <cellStyle name="Normal 143 2 2" xfId="1398"/>
    <cellStyle name="Normal 143 2 2 2" xfId="1399"/>
    <cellStyle name="Normal 143 2 2 2 2" xfId="7753"/>
    <cellStyle name="Normal 143 2 2 3" xfId="6165"/>
    <cellStyle name="Normal 143 2 3" xfId="1400"/>
    <cellStyle name="Normal 143 2 3 2" xfId="6960"/>
    <cellStyle name="Normal 143 2 4" xfId="5372"/>
    <cellStyle name="Normal 143 3" xfId="1401"/>
    <cellStyle name="Normal 143 3 2" xfId="1402"/>
    <cellStyle name="Normal 143 3 2 2" xfId="7357"/>
    <cellStyle name="Normal 143 3 3" xfId="5769"/>
    <cellStyle name="Normal 143 4" xfId="1403"/>
    <cellStyle name="Normal 143 4 2" xfId="6564"/>
    <cellStyle name="Normal 143 5" xfId="4976"/>
    <cellStyle name="Normal 144" xfId="1404"/>
    <cellStyle name="Normal 144 2" xfId="1405"/>
    <cellStyle name="Normal 144 2 2" xfId="1406"/>
    <cellStyle name="Normal 144 2 2 2" xfId="1407"/>
    <cellStyle name="Normal 144 2 2 2 2" xfId="7735"/>
    <cellStyle name="Normal 144 2 2 3" xfId="6147"/>
    <cellStyle name="Normal 144 2 3" xfId="1408"/>
    <cellStyle name="Normal 144 2 3 2" xfId="6942"/>
    <cellStyle name="Normal 144 2 4" xfId="5354"/>
    <cellStyle name="Normal 144 3" xfId="1409"/>
    <cellStyle name="Normal 144 3 2" xfId="1410"/>
    <cellStyle name="Normal 144 3 2 2" xfId="7339"/>
    <cellStyle name="Normal 144 3 3" xfId="5751"/>
    <cellStyle name="Normal 144 4" xfId="1411"/>
    <cellStyle name="Normal 144 4 2" xfId="6546"/>
    <cellStyle name="Normal 144 5" xfId="4958"/>
    <cellStyle name="Normal 145" xfId="1412"/>
    <cellStyle name="Normal 145 2" xfId="1413"/>
    <cellStyle name="Normal 145 2 2" xfId="1414"/>
    <cellStyle name="Normal 145 2 2 2" xfId="1415"/>
    <cellStyle name="Normal 145 2 2 2 2" xfId="7743"/>
    <cellStyle name="Normal 145 2 2 3" xfId="6155"/>
    <cellStyle name="Normal 145 2 3" xfId="1416"/>
    <cellStyle name="Normal 145 2 3 2" xfId="6950"/>
    <cellStyle name="Normal 145 2 4" xfId="5362"/>
    <cellStyle name="Normal 145 3" xfId="1417"/>
    <cellStyle name="Normal 145 3 2" xfId="1418"/>
    <cellStyle name="Normal 145 3 2 2" xfId="7347"/>
    <cellStyle name="Normal 145 3 3" xfId="5759"/>
    <cellStyle name="Normal 145 4" xfId="1419"/>
    <cellStyle name="Normal 145 4 2" xfId="6554"/>
    <cellStyle name="Normal 145 5" xfId="4966"/>
    <cellStyle name="Normal 146" xfId="1420"/>
    <cellStyle name="Normal 146 2" xfId="1421"/>
    <cellStyle name="Normal 146 2 2" xfId="1422"/>
    <cellStyle name="Normal 146 2 2 2" xfId="1423"/>
    <cellStyle name="Normal 146 2 2 2 2" xfId="7749"/>
    <cellStyle name="Normal 146 2 2 3" xfId="6161"/>
    <cellStyle name="Normal 146 2 3" xfId="1424"/>
    <cellStyle name="Normal 146 2 3 2" xfId="6956"/>
    <cellStyle name="Normal 146 2 4" xfId="5368"/>
    <cellStyle name="Normal 146 3" xfId="1425"/>
    <cellStyle name="Normal 146 3 2" xfId="1426"/>
    <cellStyle name="Normal 146 3 2 2" xfId="7353"/>
    <cellStyle name="Normal 146 3 3" xfId="5765"/>
    <cellStyle name="Normal 146 4" xfId="1427"/>
    <cellStyle name="Normal 146 4 2" xfId="6560"/>
    <cellStyle name="Normal 146 5" xfId="4972"/>
    <cellStyle name="Normal 147" xfId="1428"/>
    <cellStyle name="Normal 147 2" xfId="1429"/>
    <cellStyle name="Normal 147 2 2" xfId="1430"/>
    <cellStyle name="Normal 147 2 2 2" xfId="1431"/>
    <cellStyle name="Normal 147 2 2 2 2" xfId="7748"/>
    <cellStyle name="Normal 147 2 2 3" xfId="6160"/>
    <cellStyle name="Normal 147 2 3" xfId="1432"/>
    <cellStyle name="Normal 147 2 3 2" xfId="6955"/>
    <cellStyle name="Normal 147 2 4" xfId="5367"/>
    <cellStyle name="Normal 147 3" xfId="1433"/>
    <cellStyle name="Normal 147 3 2" xfId="1434"/>
    <cellStyle name="Normal 147 3 2 2" xfId="7352"/>
    <cellStyle name="Normal 147 3 3" xfId="5764"/>
    <cellStyle name="Normal 147 4" xfId="1435"/>
    <cellStyle name="Normal 147 4 2" xfId="6559"/>
    <cellStyle name="Normal 147 5" xfId="4971"/>
    <cellStyle name="Normal 148" xfId="1436"/>
    <cellStyle name="Normal 148 2" xfId="1437"/>
    <cellStyle name="Normal 148 2 2" xfId="1438"/>
    <cellStyle name="Normal 148 2 2 2" xfId="1439"/>
    <cellStyle name="Normal 148 2 2 2 2" xfId="7752"/>
    <cellStyle name="Normal 148 2 2 3" xfId="6164"/>
    <cellStyle name="Normal 148 2 3" xfId="1440"/>
    <cellStyle name="Normal 148 2 3 2" xfId="6959"/>
    <cellStyle name="Normal 148 2 4" xfId="5371"/>
    <cellStyle name="Normal 148 3" xfId="1441"/>
    <cellStyle name="Normal 148 3 2" xfId="1442"/>
    <cellStyle name="Normal 148 3 2 2" xfId="7356"/>
    <cellStyle name="Normal 148 3 3" xfId="5768"/>
    <cellStyle name="Normal 148 4" xfId="1443"/>
    <cellStyle name="Normal 148 4 2" xfId="6563"/>
    <cellStyle name="Normal 148 5" xfId="4975"/>
    <cellStyle name="Normal 149" xfId="1444"/>
    <cellStyle name="Normal 149 2" xfId="1445"/>
    <cellStyle name="Normal 149 2 2" xfId="1446"/>
    <cellStyle name="Normal 149 2 2 2" xfId="1447"/>
    <cellStyle name="Normal 149 2 2 2 2" xfId="7736"/>
    <cellStyle name="Normal 149 2 2 3" xfId="6148"/>
    <cellStyle name="Normal 149 2 3" xfId="1448"/>
    <cellStyle name="Normal 149 2 3 2" xfId="6943"/>
    <cellStyle name="Normal 149 2 4" xfId="5355"/>
    <cellStyle name="Normal 149 3" xfId="1449"/>
    <cellStyle name="Normal 149 3 2" xfId="1450"/>
    <cellStyle name="Normal 149 3 2 2" xfId="7340"/>
    <cellStyle name="Normal 149 3 3" xfId="5752"/>
    <cellStyle name="Normal 149 4" xfId="1451"/>
    <cellStyle name="Normal 149 4 2" xfId="6547"/>
    <cellStyle name="Normal 149 5" xfId="4959"/>
    <cellStyle name="Normal 15" xfId="1452"/>
    <cellStyle name="Normal 15 2" xfId="1453"/>
    <cellStyle name="Normal 15 2 2" xfId="1454"/>
    <cellStyle name="Normal 15 2 2 2" xfId="1455"/>
    <cellStyle name="Normal 15 2 2 2 2" xfId="1456"/>
    <cellStyle name="Normal 15 2 2 2 2 2" xfId="1457"/>
    <cellStyle name="Normal 15 2 2 2 3" xfId="1458"/>
    <cellStyle name="Normal 15 2 2 2 3 2" xfId="1459"/>
    <cellStyle name="Normal 15 2 2 2 3 2 2" xfId="1460"/>
    <cellStyle name="Normal 15 2 2 2 3 2 2 2" xfId="1461"/>
    <cellStyle name="Normal 15 2 2 2 3 2 2 2 2" xfId="1462"/>
    <cellStyle name="Normal 15 2 2 2 3 2 2 2 2 2" xfId="1463"/>
    <cellStyle name="Normal 15 2 2 2 3 2 2 2 2 2 2" xfId="1464"/>
    <cellStyle name="Normal 15 2 2 2 3 2 2 2 2 2 2 2" xfId="1465"/>
    <cellStyle name="Normal 15 2 2 2 3 2 2 2 2 2 2 2 2" xfId="1466"/>
    <cellStyle name="Normal 15 2 2 2 3 2 2 2 2 2 2 2 2 2" xfId="1467"/>
    <cellStyle name="Normal 15 2 2 2 3 2 2 2 2 2 2 2 3" xfId="1468"/>
    <cellStyle name="Normal 15 2 2 2 3 2 2 2 2 2 2 3" xfId="1469"/>
    <cellStyle name="Normal 15 2 2 2 3 2 2 2 2 2 3" xfId="1470"/>
    <cellStyle name="Normal 15 2 2 2 3 2 2 2 2 3" xfId="1471"/>
    <cellStyle name="Normal 15 2 2 2 3 2 2 2 3" xfId="1472"/>
    <cellStyle name="Normal 15 2 2 2 3 2 2 3" xfId="1473"/>
    <cellStyle name="Normal 15 2 2 2 3 2 3" xfId="1474"/>
    <cellStyle name="Normal 15 2 2 2 3 3" xfId="1475"/>
    <cellStyle name="Normal 15 2 2 2 4" xfId="1476"/>
    <cellStyle name="Normal 15 2 2 2 5" xfId="7620"/>
    <cellStyle name="Normal 15 2 2 3" xfId="1477"/>
    <cellStyle name="Normal 15 2 2 3 2" xfId="1478"/>
    <cellStyle name="Normal 15 2 2 3 2 2" xfId="1479"/>
    <cellStyle name="Normal 15 2 2 3 2 2 2" xfId="1480"/>
    <cellStyle name="Normal 15 2 2 3 2 2 2 2" xfId="1481"/>
    <cellStyle name="Normal 15 2 2 3 2 2 2 2 2" xfId="1482"/>
    <cellStyle name="Normal 15 2 2 3 2 2 2 2 2 2" xfId="1483"/>
    <cellStyle name="Normal 15 2 2 3 2 2 2 2 2 2 2" xfId="1484"/>
    <cellStyle name="Normal 15 2 2 3 2 2 2 2 2 2 2 2" xfId="1485"/>
    <cellStyle name="Normal 15 2 2 3 2 2 2 2 2 2 2 2 2" xfId="1486"/>
    <cellStyle name="Normal 15 2 2 3 2 2 2 2 2 2 2 2 2 2" xfId="1487"/>
    <cellStyle name="Normal 15 2 2 3 2 2 2 2 2 2 2 2 2 2 2" xfId="1488"/>
    <cellStyle name="Normal 15 2 2 3 2 2 2 2 2 2 2 2 2 2 2 2" xfId="1489"/>
    <cellStyle name="Normal 15 2 2 3 2 2 2 2 2 2 2 2 2 2 2 2 2" xfId="1490"/>
    <cellStyle name="Normal 15 2 2 3 2 2 2 2 2 2 2 2 2 2 2 2 2 2" xfId="1491"/>
    <cellStyle name="Normal 15 2 2 3 2 2 2 2 2 2 2 2 2 2 2 2 2 2 2" xfId="1492"/>
    <cellStyle name="Normal 15 2 2 3 2 2 2 2 2 2 2 2 2 2 2 2 2 2 2 2" xfId="1493"/>
    <cellStyle name="Normal 15 2 2 3 2 2 2 2 2 2 2 2 2 2 2 2 2 2 2 2 2" xfId="1494"/>
    <cellStyle name="Normal 15 2 2 3 2 2 2 2 2 2 2 2 2 2 2 2 2 2 2 2 2 2" xfId="1495"/>
    <cellStyle name="Normal 15 2 2 3 2 2 2 2 2 2 2 2 2 2 2 2 2 2 2 2 2 2 2" xfId="1496"/>
    <cellStyle name="Normal 15 2 2 3 2 2 2 2 2 2 2 2 2 2 2 2 2 2 2 2 2 2 2 2" xfId="1497"/>
    <cellStyle name="Normal 15 2 2 3 2 2 2 2 2 2 2 2 2 2 2 2 2 2 2 2 2 3" xfId="1498"/>
    <cellStyle name="Normal 15 2 2 3 2 2 2 2 2 2 2 2 2 2 2 2 2 2 2 2 3" xfId="1499"/>
    <cellStyle name="Normal 15 2 2 3 2 2 2 2 2 2 2 2 2 2 2 2 2 2 2 3" xfId="1500"/>
    <cellStyle name="Normal 15 2 2 3 2 2 2 2 2 2 2 2 2 2 2 2 2 2 3" xfId="1501"/>
    <cellStyle name="Normal 15 2 2 3 2 2 2 2 2 2 2 2 2 2 2 2 2 2 4" xfId="1502"/>
    <cellStyle name="Normal 15 2 2 3 2 2 2 2 2 2 2 2 2 2 2 2 2 3" xfId="1503"/>
    <cellStyle name="Normal 15 2 2 3 2 2 2 2 2 2 2 2 2 2 2 2 3" xfId="1504"/>
    <cellStyle name="Normal 15 2 2 3 2 2 2 2 2 2 2 2 2 2 2 3" xfId="1505"/>
    <cellStyle name="Normal 15 2 2 3 2 2 2 2 2 2 2 2 2 2 3" xfId="1506"/>
    <cellStyle name="Normal 15 2 2 3 2 2 2 2 2 2 2 2 2 3" xfId="1507"/>
    <cellStyle name="Normal 15 2 2 3 2 2 2 2 2 2 2 2 3" xfId="1508"/>
    <cellStyle name="Normal 15 2 2 3 2 2 2 2 2 2 2 3" xfId="1509"/>
    <cellStyle name="Normal 15 2 2 3 2 2 2 2 2 2 3" xfId="1510"/>
    <cellStyle name="Normal 15 2 2 3 2 2 2 2 2 3" xfId="1511"/>
    <cellStyle name="Normal 15 2 2 3 2 2 2 2 3" xfId="1512"/>
    <cellStyle name="Normal 15 2 2 3 2 2 2 3" xfId="1513"/>
    <cellStyle name="Normal 15 2 2 3 2 2 3" xfId="1514"/>
    <cellStyle name="Normal 15 2 2 3 2 3" xfId="1515"/>
    <cellStyle name="Normal 15 2 2 3 3" xfId="1516"/>
    <cellStyle name="Normal 15 2 2 4" xfId="1517"/>
    <cellStyle name="Normal 15 2 2 5" xfId="1518"/>
    <cellStyle name="Normal 15 2 2 6" xfId="6032"/>
    <cellStyle name="Normal 15 2 3" xfId="1519"/>
    <cellStyle name="Normal 15 2 3 2" xfId="6827"/>
    <cellStyle name="Normal 15 2 4" xfId="1520"/>
    <cellStyle name="Normal 15 2 5" xfId="5239"/>
    <cellStyle name="Normal 15 3" xfId="1521"/>
    <cellStyle name="Normal 15 3 2" xfId="1522"/>
    <cellStyle name="Normal 15 3 2 2" xfId="7224"/>
    <cellStyle name="Normal 15 3 3" xfId="5636"/>
    <cellStyle name="Normal 15 4" xfId="1523"/>
    <cellStyle name="Normal 15 4 2" xfId="6431"/>
    <cellStyle name="Normal 15 5" xfId="4843"/>
    <cellStyle name="Normal 150" xfId="1524"/>
    <cellStyle name="Normal 150 2" xfId="1525"/>
    <cellStyle name="Normal 150 2 2" xfId="1526"/>
    <cellStyle name="Normal 150 2 2 2" xfId="1527"/>
    <cellStyle name="Normal 150 2 2 2 2" xfId="7754"/>
    <cellStyle name="Normal 150 2 2 3" xfId="6166"/>
    <cellStyle name="Normal 150 2 3" xfId="1528"/>
    <cellStyle name="Normal 150 2 3 2" xfId="6961"/>
    <cellStyle name="Normal 150 2 4" xfId="5373"/>
    <cellStyle name="Normal 150 3" xfId="1529"/>
    <cellStyle name="Normal 150 3 2" xfId="1530"/>
    <cellStyle name="Normal 150 3 2 2" xfId="7358"/>
    <cellStyle name="Normal 150 3 3" xfId="5770"/>
    <cellStyle name="Normal 150 4" xfId="1531"/>
    <cellStyle name="Normal 150 4 2" xfId="6565"/>
    <cellStyle name="Normal 150 5" xfId="4977"/>
    <cellStyle name="Normal 151" xfId="1532"/>
    <cellStyle name="Normal 151 2" xfId="1533"/>
    <cellStyle name="Normal 151 2 2" xfId="1534"/>
    <cellStyle name="Normal 151 2 2 2" xfId="1535"/>
    <cellStyle name="Normal 151 2 2 2 2" xfId="7755"/>
    <cellStyle name="Normal 151 2 2 3" xfId="6167"/>
    <cellStyle name="Normal 151 2 3" xfId="1536"/>
    <cellStyle name="Normal 151 2 3 2" xfId="6962"/>
    <cellStyle name="Normal 151 2 4" xfId="5374"/>
    <cellStyle name="Normal 151 3" xfId="1537"/>
    <cellStyle name="Normal 151 3 2" xfId="1538"/>
    <cellStyle name="Normal 151 3 2 2" xfId="7359"/>
    <cellStyle name="Normal 151 3 3" xfId="5771"/>
    <cellStyle name="Normal 151 4" xfId="1539"/>
    <cellStyle name="Normal 151 4 2" xfId="6566"/>
    <cellStyle name="Normal 151 5" xfId="4978"/>
    <cellStyle name="Normal 152" xfId="1540"/>
    <cellStyle name="Normal 152 2" xfId="1541"/>
    <cellStyle name="Normal 152 2 2" xfId="1542"/>
    <cellStyle name="Normal 152 2 2 2" xfId="1543"/>
    <cellStyle name="Normal 152 2 2 2 2" xfId="7756"/>
    <cellStyle name="Normal 152 2 2 3" xfId="6168"/>
    <cellStyle name="Normal 152 2 3" xfId="1544"/>
    <cellStyle name="Normal 152 2 3 2" xfId="6963"/>
    <cellStyle name="Normal 152 2 4" xfId="5375"/>
    <cellStyle name="Normal 152 3" xfId="1545"/>
    <cellStyle name="Normal 152 3 2" xfId="1546"/>
    <cellStyle name="Normal 152 3 2 2" xfId="7360"/>
    <cellStyle name="Normal 152 3 3" xfId="5772"/>
    <cellStyle name="Normal 152 4" xfId="1547"/>
    <cellStyle name="Normal 152 4 2" xfId="6567"/>
    <cellStyle name="Normal 152 5" xfId="4979"/>
    <cellStyle name="Normal 153" xfId="1548"/>
    <cellStyle name="Normal 153 2" xfId="1549"/>
    <cellStyle name="Normal 153 2 2" xfId="1550"/>
    <cellStyle name="Normal 153 2 2 2" xfId="1551"/>
    <cellStyle name="Normal 153 2 2 2 2" xfId="7757"/>
    <cellStyle name="Normal 153 2 2 3" xfId="6169"/>
    <cellStyle name="Normal 153 2 3" xfId="1552"/>
    <cellStyle name="Normal 153 2 3 2" xfId="6964"/>
    <cellStyle name="Normal 153 2 4" xfId="5376"/>
    <cellStyle name="Normal 153 3" xfId="1553"/>
    <cellStyle name="Normal 153 3 2" xfId="1554"/>
    <cellStyle name="Normal 153 3 2 2" xfId="7361"/>
    <cellStyle name="Normal 153 3 3" xfId="5773"/>
    <cellStyle name="Normal 153 4" xfId="1555"/>
    <cellStyle name="Normal 153 4 2" xfId="6568"/>
    <cellStyle name="Normal 153 5" xfId="4980"/>
    <cellStyle name="Normal 154" xfId="1556"/>
    <cellStyle name="Normal 154 2" xfId="1557"/>
    <cellStyle name="Normal 154 2 2" xfId="1558"/>
    <cellStyle name="Normal 154 2 2 2" xfId="1559"/>
    <cellStyle name="Normal 154 2 2 2 2" xfId="7758"/>
    <cellStyle name="Normal 154 2 2 3" xfId="6170"/>
    <cellStyle name="Normal 154 2 3" xfId="1560"/>
    <cellStyle name="Normal 154 2 3 2" xfId="6965"/>
    <cellStyle name="Normal 154 2 4" xfId="5377"/>
    <cellStyle name="Normal 154 3" xfId="1561"/>
    <cellStyle name="Normal 154 3 2" xfId="1562"/>
    <cellStyle name="Normal 154 3 2 2" xfId="7362"/>
    <cellStyle name="Normal 154 3 3" xfId="5774"/>
    <cellStyle name="Normal 154 4" xfId="1563"/>
    <cellStyle name="Normal 154 4 2" xfId="6569"/>
    <cellStyle name="Normal 154 5" xfId="4981"/>
    <cellStyle name="Normal 155" xfId="1564"/>
    <cellStyle name="Normal 155 2" xfId="1565"/>
    <cellStyle name="Normal 155 2 2" xfId="1566"/>
    <cellStyle name="Normal 155 2 2 2" xfId="1567"/>
    <cellStyle name="Normal 155 2 2 2 2" xfId="7759"/>
    <cellStyle name="Normal 155 2 2 3" xfId="6171"/>
    <cellStyle name="Normal 155 2 3" xfId="1568"/>
    <cellStyle name="Normal 155 2 3 2" xfId="6966"/>
    <cellStyle name="Normal 155 2 4" xfId="5378"/>
    <cellStyle name="Normal 155 3" xfId="1569"/>
    <cellStyle name="Normal 155 3 2" xfId="1570"/>
    <cellStyle name="Normal 155 3 2 2" xfId="7363"/>
    <cellStyle name="Normal 155 3 3" xfId="5775"/>
    <cellStyle name="Normal 155 4" xfId="1571"/>
    <cellStyle name="Normal 155 4 2" xfId="6570"/>
    <cellStyle name="Normal 155 5" xfId="4982"/>
    <cellStyle name="Normal 156" xfId="1572"/>
    <cellStyle name="Normal 156 2" xfId="1573"/>
    <cellStyle name="Normal 156 2 2" xfId="1574"/>
    <cellStyle name="Normal 156 2 2 2" xfId="1575"/>
    <cellStyle name="Normal 156 2 2 2 2" xfId="7776"/>
    <cellStyle name="Normal 156 2 2 3" xfId="6188"/>
    <cellStyle name="Normal 156 2 3" xfId="1576"/>
    <cellStyle name="Normal 156 2 3 2" xfId="6983"/>
    <cellStyle name="Normal 156 2 4" xfId="5395"/>
    <cellStyle name="Normal 156 3" xfId="1577"/>
    <cellStyle name="Normal 156 3 2" xfId="1578"/>
    <cellStyle name="Normal 156 3 2 2" xfId="7380"/>
    <cellStyle name="Normal 156 3 3" xfId="5792"/>
    <cellStyle name="Normal 156 4" xfId="1579"/>
    <cellStyle name="Normal 156 4 2" xfId="6587"/>
    <cellStyle name="Normal 156 5" xfId="4999"/>
    <cellStyle name="Normal 157" xfId="1580"/>
    <cellStyle name="Normal 157 2" xfId="1581"/>
    <cellStyle name="Normal 157 2 2" xfId="1582"/>
    <cellStyle name="Normal 157 2 2 2" xfId="1583"/>
    <cellStyle name="Normal 157 2 2 2 2" xfId="7773"/>
    <cellStyle name="Normal 157 2 2 3" xfId="6185"/>
    <cellStyle name="Normal 157 2 3" xfId="1584"/>
    <cellStyle name="Normal 157 2 3 2" xfId="6980"/>
    <cellStyle name="Normal 157 2 4" xfId="5392"/>
    <cellStyle name="Normal 157 3" xfId="1585"/>
    <cellStyle name="Normal 157 3 2" xfId="1586"/>
    <cellStyle name="Normal 157 3 2 2" xfId="7377"/>
    <cellStyle name="Normal 157 3 3" xfId="5789"/>
    <cellStyle name="Normal 157 4" xfId="1587"/>
    <cellStyle name="Normal 157 4 2" xfId="6584"/>
    <cellStyle name="Normal 157 5" xfId="4996"/>
    <cellStyle name="Normal 158" xfId="1588"/>
    <cellStyle name="Normal 158 2" xfId="1589"/>
    <cellStyle name="Normal 158 2 2" xfId="1590"/>
    <cellStyle name="Normal 158 2 2 2" xfId="1591"/>
    <cellStyle name="Normal 158 2 2 2 2" xfId="7766"/>
    <cellStyle name="Normal 158 2 2 3" xfId="6178"/>
    <cellStyle name="Normal 158 2 3" xfId="1592"/>
    <cellStyle name="Normal 158 2 3 2" xfId="6973"/>
    <cellStyle name="Normal 158 2 4" xfId="5385"/>
    <cellStyle name="Normal 158 3" xfId="1593"/>
    <cellStyle name="Normal 158 3 2" xfId="1594"/>
    <cellStyle name="Normal 158 3 2 2" xfId="7370"/>
    <cellStyle name="Normal 158 3 3" xfId="5782"/>
    <cellStyle name="Normal 158 4" xfId="1595"/>
    <cellStyle name="Normal 158 4 2" xfId="6577"/>
    <cellStyle name="Normal 158 5" xfId="4989"/>
    <cellStyle name="Normal 159" xfId="1596"/>
    <cellStyle name="Normal 159 2" xfId="1597"/>
    <cellStyle name="Normal 159 2 2" xfId="1598"/>
    <cellStyle name="Normal 159 2 2 2" xfId="1599"/>
    <cellStyle name="Normal 159 2 2 2 2" xfId="7780"/>
    <cellStyle name="Normal 159 2 2 3" xfId="6192"/>
    <cellStyle name="Normal 159 2 3" xfId="1600"/>
    <cellStyle name="Normal 159 2 3 2" xfId="6987"/>
    <cellStyle name="Normal 159 2 4" xfId="5399"/>
    <cellStyle name="Normal 159 3" xfId="1601"/>
    <cellStyle name="Normal 159 3 2" xfId="1602"/>
    <cellStyle name="Normal 159 3 2 2" xfId="7384"/>
    <cellStyle name="Normal 159 3 3" xfId="5796"/>
    <cellStyle name="Normal 159 4" xfId="1603"/>
    <cellStyle name="Normal 159 4 2" xfId="6591"/>
    <cellStyle name="Normal 159 5" xfId="5003"/>
    <cellStyle name="Normal 16" xfId="1604"/>
    <cellStyle name="Normal 16 2" xfId="1605"/>
    <cellStyle name="Normal 16 2 2" xfId="1606"/>
    <cellStyle name="Normal 16 2 2 2" xfId="1607"/>
    <cellStyle name="Normal 16 2 2 2 2" xfId="1608"/>
    <cellStyle name="Normal 16 2 2 2 2 2" xfId="1609"/>
    <cellStyle name="Normal 16 2 2 2 2 2 2" xfId="1610"/>
    <cellStyle name="Normal 16 2 2 2 2 3" xfId="1611"/>
    <cellStyle name="Normal 16 2 2 2 2 3 2" xfId="1612"/>
    <cellStyle name="Normal 16 2 2 2 2 3 2 2" xfId="1613"/>
    <cellStyle name="Normal 16 2 2 2 2 3 2 2 2" xfId="1614"/>
    <cellStyle name="Normal 16 2 2 2 2 3 2 2 2 2" xfId="1615"/>
    <cellStyle name="Normal 16 2 2 2 2 3 2 2 2 2 2" xfId="1616"/>
    <cellStyle name="Normal 16 2 2 2 2 3 2 2 2 2 2 2" xfId="1617"/>
    <cellStyle name="Normal 16 2 2 2 2 3 2 2 2 2 2 2 2" xfId="1618"/>
    <cellStyle name="Normal 16 2 2 2 2 3 2 2 2 2 2 2 2 2" xfId="1619"/>
    <cellStyle name="Normal 16 2 2 2 2 3 2 2 2 2 2 2 2 2 2" xfId="1620"/>
    <cellStyle name="Normal 16 2 2 2 2 3 2 2 2 2 2 2 2 2 2 2" xfId="1621"/>
    <cellStyle name="Normal 16 2 2 2 2 3 2 2 2 2 2 2 2 2 2 2 2" xfId="1622"/>
    <cellStyle name="Normal 16 2 2 2 2 3 2 2 2 2 2 2 2 2 2 2 2 2" xfId="1623"/>
    <cellStyle name="Normal 16 2 2 2 2 3 2 2 2 2 2 2 2 2 2 2 2 2 2" xfId="1624"/>
    <cellStyle name="Normal 16 2 2 2 2 3 2 2 2 2 2 2 2 2 2 2 2 2 2 2" xfId="1625"/>
    <cellStyle name="Normal 16 2 2 2 2 3 2 2 2 2 2 2 2 2 2 2 2 2 2 2 2" xfId="1626"/>
    <cellStyle name="Normal 16 2 2 2 2 3 2 2 2 2 2 2 2 2 2 2 2 2 2 2 2 2" xfId="1627"/>
    <cellStyle name="Normal 16 2 2 2 2 3 2 2 2 2 2 2 2 2 2 2 2 2 2 2 2 2 2" xfId="1628"/>
    <cellStyle name="Normal 16 2 2 2 2 3 2 2 2 2 2 2 2 2 2 2 2 2 2 2 2 2 2 2" xfId="1629"/>
    <cellStyle name="Normal 16 2 2 2 2 3 2 2 2 2 2 2 2 2 2 2 2 2 2 2 2 2 2 2 2" xfId="1630"/>
    <cellStyle name="Normal 16 2 2 2 2 3 2 2 2 2 2 2 2 2 2 2 2 2 2 2 2 2 2 2 2 2" xfId="1631"/>
    <cellStyle name="Normal 16 2 2 2 2 3 2 2 2 2 2 2 2 2 2 2 2 2 2 2 2 2 2 2 2 2 2" xfId="1632"/>
    <cellStyle name="Normal 16 2 2 2 2 3 2 2 2 2 2 2 2 2 2 2 2 2 2 2 2 2 2 2 2 2 2 2" xfId="1633"/>
    <cellStyle name="Normal 16 2 2 2 2 3 2 2 2 2 2 2 2 2 2 2 2 2 2 2 2 2 2 2 2 2 2 2 2" xfId="1634"/>
    <cellStyle name="Normal 16 2 2 2 2 3 2 2 2 2 2 2 2 2 2 2 2 2 2 2 2 2 2 2 2 2 2 3" xfId="1635"/>
    <cellStyle name="Normal 16 2 2 2 2 3 2 2 2 2 2 2 2 2 2 2 2 2 2 2 2 2 2 2 2 2 3" xfId="1636"/>
    <cellStyle name="Normal 16 2 2 2 2 3 2 2 2 2 2 2 2 2 2 2 2 2 2 2 2 2 2 2 2 3" xfId="1637"/>
    <cellStyle name="Normal 16 2 2 2 2 3 2 2 2 2 2 2 2 2 2 2 2 2 2 2 2 2 2 2 2 3 2" xfId="1638"/>
    <cellStyle name="Normal 16 2 2 2 2 3 2 2 2 2 2 2 2 2 2 2 2 2 2 2 2 2 2 2 2 3 2 2" xfId="1639"/>
    <cellStyle name="Normal 16 2 2 2 2 3 2 2 2 2 2 2 2 2 2 2 2 2 2 2 2 2 2 2 2 3 3" xfId="1640"/>
    <cellStyle name="Normal 16 2 2 2 2 3 2 2 2 2 2 2 2 2 2 2 2 2 2 2 2 2 2 2 2 3 3 2" xfId="1641"/>
    <cellStyle name="Normal 16 2 2 2 2 3 2 2 2 2 2 2 2 2 2 2 2 2 2 2 2 2 2 2 2 3 3 2 2" xfId="1642"/>
    <cellStyle name="Normal 16 2 2 2 2 3 2 2 2 2 2 2 2 2 2 2 2 2 2 2 2 2 2 2 2 3 3 3" xfId="1643"/>
    <cellStyle name="Normal 16 2 2 2 2 3 2 2 2 2 2 2 2 2 2 2 2 2 2 2 2 2 2 2 2 3 4" xfId="1644"/>
    <cellStyle name="Normal 16 2 2 2 2 3 2 2 2 2 2 2 2 2 2 2 2 2 2 2 2 2 2 2 2 4" xfId="1645"/>
    <cellStyle name="Normal 16 2 2 2 2 3 2 2 2 2 2 2 2 2 2 2 2 2 2 2 2 2 2 2 3" xfId="1646"/>
    <cellStyle name="Normal 16 2 2 2 2 3 2 2 2 2 2 2 2 2 2 2 2 2 2 2 2 2 2 2 3 2" xfId="1647"/>
    <cellStyle name="Normal 16 2 2 2 2 3 2 2 2 2 2 2 2 2 2 2 2 2 2 2 2 2 2 2 4" xfId="1648"/>
    <cellStyle name="Normal 16 2 2 2 2 3 2 2 2 2 2 2 2 2 2 2 2 2 2 2 2 2 2 3" xfId="1649"/>
    <cellStyle name="Normal 16 2 2 2 2 3 2 2 2 2 2 2 2 2 2 2 2 2 2 2 2 2 3" xfId="1650"/>
    <cellStyle name="Normal 16 2 2 2 2 3 2 2 2 2 2 2 2 2 2 2 2 2 2 2 2 3" xfId="1651"/>
    <cellStyle name="Normal 16 2 2 2 2 3 2 2 2 2 2 2 2 2 2 2 2 2 2 2 2 3 2" xfId="1652"/>
    <cellStyle name="Normal 16 2 2 2 2 3 2 2 2 2 2 2 2 2 2 2 2 2 2 2 2 4" xfId="1653"/>
    <cellStyle name="Normal 16 2 2 2 2 3 2 2 2 2 2 2 2 2 2 2 2 2 2 2 3" xfId="1654"/>
    <cellStyle name="Normal 16 2 2 2 2 3 2 2 2 2 2 2 2 2 2 2 2 2 2 3" xfId="1655"/>
    <cellStyle name="Normal 16 2 2 2 2 3 2 2 2 2 2 2 2 2 2 2 2 2 3" xfId="1656"/>
    <cellStyle name="Normal 16 2 2 2 2 3 2 2 2 2 2 2 2 2 2 2 2 3" xfId="1657"/>
    <cellStyle name="Normal 16 2 2 2 2 3 2 2 2 2 2 2 2 2 2 2 3" xfId="1658"/>
    <cellStyle name="Normal 16 2 2 2 2 3 2 2 2 2 2 2 2 2 2 3" xfId="1659"/>
    <cellStyle name="Normal 16 2 2 2 2 3 2 2 2 2 2 2 2 2 3" xfId="1660"/>
    <cellStyle name="Normal 16 2 2 2 2 3 2 2 2 2 2 2 2 3" xfId="1661"/>
    <cellStyle name="Normal 16 2 2 2 2 3 2 2 2 2 2 2 3" xfId="1662"/>
    <cellStyle name="Normal 16 2 2 2 2 3 2 2 2 2 2 3" xfId="1663"/>
    <cellStyle name="Normal 16 2 2 2 2 3 2 2 2 2 3" xfId="1664"/>
    <cellStyle name="Normal 16 2 2 2 2 3 2 2 2 3" xfId="1665"/>
    <cellStyle name="Normal 16 2 2 2 2 3 2 2 2 3 2" xfId="1666"/>
    <cellStyle name="Normal 16 2 2 2 2 3 2 2 2 4" xfId="1667"/>
    <cellStyle name="Normal 16 2 2 2 2 3 2 2 3" xfId="1668"/>
    <cellStyle name="Normal 16 2 2 2 2 3 2 3" xfId="1669"/>
    <cellStyle name="Normal 16 2 2 2 2 3 3" xfId="1670"/>
    <cellStyle name="Normal 16 2 2 2 2 4" xfId="1671"/>
    <cellStyle name="Normal 16 2 2 2 3" xfId="1672"/>
    <cellStyle name="Normal 16 2 2 2 3 2" xfId="1673"/>
    <cellStyle name="Normal 16 2 2 2 3 2 2" xfId="1674"/>
    <cellStyle name="Normal 16 2 2 2 3 2 2 2" xfId="1675"/>
    <cellStyle name="Normal 16 2 2 2 3 2 2 2 2" xfId="1676"/>
    <cellStyle name="Normal 16 2 2 2 3 2 2 2 2 2" xfId="1677"/>
    <cellStyle name="Normal 16 2 2 2 3 2 2 2 2 2 2" xfId="1678"/>
    <cellStyle name="Normal 16 2 2 2 3 2 2 2 2 2 2 2" xfId="1679"/>
    <cellStyle name="Normal 16 2 2 2 3 2 2 2 2 2 2 2 2" xfId="1680"/>
    <cellStyle name="Normal 16 2 2 2 3 2 2 2 2 2 2 2 2 2" xfId="1681"/>
    <cellStyle name="Normal 16 2 2 2 3 2 2 2 2 2 2 2 3" xfId="1682"/>
    <cellStyle name="Normal 16 2 2 2 3 2 2 2 2 2 2 3" xfId="1683"/>
    <cellStyle name="Normal 16 2 2 2 3 2 2 2 2 2 3" xfId="1684"/>
    <cellStyle name="Normal 16 2 2 2 3 2 2 2 2 3" xfId="1685"/>
    <cellStyle name="Normal 16 2 2 2 3 2 2 2 3" xfId="1686"/>
    <cellStyle name="Normal 16 2 2 2 3 2 2 3" xfId="1687"/>
    <cellStyle name="Normal 16 2 2 2 3 2 3" xfId="1688"/>
    <cellStyle name="Normal 16 2 2 2 3 3" xfId="1689"/>
    <cellStyle name="Normal 16 2 2 2 4" xfId="1690"/>
    <cellStyle name="Normal 16 2 2 2 5" xfId="7591"/>
    <cellStyle name="Normal 16 2 2 3" xfId="1691"/>
    <cellStyle name="Normal 16 2 2 3 2" xfId="1692"/>
    <cellStyle name="Normal 16 2 2 3 2 2" xfId="1693"/>
    <cellStyle name="Normal 16 2 2 3 2 2 2" xfId="1694"/>
    <cellStyle name="Normal 16 2 2 3 2 2 2 2" xfId="1695"/>
    <cellStyle name="Normal 16 2 2 3 2 2 2 2 2" xfId="1696"/>
    <cellStyle name="Normal 16 2 2 3 2 2 2 2 2 2" xfId="1697"/>
    <cellStyle name="Normal 16 2 2 3 2 2 2 2 2 2 2" xfId="1698"/>
    <cellStyle name="Normal 16 2 2 3 2 2 2 2 2 2 2 2" xfId="1699"/>
    <cellStyle name="Normal 16 2 2 3 2 2 2 2 2 2 2 2 2" xfId="1700"/>
    <cellStyle name="Normal 16 2 2 3 2 2 2 2 2 2 2 2 2 2" xfId="1701"/>
    <cellStyle name="Normal 16 2 2 3 2 2 2 2 2 2 2 2 2 2 2" xfId="1702"/>
    <cellStyle name="Normal 16 2 2 3 2 2 2 2 2 2 2 2 2 2 2 2" xfId="1703"/>
    <cellStyle name="Normal 16 2 2 3 2 2 2 2 2 2 2 2 2 2 2 2 2" xfId="1704"/>
    <cellStyle name="Normal 16 2 2 3 2 2 2 2 2 2 2 2 2 2 2 2 2 2" xfId="1705"/>
    <cellStyle name="Normal 16 2 2 3 2 2 2 2 2 2 2 2 2 2 2 2 2 2 2" xfId="1706"/>
    <cellStyle name="Normal 16 2 2 3 2 2 2 2 2 2 2 2 2 2 2 2 2 2 2 2" xfId="1707"/>
    <cellStyle name="Normal 16 2 2 3 2 2 2 2 2 2 2 2 2 2 2 2 2 2 2 2 2" xfId="1708"/>
    <cellStyle name="Normal 16 2 2 3 2 2 2 2 2 2 2 2 2 2 2 2 2 2 2 2 2 2" xfId="1709"/>
    <cellStyle name="Normal 16 2 2 3 2 2 2 2 2 2 2 2 2 2 2 2 2 2 2 2 2 2 2" xfId="1710"/>
    <cellStyle name="Normal 16 2 2 3 2 2 2 2 2 2 2 2 2 2 2 2 2 2 2 2 2 2 2 2" xfId="1711"/>
    <cellStyle name="Normal 16 2 2 3 2 2 2 2 2 2 2 2 2 2 2 2 2 2 2 2 2 3" xfId="1712"/>
    <cellStyle name="Normal 16 2 2 3 2 2 2 2 2 2 2 2 2 2 2 2 2 2 2 2 3" xfId="1713"/>
    <cellStyle name="Normal 16 2 2 3 2 2 2 2 2 2 2 2 2 2 2 2 2 2 2 3" xfId="1714"/>
    <cellStyle name="Normal 16 2 2 3 2 2 2 2 2 2 2 2 2 2 2 2 2 2 3" xfId="1715"/>
    <cellStyle name="Normal 16 2 2 3 2 2 2 2 2 2 2 2 2 2 2 2 2 2 4" xfId="1716"/>
    <cellStyle name="Normal 16 2 2 3 2 2 2 2 2 2 2 2 2 2 2 2 2 3" xfId="1717"/>
    <cellStyle name="Normal 16 2 2 3 2 2 2 2 2 2 2 2 2 2 2 2 3" xfId="1718"/>
    <cellStyle name="Normal 16 2 2 3 2 2 2 2 2 2 2 2 2 2 2 3" xfId="1719"/>
    <cellStyle name="Normal 16 2 2 3 2 2 2 2 2 2 2 2 2 2 3" xfId="1720"/>
    <cellStyle name="Normal 16 2 2 3 2 2 2 2 2 2 2 2 2 3" xfId="1721"/>
    <cellStyle name="Normal 16 2 2 3 2 2 2 2 2 2 2 2 3" xfId="1722"/>
    <cellStyle name="Normal 16 2 2 3 2 2 2 2 2 2 2 3" xfId="1723"/>
    <cellStyle name="Normal 16 2 2 3 2 2 2 2 2 2 3" xfId="1724"/>
    <cellStyle name="Normal 16 2 2 3 2 2 2 2 2 3" xfId="1725"/>
    <cellStyle name="Normal 16 2 2 3 2 2 2 2 3" xfId="1726"/>
    <cellStyle name="Normal 16 2 2 3 2 2 2 3" xfId="1727"/>
    <cellStyle name="Normal 16 2 2 3 2 2 3" xfId="1728"/>
    <cellStyle name="Normal 16 2 2 3 2 3" xfId="1729"/>
    <cellStyle name="Normal 16 2 2 3 3" xfId="1730"/>
    <cellStyle name="Normal 16 2 2 4" xfId="1731"/>
    <cellStyle name="Normal 16 2 2 5" xfId="1732"/>
    <cellStyle name="Normal 16 2 2 6" xfId="6003"/>
    <cellStyle name="Normal 16 2 3" xfId="1733"/>
    <cellStyle name="Normal 16 2 3 2" xfId="6798"/>
    <cellStyle name="Normal 16 2 4" xfId="1734"/>
    <cellStyle name="Normal 16 2 5" xfId="5210"/>
    <cellStyle name="Normal 16 3" xfId="1735"/>
    <cellStyle name="Normal 16 3 2" xfId="1736"/>
    <cellStyle name="Normal 16 3 2 2" xfId="7195"/>
    <cellStyle name="Normal 16 3 3" xfId="5607"/>
    <cellStyle name="Normal 16 4" xfId="1737"/>
    <cellStyle name="Normal 16 4 2" xfId="6402"/>
    <cellStyle name="Normal 16 5" xfId="4814"/>
    <cellStyle name="Normal 160" xfId="1738"/>
    <cellStyle name="Normal 160 2" xfId="1739"/>
    <cellStyle name="Normal 160 2 2" xfId="1740"/>
    <cellStyle name="Normal 160 2 2 2" xfId="1741"/>
    <cellStyle name="Normal 160 2 2 2 2" xfId="7762"/>
    <cellStyle name="Normal 160 2 2 3" xfId="6174"/>
    <cellStyle name="Normal 160 2 3" xfId="1742"/>
    <cellStyle name="Normal 160 2 3 2" xfId="6969"/>
    <cellStyle name="Normal 160 2 4" xfId="5381"/>
    <cellStyle name="Normal 160 3" xfId="1743"/>
    <cellStyle name="Normal 160 3 2" xfId="1744"/>
    <cellStyle name="Normal 160 3 2 2" xfId="7366"/>
    <cellStyle name="Normal 160 3 3" xfId="5778"/>
    <cellStyle name="Normal 160 4" xfId="1745"/>
    <cellStyle name="Normal 160 4 2" xfId="6573"/>
    <cellStyle name="Normal 160 5" xfId="4985"/>
    <cellStyle name="Normal 161" xfId="1746"/>
    <cellStyle name="Normal 161 2" xfId="1747"/>
    <cellStyle name="Normal 161 2 2" xfId="1748"/>
    <cellStyle name="Normal 161 2 2 2" xfId="1749"/>
    <cellStyle name="Normal 161 2 2 2 2" xfId="7771"/>
    <cellStyle name="Normal 161 2 2 3" xfId="6183"/>
    <cellStyle name="Normal 161 2 3" xfId="1750"/>
    <cellStyle name="Normal 161 2 3 2" xfId="6978"/>
    <cellStyle name="Normal 161 2 4" xfId="5390"/>
    <cellStyle name="Normal 161 3" xfId="1751"/>
    <cellStyle name="Normal 161 3 2" xfId="1752"/>
    <cellStyle name="Normal 161 3 2 2" xfId="7375"/>
    <cellStyle name="Normal 161 3 3" xfId="5787"/>
    <cellStyle name="Normal 161 4" xfId="1753"/>
    <cellStyle name="Normal 161 4 2" xfId="6582"/>
    <cellStyle name="Normal 161 5" xfId="4994"/>
    <cellStyle name="Normal 162" xfId="1754"/>
    <cellStyle name="Normal 162 2" xfId="1755"/>
    <cellStyle name="Normal 162 2 2" xfId="1756"/>
    <cellStyle name="Normal 162 2 2 2" xfId="1757"/>
    <cellStyle name="Normal 162 2 2 2 2" xfId="7765"/>
    <cellStyle name="Normal 162 2 2 3" xfId="6177"/>
    <cellStyle name="Normal 162 2 3" xfId="1758"/>
    <cellStyle name="Normal 162 2 3 2" xfId="6972"/>
    <cellStyle name="Normal 162 2 4" xfId="5384"/>
    <cellStyle name="Normal 162 3" xfId="1759"/>
    <cellStyle name="Normal 162 3 2" xfId="1760"/>
    <cellStyle name="Normal 162 3 2 2" xfId="7369"/>
    <cellStyle name="Normal 162 3 3" xfId="5781"/>
    <cellStyle name="Normal 162 4" xfId="1761"/>
    <cellStyle name="Normal 162 4 2" xfId="6576"/>
    <cellStyle name="Normal 162 5" xfId="4988"/>
    <cellStyle name="Normal 163" xfId="1762"/>
    <cellStyle name="Normal 163 2" xfId="1763"/>
    <cellStyle name="Normal 163 2 2" xfId="1764"/>
    <cellStyle name="Normal 163 2 2 2" xfId="1765"/>
    <cellStyle name="Normal 163 2 2 2 2" xfId="7761"/>
    <cellStyle name="Normal 163 2 2 3" xfId="6173"/>
    <cellStyle name="Normal 163 2 3" xfId="1766"/>
    <cellStyle name="Normal 163 2 3 2" xfId="6968"/>
    <cellStyle name="Normal 163 2 4" xfId="5380"/>
    <cellStyle name="Normal 163 3" xfId="1767"/>
    <cellStyle name="Normal 163 3 2" xfId="1768"/>
    <cellStyle name="Normal 163 3 2 2" xfId="7365"/>
    <cellStyle name="Normal 163 3 3" xfId="5777"/>
    <cellStyle name="Normal 163 4" xfId="1769"/>
    <cellStyle name="Normal 163 4 2" xfId="6572"/>
    <cellStyle name="Normal 163 5" xfId="4984"/>
    <cellStyle name="Normal 164" xfId="1770"/>
    <cellStyle name="Normal 164 2" xfId="1771"/>
    <cellStyle name="Normal 164 2 2" xfId="1772"/>
    <cellStyle name="Normal 164 2 2 2" xfId="1773"/>
    <cellStyle name="Normal 164 2 2 2 2" xfId="7769"/>
    <cellStyle name="Normal 164 2 2 3" xfId="6181"/>
    <cellStyle name="Normal 164 2 3" xfId="1774"/>
    <cellStyle name="Normal 164 2 3 2" xfId="6976"/>
    <cellStyle name="Normal 164 2 4" xfId="5388"/>
    <cellStyle name="Normal 164 3" xfId="1775"/>
    <cellStyle name="Normal 164 3 2" xfId="1776"/>
    <cellStyle name="Normal 164 3 2 2" xfId="7373"/>
    <cellStyle name="Normal 164 3 3" xfId="5785"/>
    <cellStyle name="Normal 164 4" xfId="1777"/>
    <cellStyle name="Normal 164 4 2" xfId="6580"/>
    <cellStyle name="Normal 164 5" xfId="4992"/>
    <cellStyle name="Normal 165" xfId="1778"/>
    <cellStyle name="Normal 165 2" xfId="1779"/>
    <cellStyle name="Normal 165 2 2" xfId="1780"/>
    <cellStyle name="Normal 165 2 2 2" xfId="1781"/>
    <cellStyle name="Normal 165 2 2 2 2" xfId="7787"/>
    <cellStyle name="Normal 165 2 2 3" xfId="6199"/>
    <cellStyle name="Normal 165 2 3" xfId="1782"/>
    <cellStyle name="Normal 165 2 3 2" xfId="6994"/>
    <cellStyle name="Normal 165 2 4" xfId="5406"/>
    <cellStyle name="Normal 165 3" xfId="1783"/>
    <cellStyle name="Normal 165 3 2" xfId="1784"/>
    <cellStyle name="Normal 165 3 2 2" xfId="7391"/>
    <cellStyle name="Normal 165 3 3" xfId="5803"/>
    <cellStyle name="Normal 165 4" xfId="1785"/>
    <cellStyle name="Normal 165 4 2" xfId="6598"/>
    <cellStyle name="Normal 165 5" xfId="5010"/>
    <cellStyle name="Normal 166" xfId="1786"/>
    <cellStyle name="Normal 166 2" xfId="1787"/>
    <cellStyle name="Normal 166 2 2" xfId="1788"/>
    <cellStyle name="Normal 166 2 2 2" xfId="1789"/>
    <cellStyle name="Normal 166 2 2 2 2" xfId="7783"/>
    <cellStyle name="Normal 166 2 2 3" xfId="6195"/>
    <cellStyle name="Normal 166 2 3" xfId="1790"/>
    <cellStyle name="Normal 166 2 3 2" xfId="6990"/>
    <cellStyle name="Normal 166 2 4" xfId="5402"/>
    <cellStyle name="Normal 166 3" xfId="1791"/>
    <cellStyle name="Normal 166 3 2" xfId="1792"/>
    <cellStyle name="Normal 166 3 2 2" xfId="7387"/>
    <cellStyle name="Normal 166 3 3" xfId="5799"/>
    <cellStyle name="Normal 166 4" xfId="1793"/>
    <cellStyle name="Normal 166 4 2" xfId="6594"/>
    <cellStyle name="Normal 166 5" xfId="5006"/>
    <cellStyle name="Normal 167" xfId="1794"/>
    <cellStyle name="Normal 167 2" xfId="1795"/>
    <cellStyle name="Normal 167 2 2" xfId="1796"/>
    <cellStyle name="Normal 167 2 2 2" xfId="1797"/>
    <cellStyle name="Normal 167 2 2 2 2" xfId="7792"/>
    <cellStyle name="Normal 167 2 2 3" xfId="6204"/>
    <cellStyle name="Normal 167 2 3" xfId="1798"/>
    <cellStyle name="Normal 167 2 3 2" xfId="6999"/>
    <cellStyle name="Normal 167 2 4" xfId="5411"/>
    <cellStyle name="Normal 167 3" xfId="1799"/>
    <cellStyle name="Normal 167 3 2" xfId="1800"/>
    <cellStyle name="Normal 167 3 2 2" xfId="7396"/>
    <cellStyle name="Normal 167 3 3" xfId="5808"/>
    <cellStyle name="Normal 167 4" xfId="1801"/>
    <cellStyle name="Normal 167 4 2" xfId="6603"/>
    <cellStyle name="Normal 167 5" xfId="5015"/>
    <cellStyle name="Normal 168" xfId="1802"/>
    <cellStyle name="Normal 168 2" xfId="1803"/>
    <cellStyle name="Normal 168 2 2" xfId="1804"/>
    <cellStyle name="Normal 168 2 2 2" xfId="1805"/>
    <cellStyle name="Normal 168 2 2 2 2" xfId="7794"/>
    <cellStyle name="Normal 168 2 2 3" xfId="6206"/>
    <cellStyle name="Normal 168 2 3" xfId="1806"/>
    <cellStyle name="Normal 168 2 3 2" xfId="7001"/>
    <cellStyle name="Normal 168 2 4" xfId="5413"/>
    <cellStyle name="Normal 168 3" xfId="1807"/>
    <cellStyle name="Normal 168 3 2" xfId="1808"/>
    <cellStyle name="Normal 168 3 2 2" xfId="7398"/>
    <cellStyle name="Normal 168 3 3" xfId="5810"/>
    <cellStyle name="Normal 168 4" xfId="1809"/>
    <cellStyle name="Normal 168 4 2" xfId="6605"/>
    <cellStyle name="Normal 168 5" xfId="5017"/>
    <cellStyle name="Normal 169" xfId="1810"/>
    <cellStyle name="Normal 169 2" xfId="1811"/>
    <cellStyle name="Normal 169 2 2" xfId="1812"/>
    <cellStyle name="Normal 169 2 2 2" xfId="1813"/>
    <cellStyle name="Normal 169 2 2 2 2" xfId="7788"/>
    <cellStyle name="Normal 169 2 2 3" xfId="6200"/>
    <cellStyle name="Normal 169 2 3" xfId="1814"/>
    <cellStyle name="Normal 169 2 3 2" xfId="6995"/>
    <cellStyle name="Normal 169 2 4" xfId="5407"/>
    <cellStyle name="Normal 169 3" xfId="1815"/>
    <cellStyle name="Normal 169 3 2" xfId="1816"/>
    <cellStyle name="Normal 169 3 2 2" xfId="7392"/>
    <cellStyle name="Normal 169 3 3" xfId="5804"/>
    <cellStyle name="Normal 169 4" xfId="1817"/>
    <cellStyle name="Normal 169 4 2" xfId="6599"/>
    <cellStyle name="Normal 169 5" xfId="5011"/>
    <cellStyle name="Normal 17" xfId="1818"/>
    <cellStyle name="Normal 17 2" xfId="1819"/>
    <cellStyle name="Normal 17 2 2" xfId="1820"/>
    <cellStyle name="Normal 17 2 2 2" xfId="1821"/>
    <cellStyle name="Normal 17 2 2 2 2" xfId="7590"/>
    <cellStyle name="Normal 17 2 2 3" xfId="6002"/>
    <cellStyle name="Normal 17 2 3" xfId="1822"/>
    <cellStyle name="Normal 17 2 3 2" xfId="6797"/>
    <cellStyle name="Normal 17 2 4" xfId="5209"/>
    <cellStyle name="Normal 17 3" xfId="1823"/>
    <cellStyle name="Normal 17 3 2" xfId="1824"/>
    <cellStyle name="Normal 17 3 2 2" xfId="7194"/>
    <cellStyle name="Normal 17 3 3" xfId="5606"/>
    <cellStyle name="Normal 17 4" xfId="1825"/>
    <cellStyle name="Normal 17 4 2" xfId="6401"/>
    <cellStyle name="Normal 17 5" xfId="4813"/>
    <cellStyle name="Normal 170" xfId="1826"/>
    <cellStyle name="Normal 170 2" xfId="1827"/>
    <cellStyle name="Normal 170 2 2" xfId="1828"/>
    <cellStyle name="Normal 170 2 2 2" xfId="1829"/>
    <cellStyle name="Normal 170 2 2 2 2" xfId="7786"/>
    <cellStyle name="Normal 170 2 2 3" xfId="6198"/>
    <cellStyle name="Normal 170 2 3" xfId="1830"/>
    <cellStyle name="Normal 170 2 3 2" xfId="6993"/>
    <cellStyle name="Normal 170 2 4" xfId="5405"/>
    <cellStyle name="Normal 170 3" xfId="1831"/>
    <cellStyle name="Normal 170 3 2" xfId="1832"/>
    <cellStyle name="Normal 170 3 2 2" xfId="7390"/>
    <cellStyle name="Normal 170 3 3" xfId="5802"/>
    <cellStyle name="Normal 170 4" xfId="1833"/>
    <cellStyle name="Normal 170 4 2" xfId="6597"/>
    <cellStyle name="Normal 170 5" xfId="5009"/>
    <cellStyle name="Normal 171" xfId="1834"/>
    <cellStyle name="Normal 171 2" xfId="1835"/>
    <cellStyle name="Normal 171 2 2" xfId="1836"/>
    <cellStyle name="Normal 171 2 2 2" xfId="1837"/>
    <cellStyle name="Normal 171 2 2 2 2" xfId="7768"/>
    <cellStyle name="Normal 171 2 2 3" xfId="6180"/>
    <cellStyle name="Normal 171 2 3" xfId="1838"/>
    <cellStyle name="Normal 171 2 3 2" xfId="6975"/>
    <cellStyle name="Normal 171 2 4" xfId="5387"/>
    <cellStyle name="Normal 171 3" xfId="1839"/>
    <cellStyle name="Normal 171 3 2" xfId="1840"/>
    <cellStyle name="Normal 171 3 2 2" xfId="7372"/>
    <cellStyle name="Normal 171 3 3" xfId="5784"/>
    <cellStyle name="Normal 171 4" xfId="1841"/>
    <cellStyle name="Normal 171 4 2" xfId="6579"/>
    <cellStyle name="Normal 171 5" xfId="4991"/>
    <cellStyle name="Normal 172" xfId="1842"/>
    <cellStyle name="Normal 172 2" xfId="1843"/>
    <cellStyle name="Normal 172 2 2" xfId="1844"/>
    <cellStyle name="Normal 172 2 2 2" xfId="1845"/>
    <cellStyle name="Normal 172 2 2 2 2" xfId="7764"/>
    <cellStyle name="Normal 172 2 2 3" xfId="6176"/>
    <cellStyle name="Normal 172 2 3" xfId="1846"/>
    <cellStyle name="Normal 172 2 3 2" xfId="6971"/>
    <cellStyle name="Normal 172 2 4" xfId="5383"/>
    <cellStyle name="Normal 172 3" xfId="1847"/>
    <cellStyle name="Normal 172 3 2" xfId="1848"/>
    <cellStyle name="Normal 172 3 2 2" xfId="7368"/>
    <cellStyle name="Normal 172 3 3" xfId="5780"/>
    <cellStyle name="Normal 172 4" xfId="1849"/>
    <cellStyle name="Normal 172 4 2" xfId="6575"/>
    <cellStyle name="Normal 172 5" xfId="4987"/>
    <cellStyle name="Normal 173" xfId="1850"/>
    <cellStyle name="Normal 173 2" xfId="1851"/>
    <cellStyle name="Normal 173 2 2" xfId="1852"/>
    <cellStyle name="Normal 173 2 2 2" xfId="1853"/>
    <cellStyle name="Normal 173 2 2 2 2" xfId="7793"/>
    <cellStyle name="Normal 173 2 2 3" xfId="6205"/>
    <cellStyle name="Normal 173 2 3" xfId="1854"/>
    <cellStyle name="Normal 173 2 3 2" xfId="7000"/>
    <cellStyle name="Normal 173 2 4" xfId="5412"/>
    <cellStyle name="Normal 173 3" xfId="1855"/>
    <cellStyle name="Normal 173 3 2" xfId="1856"/>
    <cellStyle name="Normal 173 3 2 2" xfId="7397"/>
    <cellStyle name="Normal 173 3 3" xfId="5809"/>
    <cellStyle name="Normal 173 4" xfId="1857"/>
    <cellStyle name="Normal 173 4 2" xfId="6604"/>
    <cellStyle name="Normal 173 5" xfId="5016"/>
    <cellStyle name="Normal 174" xfId="1858"/>
    <cellStyle name="Normal 174 2" xfId="1859"/>
    <cellStyle name="Normal 174 2 2" xfId="1860"/>
    <cellStyle name="Normal 174 2 2 2" xfId="1861"/>
    <cellStyle name="Normal 174 2 2 2 2" xfId="7774"/>
    <cellStyle name="Normal 174 2 2 3" xfId="6186"/>
    <cellStyle name="Normal 174 2 3" xfId="1862"/>
    <cellStyle name="Normal 174 2 3 2" xfId="6981"/>
    <cellStyle name="Normal 174 2 4" xfId="5393"/>
    <cellStyle name="Normal 174 3" xfId="1863"/>
    <cellStyle name="Normal 174 3 2" xfId="1864"/>
    <cellStyle name="Normal 174 3 2 2" xfId="7378"/>
    <cellStyle name="Normal 174 3 3" xfId="5790"/>
    <cellStyle name="Normal 174 4" xfId="1865"/>
    <cellStyle name="Normal 174 4 2" xfId="6585"/>
    <cellStyle name="Normal 174 5" xfId="4997"/>
    <cellStyle name="Normal 175" xfId="1866"/>
    <cellStyle name="Normal 175 2" xfId="1867"/>
    <cellStyle name="Normal 175 2 2" xfId="1868"/>
    <cellStyle name="Normal 175 2 2 2" xfId="1869"/>
    <cellStyle name="Normal 175 2 2 2 2" xfId="7775"/>
    <cellStyle name="Normal 175 2 2 3" xfId="6187"/>
    <cellStyle name="Normal 175 2 3" xfId="1870"/>
    <cellStyle name="Normal 175 2 3 2" xfId="6982"/>
    <cellStyle name="Normal 175 2 4" xfId="5394"/>
    <cellStyle name="Normal 175 3" xfId="1871"/>
    <cellStyle name="Normal 175 3 2" xfId="1872"/>
    <cellStyle name="Normal 175 3 2 2" xfId="7379"/>
    <cellStyle name="Normal 175 3 3" xfId="5791"/>
    <cellStyle name="Normal 175 4" xfId="1873"/>
    <cellStyle name="Normal 175 4 2" xfId="6586"/>
    <cellStyle name="Normal 175 5" xfId="4998"/>
    <cellStyle name="Normal 176" xfId="1874"/>
    <cellStyle name="Normal 176 2" xfId="1875"/>
    <cellStyle name="Normal 176 2 2" xfId="1876"/>
    <cellStyle name="Normal 176 2 2 2" xfId="1877"/>
    <cellStyle name="Normal 176 2 2 2 2" xfId="7800"/>
    <cellStyle name="Normal 176 2 2 3" xfId="6212"/>
    <cellStyle name="Normal 176 2 3" xfId="1878"/>
    <cellStyle name="Normal 176 2 3 2" xfId="7007"/>
    <cellStyle name="Normal 176 2 4" xfId="5419"/>
    <cellStyle name="Normal 176 3" xfId="1879"/>
    <cellStyle name="Normal 176 3 2" xfId="1880"/>
    <cellStyle name="Normal 176 3 2 2" xfId="7404"/>
    <cellStyle name="Normal 176 3 3" xfId="5816"/>
    <cellStyle name="Normal 176 4" xfId="1881"/>
    <cellStyle name="Normal 176 4 2" xfId="6611"/>
    <cellStyle name="Normal 176 5" xfId="5023"/>
    <cellStyle name="Normal 177" xfId="1882"/>
    <cellStyle name="Normal 177 2" xfId="1883"/>
    <cellStyle name="Normal 177 2 2" xfId="1884"/>
    <cellStyle name="Normal 177 2 2 2" xfId="1885"/>
    <cellStyle name="Normal 177 2 2 2 2" xfId="7799"/>
    <cellStyle name="Normal 177 2 2 3" xfId="6211"/>
    <cellStyle name="Normal 177 2 3" xfId="1886"/>
    <cellStyle name="Normal 177 2 3 2" xfId="7006"/>
    <cellStyle name="Normal 177 2 4" xfId="5418"/>
    <cellStyle name="Normal 177 3" xfId="1887"/>
    <cellStyle name="Normal 177 3 2" xfId="1888"/>
    <cellStyle name="Normal 177 3 2 2" xfId="7403"/>
    <cellStyle name="Normal 177 3 3" xfId="5815"/>
    <cellStyle name="Normal 177 4" xfId="1889"/>
    <cellStyle name="Normal 177 4 2" xfId="6610"/>
    <cellStyle name="Normal 177 5" xfId="5022"/>
    <cellStyle name="Normal 178" xfId="1890"/>
    <cellStyle name="Normal 178 2" xfId="1891"/>
    <cellStyle name="Normal 178 2 2" xfId="1892"/>
    <cellStyle name="Normal 178 2 2 2" xfId="1893"/>
    <cellStyle name="Normal 178 2 2 2 2" xfId="7798"/>
    <cellStyle name="Normal 178 2 2 3" xfId="6210"/>
    <cellStyle name="Normal 178 2 3" xfId="1894"/>
    <cellStyle name="Normal 178 2 3 2" xfId="7005"/>
    <cellStyle name="Normal 178 2 4" xfId="5417"/>
    <cellStyle name="Normal 178 3" xfId="1895"/>
    <cellStyle name="Normal 178 3 2" xfId="1896"/>
    <cellStyle name="Normal 178 3 2 2" xfId="7402"/>
    <cellStyle name="Normal 178 3 3" xfId="5814"/>
    <cellStyle name="Normal 178 4" xfId="1897"/>
    <cellStyle name="Normal 178 4 2" xfId="6609"/>
    <cellStyle name="Normal 178 5" xfId="5021"/>
    <cellStyle name="Normal 179" xfId="1898"/>
    <cellStyle name="Normal 179 2" xfId="1899"/>
    <cellStyle name="Normal 179 2 2" xfId="1900"/>
    <cellStyle name="Normal 179 2 2 2" xfId="1901"/>
    <cellStyle name="Normal 179 2 2 2 2" xfId="7770"/>
    <cellStyle name="Normal 179 2 2 3" xfId="6182"/>
    <cellStyle name="Normal 179 2 3" xfId="1902"/>
    <cellStyle name="Normal 179 2 3 2" xfId="6977"/>
    <cellStyle name="Normal 179 2 4" xfId="5389"/>
    <cellStyle name="Normal 179 3" xfId="1903"/>
    <cellStyle name="Normal 179 3 2" xfId="1904"/>
    <cellStyle name="Normal 179 3 2 2" xfId="7374"/>
    <cellStyle name="Normal 179 3 3" xfId="5786"/>
    <cellStyle name="Normal 179 4" xfId="1905"/>
    <cellStyle name="Normal 179 4 2" xfId="6581"/>
    <cellStyle name="Normal 179 5" xfId="4993"/>
    <cellStyle name="Normal 18" xfId="1906"/>
    <cellStyle name="Normal 18 2" xfId="1907"/>
    <cellStyle name="Normal 18 2 2" xfId="1908"/>
    <cellStyle name="Normal 18 2 2 2" xfId="1909"/>
    <cellStyle name="Normal 18 2 2 2 2" xfId="7594"/>
    <cellStyle name="Normal 18 2 2 3" xfId="6006"/>
    <cellStyle name="Normal 18 2 3" xfId="1910"/>
    <cellStyle name="Normal 18 2 3 2" xfId="6801"/>
    <cellStyle name="Normal 18 2 4" xfId="5213"/>
    <cellStyle name="Normal 18 3" xfId="1911"/>
    <cellStyle name="Normal 18 3 2" xfId="1912"/>
    <cellStyle name="Normal 18 3 2 2" xfId="7198"/>
    <cellStyle name="Normal 18 3 3" xfId="5610"/>
    <cellStyle name="Normal 18 4" xfId="1913"/>
    <cellStyle name="Normal 18 4 2" xfId="6405"/>
    <cellStyle name="Normal 18 5" xfId="4817"/>
    <cellStyle name="Normal 180" xfId="1914"/>
    <cellStyle name="Normal 180 2" xfId="1915"/>
    <cellStyle name="Normal 180 2 2" xfId="1916"/>
    <cellStyle name="Normal 180 2 2 2" xfId="1917"/>
    <cellStyle name="Normal 180 2 2 2 2" xfId="7803"/>
    <cellStyle name="Normal 180 2 2 3" xfId="6215"/>
    <cellStyle name="Normal 180 2 3" xfId="1918"/>
    <cellStyle name="Normal 180 2 3 2" xfId="7010"/>
    <cellStyle name="Normal 180 2 4" xfId="5422"/>
    <cellStyle name="Normal 180 3" xfId="1919"/>
    <cellStyle name="Normal 180 3 2" xfId="1920"/>
    <cellStyle name="Normal 180 3 2 2" xfId="7407"/>
    <cellStyle name="Normal 180 3 3" xfId="5819"/>
    <cellStyle name="Normal 180 4" xfId="1921"/>
    <cellStyle name="Normal 180 4 2" xfId="6614"/>
    <cellStyle name="Normal 180 5" xfId="5026"/>
    <cellStyle name="Normal 181" xfId="1922"/>
    <cellStyle name="Normal 181 2" xfId="1923"/>
    <cellStyle name="Normal 181 2 2" xfId="1924"/>
    <cellStyle name="Normal 181 2 2 2" xfId="1925"/>
    <cellStyle name="Normal 181 2 2 2 2" xfId="7797"/>
    <cellStyle name="Normal 181 2 2 3" xfId="6209"/>
    <cellStyle name="Normal 181 2 3" xfId="1926"/>
    <cellStyle name="Normal 181 2 3 2" xfId="7004"/>
    <cellStyle name="Normal 181 2 4" xfId="5416"/>
    <cellStyle name="Normal 181 3" xfId="1927"/>
    <cellStyle name="Normal 181 3 2" xfId="1928"/>
    <cellStyle name="Normal 181 3 2 2" xfId="7401"/>
    <cellStyle name="Normal 181 3 3" xfId="5813"/>
    <cellStyle name="Normal 181 4" xfId="1929"/>
    <cellStyle name="Normal 181 4 2" xfId="6608"/>
    <cellStyle name="Normal 181 5" xfId="5020"/>
    <cellStyle name="Normal 182" xfId="1930"/>
    <cellStyle name="Normal 182 2" xfId="1931"/>
    <cellStyle name="Normal 182 2 2" xfId="1932"/>
    <cellStyle name="Normal 182 2 2 2" xfId="1933"/>
    <cellStyle name="Normal 182 2 2 2 2" xfId="7804"/>
    <cellStyle name="Normal 182 2 2 3" xfId="6216"/>
    <cellStyle name="Normal 182 2 3" xfId="1934"/>
    <cellStyle name="Normal 182 2 3 2" xfId="7011"/>
    <cellStyle name="Normal 182 2 4" xfId="5423"/>
    <cellStyle name="Normal 182 3" xfId="1935"/>
    <cellStyle name="Normal 182 3 2" xfId="1936"/>
    <cellStyle name="Normal 182 3 2 2" xfId="7408"/>
    <cellStyle name="Normal 182 3 3" xfId="5820"/>
    <cellStyle name="Normal 182 4" xfId="1937"/>
    <cellStyle name="Normal 182 4 2" xfId="6615"/>
    <cellStyle name="Normal 182 5" xfId="5027"/>
    <cellStyle name="Normal 183" xfId="1938"/>
    <cellStyle name="Normal 183 2" xfId="1939"/>
    <cellStyle name="Normal 183 2 2" xfId="1940"/>
    <cellStyle name="Normal 183 2 2 2" xfId="1941"/>
    <cellStyle name="Normal 183 2 2 2 2" xfId="7777"/>
    <cellStyle name="Normal 183 2 2 3" xfId="6189"/>
    <cellStyle name="Normal 183 2 3" xfId="1942"/>
    <cellStyle name="Normal 183 2 3 2" xfId="6984"/>
    <cellStyle name="Normal 183 2 4" xfId="5396"/>
    <cellStyle name="Normal 183 3" xfId="1943"/>
    <cellStyle name="Normal 183 3 2" xfId="1944"/>
    <cellStyle name="Normal 183 3 2 2" xfId="7381"/>
    <cellStyle name="Normal 183 3 3" xfId="5793"/>
    <cellStyle name="Normal 183 4" xfId="1945"/>
    <cellStyle name="Normal 183 4 2" xfId="6588"/>
    <cellStyle name="Normal 183 5" xfId="5000"/>
    <cellStyle name="Normal 184" xfId="1946"/>
    <cellStyle name="Normal 184 2" xfId="1947"/>
    <cellStyle name="Normal 184 2 2" xfId="1948"/>
    <cellStyle name="Normal 184 2 2 2" xfId="1949"/>
    <cellStyle name="Normal 184 2 2 2 2" xfId="7779"/>
    <cellStyle name="Normal 184 2 2 3" xfId="6191"/>
    <cellStyle name="Normal 184 2 3" xfId="1950"/>
    <cellStyle name="Normal 184 2 3 2" xfId="6986"/>
    <cellStyle name="Normal 184 2 4" xfId="5398"/>
    <cellStyle name="Normal 184 3" xfId="1951"/>
    <cellStyle name="Normal 184 3 2" xfId="1952"/>
    <cellStyle name="Normal 184 3 2 2" xfId="7383"/>
    <cellStyle name="Normal 184 3 3" xfId="5795"/>
    <cellStyle name="Normal 184 4" xfId="1953"/>
    <cellStyle name="Normal 184 4 2" xfId="6590"/>
    <cellStyle name="Normal 184 5" xfId="5002"/>
    <cellStyle name="Normal 185" xfId="1954"/>
    <cellStyle name="Normal 185 2" xfId="1955"/>
    <cellStyle name="Normal 185 2 2" xfId="1956"/>
    <cellStyle name="Normal 185 2 2 2" xfId="1957"/>
    <cellStyle name="Normal 185 2 2 2 2" xfId="7801"/>
    <cellStyle name="Normal 185 2 2 3" xfId="6213"/>
    <cellStyle name="Normal 185 2 3" xfId="1958"/>
    <cellStyle name="Normal 185 2 3 2" xfId="7008"/>
    <cellStyle name="Normal 185 2 4" xfId="5420"/>
    <cellStyle name="Normal 185 3" xfId="1959"/>
    <cellStyle name="Normal 185 3 2" xfId="1960"/>
    <cellStyle name="Normal 185 3 2 2" xfId="7405"/>
    <cellStyle name="Normal 185 3 3" xfId="5817"/>
    <cellStyle name="Normal 185 4" xfId="1961"/>
    <cellStyle name="Normal 185 4 2" xfId="6612"/>
    <cellStyle name="Normal 185 5" xfId="5024"/>
    <cellStyle name="Normal 186" xfId="1962"/>
    <cellStyle name="Normal 186 2" xfId="1963"/>
    <cellStyle name="Normal 186 2 2" xfId="1964"/>
    <cellStyle name="Normal 186 2 2 2" xfId="1965"/>
    <cellStyle name="Normal 186 2 2 2 2" xfId="7805"/>
    <cellStyle name="Normal 186 2 2 3" xfId="6217"/>
    <cellStyle name="Normal 186 2 3" xfId="1966"/>
    <cellStyle name="Normal 186 2 3 2" xfId="7012"/>
    <cellStyle name="Normal 186 2 4" xfId="5424"/>
    <cellStyle name="Normal 186 3" xfId="1967"/>
    <cellStyle name="Normal 186 3 2" xfId="1968"/>
    <cellStyle name="Normal 186 3 2 2" xfId="7409"/>
    <cellStyle name="Normal 186 3 3" xfId="5821"/>
    <cellStyle name="Normal 186 4" xfId="1969"/>
    <cellStyle name="Normal 186 4 2" xfId="6616"/>
    <cellStyle name="Normal 186 5" xfId="5028"/>
    <cellStyle name="Normal 187" xfId="1970"/>
    <cellStyle name="Normal 187 2" xfId="1971"/>
    <cellStyle name="Normal 187 2 2" xfId="1972"/>
    <cellStyle name="Normal 187 2 2 2" xfId="1973"/>
    <cellStyle name="Normal 187 2 2 2 2" xfId="7782"/>
    <cellStyle name="Normal 187 2 2 3" xfId="6194"/>
    <cellStyle name="Normal 187 2 3" xfId="1974"/>
    <cellStyle name="Normal 187 2 3 2" xfId="6989"/>
    <cellStyle name="Normal 187 2 4" xfId="5401"/>
    <cellStyle name="Normal 187 3" xfId="1975"/>
    <cellStyle name="Normal 187 3 2" xfId="1976"/>
    <cellStyle name="Normal 187 3 2 2" xfId="7386"/>
    <cellStyle name="Normal 187 3 3" xfId="5798"/>
    <cellStyle name="Normal 187 4" xfId="1977"/>
    <cellStyle name="Normal 187 4 2" xfId="6593"/>
    <cellStyle name="Normal 187 5" xfId="5005"/>
    <cellStyle name="Normal 188" xfId="1978"/>
    <cellStyle name="Normal 188 2" xfId="1979"/>
    <cellStyle name="Normal 188 2 2" xfId="1980"/>
    <cellStyle name="Normal 188 2 2 2" xfId="1981"/>
    <cellStyle name="Normal 188 2 2 2 2" xfId="7796"/>
    <cellStyle name="Normal 188 2 2 3" xfId="6208"/>
    <cellStyle name="Normal 188 2 3" xfId="1982"/>
    <cellStyle name="Normal 188 2 3 2" xfId="7003"/>
    <cellStyle name="Normal 188 2 4" xfId="5415"/>
    <cellStyle name="Normal 188 3" xfId="1983"/>
    <cellStyle name="Normal 188 3 2" xfId="1984"/>
    <cellStyle name="Normal 188 3 2 2" xfId="7400"/>
    <cellStyle name="Normal 188 3 3" xfId="5812"/>
    <cellStyle name="Normal 188 4" xfId="1985"/>
    <cellStyle name="Normal 188 4 2" xfId="6607"/>
    <cellStyle name="Normal 188 5" xfId="5019"/>
    <cellStyle name="Normal 189" xfId="1986"/>
    <cellStyle name="Normal 189 2" xfId="1987"/>
    <cellStyle name="Normal 189 2 2" xfId="1988"/>
    <cellStyle name="Normal 189 2 2 2" xfId="1989"/>
    <cellStyle name="Normal 189 2 2 2 2" xfId="7802"/>
    <cellStyle name="Normal 189 2 2 3" xfId="6214"/>
    <cellStyle name="Normal 189 2 3" xfId="1990"/>
    <cellStyle name="Normal 189 2 3 2" xfId="7009"/>
    <cellStyle name="Normal 189 2 4" xfId="5421"/>
    <cellStyle name="Normal 189 3" xfId="1991"/>
    <cellStyle name="Normal 189 3 2" xfId="1992"/>
    <cellStyle name="Normal 189 3 2 2" xfId="7406"/>
    <cellStyle name="Normal 189 3 3" xfId="5818"/>
    <cellStyle name="Normal 189 4" xfId="1993"/>
    <cellStyle name="Normal 189 4 2" xfId="6613"/>
    <cellStyle name="Normal 189 5" xfId="5025"/>
    <cellStyle name="Normal 19" xfId="1994"/>
    <cellStyle name="Normal 19 2" xfId="1995"/>
    <cellStyle name="Normal 19 2 2" xfId="1996"/>
    <cellStyle name="Normal 19 2 2 2" xfId="1997"/>
    <cellStyle name="Normal 19 2 2 2 2" xfId="7593"/>
    <cellStyle name="Normal 19 2 2 3" xfId="6005"/>
    <cellStyle name="Normal 19 2 3" xfId="1998"/>
    <cellStyle name="Normal 19 2 3 2" xfId="6800"/>
    <cellStyle name="Normal 19 2 4" xfId="5212"/>
    <cellStyle name="Normal 19 3" xfId="1999"/>
    <cellStyle name="Normal 19 3 2" xfId="2000"/>
    <cellStyle name="Normal 19 3 2 2" xfId="7197"/>
    <cellStyle name="Normal 19 3 3" xfId="5609"/>
    <cellStyle name="Normal 19 4" xfId="2001"/>
    <cellStyle name="Normal 19 4 2" xfId="6404"/>
    <cellStyle name="Normal 19 5" xfId="4816"/>
    <cellStyle name="Normal 190" xfId="2002"/>
    <cellStyle name="Normal 190 2" xfId="2003"/>
    <cellStyle name="Normal 190 2 2" xfId="2004"/>
    <cellStyle name="Normal 190 2 2 2" xfId="2005"/>
    <cellStyle name="Normal 190 2 2 2 2" xfId="7790"/>
    <cellStyle name="Normal 190 2 2 3" xfId="6202"/>
    <cellStyle name="Normal 190 2 3" xfId="2006"/>
    <cellStyle name="Normal 190 2 3 2" xfId="6997"/>
    <cellStyle name="Normal 190 2 4" xfId="5409"/>
    <cellStyle name="Normal 190 3" xfId="2007"/>
    <cellStyle name="Normal 190 3 2" xfId="2008"/>
    <cellStyle name="Normal 190 3 2 2" xfId="7394"/>
    <cellStyle name="Normal 190 3 3" xfId="5806"/>
    <cellStyle name="Normal 190 4" xfId="2009"/>
    <cellStyle name="Normal 190 4 2" xfId="6601"/>
    <cellStyle name="Normal 190 5" xfId="5013"/>
    <cellStyle name="Normal 191" xfId="2010"/>
    <cellStyle name="Normal 191 2" xfId="2011"/>
    <cellStyle name="Normal 191 2 2" xfId="2012"/>
    <cellStyle name="Normal 191 2 2 2" xfId="2013"/>
    <cellStyle name="Normal 191 2 2 2 2" xfId="7785"/>
    <cellStyle name="Normal 191 2 2 3" xfId="6197"/>
    <cellStyle name="Normal 191 2 3" xfId="2014"/>
    <cellStyle name="Normal 191 2 3 2" xfId="6992"/>
    <cellStyle name="Normal 191 2 4" xfId="5404"/>
    <cellStyle name="Normal 191 3" xfId="2015"/>
    <cellStyle name="Normal 191 3 2" xfId="2016"/>
    <cellStyle name="Normal 191 3 2 2" xfId="7389"/>
    <cellStyle name="Normal 191 3 3" xfId="5801"/>
    <cellStyle name="Normal 191 4" xfId="2017"/>
    <cellStyle name="Normal 191 4 2" xfId="6596"/>
    <cellStyle name="Normal 191 5" xfId="5008"/>
    <cellStyle name="Normal 192" xfId="2018"/>
    <cellStyle name="Normal 192 2" xfId="2019"/>
    <cellStyle name="Normal 192 2 2" xfId="2020"/>
    <cellStyle name="Normal 192 2 2 2" xfId="2021"/>
    <cellStyle name="Normal 192 2 2 2 2" xfId="7795"/>
    <cellStyle name="Normal 192 2 2 3" xfId="6207"/>
    <cellStyle name="Normal 192 2 3" xfId="2022"/>
    <cellStyle name="Normal 192 2 3 2" xfId="7002"/>
    <cellStyle name="Normal 192 2 4" xfId="5414"/>
    <cellStyle name="Normal 192 3" xfId="2023"/>
    <cellStyle name="Normal 192 3 2" xfId="2024"/>
    <cellStyle name="Normal 192 3 2 2" xfId="7399"/>
    <cellStyle name="Normal 192 3 3" xfId="5811"/>
    <cellStyle name="Normal 192 4" xfId="2025"/>
    <cellStyle name="Normal 192 4 2" xfId="6606"/>
    <cellStyle name="Normal 192 5" xfId="5018"/>
    <cellStyle name="Normal 193" xfId="2026"/>
    <cellStyle name="Normal 193 2" xfId="2027"/>
    <cellStyle name="Normal 193 2 2" xfId="2028"/>
    <cellStyle name="Normal 193 2 2 2" xfId="2029"/>
    <cellStyle name="Normal 193 2 2 2 2" xfId="7807"/>
    <cellStyle name="Normal 193 2 2 3" xfId="6219"/>
    <cellStyle name="Normal 193 2 3" xfId="2030"/>
    <cellStyle name="Normal 193 2 3 2" xfId="7014"/>
    <cellStyle name="Normal 193 2 4" xfId="5426"/>
    <cellStyle name="Normal 193 3" xfId="2031"/>
    <cellStyle name="Normal 193 3 2" xfId="2032"/>
    <cellStyle name="Normal 193 3 2 2" xfId="7411"/>
    <cellStyle name="Normal 193 3 3" xfId="5823"/>
    <cellStyle name="Normal 193 4" xfId="2033"/>
    <cellStyle name="Normal 193 4 2" xfId="6618"/>
    <cellStyle name="Normal 193 5" xfId="5030"/>
    <cellStyle name="Normal 194" xfId="2034"/>
    <cellStyle name="Normal 194 2" xfId="2035"/>
    <cellStyle name="Normal 194 2 2" xfId="2036"/>
    <cellStyle name="Normal 194 2 2 2" xfId="2037"/>
    <cellStyle name="Normal 194 2 2 2 2" xfId="7791"/>
    <cellStyle name="Normal 194 2 2 3" xfId="6203"/>
    <cellStyle name="Normal 194 2 3" xfId="2038"/>
    <cellStyle name="Normal 194 2 3 2" xfId="6998"/>
    <cellStyle name="Normal 194 2 4" xfId="5410"/>
    <cellStyle name="Normal 194 3" xfId="2039"/>
    <cellStyle name="Normal 194 3 2" xfId="2040"/>
    <cellStyle name="Normal 194 3 2 2" xfId="7395"/>
    <cellStyle name="Normal 194 3 3" xfId="5807"/>
    <cellStyle name="Normal 194 4" xfId="2041"/>
    <cellStyle name="Normal 194 4 2" xfId="6602"/>
    <cellStyle name="Normal 194 5" xfId="5014"/>
    <cellStyle name="Normal 195" xfId="2042"/>
    <cellStyle name="Normal 195 2" xfId="2043"/>
    <cellStyle name="Normal 195 2 2" xfId="2044"/>
    <cellStyle name="Normal 195 2 2 2" xfId="2045"/>
    <cellStyle name="Normal 195 2 2 2 2" xfId="7778"/>
    <cellStyle name="Normal 195 2 2 3" xfId="6190"/>
    <cellStyle name="Normal 195 2 3" xfId="2046"/>
    <cellStyle name="Normal 195 2 3 2" xfId="6985"/>
    <cellStyle name="Normal 195 2 4" xfId="5397"/>
    <cellStyle name="Normal 195 3" xfId="2047"/>
    <cellStyle name="Normal 195 3 2" xfId="2048"/>
    <cellStyle name="Normal 195 3 2 2" xfId="7382"/>
    <cellStyle name="Normal 195 3 3" xfId="5794"/>
    <cellStyle name="Normal 195 4" xfId="2049"/>
    <cellStyle name="Normal 195 4 2" xfId="6589"/>
    <cellStyle name="Normal 195 5" xfId="5001"/>
    <cellStyle name="Normal 196" xfId="2050"/>
    <cellStyle name="Normal 196 2" xfId="2051"/>
    <cellStyle name="Normal 196 2 2" xfId="2052"/>
    <cellStyle name="Normal 196 2 2 2" xfId="2053"/>
    <cellStyle name="Normal 196 2 2 2 2" xfId="7760"/>
    <cellStyle name="Normal 196 2 2 3" xfId="6172"/>
    <cellStyle name="Normal 196 2 3" xfId="2054"/>
    <cellStyle name="Normal 196 2 3 2" xfId="6967"/>
    <cellStyle name="Normal 196 2 4" xfId="5379"/>
    <cellStyle name="Normal 196 3" xfId="2055"/>
    <cellStyle name="Normal 196 3 2" xfId="2056"/>
    <cellStyle name="Normal 196 3 2 2" xfId="7364"/>
    <cellStyle name="Normal 196 3 3" xfId="5776"/>
    <cellStyle name="Normal 196 4" xfId="2057"/>
    <cellStyle name="Normal 196 4 2" xfId="6571"/>
    <cellStyle name="Normal 196 5" xfId="4983"/>
    <cellStyle name="Normal 197" xfId="2058"/>
    <cellStyle name="Normal 197 2" xfId="2059"/>
    <cellStyle name="Normal 197 2 2" xfId="2060"/>
    <cellStyle name="Normal 197 2 2 2" xfId="2061"/>
    <cellStyle name="Normal 197 2 2 2 2" xfId="7784"/>
    <cellStyle name="Normal 197 2 2 3" xfId="6196"/>
    <cellStyle name="Normal 197 2 3" xfId="2062"/>
    <cellStyle name="Normal 197 2 3 2" xfId="6991"/>
    <cellStyle name="Normal 197 2 4" xfId="5403"/>
    <cellStyle name="Normal 197 3" xfId="2063"/>
    <cellStyle name="Normal 197 3 2" xfId="2064"/>
    <cellStyle name="Normal 197 3 2 2" xfId="7388"/>
    <cellStyle name="Normal 197 3 3" xfId="5800"/>
    <cellStyle name="Normal 197 4" xfId="2065"/>
    <cellStyle name="Normal 197 4 2" xfId="6595"/>
    <cellStyle name="Normal 197 5" xfId="5007"/>
    <cellStyle name="Normal 198" xfId="2066"/>
    <cellStyle name="Normal 198 2" xfId="2067"/>
    <cellStyle name="Normal 198 2 2" xfId="2068"/>
    <cellStyle name="Normal 198 2 2 2" xfId="2069"/>
    <cellStyle name="Normal 198 2 2 2 2" xfId="7806"/>
    <cellStyle name="Normal 198 2 2 3" xfId="6218"/>
    <cellStyle name="Normal 198 2 3" xfId="2070"/>
    <cellStyle name="Normal 198 2 3 2" xfId="7013"/>
    <cellStyle name="Normal 198 2 4" xfId="5425"/>
    <cellStyle name="Normal 198 3" xfId="2071"/>
    <cellStyle name="Normal 198 3 2" xfId="2072"/>
    <cellStyle name="Normal 198 3 2 2" xfId="7410"/>
    <cellStyle name="Normal 198 3 3" xfId="5822"/>
    <cellStyle name="Normal 198 4" xfId="2073"/>
    <cellStyle name="Normal 198 4 2" xfId="6617"/>
    <cellStyle name="Normal 198 5" xfId="5029"/>
    <cellStyle name="Normal 199" xfId="2074"/>
    <cellStyle name="Normal 199 2" xfId="2075"/>
    <cellStyle name="Normal 199 2 2" xfId="2076"/>
    <cellStyle name="Normal 199 2 2 2" xfId="2077"/>
    <cellStyle name="Normal 199 2 2 2 2" xfId="7789"/>
    <cellStyle name="Normal 199 2 2 3" xfId="6201"/>
    <cellStyle name="Normal 199 2 3" xfId="2078"/>
    <cellStyle name="Normal 199 2 3 2" xfId="6996"/>
    <cellStyle name="Normal 199 2 4" xfId="5408"/>
    <cellStyle name="Normal 199 3" xfId="2079"/>
    <cellStyle name="Normal 199 3 2" xfId="2080"/>
    <cellStyle name="Normal 199 3 2 2" xfId="7393"/>
    <cellStyle name="Normal 199 3 3" xfId="5805"/>
    <cellStyle name="Normal 199 4" xfId="2081"/>
    <cellStyle name="Normal 199 4 2" xfId="6600"/>
    <cellStyle name="Normal 199 5" xfId="5012"/>
    <cellStyle name="Normal 2" xfId="49"/>
    <cellStyle name="Normal 2 2" xfId="2082"/>
    <cellStyle name="Normal 2 2 2" xfId="2083"/>
    <cellStyle name="Normal 2 2 2 2" xfId="2084"/>
    <cellStyle name="Normal 2 2 3" xfId="2085"/>
    <cellStyle name="Normal 2 2 3 2" xfId="2086"/>
    <cellStyle name="Normal 2 2 4" xfId="2087"/>
    <cellStyle name="Normal 2 2 5" xfId="2088"/>
    <cellStyle name="Normal 2 2 6" xfId="8069"/>
    <cellStyle name="Normal 2 3" xfId="2089"/>
    <cellStyle name="Normal 2 4" xfId="2090"/>
    <cellStyle name="Normal 2 4 2" xfId="2091"/>
    <cellStyle name="Normal 2 5" xfId="2092"/>
    <cellStyle name="Normal 2 6" xfId="4769"/>
    <cellStyle name="Normal 2 7" xfId="8013"/>
    <cellStyle name="Normal 20" xfId="2093"/>
    <cellStyle name="Normal 20 2" xfId="2094"/>
    <cellStyle name="Normal 20 2 2" xfId="2095"/>
    <cellStyle name="Normal 20 2 2 2" xfId="2096"/>
    <cellStyle name="Normal 20 2 2 2 2" xfId="7592"/>
    <cellStyle name="Normal 20 2 2 3" xfId="6004"/>
    <cellStyle name="Normal 20 2 3" xfId="2097"/>
    <cellStyle name="Normal 20 2 3 2" xfId="6799"/>
    <cellStyle name="Normal 20 2 4" xfId="5211"/>
    <cellStyle name="Normal 20 3" xfId="2098"/>
    <cellStyle name="Normal 20 3 2" xfId="2099"/>
    <cellStyle name="Normal 20 3 2 2" xfId="7196"/>
    <cellStyle name="Normal 20 3 3" xfId="5608"/>
    <cellStyle name="Normal 20 4" xfId="2100"/>
    <cellStyle name="Normal 20 4 2" xfId="6403"/>
    <cellStyle name="Normal 20 5" xfId="4815"/>
    <cellStyle name="Normal 200" xfId="2101"/>
    <cellStyle name="Normal 200 2" xfId="2102"/>
    <cellStyle name="Normal 200 2 2" xfId="2103"/>
    <cellStyle name="Normal 200 2 2 2" xfId="2104"/>
    <cellStyle name="Normal 200 2 2 2 2" xfId="7808"/>
    <cellStyle name="Normal 200 2 2 3" xfId="6220"/>
    <cellStyle name="Normal 200 2 3" xfId="2105"/>
    <cellStyle name="Normal 200 2 3 2" xfId="7015"/>
    <cellStyle name="Normal 200 2 4" xfId="5427"/>
    <cellStyle name="Normal 200 3" xfId="2106"/>
    <cellStyle name="Normal 200 3 2" xfId="2107"/>
    <cellStyle name="Normal 200 3 2 2" xfId="7412"/>
    <cellStyle name="Normal 200 3 3" xfId="5824"/>
    <cellStyle name="Normal 200 4" xfId="2108"/>
    <cellStyle name="Normal 200 4 2" xfId="6619"/>
    <cellStyle name="Normal 200 5" xfId="5031"/>
    <cellStyle name="Normal 201" xfId="2109"/>
    <cellStyle name="Normal 201 2" xfId="2110"/>
    <cellStyle name="Normal 201 2 2" xfId="2111"/>
    <cellStyle name="Normal 201 2 2 2" xfId="2112"/>
    <cellStyle name="Normal 201 2 2 2 2" xfId="7809"/>
    <cellStyle name="Normal 201 2 2 3" xfId="6221"/>
    <cellStyle name="Normal 201 2 3" xfId="2113"/>
    <cellStyle name="Normal 201 2 3 2" xfId="7016"/>
    <cellStyle name="Normal 201 2 4" xfId="5428"/>
    <cellStyle name="Normal 201 3" xfId="2114"/>
    <cellStyle name="Normal 201 3 2" xfId="2115"/>
    <cellStyle name="Normal 201 3 2 2" xfId="7413"/>
    <cellStyle name="Normal 201 3 3" xfId="5825"/>
    <cellStyle name="Normal 201 4" xfId="2116"/>
    <cellStyle name="Normal 201 4 2" xfId="6620"/>
    <cellStyle name="Normal 201 5" xfId="5032"/>
    <cellStyle name="Normal 202" xfId="2117"/>
    <cellStyle name="Normal 202 2" xfId="2118"/>
    <cellStyle name="Normal 202 2 2" xfId="2119"/>
    <cellStyle name="Normal 202 2 2 2" xfId="2120"/>
    <cellStyle name="Normal 202 2 2 2 2" xfId="7810"/>
    <cellStyle name="Normal 202 2 2 3" xfId="6222"/>
    <cellStyle name="Normal 202 2 3" xfId="2121"/>
    <cellStyle name="Normal 202 2 3 2" xfId="7017"/>
    <cellStyle name="Normal 202 2 4" xfId="5429"/>
    <cellStyle name="Normal 202 3" xfId="2122"/>
    <cellStyle name="Normal 202 3 2" xfId="2123"/>
    <cellStyle name="Normal 202 3 2 2" xfId="7414"/>
    <cellStyle name="Normal 202 3 3" xfId="5826"/>
    <cellStyle name="Normal 202 4" xfId="2124"/>
    <cellStyle name="Normal 202 4 2" xfId="6621"/>
    <cellStyle name="Normal 202 5" xfId="5033"/>
    <cellStyle name="Normal 203" xfId="2125"/>
    <cellStyle name="Normal 203 2" xfId="2126"/>
    <cellStyle name="Normal 203 2 2" xfId="2127"/>
    <cellStyle name="Normal 203 2 2 2" xfId="2128"/>
    <cellStyle name="Normal 203 2 2 2 2" xfId="7811"/>
    <cellStyle name="Normal 203 2 2 3" xfId="6223"/>
    <cellStyle name="Normal 203 2 3" xfId="2129"/>
    <cellStyle name="Normal 203 2 3 2" xfId="7018"/>
    <cellStyle name="Normal 203 2 4" xfId="5430"/>
    <cellStyle name="Normal 203 3" xfId="2130"/>
    <cellStyle name="Normal 203 3 2" xfId="2131"/>
    <cellStyle name="Normal 203 3 2 2" xfId="7415"/>
    <cellStyle name="Normal 203 3 3" xfId="5827"/>
    <cellStyle name="Normal 203 4" xfId="2132"/>
    <cellStyle name="Normal 203 4 2" xfId="6622"/>
    <cellStyle name="Normal 203 5" xfId="5034"/>
    <cellStyle name="Normal 204" xfId="2133"/>
    <cellStyle name="Normal 204 2" xfId="2134"/>
    <cellStyle name="Normal 204 2 2" xfId="2135"/>
    <cellStyle name="Normal 204 2 2 2" xfId="2136"/>
    <cellStyle name="Normal 204 2 2 2 2" xfId="7812"/>
    <cellStyle name="Normal 204 2 2 3" xfId="6224"/>
    <cellStyle name="Normal 204 2 3" xfId="2137"/>
    <cellStyle name="Normal 204 2 3 2" xfId="7019"/>
    <cellStyle name="Normal 204 2 4" xfId="5431"/>
    <cellStyle name="Normal 204 3" xfId="2138"/>
    <cellStyle name="Normal 204 3 2" xfId="2139"/>
    <cellStyle name="Normal 204 3 2 2" xfId="7416"/>
    <cellStyle name="Normal 204 3 3" xfId="5828"/>
    <cellStyle name="Normal 204 4" xfId="2140"/>
    <cellStyle name="Normal 204 4 2" xfId="6623"/>
    <cellStyle name="Normal 204 5" xfId="5035"/>
    <cellStyle name="Normal 205" xfId="2141"/>
    <cellStyle name="Normal 205 2" xfId="2142"/>
    <cellStyle name="Normal 205 2 2" xfId="2143"/>
    <cellStyle name="Normal 205 2 2 2" xfId="2144"/>
    <cellStyle name="Normal 205 2 2 2 2" xfId="7820"/>
    <cellStyle name="Normal 205 2 2 3" xfId="6232"/>
    <cellStyle name="Normal 205 2 3" xfId="2145"/>
    <cellStyle name="Normal 205 2 3 2" xfId="7027"/>
    <cellStyle name="Normal 205 2 4" xfId="5439"/>
    <cellStyle name="Normal 205 3" xfId="2146"/>
    <cellStyle name="Normal 205 3 2" xfId="2147"/>
    <cellStyle name="Normal 205 3 2 2" xfId="7424"/>
    <cellStyle name="Normal 205 3 3" xfId="5836"/>
    <cellStyle name="Normal 205 4" xfId="2148"/>
    <cellStyle name="Normal 205 4 2" xfId="6631"/>
    <cellStyle name="Normal 205 5" xfId="5043"/>
    <cellStyle name="Normal 206" xfId="2149"/>
    <cellStyle name="Normal 206 2" xfId="2150"/>
    <cellStyle name="Normal 206 2 2" xfId="2151"/>
    <cellStyle name="Normal 206 2 2 2" xfId="2152"/>
    <cellStyle name="Normal 206 2 2 2 2" xfId="7814"/>
    <cellStyle name="Normal 206 2 2 3" xfId="6226"/>
    <cellStyle name="Normal 206 2 3" xfId="2153"/>
    <cellStyle name="Normal 206 2 3 2" xfId="7021"/>
    <cellStyle name="Normal 206 2 4" xfId="5433"/>
    <cellStyle name="Normal 206 3" xfId="2154"/>
    <cellStyle name="Normal 206 3 2" xfId="2155"/>
    <cellStyle name="Normal 206 3 2 2" xfId="7418"/>
    <cellStyle name="Normal 206 3 3" xfId="5830"/>
    <cellStyle name="Normal 206 4" xfId="2156"/>
    <cellStyle name="Normal 206 4 2" xfId="6625"/>
    <cellStyle name="Normal 206 5" xfId="5037"/>
    <cellStyle name="Normal 207" xfId="2157"/>
    <cellStyle name="Normal 207 2" xfId="2158"/>
    <cellStyle name="Normal 207 2 2" xfId="2159"/>
    <cellStyle name="Normal 207 2 2 2" xfId="2160"/>
    <cellStyle name="Normal 207 2 2 2 2" xfId="7818"/>
    <cellStyle name="Normal 207 2 2 3" xfId="6230"/>
    <cellStyle name="Normal 207 2 3" xfId="2161"/>
    <cellStyle name="Normal 207 2 3 2" xfId="7025"/>
    <cellStyle name="Normal 207 2 4" xfId="5437"/>
    <cellStyle name="Normal 207 3" xfId="2162"/>
    <cellStyle name="Normal 207 3 2" xfId="2163"/>
    <cellStyle name="Normal 207 3 2 2" xfId="7422"/>
    <cellStyle name="Normal 207 3 3" xfId="5834"/>
    <cellStyle name="Normal 207 4" xfId="2164"/>
    <cellStyle name="Normal 207 4 2" xfId="6629"/>
    <cellStyle name="Normal 207 5" xfId="5041"/>
    <cellStyle name="Normal 208" xfId="2165"/>
    <cellStyle name="Normal 208 2" xfId="2166"/>
    <cellStyle name="Normal 208 2 2" xfId="2167"/>
    <cellStyle name="Normal 208 2 2 2" xfId="2168"/>
    <cellStyle name="Normal 208 2 2 2 2" xfId="7831"/>
    <cellStyle name="Normal 208 2 2 3" xfId="6243"/>
    <cellStyle name="Normal 208 2 3" xfId="2169"/>
    <cellStyle name="Normal 208 2 3 2" xfId="7038"/>
    <cellStyle name="Normal 208 2 4" xfId="5450"/>
    <cellStyle name="Normal 208 3" xfId="2170"/>
    <cellStyle name="Normal 208 3 2" xfId="2171"/>
    <cellStyle name="Normal 208 3 2 2" xfId="7435"/>
    <cellStyle name="Normal 208 3 3" xfId="5847"/>
    <cellStyle name="Normal 208 4" xfId="2172"/>
    <cellStyle name="Normal 208 4 2" xfId="6642"/>
    <cellStyle name="Normal 208 5" xfId="5054"/>
    <cellStyle name="Normal 209" xfId="2173"/>
    <cellStyle name="Normal 209 2" xfId="2174"/>
    <cellStyle name="Normal 209 2 2" xfId="2175"/>
    <cellStyle name="Normal 209 2 2 2" xfId="2176"/>
    <cellStyle name="Normal 209 2 2 2 2" xfId="7816"/>
    <cellStyle name="Normal 209 2 2 3" xfId="6228"/>
    <cellStyle name="Normal 209 2 3" xfId="2177"/>
    <cellStyle name="Normal 209 2 3 2" xfId="7023"/>
    <cellStyle name="Normal 209 2 4" xfId="5435"/>
    <cellStyle name="Normal 209 3" xfId="2178"/>
    <cellStyle name="Normal 209 3 2" xfId="2179"/>
    <cellStyle name="Normal 209 3 2 2" xfId="7420"/>
    <cellStyle name="Normal 209 3 3" xfId="5832"/>
    <cellStyle name="Normal 209 4" xfId="2180"/>
    <cellStyle name="Normal 209 4 2" xfId="6627"/>
    <cellStyle name="Normal 209 5" xfId="5039"/>
    <cellStyle name="Normal 21" xfId="2181"/>
    <cellStyle name="Normal 21 2" xfId="2182"/>
    <cellStyle name="Normal 21 2 2" xfId="2183"/>
    <cellStyle name="Normal 21 2 2 2" xfId="2184"/>
    <cellStyle name="Normal 21 2 2 2 2" xfId="2185"/>
    <cellStyle name="Normal 21 2 2 2 2 2" xfId="2186"/>
    <cellStyle name="Normal 21 2 2 2 2 2 2" xfId="2187"/>
    <cellStyle name="Normal 21 2 2 2 2 2 2 2" xfId="2188"/>
    <cellStyle name="Normal 21 2 2 2 2 2 2 2 2" xfId="2189"/>
    <cellStyle name="Normal 21 2 2 2 2 2 2 2 2 2" xfId="2190"/>
    <cellStyle name="Normal 21 2 2 2 2 2 2 2 2 2 2" xfId="2191"/>
    <cellStyle name="Normal 21 2 2 2 2 2 2 2 2 2 2 2" xfId="2192"/>
    <cellStyle name="Normal 21 2 2 2 2 2 2 2 2 2 2 2 2" xfId="2193"/>
    <cellStyle name="Normal 21 2 2 2 2 2 2 2 2 2 2 2 2 2" xfId="2194"/>
    <cellStyle name="Normal 21 2 2 2 2 2 2 2 2 2 2 2 2 2 2" xfId="2195"/>
    <cellStyle name="Normal 21 2 2 2 2 2 2 2 2 2 2 2 2 2 2 2" xfId="2196"/>
    <cellStyle name="Normal 21 2 2 2 2 2 2 2 2 2 2 2 2 2 2 2 2" xfId="2197"/>
    <cellStyle name="Normal 21 2 2 2 2 2 2 2 2 2 2 2 2 2 2 2 2 2" xfId="2198"/>
    <cellStyle name="Normal 21 2 2 2 2 2 2 2 2 2 2 2 2 2 2 2 2 2 2" xfId="2199"/>
    <cellStyle name="Normal 21 2 2 2 2 2 2 2 2 2 2 2 2 2 2 2 2 2 2 2" xfId="2200"/>
    <cellStyle name="Normal 21 2 2 2 2 2 2 2 2 2 2 2 2 2 2 2 2 2 2 2 2" xfId="2201"/>
    <cellStyle name="Normal 21 2 2 2 2 2 2 2 2 2 2 2 2 2 2 2 2 2 2 2 2 2" xfId="2202"/>
    <cellStyle name="Normal 21 2 2 2 2 2 2 2 2 2 2 2 2 2 2 2 2 2 2 2 2 2 2" xfId="2203"/>
    <cellStyle name="Normal 21 2 2 2 2 2 2 2 2 2 2 2 2 2 2 2 2 2 2 2 2 2 2 2" xfId="2204"/>
    <cellStyle name="Normal 21 2 2 2 2 2 2 2 2 2 2 2 2 2 2 2 2 2 2 2 2 2 2 2 2" xfId="2205"/>
    <cellStyle name="Normal 21 2 2 2 2 2 2 2 2 2 2 2 2 2 2 2 2 2 2 2 2 2 2 3" xfId="2206"/>
    <cellStyle name="Normal 21 2 2 2 2 2 2 2 2 2 2 2 2 2 2 2 2 2 2 2 2 2 3" xfId="2207"/>
    <cellStyle name="Normal 21 2 2 2 2 2 2 2 2 2 2 2 2 2 2 2 2 2 2 2 2 3" xfId="2208"/>
    <cellStyle name="Normal 21 2 2 2 2 2 2 2 2 2 2 2 2 2 2 2 2 2 2 2 2 3 2" xfId="2209"/>
    <cellStyle name="Normal 21 2 2 2 2 2 2 2 2 2 2 2 2 2 2 2 2 2 2 2 2 3 2 2" xfId="2210"/>
    <cellStyle name="Normal 21 2 2 2 2 2 2 2 2 2 2 2 2 2 2 2 2 2 2 2 2 3 3" xfId="2211"/>
    <cellStyle name="Normal 21 2 2 2 2 2 2 2 2 2 2 2 2 2 2 2 2 2 2 2 2 3 3 2" xfId="2212"/>
    <cellStyle name="Normal 21 2 2 2 2 2 2 2 2 2 2 2 2 2 2 2 2 2 2 2 2 3 3 2 2" xfId="2213"/>
    <cellStyle name="Normal 21 2 2 2 2 2 2 2 2 2 2 2 2 2 2 2 2 2 2 2 2 3 3 3" xfId="2214"/>
    <cellStyle name="Normal 21 2 2 2 2 2 2 2 2 2 2 2 2 2 2 2 2 2 2 2 2 3 4" xfId="2215"/>
    <cellStyle name="Normal 21 2 2 2 2 2 2 2 2 2 2 2 2 2 2 2 2 2 2 2 2 4" xfId="2216"/>
    <cellStyle name="Normal 21 2 2 2 2 2 2 2 2 2 2 2 2 2 2 2 2 2 2 2 3" xfId="2217"/>
    <cellStyle name="Normal 21 2 2 2 2 2 2 2 2 2 2 2 2 2 2 2 2 2 2 3" xfId="2218"/>
    <cellStyle name="Normal 21 2 2 2 2 2 2 2 2 2 2 2 2 2 2 2 2 2 3" xfId="2219"/>
    <cellStyle name="Normal 21 2 2 2 2 2 2 2 2 2 2 2 2 2 2 2 2 3" xfId="2220"/>
    <cellStyle name="Normal 21 2 2 2 2 2 2 2 2 2 2 2 2 2 2 2 2 3 2" xfId="2221"/>
    <cellStyle name="Normal 21 2 2 2 2 2 2 2 2 2 2 2 2 2 2 2 2 4" xfId="2222"/>
    <cellStyle name="Normal 21 2 2 2 2 2 2 2 2 2 2 2 2 2 2 2 3" xfId="2223"/>
    <cellStyle name="Normal 21 2 2 2 2 2 2 2 2 2 2 2 2 2 2 3" xfId="2224"/>
    <cellStyle name="Normal 21 2 2 2 2 2 2 2 2 2 2 2 2 2 3" xfId="2225"/>
    <cellStyle name="Normal 21 2 2 2 2 2 2 2 2 2 2 2 2 3" xfId="2226"/>
    <cellStyle name="Normal 21 2 2 2 2 2 2 2 2 2 2 2 3" xfId="2227"/>
    <cellStyle name="Normal 21 2 2 2 2 2 2 2 2 2 2 3" xfId="2228"/>
    <cellStyle name="Normal 21 2 2 2 2 2 2 2 2 2 3" xfId="2229"/>
    <cellStyle name="Normal 21 2 2 2 2 2 2 2 2 3" xfId="2230"/>
    <cellStyle name="Normal 21 2 2 2 2 2 2 2 3" xfId="2231"/>
    <cellStyle name="Normal 21 2 2 2 2 2 2 3" xfId="2232"/>
    <cellStyle name="Normal 21 2 2 2 2 2 3" xfId="2233"/>
    <cellStyle name="Normal 21 2 2 2 2 3" xfId="2234"/>
    <cellStyle name="Normal 21 2 2 2 2 3 2" xfId="2235"/>
    <cellStyle name="Normal 21 2 2 2 2 4" xfId="2236"/>
    <cellStyle name="Normal 21 2 2 2 3" xfId="2237"/>
    <cellStyle name="Normal 21 2 2 2 4" xfId="7589"/>
    <cellStyle name="Normal 21 2 2 3" xfId="2238"/>
    <cellStyle name="Normal 21 2 2 4" xfId="2239"/>
    <cellStyle name="Normal 21 2 2 5" xfId="6001"/>
    <cellStyle name="Normal 21 2 3" xfId="2240"/>
    <cellStyle name="Normal 21 2 3 2" xfId="6796"/>
    <cellStyle name="Normal 21 2 4" xfId="2241"/>
    <cellStyle name="Normal 21 2 5" xfId="5208"/>
    <cellStyle name="Normal 21 3" xfId="2242"/>
    <cellStyle name="Normal 21 3 2" xfId="2243"/>
    <cellStyle name="Normal 21 3 2 2" xfId="7193"/>
    <cellStyle name="Normal 21 3 3" xfId="5605"/>
    <cellStyle name="Normal 21 4" xfId="2244"/>
    <cellStyle name="Normal 21 4 2" xfId="6400"/>
    <cellStyle name="Normal 21 5" xfId="4812"/>
    <cellStyle name="Normal 210" xfId="2245"/>
    <cellStyle name="Normal 210 2" xfId="2246"/>
    <cellStyle name="Normal 210 2 2" xfId="2247"/>
    <cellStyle name="Normal 210 2 2 2" xfId="2248"/>
    <cellStyle name="Normal 210 2 2 2 2" xfId="7819"/>
    <cellStyle name="Normal 210 2 2 3" xfId="6231"/>
    <cellStyle name="Normal 210 2 3" xfId="2249"/>
    <cellStyle name="Normal 210 2 3 2" xfId="7026"/>
    <cellStyle name="Normal 210 2 4" xfId="5438"/>
    <cellStyle name="Normal 210 3" xfId="2250"/>
    <cellStyle name="Normal 210 3 2" xfId="2251"/>
    <cellStyle name="Normal 210 3 2 2" xfId="7423"/>
    <cellStyle name="Normal 210 3 3" xfId="5835"/>
    <cellStyle name="Normal 210 4" xfId="2252"/>
    <cellStyle name="Normal 210 4 2" xfId="6630"/>
    <cellStyle name="Normal 210 5" xfId="5042"/>
    <cellStyle name="Normal 211" xfId="2253"/>
    <cellStyle name="Normal 211 2" xfId="2254"/>
    <cellStyle name="Normal 211 2 2" xfId="2255"/>
    <cellStyle name="Normal 211 2 2 2" xfId="2256"/>
    <cellStyle name="Normal 211 2 2 2 2" xfId="7763"/>
    <cellStyle name="Normal 211 2 2 3" xfId="6175"/>
    <cellStyle name="Normal 211 2 3" xfId="2257"/>
    <cellStyle name="Normal 211 2 3 2" xfId="6970"/>
    <cellStyle name="Normal 211 2 4" xfId="5382"/>
    <cellStyle name="Normal 211 3" xfId="2258"/>
    <cellStyle name="Normal 211 3 2" xfId="2259"/>
    <cellStyle name="Normal 211 3 2 2" xfId="7367"/>
    <cellStyle name="Normal 211 3 3" xfId="5779"/>
    <cellStyle name="Normal 211 4" xfId="2260"/>
    <cellStyle name="Normal 211 4 2" xfId="6574"/>
    <cellStyle name="Normal 211 5" xfId="4986"/>
    <cellStyle name="Normal 212" xfId="2261"/>
    <cellStyle name="Normal 212 2" xfId="2262"/>
    <cellStyle name="Normal 212 2 2" xfId="2263"/>
    <cellStyle name="Normal 212 2 2 2" xfId="2264"/>
    <cellStyle name="Normal 212 2 2 2 2" xfId="7821"/>
    <cellStyle name="Normal 212 2 2 3" xfId="6233"/>
    <cellStyle name="Normal 212 2 3" xfId="2265"/>
    <cellStyle name="Normal 212 2 3 2" xfId="7028"/>
    <cellStyle name="Normal 212 2 4" xfId="5440"/>
    <cellStyle name="Normal 212 3" xfId="2266"/>
    <cellStyle name="Normal 212 3 2" xfId="2267"/>
    <cellStyle name="Normal 212 3 2 2" xfId="7425"/>
    <cellStyle name="Normal 212 3 3" xfId="5837"/>
    <cellStyle name="Normal 212 4" xfId="2268"/>
    <cellStyle name="Normal 212 4 2" xfId="6632"/>
    <cellStyle name="Normal 212 5" xfId="5044"/>
    <cellStyle name="Normal 213" xfId="2269"/>
    <cellStyle name="Normal 213 2" xfId="2270"/>
    <cellStyle name="Normal 213 2 2" xfId="2271"/>
    <cellStyle name="Normal 213 2 2 2" xfId="2272"/>
    <cellStyle name="Normal 213 2 2 2 2" xfId="7813"/>
    <cellStyle name="Normal 213 2 2 3" xfId="6225"/>
    <cellStyle name="Normal 213 2 3" xfId="2273"/>
    <cellStyle name="Normal 213 2 3 2" xfId="7020"/>
    <cellStyle name="Normal 213 2 4" xfId="5432"/>
    <cellStyle name="Normal 213 3" xfId="2274"/>
    <cellStyle name="Normal 213 3 2" xfId="2275"/>
    <cellStyle name="Normal 213 3 2 2" xfId="7417"/>
    <cellStyle name="Normal 213 3 3" xfId="5829"/>
    <cellStyle name="Normal 213 4" xfId="2276"/>
    <cellStyle name="Normal 213 4 2" xfId="6624"/>
    <cellStyle name="Normal 213 5" xfId="5036"/>
    <cellStyle name="Normal 214" xfId="2277"/>
    <cellStyle name="Normal 214 2" xfId="2278"/>
    <cellStyle name="Normal 214 2 2" xfId="2279"/>
    <cellStyle name="Normal 214 2 2 2" xfId="2280"/>
    <cellStyle name="Normal 214 2 2 2 2" xfId="7817"/>
    <cellStyle name="Normal 214 2 2 3" xfId="6229"/>
    <cellStyle name="Normal 214 2 3" xfId="2281"/>
    <cellStyle name="Normal 214 2 3 2" xfId="7024"/>
    <cellStyle name="Normal 214 2 4" xfId="5436"/>
    <cellStyle name="Normal 214 3" xfId="2282"/>
    <cellStyle name="Normal 214 3 2" xfId="2283"/>
    <cellStyle name="Normal 214 3 2 2" xfId="7421"/>
    <cellStyle name="Normal 214 3 3" xfId="5833"/>
    <cellStyle name="Normal 214 4" xfId="2284"/>
    <cellStyle name="Normal 214 4 2" xfId="6628"/>
    <cellStyle name="Normal 214 5" xfId="5040"/>
    <cellStyle name="Normal 215" xfId="2285"/>
    <cellStyle name="Normal 215 2" xfId="2286"/>
    <cellStyle name="Normal 215 2 2" xfId="2287"/>
    <cellStyle name="Normal 215 2 2 2" xfId="2288"/>
    <cellStyle name="Normal 215 2 2 2 2" xfId="7832"/>
    <cellStyle name="Normal 215 2 2 3" xfId="6244"/>
    <cellStyle name="Normal 215 2 3" xfId="2289"/>
    <cellStyle name="Normal 215 2 3 2" xfId="7039"/>
    <cellStyle name="Normal 215 2 4" xfId="5451"/>
    <cellStyle name="Normal 215 3" xfId="2290"/>
    <cellStyle name="Normal 215 3 2" xfId="2291"/>
    <cellStyle name="Normal 215 3 2 2" xfId="7436"/>
    <cellStyle name="Normal 215 3 3" xfId="5848"/>
    <cellStyle name="Normal 215 4" xfId="2292"/>
    <cellStyle name="Normal 215 4 2" xfId="6643"/>
    <cellStyle name="Normal 215 5" xfId="5055"/>
    <cellStyle name="Normal 216" xfId="2293"/>
    <cellStyle name="Normal 216 2" xfId="2294"/>
    <cellStyle name="Normal 216 2 2" xfId="2295"/>
    <cellStyle name="Normal 216 2 2 2" xfId="2296"/>
    <cellStyle name="Normal 216 2 2 2 2" xfId="7835"/>
    <cellStyle name="Normal 216 2 2 3" xfId="6247"/>
    <cellStyle name="Normal 216 2 3" xfId="2297"/>
    <cellStyle name="Normal 216 2 3 2" xfId="7042"/>
    <cellStyle name="Normal 216 2 4" xfId="5454"/>
    <cellStyle name="Normal 216 3" xfId="2298"/>
    <cellStyle name="Normal 216 3 2" xfId="2299"/>
    <cellStyle name="Normal 216 3 2 2" xfId="7439"/>
    <cellStyle name="Normal 216 3 3" xfId="5851"/>
    <cellStyle name="Normal 216 4" xfId="2300"/>
    <cellStyle name="Normal 216 4 2" xfId="6646"/>
    <cellStyle name="Normal 216 5" xfId="5058"/>
    <cellStyle name="Normal 217" xfId="2301"/>
    <cellStyle name="Normal 217 2" xfId="2302"/>
    <cellStyle name="Normal 217 2 2" xfId="2303"/>
    <cellStyle name="Normal 217 2 2 2" xfId="2304"/>
    <cellStyle name="Normal 217 2 2 2 2" xfId="7839"/>
    <cellStyle name="Normal 217 2 2 3" xfId="6251"/>
    <cellStyle name="Normal 217 2 3" xfId="2305"/>
    <cellStyle name="Normal 217 2 3 2" xfId="7046"/>
    <cellStyle name="Normal 217 2 4" xfId="5458"/>
    <cellStyle name="Normal 217 3" xfId="2306"/>
    <cellStyle name="Normal 217 3 2" xfId="2307"/>
    <cellStyle name="Normal 217 3 2 2" xfId="7443"/>
    <cellStyle name="Normal 217 3 3" xfId="5855"/>
    <cellStyle name="Normal 217 4" xfId="2308"/>
    <cellStyle name="Normal 217 4 2" xfId="6650"/>
    <cellStyle name="Normal 217 5" xfId="5062"/>
    <cellStyle name="Normal 218" xfId="2309"/>
    <cellStyle name="Normal 218 2" xfId="2310"/>
    <cellStyle name="Normal 218 2 2" xfId="2311"/>
    <cellStyle name="Normal 218 2 2 2" xfId="2312"/>
    <cellStyle name="Normal 218 2 2 2 2" xfId="7841"/>
    <cellStyle name="Normal 218 2 2 3" xfId="6253"/>
    <cellStyle name="Normal 218 2 3" xfId="2313"/>
    <cellStyle name="Normal 218 2 3 2" xfId="7048"/>
    <cellStyle name="Normal 218 2 4" xfId="5460"/>
    <cellStyle name="Normal 218 3" xfId="2314"/>
    <cellStyle name="Normal 218 3 2" xfId="2315"/>
    <cellStyle name="Normal 218 3 2 2" xfId="7445"/>
    <cellStyle name="Normal 218 3 3" xfId="5857"/>
    <cellStyle name="Normal 218 4" xfId="2316"/>
    <cellStyle name="Normal 218 4 2" xfId="6652"/>
    <cellStyle name="Normal 218 5" xfId="5064"/>
    <cellStyle name="Normal 219" xfId="2317"/>
    <cellStyle name="Normal 219 2" xfId="2318"/>
    <cellStyle name="Normal 219 2 2" xfId="2319"/>
    <cellStyle name="Normal 219 2 2 2" xfId="2320"/>
    <cellStyle name="Normal 219 2 2 2 2" xfId="7838"/>
    <cellStyle name="Normal 219 2 2 3" xfId="6250"/>
    <cellStyle name="Normal 219 2 3" xfId="2321"/>
    <cellStyle name="Normal 219 2 3 2" xfId="7045"/>
    <cellStyle name="Normal 219 2 4" xfId="5457"/>
    <cellStyle name="Normal 219 3" xfId="2322"/>
    <cellStyle name="Normal 219 3 2" xfId="2323"/>
    <cellStyle name="Normal 219 3 2 2" xfId="7442"/>
    <cellStyle name="Normal 219 3 3" xfId="5854"/>
    <cellStyle name="Normal 219 4" xfId="2324"/>
    <cellStyle name="Normal 219 4 2" xfId="6649"/>
    <cellStyle name="Normal 219 5" xfId="5061"/>
    <cellStyle name="Normal 22" xfId="2325"/>
    <cellStyle name="Normal 22 2" xfId="2326"/>
    <cellStyle name="Normal 22 2 2" xfId="2327"/>
    <cellStyle name="Normal 22 2 2 2" xfId="2328"/>
    <cellStyle name="Normal 22 2 2 2 2" xfId="2329"/>
    <cellStyle name="Normal 22 2 2 2 2 2" xfId="2330"/>
    <cellStyle name="Normal 22 2 2 2 2 2 2" xfId="2331"/>
    <cellStyle name="Normal 22 2 2 2 2 2 2 2" xfId="2332"/>
    <cellStyle name="Normal 22 2 2 2 2 2 2 2 2" xfId="2333"/>
    <cellStyle name="Normal 22 2 2 2 2 2 2 2 2 2" xfId="2334"/>
    <cellStyle name="Normal 22 2 2 2 2 2 2 2 2 2 2" xfId="2335"/>
    <cellStyle name="Normal 22 2 2 2 2 2 2 2 2 2 2 2" xfId="2336"/>
    <cellStyle name="Normal 22 2 2 2 2 2 2 2 2 2 2 2 2" xfId="2337"/>
    <cellStyle name="Normal 22 2 2 2 2 2 2 2 2 2 2 2 2 2" xfId="2338"/>
    <cellStyle name="Normal 22 2 2 2 2 2 2 2 2 2 2 2 2 2 2" xfId="2339"/>
    <cellStyle name="Normal 22 2 2 2 2 2 2 2 2 2 2 2 2 2 2 2" xfId="2340"/>
    <cellStyle name="Normal 22 2 2 2 2 2 2 2 2 2 2 2 2 2 2 2 2" xfId="2341"/>
    <cellStyle name="Normal 22 2 2 2 2 2 2 2 2 2 2 2 2 2 2 2 2 2" xfId="2342"/>
    <cellStyle name="Normal 22 2 2 2 2 2 2 2 2 2 2 2 2 2 2 2 2 2 2" xfId="2343"/>
    <cellStyle name="Normal 22 2 2 2 2 2 2 2 2 2 2 2 2 2 2 2 2 2 2 2" xfId="2344"/>
    <cellStyle name="Normal 22 2 2 2 2 2 2 2 2 2 2 2 2 2 2 2 2 2 2 2 2" xfId="2345"/>
    <cellStyle name="Normal 22 2 2 2 2 2 2 2 2 2 2 2 2 2 2 2 2 2 2 2 2 2" xfId="2346"/>
    <cellStyle name="Normal 22 2 2 2 2 2 2 2 2 2 2 2 2 2 2 2 2 2 2 2 2 2 2" xfId="2347"/>
    <cellStyle name="Normal 22 2 2 2 2 2 2 2 2 2 2 2 2 2 2 2 2 2 2 2 2 2 2 2" xfId="2348"/>
    <cellStyle name="Normal 22 2 2 2 2 2 2 2 2 2 2 2 2 2 2 2 2 2 2 2 2 2 3" xfId="2349"/>
    <cellStyle name="Normal 22 2 2 2 2 2 2 2 2 2 2 2 2 2 2 2 2 2 2 2 2 3" xfId="2350"/>
    <cellStyle name="Normal 22 2 2 2 2 2 2 2 2 2 2 2 2 2 2 2 2 2 2 2 3" xfId="2351"/>
    <cellStyle name="Normal 22 2 2 2 2 2 2 2 2 2 2 2 2 2 2 2 2 2 2 2 3 2" xfId="2352"/>
    <cellStyle name="Normal 22 2 2 2 2 2 2 2 2 2 2 2 2 2 2 2 2 2 2 2 3 2 2" xfId="2353"/>
    <cellStyle name="Normal 22 2 2 2 2 2 2 2 2 2 2 2 2 2 2 2 2 2 2 2 3 3" xfId="2354"/>
    <cellStyle name="Normal 22 2 2 2 2 2 2 2 2 2 2 2 2 2 2 2 2 2 2 2 3 3 2" xfId="2355"/>
    <cellStyle name="Normal 22 2 2 2 2 2 2 2 2 2 2 2 2 2 2 2 2 2 2 2 3 3 2 2" xfId="2356"/>
    <cellStyle name="Normal 22 2 2 2 2 2 2 2 2 2 2 2 2 2 2 2 2 2 2 2 3 3 3" xfId="2357"/>
    <cellStyle name="Normal 22 2 2 2 2 2 2 2 2 2 2 2 2 2 2 2 2 2 2 2 3 4" xfId="2358"/>
    <cellStyle name="Normal 22 2 2 2 2 2 2 2 2 2 2 2 2 2 2 2 2 2 2 2 4" xfId="2359"/>
    <cellStyle name="Normal 22 2 2 2 2 2 2 2 2 2 2 2 2 2 2 2 2 2 2 3" xfId="2360"/>
    <cellStyle name="Normal 22 2 2 2 2 2 2 2 2 2 2 2 2 2 2 2 2 2 3" xfId="2361"/>
    <cellStyle name="Normal 22 2 2 2 2 2 2 2 2 2 2 2 2 2 2 2 2 3" xfId="2362"/>
    <cellStyle name="Normal 22 2 2 2 2 2 2 2 2 2 2 2 2 2 2 2 3" xfId="2363"/>
    <cellStyle name="Normal 22 2 2 2 2 2 2 2 2 2 2 2 2 2 2 2 3 2" xfId="2364"/>
    <cellStyle name="Normal 22 2 2 2 2 2 2 2 2 2 2 2 2 2 2 2 4" xfId="2365"/>
    <cellStyle name="Normal 22 2 2 2 2 2 2 2 2 2 2 2 2 2 2 3" xfId="2366"/>
    <cellStyle name="Normal 22 2 2 2 2 2 2 2 2 2 2 2 2 2 3" xfId="2367"/>
    <cellStyle name="Normal 22 2 2 2 2 2 2 2 2 2 2 2 2 3" xfId="2368"/>
    <cellStyle name="Normal 22 2 2 2 2 2 2 2 2 2 2 2 3" xfId="2369"/>
    <cellStyle name="Normal 22 2 2 2 2 2 2 2 2 2 2 3" xfId="2370"/>
    <cellStyle name="Normal 22 2 2 2 2 2 2 2 2 2 3" xfId="2371"/>
    <cellStyle name="Normal 22 2 2 2 2 2 2 2 2 3" xfId="2372"/>
    <cellStyle name="Normal 22 2 2 2 2 2 2 2 3" xfId="2373"/>
    <cellStyle name="Normal 22 2 2 2 2 2 2 3" xfId="2374"/>
    <cellStyle name="Normal 22 2 2 2 2 2 3" xfId="2375"/>
    <cellStyle name="Normal 22 2 2 2 2 3" xfId="2376"/>
    <cellStyle name="Normal 22 2 2 2 3" xfId="2377"/>
    <cellStyle name="Normal 22 2 2 2 3 2" xfId="2378"/>
    <cellStyle name="Normal 22 2 2 2 4" xfId="2379"/>
    <cellStyle name="Normal 22 2 2 2 5" xfId="7599"/>
    <cellStyle name="Normal 22 2 2 3" xfId="2380"/>
    <cellStyle name="Normal 22 2 2 4" xfId="2381"/>
    <cellStyle name="Normal 22 2 2 5" xfId="6011"/>
    <cellStyle name="Normal 22 2 3" xfId="2382"/>
    <cellStyle name="Normal 22 2 3 2" xfId="6806"/>
    <cellStyle name="Normal 22 2 4" xfId="2383"/>
    <cellStyle name="Normal 22 2 5" xfId="5218"/>
    <cellStyle name="Normal 22 3" xfId="2384"/>
    <cellStyle name="Normal 22 3 2" xfId="2385"/>
    <cellStyle name="Normal 22 3 2 2" xfId="7203"/>
    <cellStyle name="Normal 22 3 3" xfId="5615"/>
    <cellStyle name="Normal 22 4" xfId="2386"/>
    <cellStyle name="Normal 22 4 2" xfId="6410"/>
    <cellStyle name="Normal 22 5" xfId="4822"/>
    <cellStyle name="Normal 220" xfId="2387"/>
    <cellStyle name="Normal 220 2" xfId="2388"/>
    <cellStyle name="Normal 220 2 2" xfId="2389"/>
    <cellStyle name="Normal 220 2 2 2" xfId="2390"/>
    <cellStyle name="Normal 220 2 2 2 2" xfId="7824"/>
    <cellStyle name="Normal 220 2 2 3" xfId="6236"/>
    <cellStyle name="Normal 220 2 3" xfId="2391"/>
    <cellStyle name="Normal 220 2 3 2" xfId="7031"/>
    <cellStyle name="Normal 220 2 4" xfId="5443"/>
    <cellStyle name="Normal 220 3" xfId="2392"/>
    <cellStyle name="Normal 220 3 2" xfId="2393"/>
    <cellStyle name="Normal 220 3 2 2" xfId="7428"/>
    <cellStyle name="Normal 220 3 3" xfId="5840"/>
    <cellStyle name="Normal 220 4" xfId="2394"/>
    <cellStyle name="Normal 220 4 2" xfId="6635"/>
    <cellStyle name="Normal 220 5" xfId="5047"/>
    <cellStyle name="Normal 221" xfId="2395"/>
    <cellStyle name="Normal 221 2" xfId="2396"/>
    <cellStyle name="Normal 221 2 2" xfId="2397"/>
    <cellStyle name="Normal 221 2 2 2" xfId="2398"/>
    <cellStyle name="Normal 221 2 2 2 2" xfId="7772"/>
    <cellStyle name="Normal 221 2 2 3" xfId="6184"/>
    <cellStyle name="Normal 221 2 3" xfId="2399"/>
    <cellStyle name="Normal 221 2 3 2" xfId="6979"/>
    <cellStyle name="Normal 221 2 4" xfId="5391"/>
    <cellStyle name="Normal 221 3" xfId="2400"/>
    <cellStyle name="Normal 221 3 2" xfId="2401"/>
    <cellStyle name="Normal 221 3 2 2" xfId="7376"/>
    <cellStyle name="Normal 221 3 3" xfId="5788"/>
    <cellStyle name="Normal 221 4" xfId="2402"/>
    <cellStyle name="Normal 221 4 2" xfId="6583"/>
    <cellStyle name="Normal 221 5" xfId="4995"/>
    <cellStyle name="Normal 222" xfId="2403"/>
    <cellStyle name="Normal 222 2" xfId="2404"/>
    <cellStyle name="Normal 222 2 2" xfId="2405"/>
    <cellStyle name="Normal 222 2 2 2" xfId="2406"/>
    <cellStyle name="Normal 222 2 2 2 2" xfId="7840"/>
    <cellStyle name="Normal 222 2 2 3" xfId="6252"/>
    <cellStyle name="Normal 222 2 3" xfId="2407"/>
    <cellStyle name="Normal 222 2 3 2" xfId="7047"/>
    <cellStyle name="Normal 222 2 4" xfId="5459"/>
    <cellStyle name="Normal 222 3" xfId="2408"/>
    <cellStyle name="Normal 222 3 2" xfId="2409"/>
    <cellStyle name="Normal 222 3 2 2" xfId="7444"/>
    <cellStyle name="Normal 222 3 3" xfId="5856"/>
    <cellStyle name="Normal 222 4" xfId="2410"/>
    <cellStyle name="Normal 222 4 2" xfId="6651"/>
    <cellStyle name="Normal 222 5" xfId="5063"/>
    <cellStyle name="Normal 223" xfId="2411"/>
    <cellStyle name="Normal 223 2" xfId="2412"/>
    <cellStyle name="Normal 223 2 2" xfId="2413"/>
    <cellStyle name="Normal 223 2 2 2" xfId="2414"/>
    <cellStyle name="Normal 223 2 2 2 2" xfId="7836"/>
    <cellStyle name="Normal 223 2 2 3" xfId="6248"/>
    <cellStyle name="Normal 223 2 3" xfId="2415"/>
    <cellStyle name="Normal 223 2 3 2" xfId="7043"/>
    <cellStyle name="Normal 223 2 4" xfId="5455"/>
    <cellStyle name="Normal 223 3" xfId="2416"/>
    <cellStyle name="Normal 223 3 2" xfId="2417"/>
    <cellStyle name="Normal 223 3 2 2" xfId="7440"/>
    <cellStyle name="Normal 223 3 3" xfId="5852"/>
    <cellStyle name="Normal 223 4" xfId="2418"/>
    <cellStyle name="Normal 223 4 2" xfId="6647"/>
    <cellStyle name="Normal 223 5" xfId="5059"/>
    <cellStyle name="Normal 224" xfId="2419"/>
    <cellStyle name="Normal 224 2" xfId="2420"/>
    <cellStyle name="Normal 224 2 2" xfId="2421"/>
    <cellStyle name="Normal 224 2 2 2" xfId="2422"/>
    <cellStyle name="Normal 224 2 2 2 2" xfId="7834"/>
    <cellStyle name="Normal 224 2 2 3" xfId="6246"/>
    <cellStyle name="Normal 224 2 3" xfId="2423"/>
    <cellStyle name="Normal 224 2 3 2" xfId="7041"/>
    <cellStyle name="Normal 224 2 4" xfId="5453"/>
    <cellStyle name="Normal 224 3" xfId="2424"/>
    <cellStyle name="Normal 224 3 2" xfId="2425"/>
    <cellStyle name="Normal 224 3 2 2" xfId="7438"/>
    <cellStyle name="Normal 224 3 3" xfId="5850"/>
    <cellStyle name="Normal 224 4" xfId="2426"/>
    <cellStyle name="Normal 224 4 2" xfId="6645"/>
    <cellStyle name="Normal 224 5" xfId="5057"/>
    <cellStyle name="Normal 225" xfId="2427"/>
    <cellStyle name="Normal 225 2" xfId="2428"/>
    <cellStyle name="Normal 225 2 2" xfId="2429"/>
    <cellStyle name="Normal 225 2 2 2" xfId="2430"/>
    <cellStyle name="Normal 225 2 2 2 2" xfId="7781"/>
    <cellStyle name="Normal 225 2 2 3" xfId="6193"/>
    <cellStyle name="Normal 225 2 3" xfId="2431"/>
    <cellStyle name="Normal 225 2 3 2" xfId="6988"/>
    <cellStyle name="Normal 225 2 4" xfId="5400"/>
    <cellStyle name="Normal 225 3" xfId="2432"/>
    <cellStyle name="Normal 225 3 2" xfId="2433"/>
    <cellStyle name="Normal 225 3 2 2" xfId="7385"/>
    <cellStyle name="Normal 225 3 3" xfId="5797"/>
    <cellStyle name="Normal 225 4" xfId="2434"/>
    <cellStyle name="Normal 225 4 2" xfId="6592"/>
    <cellStyle name="Normal 225 5" xfId="5004"/>
    <cellStyle name="Normal 226" xfId="2435"/>
    <cellStyle name="Normal 226 2" xfId="2436"/>
    <cellStyle name="Normal 226 2 2" xfId="2437"/>
    <cellStyle name="Normal 226 2 2 2" xfId="2438"/>
    <cellStyle name="Normal 226 2 2 2 2" xfId="7847"/>
    <cellStyle name="Normal 226 2 2 3" xfId="6259"/>
    <cellStyle name="Normal 226 2 3" xfId="2439"/>
    <cellStyle name="Normal 226 2 3 2" xfId="7054"/>
    <cellStyle name="Normal 226 2 4" xfId="5466"/>
    <cellStyle name="Normal 226 3" xfId="2440"/>
    <cellStyle name="Normal 226 3 2" xfId="2441"/>
    <cellStyle name="Normal 226 3 2 2" xfId="7451"/>
    <cellStyle name="Normal 226 3 3" xfId="5863"/>
    <cellStyle name="Normal 226 4" xfId="2442"/>
    <cellStyle name="Normal 226 4 2" xfId="6658"/>
    <cellStyle name="Normal 226 5" xfId="5070"/>
    <cellStyle name="Normal 227" xfId="2443"/>
    <cellStyle name="Normal 227 2" xfId="2444"/>
    <cellStyle name="Normal 227 2 2" xfId="2445"/>
    <cellStyle name="Normal 227 2 2 2" xfId="2446"/>
    <cellStyle name="Normal 227 2 2 2 2" xfId="7846"/>
    <cellStyle name="Normal 227 2 2 3" xfId="6258"/>
    <cellStyle name="Normal 227 2 3" xfId="2447"/>
    <cellStyle name="Normal 227 2 3 2" xfId="7053"/>
    <cellStyle name="Normal 227 2 4" xfId="5465"/>
    <cellStyle name="Normal 227 3" xfId="2448"/>
    <cellStyle name="Normal 227 3 2" xfId="2449"/>
    <cellStyle name="Normal 227 3 2 2" xfId="7450"/>
    <cellStyle name="Normal 227 3 3" xfId="5862"/>
    <cellStyle name="Normal 227 4" xfId="2450"/>
    <cellStyle name="Normal 227 4 2" xfId="6657"/>
    <cellStyle name="Normal 227 5" xfId="5069"/>
    <cellStyle name="Normal 228" xfId="2451"/>
    <cellStyle name="Normal 228 2" xfId="2452"/>
    <cellStyle name="Normal 228 2 2" xfId="2453"/>
    <cellStyle name="Normal 228 2 2 2" xfId="2454"/>
    <cellStyle name="Normal 228 2 2 2 2" xfId="7845"/>
    <cellStyle name="Normal 228 2 2 3" xfId="6257"/>
    <cellStyle name="Normal 228 2 3" xfId="2455"/>
    <cellStyle name="Normal 228 2 3 2" xfId="7052"/>
    <cellStyle name="Normal 228 2 4" xfId="5464"/>
    <cellStyle name="Normal 228 3" xfId="2456"/>
    <cellStyle name="Normal 228 3 2" xfId="2457"/>
    <cellStyle name="Normal 228 3 2 2" xfId="7449"/>
    <cellStyle name="Normal 228 3 3" xfId="5861"/>
    <cellStyle name="Normal 228 4" xfId="2458"/>
    <cellStyle name="Normal 228 4 2" xfId="6656"/>
    <cellStyle name="Normal 228 5" xfId="5068"/>
    <cellStyle name="Normal 229" xfId="2459"/>
    <cellStyle name="Normal 229 2" xfId="2460"/>
    <cellStyle name="Normal 229 2 2" xfId="2461"/>
    <cellStyle name="Normal 229 2 2 2" xfId="2462"/>
    <cellStyle name="Normal 229 2 2 2 2" xfId="7833"/>
    <cellStyle name="Normal 229 2 2 3" xfId="6245"/>
    <cellStyle name="Normal 229 2 3" xfId="2463"/>
    <cellStyle name="Normal 229 2 3 2" xfId="7040"/>
    <cellStyle name="Normal 229 2 4" xfId="5452"/>
    <cellStyle name="Normal 229 3" xfId="2464"/>
    <cellStyle name="Normal 229 3 2" xfId="2465"/>
    <cellStyle name="Normal 229 3 2 2" xfId="7437"/>
    <cellStyle name="Normal 229 3 3" xfId="5849"/>
    <cellStyle name="Normal 229 4" xfId="2466"/>
    <cellStyle name="Normal 229 4 2" xfId="6644"/>
    <cellStyle name="Normal 229 5" xfId="5056"/>
    <cellStyle name="Normal 23" xfId="2467"/>
    <cellStyle name="Normal 23 2" xfId="2468"/>
    <cellStyle name="Normal 23 2 2" xfId="2469"/>
    <cellStyle name="Normal 23 2 2 2" xfId="2470"/>
    <cellStyle name="Normal 23 2 2 2 2" xfId="7616"/>
    <cellStyle name="Normal 23 2 2 3" xfId="6028"/>
    <cellStyle name="Normal 23 2 3" xfId="2471"/>
    <cellStyle name="Normal 23 2 3 2" xfId="6823"/>
    <cellStyle name="Normal 23 2 4" xfId="5235"/>
    <cellStyle name="Normal 23 3" xfId="2472"/>
    <cellStyle name="Normal 23 3 2" xfId="2473"/>
    <cellStyle name="Normal 23 3 2 2" xfId="7220"/>
    <cellStyle name="Normal 23 3 3" xfId="5632"/>
    <cellStyle name="Normal 23 4" xfId="2474"/>
    <cellStyle name="Normal 23 4 2" xfId="6427"/>
    <cellStyle name="Normal 23 5" xfId="4839"/>
    <cellStyle name="Normal 230" xfId="2475"/>
    <cellStyle name="Normal 230 2" xfId="2476"/>
    <cellStyle name="Normal 230 2 2" xfId="2477"/>
    <cellStyle name="Normal 230 2 2 2" xfId="2478"/>
    <cellStyle name="Normal 230 2 2 2 2" xfId="7848"/>
    <cellStyle name="Normal 230 2 2 3" xfId="6260"/>
    <cellStyle name="Normal 230 2 3" xfId="2479"/>
    <cellStyle name="Normal 230 2 3 2" xfId="7055"/>
    <cellStyle name="Normal 230 2 4" xfId="5467"/>
    <cellStyle name="Normal 230 3" xfId="2480"/>
    <cellStyle name="Normal 230 3 2" xfId="2481"/>
    <cellStyle name="Normal 230 3 2 2" xfId="7452"/>
    <cellStyle name="Normal 230 3 3" xfId="5864"/>
    <cellStyle name="Normal 230 4" xfId="2482"/>
    <cellStyle name="Normal 230 4 2" xfId="6659"/>
    <cellStyle name="Normal 230 5" xfId="5071"/>
    <cellStyle name="Normal 231" xfId="2483"/>
    <cellStyle name="Normal 231 2" xfId="2484"/>
    <cellStyle name="Normal 231 2 2" xfId="2485"/>
    <cellStyle name="Normal 231 2 2 2" xfId="2486"/>
    <cellStyle name="Normal 231 2 2 2 2" xfId="7844"/>
    <cellStyle name="Normal 231 2 2 3" xfId="6256"/>
    <cellStyle name="Normal 231 2 3" xfId="2487"/>
    <cellStyle name="Normal 231 2 3 2" xfId="7051"/>
    <cellStyle name="Normal 231 2 4" xfId="5463"/>
    <cellStyle name="Normal 231 3" xfId="2488"/>
    <cellStyle name="Normal 231 3 2" xfId="2489"/>
    <cellStyle name="Normal 231 3 2 2" xfId="7448"/>
    <cellStyle name="Normal 231 3 3" xfId="5860"/>
    <cellStyle name="Normal 231 4" xfId="2490"/>
    <cellStyle name="Normal 231 4 2" xfId="6655"/>
    <cellStyle name="Normal 231 5" xfId="5067"/>
    <cellStyle name="Normal 232" xfId="2491"/>
    <cellStyle name="Normal 232 2" xfId="2492"/>
    <cellStyle name="Normal 232 2 2" xfId="2493"/>
    <cellStyle name="Normal 232 2 2 2" xfId="2494"/>
    <cellStyle name="Normal 232 2 2 2 2" xfId="7849"/>
    <cellStyle name="Normal 232 2 2 3" xfId="6261"/>
    <cellStyle name="Normal 232 2 3" xfId="2495"/>
    <cellStyle name="Normal 232 2 3 2" xfId="7056"/>
    <cellStyle name="Normal 232 2 4" xfId="5468"/>
    <cellStyle name="Normal 232 3" xfId="2496"/>
    <cellStyle name="Normal 232 3 2" xfId="2497"/>
    <cellStyle name="Normal 232 3 2 2" xfId="7453"/>
    <cellStyle name="Normal 232 3 3" xfId="5865"/>
    <cellStyle name="Normal 232 4" xfId="2498"/>
    <cellStyle name="Normal 232 4 2" xfId="6660"/>
    <cellStyle name="Normal 232 5" xfId="5072"/>
    <cellStyle name="Normal 233" xfId="2499"/>
    <cellStyle name="Normal 233 2" xfId="2500"/>
    <cellStyle name="Normal 233 2 2" xfId="2501"/>
    <cellStyle name="Normal 233 2 2 2" xfId="2502"/>
    <cellStyle name="Normal 233 2 2 2 2" xfId="7830"/>
    <cellStyle name="Normal 233 2 2 3" xfId="6242"/>
    <cellStyle name="Normal 233 2 3" xfId="2503"/>
    <cellStyle name="Normal 233 2 3 2" xfId="7037"/>
    <cellStyle name="Normal 233 2 4" xfId="5449"/>
    <cellStyle name="Normal 233 3" xfId="2504"/>
    <cellStyle name="Normal 233 3 2" xfId="2505"/>
    <cellStyle name="Normal 233 3 2 2" xfId="7434"/>
    <cellStyle name="Normal 233 3 3" xfId="5846"/>
    <cellStyle name="Normal 233 4" xfId="2506"/>
    <cellStyle name="Normal 233 4 2" xfId="6641"/>
    <cellStyle name="Normal 233 5" xfId="5053"/>
    <cellStyle name="Normal 234" xfId="2507"/>
    <cellStyle name="Normal 234 2" xfId="2508"/>
    <cellStyle name="Normal 234 2 2" xfId="2509"/>
    <cellStyle name="Normal 234 2 2 2" xfId="2510"/>
    <cellStyle name="Normal 234 2 2 2 2" xfId="7823"/>
    <cellStyle name="Normal 234 2 2 3" xfId="6235"/>
    <cellStyle name="Normal 234 2 3" xfId="2511"/>
    <cellStyle name="Normal 234 2 3 2" xfId="7030"/>
    <cellStyle name="Normal 234 2 4" xfId="5442"/>
    <cellStyle name="Normal 234 3" xfId="2512"/>
    <cellStyle name="Normal 234 3 2" xfId="2513"/>
    <cellStyle name="Normal 234 3 2 2" xfId="7427"/>
    <cellStyle name="Normal 234 3 3" xfId="5839"/>
    <cellStyle name="Normal 234 4" xfId="2514"/>
    <cellStyle name="Normal 234 4 2" xfId="6634"/>
    <cellStyle name="Normal 234 5" xfId="5046"/>
    <cellStyle name="Normal 235" xfId="2515"/>
    <cellStyle name="Normal 235 2" xfId="2516"/>
    <cellStyle name="Normal 235 2 2" xfId="2517"/>
    <cellStyle name="Normal 235 2 2 2" xfId="2518"/>
    <cellStyle name="Normal 235 2 2 2 2" xfId="7822"/>
    <cellStyle name="Normal 235 2 2 3" xfId="6234"/>
    <cellStyle name="Normal 235 2 3" xfId="2519"/>
    <cellStyle name="Normal 235 2 3 2" xfId="7029"/>
    <cellStyle name="Normal 235 2 4" xfId="5441"/>
    <cellStyle name="Normal 235 3" xfId="2520"/>
    <cellStyle name="Normal 235 3 2" xfId="2521"/>
    <cellStyle name="Normal 235 3 2 2" xfId="7426"/>
    <cellStyle name="Normal 235 3 3" xfId="5838"/>
    <cellStyle name="Normal 235 4" xfId="2522"/>
    <cellStyle name="Normal 235 4 2" xfId="6633"/>
    <cellStyle name="Normal 235 5" xfId="5045"/>
    <cellStyle name="Normal 236" xfId="2523"/>
    <cellStyle name="Normal 236 2" xfId="2524"/>
    <cellStyle name="Normal 236 2 2" xfId="2525"/>
    <cellStyle name="Normal 236 2 2 2" xfId="2526"/>
    <cellStyle name="Normal 236 2 2 2 2" xfId="7843"/>
    <cellStyle name="Normal 236 2 2 3" xfId="6255"/>
    <cellStyle name="Normal 236 2 3" xfId="2527"/>
    <cellStyle name="Normal 236 2 3 2" xfId="7050"/>
    <cellStyle name="Normal 236 2 4" xfId="5462"/>
    <cellStyle name="Normal 236 3" xfId="2528"/>
    <cellStyle name="Normal 236 3 2" xfId="2529"/>
    <cellStyle name="Normal 236 3 2 2" xfId="7447"/>
    <cellStyle name="Normal 236 3 3" xfId="5859"/>
    <cellStyle name="Normal 236 4" xfId="2530"/>
    <cellStyle name="Normal 236 4 2" xfId="6654"/>
    <cellStyle name="Normal 236 5" xfId="5066"/>
    <cellStyle name="Normal 237" xfId="2531"/>
    <cellStyle name="Normal 237 2" xfId="2532"/>
    <cellStyle name="Normal 237 2 2" xfId="2533"/>
    <cellStyle name="Normal 237 2 2 2" xfId="2534"/>
    <cellStyle name="Normal 237 2 2 2 2" xfId="7842"/>
    <cellStyle name="Normal 237 2 2 3" xfId="6254"/>
    <cellStyle name="Normal 237 2 3" xfId="2535"/>
    <cellStyle name="Normal 237 2 3 2" xfId="7049"/>
    <cellStyle name="Normal 237 2 4" xfId="5461"/>
    <cellStyle name="Normal 237 3" xfId="2536"/>
    <cellStyle name="Normal 237 3 2" xfId="2537"/>
    <cellStyle name="Normal 237 3 2 2" xfId="7446"/>
    <cellStyle name="Normal 237 3 3" xfId="5858"/>
    <cellStyle name="Normal 237 4" xfId="2538"/>
    <cellStyle name="Normal 237 4 2" xfId="6653"/>
    <cellStyle name="Normal 237 5" xfId="5065"/>
    <cellStyle name="Normal 238" xfId="2539"/>
    <cellStyle name="Normal 238 2" xfId="2540"/>
    <cellStyle name="Normal 238 2 2" xfId="2541"/>
    <cellStyle name="Normal 238 2 2 2" xfId="2542"/>
    <cellStyle name="Normal 238 2 2 2 2" xfId="7860"/>
    <cellStyle name="Normal 238 2 2 3" xfId="6272"/>
    <cellStyle name="Normal 238 2 3" xfId="2543"/>
    <cellStyle name="Normal 238 2 3 2" xfId="7067"/>
    <cellStyle name="Normal 238 2 4" xfId="5479"/>
    <cellStyle name="Normal 238 3" xfId="2544"/>
    <cellStyle name="Normal 238 3 2" xfId="2545"/>
    <cellStyle name="Normal 238 3 2 2" xfId="7464"/>
    <cellStyle name="Normal 238 3 3" xfId="5876"/>
    <cellStyle name="Normal 238 4" xfId="2546"/>
    <cellStyle name="Normal 238 4 2" xfId="6671"/>
    <cellStyle name="Normal 238 5" xfId="5083"/>
    <cellStyle name="Normal 239" xfId="2547"/>
    <cellStyle name="Normal 239 2" xfId="2548"/>
    <cellStyle name="Normal 239 2 2" xfId="2549"/>
    <cellStyle name="Normal 239 2 2 2" xfId="2550"/>
    <cellStyle name="Normal 239 2 2 2 2" xfId="7826"/>
    <cellStyle name="Normal 239 2 2 3" xfId="6238"/>
    <cellStyle name="Normal 239 2 3" xfId="2551"/>
    <cellStyle name="Normal 239 2 3 2" xfId="7033"/>
    <cellStyle name="Normal 239 2 4" xfId="5445"/>
    <cellStyle name="Normal 239 3" xfId="2552"/>
    <cellStyle name="Normal 239 3 2" xfId="2553"/>
    <cellStyle name="Normal 239 3 2 2" xfId="7430"/>
    <cellStyle name="Normal 239 3 3" xfId="5842"/>
    <cellStyle name="Normal 239 4" xfId="2554"/>
    <cellStyle name="Normal 239 4 2" xfId="6637"/>
    <cellStyle name="Normal 239 5" xfId="5049"/>
    <cellStyle name="Normal 24" xfId="2555"/>
    <cellStyle name="Normal 24 2" xfId="2556"/>
    <cellStyle name="Normal 24 2 2" xfId="2557"/>
    <cellStyle name="Normal 24 2 2 2" xfId="2558"/>
    <cellStyle name="Normal 24 2 2 2 2" xfId="7605"/>
    <cellStyle name="Normal 24 2 2 3" xfId="6017"/>
    <cellStyle name="Normal 24 2 3" xfId="2559"/>
    <cellStyle name="Normal 24 2 3 2" xfId="6812"/>
    <cellStyle name="Normal 24 2 4" xfId="5224"/>
    <cellStyle name="Normal 24 3" xfId="2560"/>
    <cellStyle name="Normal 24 3 2" xfId="2561"/>
    <cellStyle name="Normal 24 3 2 2" xfId="7209"/>
    <cellStyle name="Normal 24 3 3" xfId="5621"/>
    <cellStyle name="Normal 24 4" xfId="2562"/>
    <cellStyle name="Normal 24 4 2" xfId="6416"/>
    <cellStyle name="Normal 24 5" xfId="4828"/>
    <cellStyle name="Normal 240" xfId="2563"/>
    <cellStyle name="Normal 240 2" xfId="2564"/>
    <cellStyle name="Normal 240 2 2" xfId="2565"/>
    <cellStyle name="Normal 240 2 2 2" xfId="2566"/>
    <cellStyle name="Normal 240 2 2 2 2" xfId="7851"/>
    <cellStyle name="Normal 240 2 2 3" xfId="6263"/>
    <cellStyle name="Normal 240 2 3" xfId="2567"/>
    <cellStyle name="Normal 240 2 3 2" xfId="7058"/>
    <cellStyle name="Normal 240 2 4" xfId="5470"/>
    <cellStyle name="Normal 240 3" xfId="2568"/>
    <cellStyle name="Normal 240 3 2" xfId="2569"/>
    <cellStyle name="Normal 240 3 2 2" xfId="7455"/>
    <cellStyle name="Normal 240 3 3" xfId="5867"/>
    <cellStyle name="Normal 240 4" xfId="2570"/>
    <cellStyle name="Normal 240 4 2" xfId="6662"/>
    <cellStyle name="Normal 240 5" xfId="5074"/>
    <cellStyle name="Normal 241" xfId="2571"/>
    <cellStyle name="Normal 241 2" xfId="2572"/>
    <cellStyle name="Normal 241 2 2" xfId="2573"/>
    <cellStyle name="Normal 241 2 2 2" xfId="2574"/>
    <cellStyle name="Normal 241 2 2 2 2" xfId="7767"/>
    <cellStyle name="Normal 241 2 2 3" xfId="6179"/>
    <cellStyle name="Normal 241 2 3" xfId="2575"/>
    <cellStyle name="Normal 241 2 3 2" xfId="6974"/>
    <cellStyle name="Normal 241 2 4" xfId="5386"/>
    <cellStyle name="Normal 241 3" xfId="2576"/>
    <cellStyle name="Normal 241 3 2" xfId="2577"/>
    <cellStyle name="Normal 241 3 2 2" xfId="7371"/>
    <cellStyle name="Normal 241 3 3" xfId="5783"/>
    <cellStyle name="Normal 241 4" xfId="2578"/>
    <cellStyle name="Normal 241 4 2" xfId="6578"/>
    <cellStyle name="Normal 241 5" xfId="4990"/>
    <cellStyle name="Normal 242" xfId="2579"/>
    <cellStyle name="Normal 242 2" xfId="2580"/>
    <cellStyle name="Normal 242 2 2" xfId="2581"/>
    <cellStyle name="Normal 242 2 2 2" xfId="2582"/>
    <cellStyle name="Normal 242 2 2 2 2" xfId="7825"/>
    <cellStyle name="Normal 242 2 2 3" xfId="6237"/>
    <cellStyle name="Normal 242 2 3" xfId="2583"/>
    <cellStyle name="Normal 242 2 3 2" xfId="7032"/>
    <cellStyle name="Normal 242 2 4" xfId="5444"/>
    <cellStyle name="Normal 242 3" xfId="2584"/>
    <cellStyle name="Normal 242 3 2" xfId="2585"/>
    <cellStyle name="Normal 242 3 2 2" xfId="7429"/>
    <cellStyle name="Normal 242 3 3" xfId="5841"/>
    <cellStyle name="Normal 242 4" xfId="2586"/>
    <cellStyle name="Normal 242 4 2" xfId="6636"/>
    <cellStyle name="Normal 242 5" xfId="5048"/>
    <cellStyle name="Normal 243" xfId="2587"/>
    <cellStyle name="Normal 243 2" xfId="2588"/>
    <cellStyle name="Normal 243 2 2" xfId="2589"/>
    <cellStyle name="Normal 243 2 2 2" xfId="2590"/>
    <cellStyle name="Normal 243 2 2 2 2" xfId="7829"/>
    <cellStyle name="Normal 243 2 2 3" xfId="6241"/>
    <cellStyle name="Normal 243 2 3" xfId="2591"/>
    <cellStyle name="Normal 243 2 3 2" xfId="7036"/>
    <cellStyle name="Normal 243 2 4" xfId="5448"/>
    <cellStyle name="Normal 243 3" xfId="2592"/>
    <cellStyle name="Normal 243 3 2" xfId="2593"/>
    <cellStyle name="Normal 243 3 2 2" xfId="7433"/>
    <cellStyle name="Normal 243 3 3" xfId="5845"/>
    <cellStyle name="Normal 243 4" xfId="2594"/>
    <cellStyle name="Normal 243 4 2" xfId="6640"/>
    <cellStyle name="Normal 243 5" xfId="5052"/>
    <cellStyle name="Normal 244" xfId="2595"/>
    <cellStyle name="Normal 244 2" xfId="2596"/>
    <cellStyle name="Normal 244 2 2" xfId="2597"/>
    <cellStyle name="Normal 244 2 2 2" xfId="2598"/>
    <cellStyle name="Normal 244 2 2 2 2" xfId="7828"/>
    <cellStyle name="Normal 244 2 2 3" xfId="6240"/>
    <cellStyle name="Normal 244 2 3" xfId="2599"/>
    <cellStyle name="Normal 244 2 3 2" xfId="7035"/>
    <cellStyle name="Normal 244 2 4" xfId="5447"/>
    <cellStyle name="Normal 244 3" xfId="2600"/>
    <cellStyle name="Normal 244 3 2" xfId="2601"/>
    <cellStyle name="Normal 244 3 2 2" xfId="7432"/>
    <cellStyle name="Normal 244 3 3" xfId="5844"/>
    <cellStyle name="Normal 244 4" xfId="2602"/>
    <cellStyle name="Normal 244 4 2" xfId="6639"/>
    <cellStyle name="Normal 244 5" xfId="5051"/>
    <cellStyle name="Normal 245" xfId="2603"/>
    <cellStyle name="Normal 245 2" xfId="2604"/>
    <cellStyle name="Normal 245 2 2" xfId="2605"/>
    <cellStyle name="Normal 245 2 2 2" xfId="2606"/>
    <cellStyle name="Normal 245 2 2 2 2" xfId="7815"/>
    <cellStyle name="Normal 245 2 2 3" xfId="6227"/>
    <cellStyle name="Normal 245 2 3" xfId="2607"/>
    <cellStyle name="Normal 245 2 3 2" xfId="7022"/>
    <cellStyle name="Normal 245 2 4" xfId="5434"/>
    <cellStyle name="Normal 245 3" xfId="2608"/>
    <cellStyle name="Normal 245 3 2" xfId="2609"/>
    <cellStyle name="Normal 245 3 2 2" xfId="7419"/>
    <cellStyle name="Normal 245 3 3" xfId="5831"/>
    <cellStyle name="Normal 245 4" xfId="2610"/>
    <cellStyle name="Normal 245 4 2" xfId="6626"/>
    <cellStyle name="Normal 245 5" xfId="5038"/>
    <cellStyle name="Normal 246" xfId="2611"/>
    <cellStyle name="Normal 246 2" xfId="2612"/>
    <cellStyle name="Normal 246 2 2" xfId="2613"/>
    <cellStyle name="Normal 246 2 2 2" xfId="2614"/>
    <cellStyle name="Normal 246 2 2 2 2" xfId="7866"/>
    <cellStyle name="Normal 246 2 2 3" xfId="6278"/>
    <cellStyle name="Normal 246 2 3" xfId="2615"/>
    <cellStyle name="Normal 246 2 3 2" xfId="7073"/>
    <cellStyle name="Normal 246 2 4" xfId="5485"/>
    <cellStyle name="Normal 246 3" xfId="2616"/>
    <cellStyle name="Normal 246 3 2" xfId="2617"/>
    <cellStyle name="Normal 246 3 2 2" xfId="7470"/>
    <cellStyle name="Normal 246 3 3" xfId="5882"/>
    <cellStyle name="Normal 246 4" xfId="2618"/>
    <cellStyle name="Normal 246 4 2" xfId="6677"/>
    <cellStyle name="Normal 246 5" xfId="5089"/>
    <cellStyle name="Normal 247" xfId="2619"/>
    <cellStyle name="Normal 247 2" xfId="2620"/>
    <cellStyle name="Normal 247 2 2" xfId="2621"/>
    <cellStyle name="Normal 247 2 2 2" xfId="2622"/>
    <cellStyle name="Normal 247 2 2 2 2" xfId="7865"/>
    <cellStyle name="Normal 247 2 2 3" xfId="6277"/>
    <cellStyle name="Normal 247 2 3" xfId="2623"/>
    <cellStyle name="Normal 247 2 3 2" xfId="7072"/>
    <cellStyle name="Normal 247 2 4" xfId="5484"/>
    <cellStyle name="Normal 247 3" xfId="2624"/>
    <cellStyle name="Normal 247 3 2" xfId="2625"/>
    <cellStyle name="Normal 247 3 2 2" xfId="7469"/>
    <cellStyle name="Normal 247 3 3" xfId="5881"/>
    <cellStyle name="Normal 247 4" xfId="2626"/>
    <cellStyle name="Normal 247 4 2" xfId="6676"/>
    <cellStyle name="Normal 247 5" xfId="5088"/>
    <cellStyle name="Normal 248" xfId="2627"/>
    <cellStyle name="Normal 248 2" xfId="2628"/>
    <cellStyle name="Normal 248 2 2" xfId="2629"/>
    <cellStyle name="Normal 248 2 2 2" xfId="2630"/>
    <cellStyle name="Normal 248 2 2 2 2" xfId="7864"/>
    <cellStyle name="Normal 248 2 2 3" xfId="6276"/>
    <cellStyle name="Normal 248 2 3" xfId="2631"/>
    <cellStyle name="Normal 248 2 3 2" xfId="7071"/>
    <cellStyle name="Normal 248 2 4" xfId="5483"/>
    <cellStyle name="Normal 248 3" xfId="2632"/>
    <cellStyle name="Normal 248 3 2" xfId="2633"/>
    <cellStyle name="Normal 248 3 2 2" xfId="7468"/>
    <cellStyle name="Normal 248 3 3" xfId="5880"/>
    <cellStyle name="Normal 248 4" xfId="2634"/>
    <cellStyle name="Normal 248 4 2" xfId="6675"/>
    <cellStyle name="Normal 248 5" xfId="5087"/>
    <cellStyle name="Normal 249" xfId="2635"/>
    <cellStyle name="Normal 249 2" xfId="2636"/>
    <cellStyle name="Normal 249 2 2" xfId="2637"/>
    <cellStyle name="Normal 249 2 2 2" xfId="2638"/>
    <cellStyle name="Normal 249 2 2 2 2" xfId="7850"/>
    <cellStyle name="Normal 249 2 2 3" xfId="6262"/>
    <cellStyle name="Normal 249 2 3" xfId="2639"/>
    <cellStyle name="Normal 249 2 3 2" xfId="7057"/>
    <cellStyle name="Normal 249 2 4" xfId="5469"/>
    <cellStyle name="Normal 249 3" xfId="2640"/>
    <cellStyle name="Normal 249 3 2" xfId="2641"/>
    <cellStyle name="Normal 249 3 2 2" xfId="7454"/>
    <cellStyle name="Normal 249 3 3" xfId="5866"/>
    <cellStyle name="Normal 249 4" xfId="2642"/>
    <cellStyle name="Normal 249 4 2" xfId="6661"/>
    <cellStyle name="Normal 249 5" xfId="5073"/>
    <cellStyle name="Normal 25" xfId="2643"/>
    <cellStyle name="Normal 25 2" xfId="2644"/>
    <cellStyle name="Normal 25 2 2" xfId="2645"/>
    <cellStyle name="Normal 25 2 2 2" xfId="2646"/>
    <cellStyle name="Normal 25 2 2 2 2" xfId="7603"/>
    <cellStyle name="Normal 25 2 2 3" xfId="6015"/>
    <cellStyle name="Normal 25 2 3" xfId="2647"/>
    <cellStyle name="Normal 25 2 3 2" xfId="6810"/>
    <cellStyle name="Normal 25 2 4" xfId="5222"/>
    <cellStyle name="Normal 25 3" xfId="2648"/>
    <cellStyle name="Normal 25 3 2" xfId="2649"/>
    <cellStyle name="Normal 25 3 2 2" xfId="7207"/>
    <cellStyle name="Normal 25 3 3" xfId="5619"/>
    <cellStyle name="Normal 25 4" xfId="2650"/>
    <cellStyle name="Normal 25 4 2" xfId="6414"/>
    <cellStyle name="Normal 25 5" xfId="4826"/>
    <cellStyle name="Normal 250" xfId="2651"/>
    <cellStyle name="Normal 250 2" xfId="2652"/>
    <cellStyle name="Normal 250 2 2" xfId="2653"/>
    <cellStyle name="Normal 250 2 2 2" xfId="2654"/>
    <cellStyle name="Normal 250 2 2 2 2" xfId="7869"/>
    <cellStyle name="Normal 250 2 2 3" xfId="6281"/>
    <cellStyle name="Normal 250 2 3" xfId="2655"/>
    <cellStyle name="Normal 250 2 3 2" xfId="7076"/>
    <cellStyle name="Normal 250 2 4" xfId="5488"/>
    <cellStyle name="Normal 250 3" xfId="2656"/>
    <cellStyle name="Normal 250 3 2" xfId="2657"/>
    <cellStyle name="Normal 250 3 2 2" xfId="7473"/>
    <cellStyle name="Normal 250 3 3" xfId="5885"/>
    <cellStyle name="Normal 250 4" xfId="2658"/>
    <cellStyle name="Normal 250 4 2" xfId="6680"/>
    <cellStyle name="Normal 250 5" xfId="5092"/>
    <cellStyle name="Normal 251" xfId="2659"/>
    <cellStyle name="Normal 251 2" xfId="2660"/>
    <cellStyle name="Normal 251 2 2" xfId="2661"/>
    <cellStyle name="Normal 251 2 2 2" xfId="2662"/>
    <cellStyle name="Normal 251 2 2 2 2" xfId="7863"/>
    <cellStyle name="Normal 251 2 2 3" xfId="6275"/>
    <cellStyle name="Normal 251 2 3" xfId="2663"/>
    <cellStyle name="Normal 251 2 3 2" xfId="7070"/>
    <cellStyle name="Normal 251 2 4" xfId="5482"/>
    <cellStyle name="Normal 251 3" xfId="2664"/>
    <cellStyle name="Normal 251 3 2" xfId="2665"/>
    <cellStyle name="Normal 251 3 2 2" xfId="7467"/>
    <cellStyle name="Normal 251 3 3" xfId="5879"/>
    <cellStyle name="Normal 251 4" xfId="2666"/>
    <cellStyle name="Normal 251 4 2" xfId="6674"/>
    <cellStyle name="Normal 251 5" xfId="5086"/>
    <cellStyle name="Normal 252" xfId="2667"/>
    <cellStyle name="Normal 252 2" xfId="2668"/>
    <cellStyle name="Normal 252 2 2" xfId="2669"/>
    <cellStyle name="Normal 252 2 2 2" xfId="2670"/>
    <cellStyle name="Normal 252 2 2 2 2" xfId="7870"/>
    <cellStyle name="Normal 252 2 2 3" xfId="6282"/>
    <cellStyle name="Normal 252 2 3" xfId="2671"/>
    <cellStyle name="Normal 252 2 3 2" xfId="7077"/>
    <cellStyle name="Normal 252 2 4" xfId="5489"/>
    <cellStyle name="Normal 252 3" xfId="2672"/>
    <cellStyle name="Normal 252 3 2" xfId="2673"/>
    <cellStyle name="Normal 252 3 2 2" xfId="7474"/>
    <cellStyle name="Normal 252 3 3" xfId="5886"/>
    <cellStyle name="Normal 252 4" xfId="2674"/>
    <cellStyle name="Normal 252 4 2" xfId="6681"/>
    <cellStyle name="Normal 252 5" xfId="5093"/>
    <cellStyle name="Normal 253" xfId="2675"/>
    <cellStyle name="Normal 253 2" xfId="2676"/>
    <cellStyle name="Normal 253 2 2" xfId="2677"/>
    <cellStyle name="Normal 253 2 2 2" xfId="2678"/>
    <cellStyle name="Normal 253 2 2 2 2" xfId="7852"/>
    <cellStyle name="Normal 253 2 2 3" xfId="6264"/>
    <cellStyle name="Normal 253 2 3" xfId="2679"/>
    <cellStyle name="Normal 253 2 3 2" xfId="7059"/>
    <cellStyle name="Normal 253 2 4" xfId="5471"/>
    <cellStyle name="Normal 253 3" xfId="2680"/>
    <cellStyle name="Normal 253 3 2" xfId="2681"/>
    <cellStyle name="Normal 253 3 2 2" xfId="7456"/>
    <cellStyle name="Normal 253 3 3" xfId="5868"/>
    <cellStyle name="Normal 253 4" xfId="2682"/>
    <cellStyle name="Normal 253 4 2" xfId="6663"/>
    <cellStyle name="Normal 253 5" xfId="5075"/>
    <cellStyle name="Normal 254" xfId="2683"/>
    <cellStyle name="Normal 254 2" xfId="2684"/>
    <cellStyle name="Normal 254 2 2" xfId="2685"/>
    <cellStyle name="Normal 254 2 2 2" xfId="2686"/>
    <cellStyle name="Normal 254 2 2 2 2" xfId="7861"/>
    <cellStyle name="Normal 254 2 2 3" xfId="6273"/>
    <cellStyle name="Normal 254 2 3" xfId="2687"/>
    <cellStyle name="Normal 254 2 3 2" xfId="7068"/>
    <cellStyle name="Normal 254 2 4" xfId="5480"/>
    <cellStyle name="Normal 254 3" xfId="2688"/>
    <cellStyle name="Normal 254 3 2" xfId="2689"/>
    <cellStyle name="Normal 254 3 2 2" xfId="7465"/>
    <cellStyle name="Normal 254 3 3" xfId="5877"/>
    <cellStyle name="Normal 254 4" xfId="2690"/>
    <cellStyle name="Normal 254 4 2" xfId="6672"/>
    <cellStyle name="Normal 254 5" xfId="5084"/>
    <cellStyle name="Normal 255" xfId="2691"/>
    <cellStyle name="Normal 255 2" xfId="2692"/>
    <cellStyle name="Normal 255 2 2" xfId="2693"/>
    <cellStyle name="Normal 255 2 2 2" xfId="2694"/>
    <cellStyle name="Normal 255 2 2 2 2" xfId="7867"/>
    <cellStyle name="Normal 255 2 2 3" xfId="6279"/>
    <cellStyle name="Normal 255 2 3" xfId="2695"/>
    <cellStyle name="Normal 255 2 3 2" xfId="7074"/>
    <cellStyle name="Normal 255 2 4" xfId="5486"/>
    <cellStyle name="Normal 255 3" xfId="2696"/>
    <cellStyle name="Normal 255 3 2" xfId="2697"/>
    <cellStyle name="Normal 255 3 2 2" xfId="7471"/>
    <cellStyle name="Normal 255 3 3" xfId="5883"/>
    <cellStyle name="Normal 255 4" xfId="2698"/>
    <cellStyle name="Normal 255 4 2" xfId="6678"/>
    <cellStyle name="Normal 255 5" xfId="5090"/>
    <cellStyle name="Normal 256" xfId="2699"/>
    <cellStyle name="Normal 256 2" xfId="2700"/>
    <cellStyle name="Normal 256 2 2" xfId="2701"/>
    <cellStyle name="Normal 256 2 2 2" xfId="2702"/>
    <cellStyle name="Normal 256 2 2 2 2" xfId="7871"/>
    <cellStyle name="Normal 256 2 2 3" xfId="6283"/>
    <cellStyle name="Normal 256 2 3" xfId="2703"/>
    <cellStyle name="Normal 256 2 3 2" xfId="7078"/>
    <cellStyle name="Normal 256 2 4" xfId="5490"/>
    <cellStyle name="Normal 256 3" xfId="2704"/>
    <cellStyle name="Normal 256 3 2" xfId="2705"/>
    <cellStyle name="Normal 256 3 2 2" xfId="7475"/>
    <cellStyle name="Normal 256 3 3" xfId="5887"/>
    <cellStyle name="Normal 256 4" xfId="2706"/>
    <cellStyle name="Normal 256 4 2" xfId="6682"/>
    <cellStyle name="Normal 256 5" xfId="5094"/>
    <cellStyle name="Normal 257" xfId="2707"/>
    <cellStyle name="Normal 257 2" xfId="2708"/>
    <cellStyle name="Normal 257 2 2" xfId="2709"/>
    <cellStyle name="Normal 257 2 2 2" xfId="2710"/>
    <cellStyle name="Normal 257 2 2 2 2" xfId="7853"/>
    <cellStyle name="Normal 257 2 2 3" xfId="6265"/>
    <cellStyle name="Normal 257 2 3" xfId="2711"/>
    <cellStyle name="Normal 257 2 3 2" xfId="7060"/>
    <cellStyle name="Normal 257 2 4" xfId="5472"/>
    <cellStyle name="Normal 257 3" xfId="2712"/>
    <cellStyle name="Normal 257 3 2" xfId="2713"/>
    <cellStyle name="Normal 257 3 2 2" xfId="7457"/>
    <cellStyle name="Normal 257 3 3" xfId="5869"/>
    <cellStyle name="Normal 257 4" xfId="2714"/>
    <cellStyle name="Normal 257 4 2" xfId="6664"/>
    <cellStyle name="Normal 257 5" xfId="5076"/>
    <cellStyle name="Normal 258" xfId="2715"/>
    <cellStyle name="Normal 258 2" xfId="2716"/>
    <cellStyle name="Normal 258 2 2" xfId="2717"/>
    <cellStyle name="Normal 258 2 2 2" xfId="2718"/>
    <cellStyle name="Normal 258 2 2 2 2" xfId="7862"/>
    <cellStyle name="Normal 258 2 2 3" xfId="6274"/>
    <cellStyle name="Normal 258 2 3" xfId="2719"/>
    <cellStyle name="Normal 258 2 3 2" xfId="7069"/>
    <cellStyle name="Normal 258 2 4" xfId="5481"/>
    <cellStyle name="Normal 258 3" xfId="2720"/>
    <cellStyle name="Normal 258 3 2" xfId="2721"/>
    <cellStyle name="Normal 258 3 2 2" xfId="7466"/>
    <cellStyle name="Normal 258 3 3" xfId="5878"/>
    <cellStyle name="Normal 258 4" xfId="2722"/>
    <cellStyle name="Normal 258 4 2" xfId="6673"/>
    <cellStyle name="Normal 258 5" xfId="5085"/>
    <cellStyle name="Normal 259" xfId="2723"/>
    <cellStyle name="Normal 259 2" xfId="2724"/>
    <cellStyle name="Normal 259 2 2" xfId="2725"/>
    <cellStyle name="Normal 259 2 2 2" xfId="2726"/>
    <cellStyle name="Normal 259 2 2 2 2" xfId="7868"/>
    <cellStyle name="Normal 259 2 2 3" xfId="6280"/>
    <cellStyle name="Normal 259 2 3" xfId="2727"/>
    <cellStyle name="Normal 259 2 3 2" xfId="7075"/>
    <cellStyle name="Normal 259 2 4" xfId="5487"/>
    <cellStyle name="Normal 259 3" xfId="2728"/>
    <cellStyle name="Normal 259 3 2" xfId="2729"/>
    <cellStyle name="Normal 259 3 2 2" xfId="7472"/>
    <cellStyle name="Normal 259 3 3" xfId="5884"/>
    <cellStyle name="Normal 259 4" xfId="2730"/>
    <cellStyle name="Normal 259 4 2" xfId="6679"/>
    <cellStyle name="Normal 259 5" xfId="5091"/>
    <cellStyle name="Normal 26" xfId="2731"/>
    <cellStyle name="Normal 26 2" xfId="2732"/>
    <cellStyle name="Normal 26 2 2" xfId="2733"/>
    <cellStyle name="Normal 26 2 2 2" xfId="2734"/>
    <cellStyle name="Normal 26 2 2 2 2" xfId="7611"/>
    <cellStyle name="Normal 26 2 2 3" xfId="6023"/>
    <cellStyle name="Normal 26 2 3" xfId="2735"/>
    <cellStyle name="Normal 26 2 3 2" xfId="6818"/>
    <cellStyle name="Normal 26 2 4" xfId="5230"/>
    <cellStyle name="Normal 26 3" xfId="2736"/>
    <cellStyle name="Normal 26 3 2" xfId="2737"/>
    <cellStyle name="Normal 26 3 2 2" xfId="7215"/>
    <cellStyle name="Normal 26 3 3" xfId="5627"/>
    <cellStyle name="Normal 26 4" xfId="2738"/>
    <cellStyle name="Normal 26 4 2" xfId="6422"/>
    <cellStyle name="Normal 26 5" xfId="4834"/>
    <cellStyle name="Normal 260" xfId="2739"/>
    <cellStyle name="Normal 260 2" xfId="2740"/>
    <cellStyle name="Normal 260 2 2" xfId="2741"/>
    <cellStyle name="Normal 260 2 2 2" xfId="2742"/>
    <cellStyle name="Normal 260 2 2 2 2" xfId="7859"/>
    <cellStyle name="Normal 260 2 2 3" xfId="6271"/>
    <cellStyle name="Normal 260 2 3" xfId="2743"/>
    <cellStyle name="Normal 260 2 3 2" xfId="7066"/>
    <cellStyle name="Normal 260 2 4" xfId="5478"/>
    <cellStyle name="Normal 260 3" xfId="2744"/>
    <cellStyle name="Normal 260 3 2" xfId="2745"/>
    <cellStyle name="Normal 260 3 2 2" xfId="7463"/>
    <cellStyle name="Normal 260 3 3" xfId="5875"/>
    <cellStyle name="Normal 260 4" xfId="2746"/>
    <cellStyle name="Normal 260 4 2" xfId="6670"/>
    <cellStyle name="Normal 260 5" xfId="5082"/>
    <cellStyle name="Normal 261" xfId="2747"/>
    <cellStyle name="Normal 261 2" xfId="2748"/>
    <cellStyle name="Normal 261 2 2" xfId="2749"/>
    <cellStyle name="Normal 261 2 2 2" xfId="2750"/>
    <cellStyle name="Normal 261 2 2 2 2" xfId="7857"/>
    <cellStyle name="Normal 261 2 2 3" xfId="6269"/>
    <cellStyle name="Normal 261 2 3" xfId="2751"/>
    <cellStyle name="Normal 261 2 3 2" xfId="7064"/>
    <cellStyle name="Normal 261 2 4" xfId="5476"/>
    <cellStyle name="Normal 261 3" xfId="2752"/>
    <cellStyle name="Normal 261 3 2" xfId="2753"/>
    <cellStyle name="Normal 261 3 2 2" xfId="7461"/>
    <cellStyle name="Normal 261 3 3" xfId="5873"/>
    <cellStyle name="Normal 261 4" xfId="2754"/>
    <cellStyle name="Normal 261 4 2" xfId="6668"/>
    <cellStyle name="Normal 261 5" xfId="5080"/>
    <cellStyle name="Normal 262" xfId="2755"/>
    <cellStyle name="Normal 262 2" xfId="2756"/>
    <cellStyle name="Normal 262 2 2" xfId="2757"/>
    <cellStyle name="Normal 262 2 2 2" xfId="2758"/>
    <cellStyle name="Normal 262 2 2 2 2" xfId="7855"/>
    <cellStyle name="Normal 262 2 2 3" xfId="6267"/>
    <cellStyle name="Normal 262 2 3" xfId="2759"/>
    <cellStyle name="Normal 262 2 3 2" xfId="7062"/>
    <cellStyle name="Normal 262 2 4" xfId="5474"/>
    <cellStyle name="Normal 262 3" xfId="2760"/>
    <cellStyle name="Normal 262 3 2" xfId="2761"/>
    <cellStyle name="Normal 262 3 2 2" xfId="7459"/>
    <cellStyle name="Normal 262 3 3" xfId="5871"/>
    <cellStyle name="Normal 262 4" xfId="2762"/>
    <cellStyle name="Normal 262 4 2" xfId="6666"/>
    <cellStyle name="Normal 262 5" xfId="5078"/>
    <cellStyle name="Normal 263" xfId="2763"/>
    <cellStyle name="Normal 263 2" xfId="2764"/>
    <cellStyle name="Normal 263 2 2" xfId="2765"/>
    <cellStyle name="Normal 263 2 2 2" xfId="2766"/>
    <cellStyle name="Normal 263 2 2 2 2" xfId="7873"/>
    <cellStyle name="Normal 263 2 2 3" xfId="6285"/>
    <cellStyle name="Normal 263 2 3" xfId="2767"/>
    <cellStyle name="Normal 263 2 3 2" xfId="7080"/>
    <cellStyle name="Normal 263 2 4" xfId="5492"/>
    <cellStyle name="Normal 263 3" xfId="2768"/>
    <cellStyle name="Normal 263 3 2" xfId="2769"/>
    <cellStyle name="Normal 263 3 2 2" xfId="7477"/>
    <cellStyle name="Normal 263 3 3" xfId="5889"/>
    <cellStyle name="Normal 263 4" xfId="2770"/>
    <cellStyle name="Normal 263 4 2" xfId="6684"/>
    <cellStyle name="Normal 263 5" xfId="5096"/>
    <cellStyle name="Normal 264" xfId="2771"/>
    <cellStyle name="Normal 264 2" xfId="2772"/>
    <cellStyle name="Normal 264 2 2" xfId="2773"/>
    <cellStyle name="Normal 264 2 2 2" xfId="2774"/>
    <cellStyle name="Normal 264 2 2 2 2" xfId="7858"/>
    <cellStyle name="Normal 264 2 2 3" xfId="6270"/>
    <cellStyle name="Normal 264 2 3" xfId="2775"/>
    <cellStyle name="Normal 264 2 3 2" xfId="7065"/>
    <cellStyle name="Normal 264 2 4" xfId="5477"/>
    <cellStyle name="Normal 264 3" xfId="2776"/>
    <cellStyle name="Normal 264 3 2" xfId="2777"/>
    <cellStyle name="Normal 264 3 2 2" xfId="7462"/>
    <cellStyle name="Normal 264 3 3" xfId="5874"/>
    <cellStyle name="Normal 264 4" xfId="2778"/>
    <cellStyle name="Normal 264 4 2" xfId="6669"/>
    <cellStyle name="Normal 264 5" xfId="5081"/>
    <cellStyle name="Normal 265" xfId="2779"/>
    <cellStyle name="Normal 265 2" xfId="2780"/>
    <cellStyle name="Normal 265 2 2" xfId="2781"/>
    <cellStyle name="Normal 265 2 2 2" xfId="2782"/>
    <cellStyle name="Normal 265 2 2 2 2" xfId="7856"/>
    <cellStyle name="Normal 265 2 2 3" xfId="6268"/>
    <cellStyle name="Normal 265 2 3" xfId="2783"/>
    <cellStyle name="Normal 265 2 3 2" xfId="7063"/>
    <cellStyle name="Normal 265 2 4" xfId="5475"/>
    <cellStyle name="Normal 265 3" xfId="2784"/>
    <cellStyle name="Normal 265 3 2" xfId="2785"/>
    <cellStyle name="Normal 265 3 2 2" xfId="7460"/>
    <cellStyle name="Normal 265 3 3" xfId="5872"/>
    <cellStyle name="Normal 265 4" xfId="2786"/>
    <cellStyle name="Normal 265 4 2" xfId="6667"/>
    <cellStyle name="Normal 265 5" xfId="5079"/>
    <cellStyle name="Normal 266" xfId="2787"/>
    <cellStyle name="Normal 266 2" xfId="2788"/>
    <cellStyle name="Normal 266 2 2" xfId="2789"/>
    <cellStyle name="Normal 266 2 2 2" xfId="2790"/>
    <cellStyle name="Normal 266 2 2 2 2" xfId="7827"/>
    <cellStyle name="Normal 266 2 2 3" xfId="6239"/>
    <cellStyle name="Normal 266 2 3" xfId="2791"/>
    <cellStyle name="Normal 266 2 3 2" xfId="7034"/>
    <cellStyle name="Normal 266 2 4" xfId="5446"/>
    <cellStyle name="Normal 266 3" xfId="2792"/>
    <cellStyle name="Normal 266 3 2" xfId="2793"/>
    <cellStyle name="Normal 266 3 2 2" xfId="7431"/>
    <cellStyle name="Normal 266 3 3" xfId="5843"/>
    <cellStyle name="Normal 266 4" xfId="2794"/>
    <cellStyle name="Normal 266 4 2" xfId="6638"/>
    <cellStyle name="Normal 266 5" xfId="5050"/>
    <cellStyle name="Normal 267" xfId="2795"/>
    <cellStyle name="Normal 267 2" xfId="2796"/>
    <cellStyle name="Normal 267 2 2" xfId="2797"/>
    <cellStyle name="Normal 267 2 2 2" xfId="2798"/>
    <cellStyle name="Normal 267 2 2 2 2" xfId="7854"/>
    <cellStyle name="Normal 267 2 2 3" xfId="6266"/>
    <cellStyle name="Normal 267 2 3" xfId="2799"/>
    <cellStyle name="Normal 267 2 3 2" xfId="7061"/>
    <cellStyle name="Normal 267 2 4" xfId="5473"/>
    <cellStyle name="Normal 267 3" xfId="2800"/>
    <cellStyle name="Normal 267 3 2" xfId="2801"/>
    <cellStyle name="Normal 267 3 2 2" xfId="7458"/>
    <cellStyle name="Normal 267 3 3" xfId="5870"/>
    <cellStyle name="Normal 267 4" xfId="2802"/>
    <cellStyle name="Normal 267 4 2" xfId="6665"/>
    <cellStyle name="Normal 267 5" xfId="5077"/>
    <cellStyle name="Normal 268" xfId="2803"/>
    <cellStyle name="Normal 268 2" xfId="2804"/>
    <cellStyle name="Normal 268 2 2" xfId="2805"/>
    <cellStyle name="Normal 268 2 2 2" xfId="2806"/>
    <cellStyle name="Normal 268 2 2 2 2" xfId="7872"/>
    <cellStyle name="Normal 268 2 2 3" xfId="6284"/>
    <cellStyle name="Normal 268 2 3" xfId="2807"/>
    <cellStyle name="Normal 268 2 3 2" xfId="7079"/>
    <cellStyle name="Normal 268 2 4" xfId="5491"/>
    <cellStyle name="Normal 268 3" xfId="2808"/>
    <cellStyle name="Normal 268 3 2" xfId="2809"/>
    <cellStyle name="Normal 268 3 2 2" xfId="7476"/>
    <cellStyle name="Normal 268 3 3" xfId="5888"/>
    <cellStyle name="Normal 268 4" xfId="2810"/>
    <cellStyle name="Normal 268 4 2" xfId="6683"/>
    <cellStyle name="Normal 268 5" xfId="5095"/>
    <cellStyle name="Normal 269" xfId="2811"/>
    <cellStyle name="Normal 269 2" xfId="2812"/>
    <cellStyle name="Normal 269 2 2" xfId="2813"/>
    <cellStyle name="Normal 269 2 2 2" xfId="2814"/>
    <cellStyle name="Normal 269 2 2 2 2" xfId="7837"/>
    <cellStyle name="Normal 269 2 2 3" xfId="6249"/>
    <cellStyle name="Normal 269 2 3" xfId="2815"/>
    <cellStyle name="Normal 269 2 3 2" xfId="7044"/>
    <cellStyle name="Normal 269 2 4" xfId="5456"/>
    <cellStyle name="Normal 269 3" xfId="2816"/>
    <cellStyle name="Normal 269 3 2" xfId="2817"/>
    <cellStyle name="Normal 269 3 2 2" xfId="7441"/>
    <cellStyle name="Normal 269 3 3" xfId="5853"/>
    <cellStyle name="Normal 269 4" xfId="2818"/>
    <cellStyle name="Normal 269 4 2" xfId="6648"/>
    <cellStyle name="Normal 269 5" xfId="5060"/>
    <cellStyle name="Normal 27" xfId="2819"/>
    <cellStyle name="Normal 27 2" xfId="2820"/>
    <cellStyle name="Normal 27 2 2" xfId="2821"/>
    <cellStyle name="Normal 27 2 2 2" xfId="2822"/>
    <cellStyle name="Normal 27 2 2 2 2" xfId="7602"/>
    <cellStyle name="Normal 27 2 2 3" xfId="2823"/>
    <cellStyle name="Normal 27 2 2 4" xfId="6014"/>
    <cellStyle name="Normal 27 2 3" xfId="2824"/>
    <cellStyle name="Normal 27 2 3 2" xfId="6809"/>
    <cellStyle name="Normal 27 2 4" xfId="2825"/>
    <cellStyle name="Normal 27 2 5" xfId="5221"/>
    <cellStyle name="Normal 27 3" xfId="2826"/>
    <cellStyle name="Normal 27 3 2" xfId="2827"/>
    <cellStyle name="Normal 27 3 2 2" xfId="7206"/>
    <cellStyle name="Normal 27 3 3" xfId="5618"/>
    <cellStyle name="Normal 27 4" xfId="2828"/>
    <cellStyle name="Normal 27 4 2" xfId="6413"/>
    <cellStyle name="Normal 27 5" xfId="4825"/>
    <cellStyle name="Normal 270" xfId="2829"/>
    <cellStyle name="Normal 270 2" xfId="2830"/>
    <cellStyle name="Normal 270 2 2" xfId="2831"/>
    <cellStyle name="Normal 270 2 2 2" xfId="2832"/>
    <cellStyle name="Normal 270 2 2 2 2" xfId="7874"/>
    <cellStyle name="Normal 270 2 2 3" xfId="6286"/>
    <cellStyle name="Normal 270 2 3" xfId="2833"/>
    <cellStyle name="Normal 270 2 3 2" xfId="7081"/>
    <cellStyle name="Normal 270 2 4" xfId="5493"/>
    <cellStyle name="Normal 270 3" xfId="2834"/>
    <cellStyle name="Normal 270 3 2" xfId="2835"/>
    <cellStyle name="Normal 270 3 2 2" xfId="7478"/>
    <cellStyle name="Normal 270 3 3" xfId="5890"/>
    <cellStyle name="Normal 270 4" xfId="2836"/>
    <cellStyle name="Normal 270 4 2" xfId="6685"/>
    <cellStyle name="Normal 270 5" xfId="5097"/>
    <cellStyle name="Normal 271" xfId="2837"/>
    <cellStyle name="Normal 271 2" xfId="2838"/>
    <cellStyle name="Normal 271 2 2" xfId="2839"/>
    <cellStyle name="Normal 271 2 2 2" xfId="2840"/>
    <cellStyle name="Normal 271 2 2 2 2" xfId="7875"/>
    <cellStyle name="Normal 271 2 2 3" xfId="6287"/>
    <cellStyle name="Normal 271 2 3" xfId="2841"/>
    <cellStyle name="Normal 271 2 3 2" xfId="7082"/>
    <cellStyle name="Normal 271 2 4" xfId="5494"/>
    <cellStyle name="Normal 271 3" xfId="2842"/>
    <cellStyle name="Normal 271 3 2" xfId="2843"/>
    <cellStyle name="Normal 271 3 2 2" xfId="7479"/>
    <cellStyle name="Normal 271 3 3" xfId="5891"/>
    <cellStyle name="Normal 271 4" xfId="2844"/>
    <cellStyle name="Normal 271 4 2" xfId="6686"/>
    <cellStyle name="Normal 271 5" xfId="5098"/>
    <cellStyle name="Normal 272" xfId="2845"/>
    <cellStyle name="Normal 272 2" xfId="2846"/>
    <cellStyle name="Normal 272 2 2" xfId="2847"/>
    <cellStyle name="Normal 272 2 2 2" xfId="2848"/>
    <cellStyle name="Normal 272 2 2 2 2" xfId="7876"/>
    <cellStyle name="Normal 272 2 2 3" xfId="6288"/>
    <cellStyle name="Normal 272 2 3" xfId="2849"/>
    <cellStyle name="Normal 272 2 3 2" xfId="7083"/>
    <cellStyle name="Normal 272 2 4" xfId="5495"/>
    <cellStyle name="Normal 272 3" xfId="2850"/>
    <cellStyle name="Normal 272 3 2" xfId="2851"/>
    <cellStyle name="Normal 272 3 2 2" xfId="7480"/>
    <cellStyle name="Normal 272 3 3" xfId="5892"/>
    <cellStyle name="Normal 272 4" xfId="2852"/>
    <cellStyle name="Normal 272 4 2" xfId="6687"/>
    <cellStyle name="Normal 272 5" xfId="5099"/>
    <cellStyle name="Normal 273" xfId="2853"/>
    <cellStyle name="Normal 273 2" xfId="2854"/>
    <cellStyle name="Normal 273 2 2" xfId="2855"/>
    <cellStyle name="Normal 273 2 2 2" xfId="2856"/>
    <cellStyle name="Normal 273 2 2 2 2" xfId="7877"/>
    <cellStyle name="Normal 273 2 2 3" xfId="6289"/>
    <cellStyle name="Normal 273 2 3" xfId="2857"/>
    <cellStyle name="Normal 273 2 3 2" xfId="7084"/>
    <cellStyle name="Normal 273 2 4" xfId="5496"/>
    <cellStyle name="Normal 273 3" xfId="2858"/>
    <cellStyle name="Normal 273 3 2" xfId="2859"/>
    <cellStyle name="Normal 273 3 2 2" xfId="7481"/>
    <cellStyle name="Normal 273 3 3" xfId="5893"/>
    <cellStyle name="Normal 273 4" xfId="2860"/>
    <cellStyle name="Normal 273 4 2" xfId="6688"/>
    <cellStyle name="Normal 273 5" xfId="5100"/>
    <cellStyle name="Normal 274" xfId="2861"/>
    <cellStyle name="Normal 274 2" xfId="2862"/>
    <cellStyle name="Normal 274 2 2" xfId="2863"/>
    <cellStyle name="Normal 274 2 2 2" xfId="2864"/>
    <cellStyle name="Normal 274 2 2 2 2" xfId="7878"/>
    <cellStyle name="Normal 274 2 2 3" xfId="6290"/>
    <cellStyle name="Normal 274 2 3" xfId="2865"/>
    <cellStyle name="Normal 274 2 3 2" xfId="7085"/>
    <cellStyle name="Normal 274 2 4" xfId="5497"/>
    <cellStyle name="Normal 274 3" xfId="2866"/>
    <cellStyle name="Normal 274 3 2" xfId="2867"/>
    <cellStyle name="Normal 274 3 2 2" xfId="7482"/>
    <cellStyle name="Normal 274 3 3" xfId="5894"/>
    <cellStyle name="Normal 274 4" xfId="2868"/>
    <cellStyle name="Normal 274 4 2" xfId="6689"/>
    <cellStyle name="Normal 274 5" xfId="5101"/>
    <cellStyle name="Normal 275" xfId="2869"/>
    <cellStyle name="Normal 275 2" xfId="2870"/>
    <cellStyle name="Normal 275 2 2" xfId="2871"/>
    <cellStyle name="Normal 275 2 2 2" xfId="2872"/>
    <cellStyle name="Normal 275 2 2 2 2" xfId="7879"/>
    <cellStyle name="Normal 275 2 2 3" xfId="6291"/>
    <cellStyle name="Normal 275 2 3" xfId="2873"/>
    <cellStyle name="Normal 275 2 3 2" xfId="7086"/>
    <cellStyle name="Normal 275 2 4" xfId="5498"/>
    <cellStyle name="Normal 275 3" xfId="2874"/>
    <cellStyle name="Normal 275 3 2" xfId="2875"/>
    <cellStyle name="Normal 275 3 2 2" xfId="7483"/>
    <cellStyle name="Normal 275 3 3" xfId="5895"/>
    <cellStyle name="Normal 275 4" xfId="2876"/>
    <cellStyle name="Normal 275 4 2" xfId="6690"/>
    <cellStyle name="Normal 275 5" xfId="5102"/>
    <cellStyle name="Normal 276" xfId="2877"/>
    <cellStyle name="Normal 276 2" xfId="2878"/>
    <cellStyle name="Normal 276 2 2" xfId="2879"/>
    <cellStyle name="Normal 276 2 2 2" xfId="2880"/>
    <cellStyle name="Normal 276 2 2 2 2" xfId="7880"/>
    <cellStyle name="Normal 276 2 2 3" xfId="6292"/>
    <cellStyle name="Normal 276 2 3" xfId="2881"/>
    <cellStyle name="Normal 276 2 3 2" xfId="7087"/>
    <cellStyle name="Normal 276 2 4" xfId="5499"/>
    <cellStyle name="Normal 276 3" xfId="2882"/>
    <cellStyle name="Normal 276 3 2" xfId="2883"/>
    <cellStyle name="Normal 276 3 2 2" xfId="7484"/>
    <cellStyle name="Normal 276 3 3" xfId="5896"/>
    <cellStyle name="Normal 276 4" xfId="2884"/>
    <cellStyle name="Normal 276 4 2" xfId="6691"/>
    <cellStyle name="Normal 276 5" xfId="5103"/>
    <cellStyle name="Normal 277" xfId="2885"/>
    <cellStyle name="Normal 277 2" xfId="2886"/>
    <cellStyle name="Normal 277 2 2" xfId="2887"/>
    <cellStyle name="Normal 277 2 2 2" xfId="2888"/>
    <cellStyle name="Normal 277 2 2 2 2" xfId="7881"/>
    <cellStyle name="Normal 277 2 2 3" xfId="6293"/>
    <cellStyle name="Normal 277 2 3" xfId="2889"/>
    <cellStyle name="Normal 277 2 3 2" xfId="7088"/>
    <cellStyle name="Normal 277 2 4" xfId="5500"/>
    <cellStyle name="Normal 277 3" xfId="2890"/>
    <cellStyle name="Normal 277 3 2" xfId="2891"/>
    <cellStyle name="Normal 277 3 2 2" xfId="7485"/>
    <cellStyle name="Normal 277 3 3" xfId="5897"/>
    <cellStyle name="Normal 277 4" xfId="2892"/>
    <cellStyle name="Normal 277 4 2" xfId="6692"/>
    <cellStyle name="Normal 277 5" xfId="5104"/>
    <cellStyle name="Normal 278" xfId="2893"/>
    <cellStyle name="Normal 278 2" xfId="2894"/>
    <cellStyle name="Normal 278 2 2" xfId="2895"/>
    <cellStyle name="Normal 278 2 2 2" xfId="2896"/>
    <cellStyle name="Normal 278 2 2 2 2" xfId="7882"/>
    <cellStyle name="Normal 278 2 2 3" xfId="6294"/>
    <cellStyle name="Normal 278 2 3" xfId="2897"/>
    <cellStyle name="Normal 278 2 3 2" xfId="7089"/>
    <cellStyle name="Normal 278 2 4" xfId="5501"/>
    <cellStyle name="Normal 278 3" xfId="2898"/>
    <cellStyle name="Normal 278 3 2" xfId="2899"/>
    <cellStyle name="Normal 278 3 2 2" xfId="7486"/>
    <cellStyle name="Normal 278 3 3" xfId="5898"/>
    <cellStyle name="Normal 278 4" xfId="2900"/>
    <cellStyle name="Normal 278 4 2" xfId="6693"/>
    <cellStyle name="Normal 278 5" xfId="5105"/>
    <cellStyle name="Normal 279" xfId="2901"/>
    <cellStyle name="Normal 279 2" xfId="2902"/>
    <cellStyle name="Normal 279 2 2" xfId="2903"/>
    <cellStyle name="Normal 279 2 2 2" xfId="2904"/>
    <cellStyle name="Normal 279 2 2 2 2" xfId="7883"/>
    <cellStyle name="Normal 279 2 2 3" xfId="6295"/>
    <cellStyle name="Normal 279 2 3" xfId="2905"/>
    <cellStyle name="Normal 279 2 3 2" xfId="7090"/>
    <cellStyle name="Normal 279 2 4" xfId="5502"/>
    <cellStyle name="Normal 279 3" xfId="2906"/>
    <cellStyle name="Normal 279 3 2" xfId="2907"/>
    <cellStyle name="Normal 279 3 2 2" xfId="7487"/>
    <cellStyle name="Normal 279 3 3" xfId="5899"/>
    <cellStyle name="Normal 279 4" xfId="2908"/>
    <cellStyle name="Normal 279 4 2" xfId="6694"/>
    <cellStyle name="Normal 279 5" xfId="5106"/>
    <cellStyle name="Normal 28" xfId="2909"/>
    <cellStyle name="Normal 28 2" xfId="2910"/>
    <cellStyle name="Normal 28 2 2" xfId="2911"/>
    <cellStyle name="Normal 28 2 2 2" xfId="2912"/>
    <cellStyle name="Normal 28 2 2 2 2" xfId="7615"/>
    <cellStyle name="Normal 28 2 2 3" xfId="6027"/>
    <cellStyle name="Normal 28 2 3" xfId="2913"/>
    <cellStyle name="Normal 28 2 3 2" xfId="6822"/>
    <cellStyle name="Normal 28 2 4" xfId="5234"/>
    <cellStyle name="Normal 28 3" xfId="2914"/>
    <cellStyle name="Normal 28 3 2" xfId="2915"/>
    <cellStyle name="Normal 28 3 2 2" xfId="7219"/>
    <cellStyle name="Normal 28 3 3" xfId="5631"/>
    <cellStyle name="Normal 28 4" xfId="2916"/>
    <cellStyle name="Normal 28 4 2" xfId="6426"/>
    <cellStyle name="Normal 28 5" xfId="4838"/>
    <cellStyle name="Normal 280" xfId="2917"/>
    <cellStyle name="Normal 280 2" xfId="2918"/>
    <cellStyle name="Normal 280 2 2" xfId="2919"/>
    <cellStyle name="Normal 280 2 2 2" xfId="2920"/>
    <cellStyle name="Normal 280 2 2 2 2" xfId="7884"/>
    <cellStyle name="Normal 280 2 2 3" xfId="6296"/>
    <cellStyle name="Normal 280 2 3" xfId="2921"/>
    <cellStyle name="Normal 280 2 3 2" xfId="7091"/>
    <cellStyle name="Normal 280 2 4" xfId="5503"/>
    <cellStyle name="Normal 280 3" xfId="2922"/>
    <cellStyle name="Normal 280 3 2" xfId="2923"/>
    <cellStyle name="Normal 280 3 2 2" xfId="7488"/>
    <cellStyle name="Normal 280 3 3" xfId="5900"/>
    <cellStyle name="Normal 280 4" xfId="2924"/>
    <cellStyle name="Normal 280 4 2" xfId="6695"/>
    <cellStyle name="Normal 280 5" xfId="5107"/>
    <cellStyle name="Normal 281" xfId="2925"/>
    <cellStyle name="Normal 281 2" xfId="2926"/>
    <cellStyle name="Normal 281 2 2" xfId="2927"/>
    <cellStyle name="Normal 281 2 2 2" xfId="2928"/>
    <cellStyle name="Normal 281 2 2 2 2" xfId="7885"/>
    <cellStyle name="Normal 281 2 2 3" xfId="6297"/>
    <cellStyle name="Normal 281 2 3" xfId="2929"/>
    <cellStyle name="Normal 281 2 3 2" xfId="7092"/>
    <cellStyle name="Normal 281 2 4" xfId="5504"/>
    <cellStyle name="Normal 281 3" xfId="2930"/>
    <cellStyle name="Normal 281 3 2" xfId="2931"/>
    <cellStyle name="Normal 281 3 2 2" xfId="7489"/>
    <cellStyle name="Normal 281 3 3" xfId="5901"/>
    <cellStyle name="Normal 281 4" xfId="2932"/>
    <cellStyle name="Normal 281 4 2" xfId="6696"/>
    <cellStyle name="Normal 281 5" xfId="5108"/>
    <cellStyle name="Normal 282" xfId="2933"/>
    <cellStyle name="Normal 282 2" xfId="2934"/>
    <cellStyle name="Normal 282 2 2" xfId="2935"/>
    <cellStyle name="Normal 282 2 2 2" xfId="2936"/>
    <cellStyle name="Normal 282 2 2 2 2" xfId="7886"/>
    <cellStyle name="Normal 282 2 2 3" xfId="6298"/>
    <cellStyle name="Normal 282 2 3" xfId="2937"/>
    <cellStyle name="Normal 282 2 3 2" xfId="7093"/>
    <cellStyle name="Normal 282 2 4" xfId="5505"/>
    <cellStyle name="Normal 282 3" xfId="2938"/>
    <cellStyle name="Normal 282 3 2" xfId="2939"/>
    <cellStyle name="Normal 282 3 2 2" xfId="7490"/>
    <cellStyle name="Normal 282 3 3" xfId="5902"/>
    <cellStyle name="Normal 282 4" xfId="2940"/>
    <cellStyle name="Normal 282 4 2" xfId="6697"/>
    <cellStyle name="Normal 282 5" xfId="5109"/>
    <cellStyle name="Normal 283" xfId="2941"/>
    <cellStyle name="Normal 283 2" xfId="2942"/>
    <cellStyle name="Normal 283 2 2" xfId="2943"/>
    <cellStyle name="Normal 283 2 2 2" xfId="2944"/>
    <cellStyle name="Normal 283 2 2 2 2" xfId="7887"/>
    <cellStyle name="Normal 283 2 2 3" xfId="6299"/>
    <cellStyle name="Normal 283 2 3" xfId="2945"/>
    <cellStyle name="Normal 283 2 3 2" xfId="7094"/>
    <cellStyle name="Normal 283 2 4" xfId="5506"/>
    <cellStyle name="Normal 283 3" xfId="2946"/>
    <cellStyle name="Normal 283 3 2" xfId="2947"/>
    <cellStyle name="Normal 283 3 2 2" xfId="7491"/>
    <cellStyle name="Normal 283 3 3" xfId="5903"/>
    <cellStyle name="Normal 283 4" xfId="2948"/>
    <cellStyle name="Normal 283 4 2" xfId="6698"/>
    <cellStyle name="Normal 283 5" xfId="5110"/>
    <cellStyle name="Normal 284" xfId="2949"/>
    <cellStyle name="Normal 284 2" xfId="2950"/>
    <cellStyle name="Normal 284 2 2" xfId="2951"/>
    <cellStyle name="Normal 284 2 2 2" xfId="2952"/>
    <cellStyle name="Normal 284 2 2 2 2" xfId="7888"/>
    <cellStyle name="Normal 284 2 2 3" xfId="6300"/>
    <cellStyle name="Normal 284 2 3" xfId="2953"/>
    <cellStyle name="Normal 284 2 3 2" xfId="7095"/>
    <cellStyle name="Normal 284 2 4" xfId="5507"/>
    <cellStyle name="Normal 284 3" xfId="2954"/>
    <cellStyle name="Normal 284 3 2" xfId="2955"/>
    <cellStyle name="Normal 284 3 2 2" xfId="7492"/>
    <cellStyle name="Normal 284 3 3" xfId="5904"/>
    <cellStyle name="Normal 284 4" xfId="2956"/>
    <cellStyle name="Normal 284 4 2" xfId="6699"/>
    <cellStyle name="Normal 284 5" xfId="5111"/>
    <cellStyle name="Normal 285" xfId="2957"/>
    <cellStyle name="Normal 285 2" xfId="2958"/>
    <cellStyle name="Normal 285 2 2" xfId="2959"/>
    <cellStyle name="Normal 285 2 2 2" xfId="2960"/>
    <cellStyle name="Normal 285 2 2 2 2" xfId="7889"/>
    <cellStyle name="Normal 285 2 2 3" xfId="6301"/>
    <cellStyle name="Normal 285 2 3" xfId="2961"/>
    <cellStyle name="Normal 285 2 3 2" xfId="7096"/>
    <cellStyle name="Normal 285 2 4" xfId="5508"/>
    <cellStyle name="Normal 285 3" xfId="2962"/>
    <cellStyle name="Normal 285 3 2" xfId="2963"/>
    <cellStyle name="Normal 285 3 2 2" xfId="7493"/>
    <cellStyle name="Normal 285 3 3" xfId="5905"/>
    <cellStyle name="Normal 285 4" xfId="2964"/>
    <cellStyle name="Normal 285 4 2" xfId="6700"/>
    <cellStyle name="Normal 285 5" xfId="5112"/>
    <cellStyle name="Normal 286" xfId="2965"/>
    <cellStyle name="Normal 286 2" xfId="2966"/>
    <cellStyle name="Normal 286 2 2" xfId="2967"/>
    <cellStyle name="Normal 286 2 2 2" xfId="2968"/>
    <cellStyle name="Normal 286 2 2 2 2" xfId="7890"/>
    <cellStyle name="Normal 286 2 2 3" xfId="6302"/>
    <cellStyle name="Normal 286 2 3" xfId="2969"/>
    <cellStyle name="Normal 286 2 3 2" xfId="7097"/>
    <cellStyle name="Normal 286 2 4" xfId="5509"/>
    <cellStyle name="Normal 286 3" xfId="2970"/>
    <cellStyle name="Normal 286 3 2" xfId="2971"/>
    <cellStyle name="Normal 286 3 2 2" xfId="7494"/>
    <cellStyle name="Normal 286 3 3" xfId="5906"/>
    <cellStyle name="Normal 286 4" xfId="2972"/>
    <cellStyle name="Normal 286 4 2" xfId="6701"/>
    <cellStyle name="Normal 286 5" xfId="5113"/>
    <cellStyle name="Normal 287" xfId="2973"/>
    <cellStyle name="Normal 287 2" xfId="2974"/>
    <cellStyle name="Normal 287 2 2" xfId="2975"/>
    <cellStyle name="Normal 287 2 2 2" xfId="2976"/>
    <cellStyle name="Normal 287 2 2 2 2" xfId="7891"/>
    <cellStyle name="Normal 287 2 2 3" xfId="6303"/>
    <cellStyle name="Normal 287 2 3" xfId="2977"/>
    <cellStyle name="Normal 287 2 3 2" xfId="7098"/>
    <cellStyle name="Normal 287 2 4" xfId="5510"/>
    <cellStyle name="Normal 287 3" xfId="2978"/>
    <cellStyle name="Normal 287 3 2" xfId="2979"/>
    <cellStyle name="Normal 287 3 2 2" xfId="7495"/>
    <cellStyle name="Normal 287 3 3" xfId="5907"/>
    <cellStyle name="Normal 287 4" xfId="2980"/>
    <cellStyle name="Normal 287 4 2" xfId="6702"/>
    <cellStyle name="Normal 287 5" xfId="5114"/>
    <cellStyle name="Normal 288" xfId="2981"/>
    <cellStyle name="Normal 288 2" xfId="2982"/>
    <cellStyle name="Normal 288 2 2" xfId="2983"/>
    <cellStyle name="Normal 288 2 2 2" xfId="2984"/>
    <cellStyle name="Normal 288 2 2 2 2" xfId="7892"/>
    <cellStyle name="Normal 288 2 2 3" xfId="6304"/>
    <cellStyle name="Normal 288 2 3" xfId="2985"/>
    <cellStyle name="Normal 288 2 3 2" xfId="7099"/>
    <cellStyle name="Normal 288 2 4" xfId="5511"/>
    <cellStyle name="Normal 288 3" xfId="2986"/>
    <cellStyle name="Normal 288 3 2" xfId="2987"/>
    <cellStyle name="Normal 288 3 2 2" xfId="7496"/>
    <cellStyle name="Normal 288 3 3" xfId="5908"/>
    <cellStyle name="Normal 288 4" xfId="2988"/>
    <cellStyle name="Normal 288 4 2" xfId="6703"/>
    <cellStyle name="Normal 288 5" xfId="5115"/>
    <cellStyle name="Normal 289" xfId="2989"/>
    <cellStyle name="Normal 289 2" xfId="2990"/>
    <cellStyle name="Normal 289 2 2" xfId="2991"/>
    <cellStyle name="Normal 289 2 2 2" xfId="2992"/>
    <cellStyle name="Normal 289 2 2 2 2" xfId="7893"/>
    <cellStyle name="Normal 289 2 2 3" xfId="6305"/>
    <cellStyle name="Normal 289 2 3" xfId="2993"/>
    <cellStyle name="Normal 289 2 3 2" xfId="7100"/>
    <cellStyle name="Normal 289 2 4" xfId="5512"/>
    <cellStyle name="Normal 289 3" xfId="2994"/>
    <cellStyle name="Normal 289 3 2" xfId="2995"/>
    <cellStyle name="Normal 289 3 2 2" xfId="7497"/>
    <cellStyle name="Normal 289 3 3" xfId="5909"/>
    <cellStyle name="Normal 289 4" xfId="2996"/>
    <cellStyle name="Normal 289 4 2" xfId="6704"/>
    <cellStyle name="Normal 289 5" xfId="5116"/>
    <cellStyle name="Normal 29" xfId="2997"/>
    <cellStyle name="Normal 29 2" xfId="2998"/>
    <cellStyle name="Normal 29 2 2" xfId="2999"/>
    <cellStyle name="Normal 29 2 2 2" xfId="3000"/>
    <cellStyle name="Normal 29 2 2 2 2" xfId="7609"/>
    <cellStyle name="Normal 29 2 2 3" xfId="6021"/>
    <cellStyle name="Normal 29 2 3" xfId="3001"/>
    <cellStyle name="Normal 29 2 3 2" xfId="6816"/>
    <cellStyle name="Normal 29 2 4" xfId="5228"/>
    <cellStyle name="Normal 29 3" xfId="3002"/>
    <cellStyle name="Normal 29 3 2" xfId="3003"/>
    <cellStyle name="Normal 29 3 2 2" xfId="7213"/>
    <cellStyle name="Normal 29 3 3" xfId="5625"/>
    <cellStyle name="Normal 29 4" xfId="3004"/>
    <cellStyle name="Normal 29 4 2" xfId="6420"/>
    <cellStyle name="Normal 29 5" xfId="4832"/>
    <cellStyle name="Normal 290" xfId="3005"/>
    <cellStyle name="Normal 290 2" xfId="3006"/>
    <cellStyle name="Normal 290 2 2" xfId="3007"/>
    <cellStyle name="Normal 290 2 2 2" xfId="3008"/>
    <cellStyle name="Normal 290 2 2 2 2" xfId="7894"/>
    <cellStyle name="Normal 290 2 2 3" xfId="6306"/>
    <cellStyle name="Normal 290 2 3" xfId="3009"/>
    <cellStyle name="Normal 290 2 3 2" xfId="7101"/>
    <cellStyle name="Normal 290 2 4" xfId="5513"/>
    <cellStyle name="Normal 290 3" xfId="3010"/>
    <cellStyle name="Normal 290 3 2" xfId="3011"/>
    <cellStyle name="Normal 290 3 2 2" xfId="7498"/>
    <cellStyle name="Normal 290 3 3" xfId="5910"/>
    <cellStyle name="Normal 290 4" xfId="3012"/>
    <cellStyle name="Normal 290 4 2" xfId="6705"/>
    <cellStyle name="Normal 290 5" xfId="5117"/>
    <cellStyle name="Normal 291" xfId="3013"/>
    <cellStyle name="Normal 291 2" xfId="3014"/>
    <cellStyle name="Normal 291 2 2" xfId="3015"/>
    <cellStyle name="Normal 291 2 2 2" xfId="3016"/>
    <cellStyle name="Normal 291 2 2 2 2" xfId="7895"/>
    <cellStyle name="Normal 291 2 2 3" xfId="6307"/>
    <cellStyle name="Normal 291 2 3" xfId="3017"/>
    <cellStyle name="Normal 291 2 3 2" xfId="7102"/>
    <cellStyle name="Normal 291 2 4" xfId="5514"/>
    <cellStyle name="Normal 291 3" xfId="3018"/>
    <cellStyle name="Normal 291 3 2" xfId="3019"/>
    <cellStyle name="Normal 291 3 2 2" xfId="7499"/>
    <cellStyle name="Normal 291 3 3" xfId="5911"/>
    <cellStyle name="Normal 291 4" xfId="3020"/>
    <cellStyle name="Normal 291 4 2" xfId="6706"/>
    <cellStyle name="Normal 291 5" xfId="5118"/>
    <cellStyle name="Normal 292" xfId="3021"/>
    <cellStyle name="Normal 292 2" xfId="3022"/>
    <cellStyle name="Normal 292 2 2" xfId="3023"/>
    <cellStyle name="Normal 292 2 2 2" xfId="3024"/>
    <cellStyle name="Normal 292 2 2 2 2" xfId="7896"/>
    <cellStyle name="Normal 292 2 2 3" xfId="6308"/>
    <cellStyle name="Normal 292 2 3" xfId="3025"/>
    <cellStyle name="Normal 292 2 3 2" xfId="7103"/>
    <cellStyle name="Normal 292 2 4" xfId="5515"/>
    <cellStyle name="Normal 292 3" xfId="3026"/>
    <cellStyle name="Normal 292 3 2" xfId="3027"/>
    <cellStyle name="Normal 292 3 2 2" xfId="7500"/>
    <cellStyle name="Normal 292 3 3" xfId="5912"/>
    <cellStyle name="Normal 292 4" xfId="3028"/>
    <cellStyle name="Normal 292 4 2" xfId="6707"/>
    <cellStyle name="Normal 292 5" xfId="5119"/>
    <cellStyle name="Normal 293" xfId="3029"/>
    <cellStyle name="Normal 293 2" xfId="3030"/>
    <cellStyle name="Normal 293 2 2" xfId="3031"/>
    <cellStyle name="Normal 293 2 2 2" xfId="3032"/>
    <cellStyle name="Normal 293 2 2 2 2" xfId="7897"/>
    <cellStyle name="Normal 293 2 2 3" xfId="6309"/>
    <cellStyle name="Normal 293 2 3" xfId="3033"/>
    <cellStyle name="Normal 293 2 3 2" xfId="7104"/>
    <cellStyle name="Normal 293 2 4" xfId="5516"/>
    <cellStyle name="Normal 293 3" xfId="3034"/>
    <cellStyle name="Normal 293 3 2" xfId="3035"/>
    <cellStyle name="Normal 293 3 2 2" xfId="7501"/>
    <cellStyle name="Normal 293 3 3" xfId="5913"/>
    <cellStyle name="Normal 293 4" xfId="3036"/>
    <cellStyle name="Normal 293 4 2" xfId="6708"/>
    <cellStyle name="Normal 293 5" xfId="5120"/>
    <cellStyle name="Normal 294" xfId="3037"/>
    <cellStyle name="Normal 294 2" xfId="3038"/>
    <cellStyle name="Normal 294 2 2" xfId="3039"/>
    <cellStyle name="Normal 294 2 2 2" xfId="3040"/>
    <cellStyle name="Normal 294 2 2 2 2" xfId="7898"/>
    <cellStyle name="Normal 294 2 2 3" xfId="6310"/>
    <cellStyle name="Normal 294 2 3" xfId="3041"/>
    <cellStyle name="Normal 294 2 3 2" xfId="7105"/>
    <cellStyle name="Normal 294 2 4" xfId="5517"/>
    <cellStyle name="Normal 294 3" xfId="3042"/>
    <cellStyle name="Normal 294 3 2" xfId="3043"/>
    <cellStyle name="Normal 294 3 2 2" xfId="7502"/>
    <cellStyle name="Normal 294 3 3" xfId="5914"/>
    <cellStyle name="Normal 294 4" xfId="3044"/>
    <cellStyle name="Normal 294 4 2" xfId="6709"/>
    <cellStyle name="Normal 294 5" xfId="5121"/>
    <cellStyle name="Normal 295" xfId="3045"/>
    <cellStyle name="Normal 295 2" xfId="3046"/>
    <cellStyle name="Normal 295 2 2" xfId="3047"/>
    <cellStyle name="Normal 295 2 2 2" xfId="3048"/>
    <cellStyle name="Normal 295 2 2 2 2" xfId="7899"/>
    <cellStyle name="Normal 295 2 2 3" xfId="6311"/>
    <cellStyle name="Normal 295 2 3" xfId="3049"/>
    <cellStyle name="Normal 295 2 3 2" xfId="7106"/>
    <cellStyle name="Normal 295 2 4" xfId="5518"/>
    <cellStyle name="Normal 295 3" xfId="3050"/>
    <cellStyle name="Normal 295 3 2" xfId="3051"/>
    <cellStyle name="Normal 295 3 2 2" xfId="7503"/>
    <cellStyle name="Normal 295 3 3" xfId="5915"/>
    <cellStyle name="Normal 295 4" xfId="3052"/>
    <cellStyle name="Normal 295 4 2" xfId="6710"/>
    <cellStyle name="Normal 295 5" xfId="5122"/>
    <cellStyle name="Normal 296" xfId="3053"/>
    <cellStyle name="Normal 296 2" xfId="3054"/>
    <cellStyle name="Normal 296 2 2" xfId="3055"/>
    <cellStyle name="Normal 296 2 2 2" xfId="3056"/>
    <cellStyle name="Normal 296 2 2 2 2" xfId="7900"/>
    <cellStyle name="Normal 296 2 2 3" xfId="6312"/>
    <cellStyle name="Normal 296 2 3" xfId="3057"/>
    <cellStyle name="Normal 296 2 3 2" xfId="7107"/>
    <cellStyle name="Normal 296 2 4" xfId="5519"/>
    <cellStyle name="Normal 296 3" xfId="3058"/>
    <cellStyle name="Normal 296 3 2" xfId="3059"/>
    <cellStyle name="Normal 296 3 2 2" xfId="7504"/>
    <cellStyle name="Normal 296 3 3" xfId="5916"/>
    <cellStyle name="Normal 296 4" xfId="3060"/>
    <cellStyle name="Normal 296 4 2" xfId="6711"/>
    <cellStyle name="Normal 296 5" xfId="5123"/>
    <cellStyle name="Normal 297" xfId="3061"/>
    <cellStyle name="Normal 297 2" xfId="3062"/>
    <cellStyle name="Normal 297 2 2" xfId="3063"/>
    <cellStyle name="Normal 297 2 2 2" xfId="3064"/>
    <cellStyle name="Normal 297 2 2 2 2" xfId="7901"/>
    <cellStyle name="Normal 297 2 2 3" xfId="6313"/>
    <cellStyle name="Normal 297 2 3" xfId="3065"/>
    <cellStyle name="Normal 297 2 3 2" xfId="7108"/>
    <cellStyle name="Normal 297 2 4" xfId="5520"/>
    <cellStyle name="Normal 297 3" xfId="3066"/>
    <cellStyle name="Normal 297 3 2" xfId="3067"/>
    <cellStyle name="Normal 297 3 2 2" xfId="7505"/>
    <cellStyle name="Normal 297 3 3" xfId="5917"/>
    <cellStyle name="Normal 297 4" xfId="3068"/>
    <cellStyle name="Normal 297 4 2" xfId="6712"/>
    <cellStyle name="Normal 297 5" xfId="5124"/>
    <cellStyle name="Normal 298" xfId="3069"/>
    <cellStyle name="Normal 298 2" xfId="3070"/>
    <cellStyle name="Normal 298 2 2" xfId="3071"/>
    <cellStyle name="Normal 298 2 2 2" xfId="3072"/>
    <cellStyle name="Normal 298 2 2 2 2" xfId="7902"/>
    <cellStyle name="Normal 298 2 2 3" xfId="6314"/>
    <cellStyle name="Normal 298 2 3" xfId="3073"/>
    <cellStyle name="Normal 298 2 3 2" xfId="7109"/>
    <cellStyle name="Normal 298 2 4" xfId="5521"/>
    <cellStyle name="Normal 298 3" xfId="3074"/>
    <cellStyle name="Normal 298 3 2" xfId="3075"/>
    <cellStyle name="Normal 298 3 2 2" xfId="7506"/>
    <cellStyle name="Normal 298 3 3" xfId="5918"/>
    <cellStyle name="Normal 298 4" xfId="3076"/>
    <cellStyle name="Normal 298 4 2" xfId="6713"/>
    <cellStyle name="Normal 298 5" xfId="5125"/>
    <cellStyle name="Normal 299" xfId="3077"/>
    <cellStyle name="Normal 299 2" xfId="3078"/>
    <cellStyle name="Normal 299 2 2" xfId="3079"/>
    <cellStyle name="Normal 299 2 2 2" xfId="3080"/>
    <cellStyle name="Normal 299 2 2 2 2" xfId="7903"/>
    <cellStyle name="Normal 299 2 2 3" xfId="6315"/>
    <cellStyle name="Normal 299 2 3" xfId="3081"/>
    <cellStyle name="Normal 299 2 3 2" xfId="7110"/>
    <cellStyle name="Normal 299 2 4" xfId="5522"/>
    <cellStyle name="Normal 299 3" xfId="3082"/>
    <cellStyle name="Normal 299 3 2" xfId="3083"/>
    <cellStyle name="Normal 299 3 2 2" xfId="7507"/>
    <cellStyle name="Normal 299 3 3" xfId="5919"/>
    <cellStyle name="Normal 299 4" xfId="3084"/>
    <cellStyle name="Normal 299 4 2" xfId="6714"/>
    <cellStyle name="Normal 299 5" xfId="5126"/>
    <cellStyle name="Normal 3" xfId="3085"/>
    <cellStyle name="Normal 3 2" xfId="3086"/>
    <cellStyle name="Normal 3 3" xfId="3087"/>
    <cellStyle name="Normal 3 4" xfId="8067"/>
    <cellStyle name="Normal 30" xfId="3088"/>
    <cellStyle name="Normal 30 2" xfId="3089"/>
    <cellStyle name="Normal 30 2 2" xfId="3090"/>
    <cellStyle name="Normal 30 2 2 2" xfId="3091"/>
    <cellStyle name="Normal 30 2 2 2 2" xfId="7610"/>
    <cellStyle name="Normal 30 2 2 3" xfId="6022"/>
    <cellStyle name="Normal 30 2 3" xfId="3092"/>
    <cellStyle name="Normal 30 2 3 2" xfId="6817"/>
    <cellStyle name="Normal 30 2 4" xfId="5229"/>
    <cellStyle name="Normal 30 3" xfId="3093"/>
    <cellStyle name="Normal 30 3 2" xfId="3094"/>
    <cellStyle name="Normal 30 3 2 2" xfId="3095"/>
    <cellStyle name="Normal 30 3 2 3" xfId="7214"/>
    <cellStyle name="Normal 30 3 3" xfId="3096"/>
    <cellStyle name="Normal 30 3 4" xfId="3097"/>
    <cellStyle name="Normal 30 3 5" xfId="5626"/>
    <cellStyle name="Normal 30 4" xfId="3098"/>
    <cellStyle name="Normal 30 4 2" xfId="3099"/>
    <cellStyle name="Normal 30 4 3" xfId="6421"/>
    <cellStyle name="Normal 30 5" xfId="3100"/>
    <cellStyle name="Normal 30 6" xfId="3101"/>
    <cellStyle name="Normal 30 7" xfId="4833"/>
    <cellStyle name="Normal 300" xfId="3102"/>
    <cellStyle name="Normal 300 2" xfId="3103"/>
    <cellStyle name="Normal 300 2 2" xfId="3104"/>
    <cellStyle name="Normal 300 2 2 2" xfId="3105"/>
    <cellStyle name="Normal 300 2 2 2 2" xfId="7904"/>
    <cellStyle name="Normal 300 2 2 3" xfId="6316"/>
    <cellStyle name="Normal 300 2 3" xfId="3106"/>
    <cellStyle name="Normal 300 2 3 2" xfId="7111"/>
    <cellStyle name="Normal 300 2 4" xfId="5523"/>
    <cellStyle name="Normal 300 3" xfId="3107"/>
    <cellStyle name="Normal 300 3 2" xfId="3108"/>
    <cellStyle name="Normal 300 3 2 2" xfId="7508"/>
    <cellStyle name="Normal 300 3 3" xfId="5920"/>
    <cellStyle name="Normal 300 4" xfId="3109"/>
    <cellStyle name="Normal 300 4 2" xfId="6715"/>
    <cellStyle name="Normal 300 5" xfId="5127"/>
    <cellStyle name="Normal 301" xfId="3110"/>
    <cellStyle name="Normal 301 2" xfId="3111"/>
    <cellStyle name="Normal 301 2 2" xfId="3112"/>
    <cellStyle name="Normal 301 2 2 2" xfId="3113"/>
    <cellStyle name="Normal 301 2 2 2 2" xfId="7905"/>
    <cellStyle name="Normal 301 2 2 3" xfId="6317"/>
    <cellStyle name="Normal 301 2 3" xfId="3114"/>
    <cellStyle name="Normal 301 2 3 2" xfId="7112"/>
    <cellStyle name="Normal 301 2 4" xfId="5524"/>
    <cellStyle name="Normal 301 3" xfId="3115"/>
    <cellStyle name="Normal 301 3 2" xfId="3116"/>
    <cellStyle name="Normal 301 3 2 2" xfId="7509"/>
    <cellStyle name="Normal 301 3 3" xfId="5921"/>
    <cellStyle name="Normal 301 4" xfId="3117"/>
    <cellStyle name="Normal 301 4 2" xfId="6716"/>
    <cellStyle name="Normal 301 5" xfId="5128"/>
    <cellStyle name="Normal 302" xfId="3118"/>
    <cellStyle name="Normal 302 2" xfId="3119"/>
    <cellStyle name="Normal 302 2 2" xfId="3120"/>
    <cellStyle name="Normal 302 2 2 2" xfId="3121"/>
    <cellStyle name="Normal 302 2 2 2 2" xfId="7906"/>
    <cellStyle name="Normal 302 2 2 3" xfId="6318"/>
    <cellStyle name="Normal 302 2 3" xfId="3122"/>
    <cellStyle name="Normal 302 2 3 2" xfId="7113"/>
    <cellStyle name="Normal 302 2 4" xfId="5525"/>
    <cellStyle name="Normal 302 3" xfId="3123"/>
    <cellStyle name="Normal 302 3 2" xfId="3124"/>
    <cellStyle name="Normal 302 3 2 2" xfId="7510"/>
    <cellStyle name="Normal 302 3 3" xfId="5922"/>
    <cellStyle name="Normal 302 4" xfId="3125"/>
    <cellStyle name="Normal 302 4 2" xfId="6717"/>
    <cellStyle name="Normal 302 5" xfId="5129"/>
    <cellStyle name="Normal 303" xfId="3126"/>
    <cellStyle name="Normal 303 2" xfId="3127"/>
    <cellStyle name="Normal 303 2 2" xfId="3128"/>
    <cellStyle name="Normal 303 2 2 2" xfId="3129"/>
    <cellStyle name="Normal 303 2 2 2 2" xfId="7907"/>
    <cellStyle name="Normal 303 2 2 3" xfId="6319"/>
    <cellStyle name="Normal 303 2 3" xfId="3130"/>
    <cellStyle name="Normal 303 2 3 2" xfId="7114"/>
    <cellStyle name="Normal 303 2 4" xfId="5526"/>
    <cellStyle name="Normal 303 3" xfId="3131"/>
    <cellStyle name="Normal 303 3 2" xfId="3132"/>
    <cellStyle name="Normal 303 3 2 2" xfId="7511"/>
    <cellStyle name="Normal 303 3 3" xfId="5923"/>
    <cellStyle name="Normal 303 4" xfId="3133"/>
    <cellStyle name="Normal 303 4 2" xfId="6718"/>
    <cellStyle name="Normal 303 5" xfId="5130"/>
    <cellStyle name="Normal 304" xfId="3134"/>
    <cellStyle name="Normal 304 2" xfId="3135"/>
    <cellStyle name="Normal 304 2 2" xfId="3136"/>
    <cellStyle name="Normal 304 2 2 2" xfId="3137"/>
    <cellStyle name="Normal 304 2 2 2 2" xfId="7908"/>
    <cellStyle name="Normal 304 2 2 3" xfId="6320"/>
    <cellStyle name="Normal 304 2 3" xfId="3138"/>
    <cellStyle name="Normal 304 2 3 2" xfId="7115"/>
    <cellStyle name="Normal 304 2 4" xfId="5527"/>
    <cellStyle name="Normal 304 3" xfId="3139"/>
    <cellStyle name="Normal 304 3 2" xfId="3140"/>
    <cellStyle name="Normal 304 3 2 2" xfId="7512"/>
    <cellStyle name="Normal 304 3 3" xfId="5924"/>
    <cellStyle name="Normal 304 4" xfId="3141"/>
    <cellStyle name="Normal 304 4 2" xfId="6719"/>
    <cellStyle name="Normal 304 5" xfId="5131"/>
    <cellStyle name="Normal 305" xfId="3142"/>
    <cellStyle name="Normal 305 2" xfId="3143"/>
    <cellStyle name="Normal 305 2 2" xfId="3144"/>
    <cellStyle name="Normal 305 2 2 2" xfId="3145"/>
    <cellStyle name="Normal 305 2 2 2 2" xfId="7909"/>
    <cellStyle name="Normal 305 2 2 3" xfId="6321"/>
    <cellStyle name="Normal 305 2 3" xfId="3146"/>
    <cellStyle name="Normal 305 2 3 2" xfId="7116"/>
    <cellStyle name="Normal 305 2 4" xfId="5528"/>
    <cellStyle name="Normal 305 3" xfId="3147"/>
    <cellStyle name="Normal 305 3 2" xfId="3148"/>
    <cellStyle name="Normal 305 3 2 2" xfId="7513"/>
    <cellStyle name="Normal 305 3 3" xfId="5925"/>
    <cellStyle name="Normal 305 4" xfId="3149"/>
    <cellStyle name="Normal 305 4 2" xfId="6720"/>
    <cellStyle name="Normal 305 5" xfId="5132"/>
    <cellStyle name="Normal 306" xfId="3150"/>
    <cellStyle name="Normal 306 2" xfId="3151"/>
    <cellStyle name="Normal 306 2 2" xfId="3152"/>
    <cellStyle name="Normal 306 2 2 2" xfId="3153"/>
    <cellStyle name="Normal 306 2 2 2 2" xfId="7920"/>
    <cellStyle name="Normal 306 2 2 3" xfId="6332"/>
    <cellStyle name="Normal 306 2 3" xfId="3154"/>
    <cellStyle name="Normal 306 2 3 2" xfId="7127"/>
    <cellStyle name="Normal 306 2 4" xfId="5539"/>
    <cellStyle name="Normal 306 3" xfId="3155"/>
    <cellStyle name="Normal 306 3 2" xfId="3156"/>
    <cellStyle name="Normal 306 3 2 2" xfId="7524"/>
    <cellStyle name="Normal 306 3 3" xfId="5936"/>
    <cellStyle name="Normal 306 4" xfId="3157"/>
    <cellStyle name="Normal 306 4 2" xfId="6731"/>
    <cellStyle name="Normal 306 5" xfId="5143"/>
    <cellStyle name="Normal 307" xfId="3158"/>
    <cellStyle name="Normal 307 2" xfId="3159"/>
    <cellStyle name="Normal 307 2 2" xfId="3160"/>
    <cellStyle name="Normal 307 2 2 2" xfId="3161"/>
    <cellStyle name="Normal 307 2 2 2 2" xfId="7917"/>
    <cellStyle name="Normal 307 2 2 3" xfId="6329"/>
    <cellStyle name="Normal 307 2 3" xfId="3162"/>
    <cellStyle name="Normal 307 2 3 2" xfId="7124"/>
    <cellStyle name="Normal 307 2 4" xfId="5536"/>
    <cellStyle name="Normal 307 3" xfId="3163"/>
    <cellStyle name="Normal 307 3 2" xfId="3164"/>
    <cellStyle name="Normal 307 3 2 2" xfId="7521"/>
    <cellStyle name="Normal 307 3 3" xfId="5933"/>
    <cellStyle name="Normal 307 4" xfId="3165"/>
    <cellStyle name="Normal 307 4 2" xfId="6728"/>
    <cellStyle name="Normal 307 5" xfId="5140"/>
    <cellStyle name="Normal 308" xfId="3166"/>
    <cellStyle name="Normal 308 2" xfId="3167"/>
    <cellStyle name="Normal 308 2 2" xfId="3168"/>
    <cellStyle name="Normal 308 2 2 2" xfId="3169"/>
    <cellStyle name="Normal 308 2 2 2 2" xfId="7919"/>
    <cellStyle name="Normal 308 2 2 3" xfId="6331"/>
    <cellStyle name="Normal 308 2 3" xfId="3170"/>
    <cellStyle name="Normal 308 2 3 2" xfId="7126"/>
    <cellStyle name="Normal 308 2 4" xfId="5538"/>
    <cellStyle name="Normal 308 3" xfId="3171"/>
    <cellStyle name="Normal 308 3 2" xfId="3172"/>
    <cellStyle name="Normal 308 3 2 2" xfId="7523"/>
    <cellStyle name="Normal 308 3 3" xfId="5935"/>
    <cellStyle name="Normal 308 4" xfId="3173"/>
    <cellStyle name="Normal 308 4 2" xfId="6730"/>
    <cellStyle name="Normal 308 5" xfId="5142"/>
    <cellStyle name="Normal 309" xfId="3174"/>
    <cellStyle name="Normal 309 2" xfId="3175"/>
    <cellStyle name="Normal 309 2 2" xfId="3176"/>
    <cellStyle name="Normal 309 2 2 2" xfId="3177"/>
    <cellStyle name="Normal 309 2 2 2 2" xfId="7941"/>
    <cellStyle name="Normal 309 2 2 3" xfId="6353"/>
    <cellStyle name="Normal 309 2 3" xfId="3178"/>
    <cellStyle name="Normal 309 2 3 2" xfId="7148"/>
    <cellStyle name="Normal 309 2 4" xfId="5560"/>
    <cellStyle name="Normal 309 3" xfId="3179"/>
    <cellStyle name="Normal 309 3 2" xfId="3180"/>
    <cellStyle name="Normal 309 3 2 2" xfId="7545"/>
    <cellStyle name="Normal 309 3 3" xfId="5957"/>
    <cellStyle name="Normal 309 4" xfId="3181"/>
    <cellStyle name="Normal 309 4 2" xfId="6752"/>
    <cellStyle name="Normal 309 5" xfId="5164"/>
    <cellStyle name="Normal 31" xfId="3182"/>
    <cellStyle name="Normal 31 2" xfId="3183"/>
    <cellStyle name="Normal 31 2 2" xfId="3184"/>
    <cellStyle name="Normal 31 2 2 2" xfId="3185"/>
    <cellStyle name="Normal 31 2 2 2 2" xfId="3186"/>
    <cellStyle name="Normal 31 2 2 2 2 2" xfId="3187"/>
    <cellStyle name="Normal 31 2 2 2 2 2 2" xfId="3188"/>
    <cellStyle name="Normal 31 2 2 2 2 2 2 2" xfId="3189"/>
    <cellStyle name="Normal 31 2 2 2 2 2 2 2 2" xfId="3190"/>
    <cellStyle name="Normal 31 2 2 2 2 2 2 2 2 2" xfId="3191"/>
    <cellStyle name="Normal 31 2 2 2 2 2 2 2 2 2 2" xfId="3192"/>
    <cellStyle name="Normal 31 2 2 2 2 2 2 2 2 2 2 2" xfId="3193"/>
    <cellStyle name="Normal 31 2 2 2 2 2 2 2 2 2 2 2 2" xfId="3194"/>
    <cellStyle name="Normal 31 2 2 2 2 2 2 2 2 2 2 2 2 2" xfId="3195"/>
    <cellStyle name="Normal 31 2 2 2 2 2 2 2 2 2 2 2 2 2 2" xfId="3196"/>
    <cellStyle name="Normal 31 2 2 2 2 2 2 2 2 2 2 2 2 2 2 2" xfId="3197"/>
    <cellStyle name="Normal 31 2 2 2 2 2 2 2 2 2 2 2 2 2 2 2 2" xfId="3198"/>
    <cellStyle name="Normal 31 2 2 2 2 2 2 2 2 2 2 2 2 2 2 2 2 2" xfId="3199"/>
    <cellStyle name="Normal 31 2 2 2 2 2 2 2 2 2 2 2 2 2 2 2 2 2 2" xfId="3200"/>
    <cellStyle name="Normal 31 2 2 2 2 2 2 2 2 2 2 2 2 2 2 2 2 2 2 2" xfId="3201"/>
    <cellStyle name="Normal 31 2 2 2 2 2 2 2 2 2 2 2 2 2 2 2 2 2 2 2 2" xfId="3202"/>
    <cellStyle name="Normal 31 2 2 2 2 2 2 2 2 2 2 2 2 2 2 2 2 2 2 2 2 2" xfId="3203"/>
    <cellStyle name="Normal 31 2 2 2 2 2 2 2 2 2 2 2 2 2 2 2 2 2 2 2 2 2 2" xfId="3204"/>
    <cellStyle name="Normal 31 2 2 2 2 2 2 2 2 2 2 2 2 2 2 2 2 2 2 2 2 2 2 2" xfId="3205"/>
    <cellStyle name="Normal 31 2 2 2 2 2 2 2 2 2 2 2 2 2 2 2 2 2 2 2 2 2 2 2 2" xfId="3206"/>
    <cellStyle name="Normal 31 2 2 2 2 2 2 2 2 2 2 2 2 2 2 2 2 2 2 2 2 2 2 2 2 2" xfId="3207"/>
    <cellStyle name="Normal 31 2 2 2 2 2 2 2 2 2 2 2 2 2 2 2 2 2 2 2 2 2 2 2 2 2 2" xfId="3208"/>
    <cellStyle name="Normal 31 2 2 2 2 2 2 2 2 2 2 2 2 2 2 2 2 2 2 2 2 2 2 2 3" xfId="3209"/>
    <cellStyle name="Normal 31 2 2 2 2 2 2 2 2 2 2 2 2 2 2 2 2 2 2 2 2 2 2 3" xfId="3210"/>
    <cellStyle name="Normal 31 2 2 2 2 2 2 2 2 2 2 2 2 2 2 2 2 2 2 2 2 2 3" xfId="3211"/>
    <cellStyle name="Normal 31 2 2 2 2 2 2 2 2 2 2 2 2 2 2 2 2 2 2 2 2 3" xfId="3212"/>
    <cellStyle name="Normal 31 2 2 2 2 2 2 2 2 2 2 2 2 2 2 2 2 2 2 2 2 4" xfId="3213"/>
    <cellStyle name="Normal 31 2 2 2 2 2 2 2 2 2 2 2 2 2 2 2 2 2 2 2 3" xfId="3214"/>
    <cellStyle name="Normal 31 2 2 2 2 2 2 2 2 2 2 2 2 2 2 2 2 2 2 3" xfId="3215"/>
    <cellStyle name="Normal 31 2 2 2 2 2 2 2 2 2 2 2 2 2 2 2 2 2 3" xfId="3216"/>
    <cellStyle name="Normal 31 2 2 2 2 2 2 2 2 2 2 2 2 2 2 2 2 3" xfId="3217"/>
    <cellStyle name="Normal 31 2 2 2 2 2 2 2 2 2 2 2 2 2 2 2 2 3 2" xfId="3218"/>
    <cellStyle name="Normal 31 2 2 2 2 2 2 2 2 2 2 2 2 2 2 2 2 4" xfId="3219"/>
    <cellStyle name="Normal 31 2 2 2 2 2 2 2 2 2 2 2 2 2 2 2 2 4 2" xfId="3220"/>
    <cellStyle name="Normal 31 2 2 2 2 2 2 2 2 2 2 2 2 2 2 2 2 4 2 2" xfId="3221"/>
    <cellStyle name="Normal 31 2 2 2 2 2 2 2 2 2 2 2 2 2 2 2 2 4 3" xfId="3222"/>
    <cellStyle name="Normal 31 2 2 2 2 2 2 2 2 2 2 2 2 2 2 2 2 5" xfId="3223"/>
    <cellStyle name="Normal 31 2 2 2 2 2 2 2 2 2 2 2 2 2 2 2 3" xfId="3224"/>
    <cellStyle name="Normal 31 2 2 2 2 2 2 2 2 2 2 2 2 2 2 3" xfId="3225"/>
    <cellStyle name="Normal 31 2 2 2 2 2 2 2 2 2 2 2 2 2 3" xfId="3226"/>
    <cellStyle name="Normal 31 2 2 2 2 2 2 2 2 2 2 2 2 3" xfId="3227"/>
    <cellStyle name="Normal 31 2 2 2 2 2 2 2 2 2 2 2 3" xfId="3228"/>
    <cellStyle name="Normal 31 2 2 2 2 2 2 2 2 2 2 3" xfId="3229"/>
    <cellStyle name="Normal 31 2 2 2 2 2 2 2 2 2 3" xfId="3230"/>
    <cellStyle name="Normal 31 2 2 2 2 2 2 2 2 3" xfId="3231"/>
    <cellStyle name="Normal 31 2 2 2 2 2 2 2 3" xfId="3232"/>
    <cellStyle name="Normal 31 2 2 2 2 2 2 3" xfId="3233"/>
    <cellStyle name="Normal 31 2 2 2 2 2 2 3 2" xfId="3234"/>
    <cellStyle name="Normal 31 2 2 2 2 2 2 4" xfId="3235"/>
    <cellStyle name="Normal 31 2 2 2 2 2 3" xfId="3236"/>
    <cellStyle name="Normal 31 2 2 2 2 3" xfId="3237"/>
    <cellStyle name="Normal 31 2 2 2 3" xfId="3238"/>
    <cellStyle name="Normal 31 2 2 2 4" xfId="7606"/>
    <cellStyle name="Normal 31 2 2 3" xfId="3239"/>
    <cellStyle name="Normal 31 2 2 4" xfId="3240"/>
    <cellStyle name="Normal 31 2 2 5" xfId="6018"/>
    <cellStyle name="Normal 31 2 3" xfId="3241"/>
    <cellStyle name="Normal 31 2 3 2" xfId="6813"/>
    <cellStyle name="Normal 31 2 4" xfId="3242"/>
    <cellStyle name="Normal 31 2 5" xfId="5225"/>
    <cellStyle name="Normal 31 3" xfId="3243"/>
    <cellStyle name="Normal 31 3 2" xfId="3244"/>
    <cellStyle name="Normal 31 3 2 2" xfId="7210"/>
    <cellStyle name="Normal 31 3 3" xfId="5622"/>
    <cellStyle name="Normal 31 4" xfId="3245"/>
    <cellStyle name="Normal 31 4 2" xfId="6417"/>
    <cellStyle name="Normal 31 5" xfId="4829"/>
    <cellStyle name="Normal 310" xfId="3246"/>
    <cellStyle name="Normal 310 2" xfId="3247"/>
    <cellStyle name="Normal 310 2 2" xfId="3248"/>
    <cellStyle name="Normal 310 2 2 2" xfId="3249"/>
    <cellStyle name="Normal 310 2 2 2 2" xfId="7912"/>
    <cellStyle name="Normal 310 2 2 3" xfId="6324"/>
    <cellStyle name="Normal 310 2 3" xfId="3250"/>
    <cellStyle name="Normal 310 2 3 2" xfId="7119"/>
    <cellStyle name="Normal 310 2 4" xfId="5531"/>
    <cellStyle name="Normal 310 3" xfId="3251"/>
    <cellStyle name="Normal 310 3 2" xfId="3252"/>
    <cellStyle name="Normal 310 3 2 2" xfId="7516"/>
    <cellStyle name="Normal 310 3 3" xfId="5928"/>
    <cellStyle name="Normal 310 4" xfId="3253"/>
    <cellStyle name="Normal 310 4 2" xfId="6723"/>
    <cellStyle name="Normal 310 5" xfId="5135"/>
    <cellStyle name="Normal 311" xfId="3254"/>
    <cellStyle name="Normal 311 2" xfId="3255"/>
    <cellStyle name="Normal 311 2 2" xfId="3256"/>
    <cellStyle name="Normal 311 2 2 2" xfId="3257"/>
    <cellStyle name="Normal 311 2 2 2 2" xfId="7910"/>
    <cellStyle name="Normal 311 2 2 3" xfId="6322"/>
    <cellStyle name="Normal 311 2 3" xfId="3258"/>
    <cellStyle name="Normal 311 2 3 2" xfId="7117"/>
    <cellStyle name="Normal 311 2 4" xfId="5529"/>
    <cellStyle name="Normal 311 3" xfId="3259"/>
    <cellStyle name="Normal 311 3 2" xfId="3260"/>
    <cellStyle name="Normal 311 3 2 2" xfId="7514"/>
    <cellStyle name="Normal 311 3 3" xfId="5926"/>
    <cellStyle name="Normal 311 4" xfId="3261"/>
    <cellStyle name="Normal 311 4 2" xfId="6721"/>
    <cellStyle name="Normal 311 5" xfId="5133"/>
    <cellStyle name="Normal 312" xfId="3262"/>
    <cellStyle name="Normal 312 2" xfId="3263"/>
    <cellStyle name="Normal 312 2 2" xfId="3264"/>
    <cellStyle name="Normal 312 2 2 2" xfId="3265"/>
    <cellStyle name="Normal 312 2 2 2 2" xfId="7915"/>
    <cellStyle name="Normal 312 2 2 3" xfId="6327"/>
    <cellStyle name="Normal 312 2 3" xfId="3266"/>
    <cellStyle name="Normal 312 2 3 2" xfId="7122"/>
    <cellStyle name="Normal 312 2 4" xfId="5534"/>
    <cellStyle name="Normal 312 3" xfId="3267"/>
    <cellStyle name="Normal 312 3 2" xfId="3268"/>
    <cellStyle name="Normal 312 3 2 2" xfId="7519"/>
    <cellStyle name="Normal 312 3 3" xfId="5931"/>
    <cellStyle name="Normal 312 4" xfId="3269"/>
    <cellStyle name="Normal 312 4 2" xfId="6726"/>
    <cellStyle name="Normal 312 5" xfId="5138"/>
    <cellStyle name="Normal 313" xfId="3270"/>
    <cellStyle name="Normal 313 2" xfId="3271"/>
    <cellStyle name="Normal 313 2 2" xfId="3272"/>
    <cellStyle name="Normal 313 2 2 2" xfId="3273"/>
    <cellStyle name="Normal 313 2 2 2 2" xfId="7914"/>
    <cellStyle name="Normal 313 2 2 3" xfId="6326"/>
    <cellStyle name="Normal 313 2 3" xfId="3274"/>
    <cellStyle name="Normal 313 2 3 2" xfId="7121"/>
    <cellStyle name="Normal 313 2 4" xfId="5533"/>
    <cellStyle name="Normal 313 3" xfId="3275"/>
    <cellStyle name="Normal 313 3 2" xfId="3276"/>
    <cellStyle name="Normal 313 3 2 2" xfId="7518"/>
    <cellStyle name="Normal 313 3 3" xfId="5930"/>
    <cellStyle name="Normal 313 4" xfId="3277"/>
    <cellStyle name="Normal 313 4 2" xfId="6725"/>
    <cellStyle name="Normal 313 5" xfId="5137"/>
    <cellStyle name="Normal 314" xfId="3278"/>
    <cellStyle name="Normal 314 2" xfId="3279"/>
    <cellStyle name="Normal 314 2 2" xfId="3280"/>
    <cellStyle name="Normal 314 2 2 2" xfId="3281"/>
    <cellStyle name="Normal 314 2 2 2 2" xfId="7913"/>
    <cellStyle name="Normal 314 2 2 3" xfId="6325"/>
    <cellStyle name="Normal 314 2 3" xfId="3282"/>
    <cellStyle name="Normal 314 2 3 2" xfId="7120"/>
    <cellStyle name="Normal 314 2 4" xfId="5532"/>
    <cellStyle name="Normal 314 3" xfId="3283"/>
    <cellStyle name="Normal 314 3 2" xfId="3284"/>
    <cellStyle name="Normal 314 3 2 2" xfId="7517"/>
    <cellStyle name="Normal 314 3 3" xfId="5929"/>
    <cellStyle name="Normal 314 4" xfId="3285"/>
    <cellStyle name="Normal 314 4 2" xfId="6724"/>
    <cellStyle name="Normal 314 5" xfId="5136"/>
    <cellStyle name="Normal 315" xfId="3286"/>
    <cellStyle name="Normal 315 2" xfId="3287"/>
    <cellStyle name="Normal 315 2 2" xfId="3288"/>
    <cellStyle name="Normal 315 2 2 2" xfId="3289"/>
    <cellStyle name="Normal 315 2 2 2 2" xfId="7911"/>
    <cellStyle name="Normal 315 2 2 3" xfId="6323"/>
    <cellStyle name="Normal 315 2 3" xfId="3290"/>
    <cellStyle name="Normal 315 2 3 2" xfId="7118"/>
    <cellStyle name="Normal 315 2 4" xfId="5530"/>
    <cellStyle name="Normal 315 3" xfId="3291"/>
    <cellStyle name="Normal 315 3 2" xfId="3292"/>
    <cellStyle name="Normal 315 3 2 2" xfId="7515"/>
    <cellStyle name="Normal 315 3 3" xfId="5927"/>
    <cellStyle name="Normal 315 4" xfId="3293"/>
    <cellStyle name="Normal 315 4 2" xfId="6722"/>
    <cellStyle name="Normal 315 5" xfId="5134"/>
    <cellStyle name="Normal 316" xfId="3294"/>
    <cellStyle name="Normal 316 2" xfId="3295"/>
    <cellStyle name="Normal 316 2 2" xfId="3296"/>
    <cellStyle name="Normal 316 2 2 2" xfId="3297"/>
    <cellStyle name="Normal 316 2 2 2 2" xfId="7954"/>
    <cellStyle name="Normal 316 2 2 3" xfId="6366"/>
    <cellStyle name="Normal 316 2 3" xfId="3298"/>
    <cellStyle name="Normal 316 2 3 2" xfId="7161"/>
    <cellStyle name="Normal 316 2 4" xfId="5573"/>
    <cellStyle name="Normal 316 3" xfId="3299"/>
    <cellStyle name="Normal 316 3 2" xfId="3300"/>
    <cellStyle name="Normal 316 3 2 2" xfId="7558"/>
    <cellStyle name="Normal 316 3 3" xfId="5970"/>
    <cellStyle name="Normal 316 4" xfId="3301"/>
    <cellStyle name="Normal 316 4 2" xfId="6765"/>
    <cellStyle name="Normal 316 5" xfId="5177"/>
    <cellStyle name="Normal 317" xfId="3302"/>
    <cellStyle name="Normal 317 2" xfId="3303"/>
    <cellStyle name="Normal 317 2 2" xfId="3304"/>
    <cellStyle name="Normal 317 2 2 2" xfId="3305"/>
    <cellStyle name="Normal 317 2 2 2 2" xfId="7947"/>
    <cellStyle name="Normal 317 2 2 3" xfId="6359"/>
    <cellStyle name="Normal 317 2 3" xfId="3306"/>
    <cellStyle name="Normal 317 2 3 2" xfId="7154"/>
    <cellStyle name="Normal 317 2 4" xfId="5566"/>
    <cellStyle name="Normal 317 3" xfId="3307"/>
    <cellStyle name="Normal 317 3 2" xfId="3308"/>
    <cellStyle name="Normal 317 3 2 2" xfId="7551"/>
    <cellStyle name="Normal 317 3 3" xfId="5963"/>
    <cellStyle name="Normal 317 4" xfId="3309"/>
    <cellStyle name="Normal 317 4 2" xfId="6758"/>
    <cellStyle name="Normal 317 5" xfId="5170"/>
    <cellStyle name="Normal 318" xfId="3310"/>
    <cellStyle name="Normal 318 2" xfId="3311"/>
    <cellStyle name="Normal 318 2 2" xfId="3312"/>
    <cellStyle name="Normal 318 2 2 2" xfId="3313"/>
    <cellStyle name="Normal 318 2 2 2 2" xfId="7946"/>
    <cellStyle name="Normal 318 2 2 3" xfId="6358"/>
    <cellStyle name="Normal 318 2 3" xfId="3314"/>
    <cellStyle name="Normal 318 2 3 2" xfId="7153"/>
    <cellStyle name="Normal 318 2 4" xfId="5565"/>
    <cellStyle name="Normal 318 3" xfId="3315"/>
    <cellStyle name="Normal 318 3 2" xfId="3316"/>
    <cellStyle name="Normal 318 3 2 2" xfId="7550"/>
    <cellStyle name="Normal 318 3 3" xfId="5962"/>
    <cellStyle name="Normal 318 4" xfId="3317"/>
    <cellStyle name="Normal 318 4 2" xfId="6757"/>
    <cellStyle name="Normal 318 5" xfId="5169"/>
    <cellStyle name="Normal 319" xfId="3318"/>
    <cellStyle name="Normal 319 2" xfId="3319"/>
    <cellStyle name="Normal 319 2 2" xfId="3320"/>
    <cellStyle name="Normal 319 2 2 2" xfId="3321"/>
    <cellStyle name="Normal 319 2 2 2 2" xfId="7916"/>
    <cellStyle name="Normal 319 2 2 3" xfId="6328"/>
    <cellStyle name="Normal 319 2 3" xfId="3322"/>
    <cellStyle name="Normal 319 2 3 2" xfId="7123"/>
    <cellStyle name="Normal 319 2 4" xfId="5535"/>
    <cellStyle name="Normal 319 3" xfId="3323"/>
    <cellStyle name="Normal 319 3 2" xfId="3324"/>
    <cellStyle name="Normal 319 3 2 2" xfId="7520"/>
    <cellStyle name="Normal 319 3 3" xfId="5932"/>
    <cellStyle name="Normal 319 4" xfId="3325"/>
    <cellStyle name="Normal 319 4 2" xfId="6727"/>
    <cellStyle name="Normal 319 5" xfId="5139"/>
    <cellStyle name="Normal 32" xfId="3326"/>
    <cellStyle name="Normal 32 2" xfId="3327"/>
    <cellStyle name="Normal 32 2 2" xfId="3328"/>
    <cellStyle name="Normal 32 2 2 2" xfId="3329"/>
    <cellStyle name="Normal 32 2 2 2 2" xfId="3330"/>
    <cellStyle name="Normal 32 2 2 2 2 2" xfId="3331"/>
    <cellStyle name="Normal 32 2 2 2 2 2 2" xfId="3332"/>
    <cellStyle name="Normal 32 2 2 2 2 2 2 2" xfId="3333"/>
    <cellStyle name="Normal 32 2 2 2 2 2 3" xfId="3334"/>
    <cellStyle name="Normal 32 2 2 2 2 3" xfId="3335"/>
    <cellStyle name="Normal 32 2 2 2 3" xfId="3336"/>
    <cellStyle name="Normal 32 2 2 2 4" xfId="7622"/>
    <cellStyle name="Normal 32 2 2 3" xfId="3337"/>
    <cellStyle name="Normal 32 2 2 3 2" xfId="3338"/>
    <cellStyle name="Normal 32 2 2 3 2 2" xfId="3339"/>
    <cellStyle name="Normal 32 2 2 3 2 2 2" xfId="3340"/>
    <cellStyle name="Normal 32 2 2 3 2 2 2 2" xfId="3341"/>
    <cellStyle name="Normal 32 2 2 3 2 2 2 2 2" xfId="3342"/>
    <cellStyle name="Normal 32 2 2 3 2 2 2 2 2 2" xfId="3343"/>
    <cellStyle name="Normal 32 2 2 3 2 2 2 2 3" xfId="3344"/>
    <cellStyle name="Normal 32 2 2 3 2 2 2 3" xfId="3345"/>
    <cellStyle name="Normal 32 2 2 3 2 2 3" xfId="3346"/>
    <cellStyle name="Normal 32 2 2 3 2 3" xfId="3347"/>
    <cellStyle name="Normal 32 2 2 3 3" xfId="3348"/>
    <cellStyle name="Normal 32 2 2 4" xfId="3349"/>
    <cellStyle name="Normal 32 2 2 5" xfId="3350"/>
    <cellStyle name="Normal 32 2 2 6" xfId="6034"/>
    <cellStyle name="Normal 32 2 3" xfId="3351"/>
    <cellStyle name="Normal 32 2 3 2" xfId="6829"/>
    <cellStyle name="Normal 32 2 4" xfId="3352"/>
    <cellStyle name="Normal 32 2 5" xfId="5241"/>
    <cellStyle name="Normal 32 3" xfId="3353"/>
    <cellStyle name="Normal 32 3 2" xfId="3354"/>
    <cellStyle name="Normal 32 3 2 2" xfId="7226"/>
    <cellStyle name="Normal 32 3 3" xfId="5638"/>
    <cellStyle name="Normal 32 4" xfId="3355"/>
    <cellStyle name="Normal 32 4 2" xfId="6433"/>
    <cellStyle name="Normal 32 5" xfId="4845"/>
    <cellStyle name="Normal 320" xfId="3356"/>
    <cellStyle name="Normal 320 2" xfId="3357"/>
    <cellStyle name="Normal 320 2 2" xfId="3358"/>
    <cellStyle name="Normal 320 2 2 2" xfId="3359"/>
    <cellStyle name="Normal 320 2 2 2 2" xfId="7923"/>
    <cellStyle name="Normal 320 2 2 3" xfId="6335"/>
    <cellStyle name="Normal 320 2 3" xfId="3360"/>
    <cellStyle name="Normal 320 2 3 2" xfId="7130"/>
    <cellStyle name="Normal 320 2 4" xfId="5542"/>
    <cellStyle name="Normal 320 3" xfId="3361"/>
    <cellStyle name="Normal 320 3 2" xfId="3362"/>
    <cellStyle name="Normal 320 3 2 2" xfId="7527"/>
    <cellStyle name="Normal 320 3 3" xfId="5939"/>
    <cellStyle name="Normal 320 4" xfId="3363"/>
    <cellStyle name="Normal 320 4 2" xfId="6734"/>
    <cellStyle name="Normal 320 5" xfId="5146"/>
    <cellStyle name="Normal 321" xfId="3364"/>
    <cellStyle name="Normal 321 2" xfId="3365"/>
    <cellStyle name="Normal 321 2 2" xfId="3366"/>
    <cellStyle name="Normal 321 2 2 2" xfId="3367"/>
    <cellStyle name="Normal 321 2 2 2 2" xfId="7934"/>
    <cellStyle name="Normal 321 2 2 3" xfId="6346"/>
    <cellStyle name="Normal 321 2 3" xfId="3368"/>
    <cellStyle name="Normal 321 2 3 2" xfId="7141"/>
    <cellStyle name="Normal 321 2 4" xfId="5553"/>
    <cellStyle name="Normal 321 3" xfId="3369"/>
    <cellStyle name="Normal 321 3 2" xfId="3370"/>
    <cellStyle name="Normal 321 3 2 2" xfId="7538"/>
    <cellStyle name="Normal 321 3 3" xfId="5950"/>
    <cellStyle name="Normal 321 4" xfId="3371"/>
    <cellStyle name="Normal 321 4 2" xfId="6745"/>
    <cellStyle name="Normal 321 5" xfId="5157"/>
    <cellStyle name="Normal 322" xfId="3372"/>
    <cellStyle name="Normal 322 2" xfId="3373"/>
    <cellStyle name="Normal 322 2 2" xfId="3374"/>
    <cellStyle name="Normal 322 2 2 2" xfId="3375"/>
    <cellStyle name="Normal 322 2 2 2 2" xfId="7940"/>
    <cellStyle name="Normal 322 2 2 3" xfId="6352"/>
    <cellStyle name="Normal 322 2 3" xfId="3376"/>
    <cellStyle name="Normal 322 2 3 2" xfId="7147"/>
    <cellStyle name="Normal 322 2 4" xfId="5559"/>
    <cellStyle name="Normal 322 3" xfId="3377"/>
    <cellStyle name="Normal 322 3 2" xfId="3378"/>
    <cellStyle name="Normal 322 3 2 2" xfId="7544"/>
    <cellStyle name="Normal 322 3 3" xfId="5956"/>
    <cellStyle name="Normal 322 4" xfId="3379"/>
    <cellStyle name="Normal 322 4 2" xfId="6751"/>
    <cellStyle name="Normal 322 5" xfId="5163"/>
    <cellStyle name="Normal 323" xfId="3380"/>
    <cellStyle name="Normal 323 2" xfId="3381"/>
    <cellStyle name="Normal 323 2 2" xfId="3382"/>
    <cellStyle name="Normal 323 2 2 2" xfId="3383"/>
    <cellStyle name="Normal 323 2 2 2 2" xfId="7950"/>
    <cellStyle name="Normal 323 2 2 3" xfId="6362"/>
    <cellStyle name="Normal 323 2 3" xfId="3384"/>
    <cellStyle name="Normal 323 2 3 2" xfId="7157"/>
    <cellStyle name="Normal 323 2 4" xfId="5569"/>
    <cellStyle name="Normal 323 3" xfId="3385"/>
    <cellStyle name="Normal 323 3 2" xfId="3386"/>
    <cellStyle name="Normal 323 3 2 2" xfId="7554"/>
    <cellStyle name="Normal 323 3 3" xfId="5966"/>
    <cellStyle name="Normal 323 4" xfId="3387"/>
    <cellStyle name="Normal 323 4 2" xfId="6761"/>
    <cellStyle name="Normal 323 5" xfId="5173"/>
    <cellStyle name="Normal 324" xfId="3388"/>
    <cellStyle name="Normal 324 2" xfId="3389"/>
    <cellStyle name="Normal 324 2 2" xfId="3390"/>
    <cellStyle name="Normal 324 2 2 2" xfId="3391"/>
    <cellStyle name="Normal 324 2 2 2 2" xfId="7927"/>
    <cellStyle name="Normal 324 2 2 3" xfId="6339"/>
    <cellStyle name="Normal 324 2 3" xfId="3392"/>
    <cellStyle name="Normal 324 2 3 2" xfId="7134"/>
    <cellStyle name="Normal 324 2 4" xfId="5546"/>
    <cellStyle name="Normal 324 3" xfId="3393"/>
    <cellStyle name="Normal 324 3 2" xfId="3394"/>
    <cellStyle name="Normal 324 3 2 2" xfId="7531"/>
    <cellStyle name="Normal 324 3 3" xfId="5943"/>
    <cellStyle name="Normal 324 4" xfId="3395"/>
    <cellStyle name="Normal 324 4 2" xfId="6738"/>
    <cellStyle name="Normal 324 5" xfId="5150"/>
    <cellStyle name="Normal 325" xfId="3396"/>
    <cellStyle name="Normal 325 2" xfId="3397"/>
    <cellStyle name="Normal 325 2 2" xfId="3398"/>
    <cellStyle name="Normal 325 2 2 2" xfId="3399"/>
    <cellStyle name="Normal 325 2 2 2 2" xfId="7922"/>
    <cellStyle name="Normal 325 2 2 3" xfId="6334"/>
    <cellStyle name="Normal 325 2 3" xfId="3400"/>
    <cellStyle name="Normal 325 2 3 2" xfId="7129"/>
    <cellStyle name="Normal 325 2 4" xfId="5541"/>
    <cellStyle name="Normal 325 3" xfId="3401"/>
    <cellStyle name="Normal 325 3 2" xfId="3402"/>
    <cellStyle name="Normal 325 3 2 2" xfId="7526"/>
    <cellStyle name="Normal 325 3 3" xfId="5938"/>
    <cellStyle name="Normal 325 4" xfId="3403"/>
    <cellStyle name="Normal 325 4 2" xfId="6733"/>
    <cellStyle name="Normal 325 5" xfId="5145"/>
    <cellStyle name="Normal 326" xfId="3404"/>
    <cellStyle name="Normal 326 2" xfId="3405"/>
    <cellStyle name="Normal 326 2 2" xfId="3406"/>
    <cellStyle name="Normal 326 2 2 2" xfId="3407"/>
    <cellStyle name="Normal 326 2 2 2 2" xfId="7948"/>
    <cellStyle name="Normal 326 2 2 3" xfId="6360"/>
    <cellStyle name="Normal 326 2 3" xfId="3408"/>
    <cellStyle name="Normal 326 2 3 2" xfId="7155"/>
    <cellStyle name="Normal 326 2 4" xfId="5567"/>
    <cellStyle name="Normal 326 3" xfId="3409"/>
    <cellStyle name="Normal 326 3 2" xfId="3410"/>
    <cellStyle name="Normal 326 3 2 2" xfId="7552"/>
    <cellStyle name="Normal 326 3 3" xfId="5964"/>
    <cellStyle name="Normal 326 4" xfId="3411"/>
    <cellStyle name="Normal 326 4 2" xfId="6759"/>
    <cellStyle name="Normal 326 5" xfId="5171"/>
    <cellStyle name="Normal 327" xfId="3412"/>
    <cellStyle name="Normal 327 2" xfId="3413"/>
    <cellStyle name="Normal 327 2 2" xfId="3414"/>
    <cellStyle name="Normal 327 2 2 2" xfId="3415"/>
    <cellStyle name="Normal 327 2 2 2 2" xfId="7960"/>
    <cellStyle name="Normal 327 2 2 3" xfId="6372"/>
    <cellStyle name="Normal 327 2 3" xfId="3416"/>
    <cellStyle name="Normal 327 2 3 2" xfId="7167"/>
    <cellStyle name="Normal 327 2 4" xfId="5579"/>
    <cellStyle name="Normal 327 3" xfId="3417"/>
    <cellStyle name="Normal 327 3 2" xfId="3418"/>
    <cellStyle name="Normal 327 3 2 2" xfId="7564"/>
    <cellStyle name="Normal 327 3 3" xfId="5976"/>
    <cellStyle name="Normal 327 4" xfId="3419"/>
    <cellStyle name="Normal 327 4 2" xfId="6771"/>
    <cellStyle name="Normal 327 5" xfId="5183"/>
    <cellStyle name="Normal 328" xfId="3420"/>
    <cellStyle name="Normal 328 2" xfId="3421"/>
    <cellStyle name="Normal 328 2 2" xfId="3422"/>
    <cellStyle name="Normal 328 2 2 2" xfId="3423"/>
    <cellStyle name="Normal 328 2 2 2 2" xfId="7952"/>
    <cellStyle name="Normal 328 2 2 3" xfId="6364"/>
    <cellStyle name="Normal 328 2 3" xfId="3424"/>
    <cellStyle name="Normal 328 2 3 2" xfId="7159"/>
    <cellStyle name="Normal 328 2 4" xfId="5571"/>
    <cellStyle name="Normal 328 3" xfId="3425"/>
    <cellStyle name="Normal 328 3 2" xfId="3426"/>
    <cellStyle name="Normal 328 3 2 2" xfId="7556"/>
    <cellStyle name="Normal 328 3 3" xfId="5968"/>
    <cellStyle name="Normal 328 4" xfId="3427"/>
    <cellStyle name="Normal 328 4 2" xfId="6763"/>
    <cellStyle name="Normal 328 5" xfId="5175"/>
    <cellStyle name="Normal 329" xfId="3428"/>
    <cellStyle name="Normal 329 2" xfId="3429"/>
    <cellStyle name="Normal 329 2 2" xfId="3430"/>
    <cellStyle name="Normal 329 2 2 2" xfId="3431"/>
    <cellStyle name="Normal 329 2 2 2 2" xfId="7955"/>
    <cellStyle name="Normal 329 2 2 3" xfId="6367"/>
    <cellStyle name="Normal 329 2 3" xfId="3432"/>
    <cellStyle name="Normal 329 2 3 2" xfId="7162"/>
    <cellStyle name="Normal 329 2 4" xfId="5574"/>
    <cellStyle name="Normal 329 3" xfId="3433"/>
    <cellStyle name="Normal 329 3 2" xfId="3434"/>
    <cellStyle name="Normal 329 3 2 2" xfId="7559"/>
    <cellStyle name="Normal 329 3 3" xfId="5971"/>
    <cellStyle name="Normal 329 4" xfId="3435"/>
    <cellStyle name="Normal 329 4 2" xfId="6766"/>
    <cellStyle name="Normal 329 5" xfId="5178"/>
    <cellStyle name="Normal 33" xfId="3436"/>
    <cellStyle name="Normal 33 2" xfId="3437"/>
    <cellStyle name="Normal 33 2 2" xfId="3438"/>
    <cellStyle name="Normal 33 2 2 2" xfId="3439"/>
    <cellStyle name="Normal 33 2 2 2 2" xfId="7600"/>
    <cellStyle name="Normal 33 2 2 3" xfId="6012"/>
    <cellStyle name="Normal 33 2 3" xfId="3440"/>
    <cellStyle name="Normal 33 2 3 2" xfId="6807"/>
    <cellStyle name="Normal 33 2 4" xfId="5219"/>
    <cellStyle name="Normal 33 3" xfId="3441"/>
    <cellStyle name="Normal 33 3 2" xfId="3442"/>
    <cellStyle name="Normal 33 3 2 2" xfId="7204"/>
    <cellStyle name="Normal 33 3 3" xfId="5616"/>
    <cellStyle name="Normal 33 4" xfId="3443"/>
    <cellStyle name="Normal 33 4 2" xfId="6411"/>
    <cellStyle name="Normal 33 5" xfId="4823"/>
    <cellStyle name="Normal 330" xfId="3444"/>
    <cellStyle name="Normal 330 2" xfId="3445"/>
    <cellStyle name="Normal 330 2 2" xfId="3446"/>
    <cellStyle name="Normal 330 2 2 2" xfId="3447"/>
    <cellStyle name="Normal 330 2 2 2 2" xfId="7924"/>
    <cellStyle name="Normal 330 2 2 3" xfId="6336"/>
    <cellStyle name="Normal 330 2 3" xfId="3448"/>
    <cellStyle name="Normal 330 2 3 2" xfId="7131"/>
    <cellStyle name="Normal 330 2 4" xfId="5543"/>
    <cellStyle name="Normal 330 3" xfId="3449"/>
    <cellStyle name="Normal 330 3 2" xfId="3450"/>
    <cellStyle name="Normal 330 3 2 2" xfId="7528"/>
    <cellStyle name="Normal 330 3 3" xfId="5940"/>
    <cellStyle name="Normal 330 4" xfId="3451"/>
    <cellStyle name="Normal 330 4 2" xfId="6735"/>
    <cellStyle name="Normal 330 5" xfId="5147"/>
    <cellStyle name="Normal 331" xfId="3452"/>
    <cellStyle name="Normal 331 2" xfId="3453"/>
    <cellStyle name="Normal 331 2 2" xfId="3454"/>
    <cellStyle name="Normal 331 2 2 2" xfId="3455"/>
    <cellStyle name="Normal 331 2 2 2 2" xfId="7953"/>
    <cellStyle name="Normal 331 2 2 3" xfId="6365"/>
    <cellStyle name="Normal 331 2 3" xfId="3456"/>
    <cellStyle name="Normal 331 2 3 2" xfId="7160"/>
    <cellStyle name="Normal 331 2 4" xfId="5572"/>
    <cellStyle name="Normal 331 3" xfId="3457"/>
    <cellStyle name="Normal 331 3 2" xfId="3458"/>
    <cellStyle name="Normal 331 3 2 2" xfId="7557"/>
    <cellStyle name="Normal 331 3 3" xfId="5969"/>
    <cellStyle name="Normal 331 4" xfId="3459"/>
    <cellStyle name="Normal 331 4 2" xfId="6764"/>
    <cellStyle name="Normal 331 5" xfId="5176"/>
    <cellStyle name="Normal 332" xfId="3460"/>
    <cellStyle name="Normal 332 2" xfId="3461"/>
    <cellStyle name="Normal 332 2 2" xfId="3462"/>
    <cellStyle name="Normal 332 2 2 2" xfId="3463"/>
    <cellStyle name="Normal 332 2 2 2 2" xfId="7959"/>
    <cellStyle name="Normal 332 2 2 3" xfId="6371"/>
    <cellStyle name="Normal 332 2 3" xfId="3464"/>
    <cellStyle name="Normal 332 2 3 2" xfId="7166"/>
    <cellStyle name="Normal 332 2 4" xfId="5578"/>
    <cellStyle name="Normal 332 3" xfId="3465"/>
    <cellStyle name="Normal 332 3 2" xfId="3466"/>
    <cellStyle name="Normal 332 3 2 2" xfId="7563"/>
    <cellStyle name="Normal 332 3 3" xfId="5975"/>
    <cellStyle name="Normal 332 4" xfId="3467"/>
    <cellStyle name="Normal 332 4 2" xfId="6770"/>
    <cellStyle name="Normal 332 5" xfId="5182"/>
    <cellStyle name="Normal 333" xfId="3468"/>
    <cellStyle name="Normal 333 2" xfId="3469"/>
    <cellStyle name="Normal 333 2 2" xfId="3470"/>
    <cellStyle name="Normal 333 2 2 2" xfId="3471"/>
    <cellStyle name="Normal 333 2 2 2 2" xfId="7956"/>
    <cellStyle name="Normal 333 2 2 3" xfId="6368"/>
    <cellStyle name="Normal 333 2 3" xfId="3472"/>
    <cellStyle name="Normal 333 2 3 2" xfId="7163"/>
    <cellStyle name="Normal 333 2 4" xfId="5575"/>
    <cellStyle name="Normal 333 3" xfId="3473"/>
    <cellStyle name="Normal 333 3 2" xfId="3474"/>
    <cellStyle name="Normal 333 3 2 2" xfId="7560"/>
    <cellStyle name="Normal 333 3 3" xfId="5972"/>
    <cellStyle name="Normal 333 4" xfId="3475"/>
    <cellStyle name="Normal 333 4 2" xfId="6767"/>
    <cellStyle name="Normal 333 5" xfId="5179"/>
    <cellStyle name="Normal 334" xfId="3476"/>
    <cellStyle name="Normal 334 2" xfId="3477"/>
    <cellStyle name="Normal 334 2 2" xfId="3478"/>
    <cellStyle name="Normal 334 2 2 2" xfId="3479"/>
    <cellStyle name="Normal 334 2 2 2 2" xfId="7931"/>
    <cellStyle name="Normal 334 2 2 3" xfId="6343"/>
    <cellStyle name="Normal 334 2 3" xfId="3480"/>
    <cellStyle name="Normal 334 2 3 2" xfId="7138"/>
    <cellStyle name="Normal 334 2 4" xfId="5550"/>
    <cellStyle name="Normal 334 3" xfId="3481"/>
    <cellStyle name="Normal 334 3 2" xfId="3482"/>
    <cellStyle name="Normal 334 3 2 2" xfId="7535"/>
    <cellStyle name="Normal 334 3 3" xfId="5947"/>
    <cellStyle name="Normal 334 4" xfId="3483"/>
    <cellStyle name="Normal 334 4 2" xfId="6742"/>
    <cellStyle name="Normal 334 5" xfId="5154"/>
    <cellStyle name="Normal 335" xfId="3484"/>
    <cellStyle name="Normal 335 2" xfId="3485"/>
    <cellStyle name="Normal 335 2 2" xfId="3486"/>
    <cellStyle name="Normal 335 2 2 2" xfId="3487"/>
    <cellStyle name="Normal 335 2 2 2 2" xfId="7928"/>
    <cellStyle name="Normal 335 2 2 3" xfId="6340"/>
    <cellStyle name="Normal 335 2 3" xfId="3488"/>
    <cellStyle name="Normal 335 2 3 2" xfId="7135"/>
    <cellStyle name="Normal 335 2 4" xfId="5547"/>
    <cellStyle name="Normal 335 3" xfId="3489"/>
    <cellStyle name="Normal 335 3 2" xfId="3490"/>
    <cellStyle name="Normal 335 3 2 2" xfId="7532"/>
    <cellStyle name="Normal 335 3 3" xfId="5944"/>
    <cellStyle name="Normal 335 4" xfId="3491"/>
    <cellStyle name="Normal 335 4 2" xfId="6739"/>
    <cellStyle name="Normal 335 5" xfId="5151"/>
    <cellStyle name="Normal 336" xfId="3492"/>
    <cellStyle name="Normal 336 2" xfId="3493"/>
    <cellStyle name="Normal 336 2 2" xfId="3494"/>
    <cellStyle name="Normal 336 2 2 2" xfId="3495"/>
    <cellStyle name="Normal 336 2 2 2 2" xfId="7957"/>
    <cellStyle name="Normal 336 2 2 3" xfId="6369"/>
    <cellStyle name="Normal 336 2 3" xfId="3496"/>
    <cellStyle name="Normal 336 2 3 2" xfId="7164"/>
    <cellStyle name="Normal 336 2 4" xfId="5576"/>
    <cellStyle name="Normal 336 3" xfId="3497"/>
    <cellStyle name="Normal 336 3 2" xfId="3498"/>
    <cellStyle name="Normal 336 3 2 2" xfId="7561"/>
    <cellStyle name="Normal 336 3 3" xfId="5973"/>
    <cellStyle name="Normal 336 4" xfId="3499"/>
    <cellStyle name="Normal 336 4 2" xfId="6768"/>
    <cellStyle name="Normal 336 5" xfId="5180"/>
    <cellStyle name="Normal 337" xfId="3500"/>
    <cellStyle name="Normal 337 2" xfId="3501"/>
    <cellStyle name="Normal 337 2 2" xfId="3502"/>
    <cellStyle name="Normal 337 2 2 2" xfId="3503"/>
    <cellStyle name="Normal 337 2 2 2 2" xfId="7951"/>
    <cellStyle name="Normal 337 2 2 3" xfId="6363"/>
    <cellStyle name="Normal 337 2 3" xfId="3504"/>
    <cellStyle name="Normal 337 2 3 2" xfId="7158"/>
    <cellStyle name="Normal 337 2 4" xfId="5570"/>
    <cellStyle name="Normal 337 3" xfId="3505"/>
    <cellStyle name="Normal 337 3 2" xfId="3506"/>
    <cellStyle name="Normal 337 3 2 2" xfId="7555"/>
    <cellStyle name="Normal 337 3 3" xfId="5967"/>
    <cellStyle name="Normal 337 4" xfId="3507"/>
    <cellStyle name="Normal 337 4 2" xfId="6762"/>
    <cellStyle name="Normal 337 5" xfId="5174"/>
    <cellStyle name="Normal 338" xfId="3508"/>
    <cellStyle name="Normal 338 2" xfId="3509"/>
    <cellStyle name="Normal 338 2 2" xfId="3510"/>
    <cellStyle name="Normal 338 2 2 2" xfId="3511"/>
    <cellStyle name="Normal 338 2 2 2 2" xfId="7964"/>
    <cellStyle name="Normal 338 2 2 3" xfId="6376"/>
    <cellStyle name="Normal 338 2 3" xfId="3512"/>
    <cellStyle name="Normal 338 2 3 2" xfId="7171"/>
    <cellStyle name="Normal 338 2 4" xfId="5583"/>
    <cellStyle name="Normal 338 3" xfId="3513"/>
    <cellStyle name="Normal 338 3 2" xfId="3514"/>
    <cellStyle name="Normal 338 3 2 2" xfId="7568"/>
    <cellStyle name="Normal 338 3 3" xfId="5980"/>
    <cellStyle name="Normal 338 4" xfId="3515"/>
    <cellStyle name="Normal 338 4 2" xfId="6775"/>
    <cellStyle name="Normal 338 5" xfId="5187"/>
    <cellStyle name="Normal 339" xfId="3516"/>
    <cellStyle name="Normal 339 2" xfId="3517"/>
    <cellStyle name="Normal 339 2 2" xfId="3518"/>
    <cellStyle name="Normal 339 2 2 2" xfId="3519"/>
    <cellStyle name="Normal 339 2 2 2 2" xfId="7935"/>
    <cellStyle name="Normal 339 2 2 3" xfId="6347"/>
    <cellStyle name="Normal 339 2 3" xfId="3520"/>
    <cellStyle name="Normal 339 2 3 2" xfId="7142"/>
    <cellStyle name="Normal 339 2 4" xfId="5554"/>
    <cellStyle name="Normal 339 3" xfId="3521"/>
    <cellStyle name="Normal 339 3 2" xfId="3522"/>
    <cellStyle name="Normal 339 3 2 2" xfId="7539"/>
    <cellStyle name="Normal 339 3 3" xfId="5951"/>
    <cellStyle name="Normal 339 4" xfId="3523"/>
    <cellStyle name="Normal 339 4 2" xfId="6746"/>
    <cellStyle name="Normal 339 5" xfId="5158"/>
    <cellStyle name="Normal 34" xfId="3524"/>
    <cellStyle name="Normal 34 2" xfId="3525"/>
    <cellStyle name="Normal 34 2 2" xfId="3526"/>
    <cellStyle name="Normal 34 2 2 2" xfId="3527"/>
    <cellStyle name="Normal 34 2 2 2 2" xfId="3528"/>
    <cellStyle name="Normal 34 2 2 2 2 2" xfId="3529"/>
    <cellStyle name="Normal 34 2 2 2 2 2 2" xfId="3530"/>
    <cellStyle name="Normal 34 2 2 2 2 2 2 2" xfId="3531"/>
    <cellStyle name="Normal 34 2 2 2 2 2 2 2 2" xfId="3532"/>
    <cellStyle name="Normal 34 2 2 2 2 2 2 3" xfId="3533"/>
    <cellStyle name="Normal 34 2 2 2 2 2 3" xfId="3534"/>
    <cellStyle name="Normal 34 2 2 2 2 3" xfId="3535"/>
    <cellStyle name="Normal 34 2 2 2 3" xfId="3536"/>
    <cellStyle name="Normal 34 2 2 2 4" xfId="7623"/>
    <cellStyle name="Normal 34 2 2 3" xfId="3537"/>
    <cellStyle name="Normal 34 2 2 4" xfId="3538"/>
    <cellStyle name="Normal 34 2 2 5" xfId="6035"/>
    <cellStyle name="Normal 34 2 3" xfId="3539"/>
    <cellStyle name="Normal 34 2 3 2" xfId="6830"/>
    <cellStyle name="Normal 34 2 4" xfId="3540"/>
    <cellStyle name="Normal 34 2 5" xfId="5242"/>
    <cellStyle name="Normal 34 3" xfId="3541"/>
    <cellStyle name="Normal 34 3 2" xfId="3542"/>
    <cellStyle name="Normal 34 3 2 2" xfId="7227"/>
    <cellStyle name="Normal 34 3 3" xfId="5639"/>
    <cellStyle name="Normal 34 4" xfId="3543"/>
    <cellStyle name="Normal 34 4 2" xfId="6434"/>
    <cellStyle name="Normal 34 5" xfId="4846"/>
    <cellStyle name="Normal 340" xfId="3544"/>
    <cellStyle name="Normal 340 2" xfId="3545"/>
    <cellStyle name="Normal 340 2 2" xfId="3546"/>
    <cellStyle name="Normal 340 2 2 2" xfId="3547"/>
    <cellStyle name="Normal 340 2 2 2 2" xfId="7962"/>
    <cellStyle name="Normal 340 2 2 3" xfId="6374"/>
    <cellStyle name="Normal 340 2 3" xfId="3548"/>
    <cellStyle name="Normal 340 2 3 2" xfId="7169"/>
    <cellStyle name="Normal 340 2 4" xfId="5581"/>
    <cellStyle name="Normal 340 3" xfId="3549"/>
    <cellStyle name="Normal 340 3 2" xfId="3550"/>
    <cellStyle name="Normal 340 3 2 2" xfId="7566"/>
    <cellStyle name="Normal 340 3 3" xfId="5978"/>
    <cellStyle name="Normal 340 4" xfId="3551"/>
    <cellStyle name="Normal 340 4 2" xfId="6773"/>
    <cellStyle name="Normal 340 5" xfId="5185"/>
    <cellStyle name="Normal 341" xfId="3552"/>
    <cellStyle name="Normal 341 2" xfId="3553"/>
    <cellStyle name="Normal 341 2 2" xfId="3554"/>
    <cellStyle name="Normal 341 2 2 2" xfId="3555"/>
    <cellStyle name="Normal 341 2 2 2 2" xfId="7949"/>
    <cellStyle name="Normal 341 2 2 3" xfId="6361"/>
    <cellStyle name="Normal 341 2 3" xfId="3556"/>
    <cellStyle name="Normal 341 2 3 2" xfId="7156"/>
    <cellStyle name="Normal 341 2 4" xfId="5568"/>
    <cellStyle name="Normal 341 3" xfId="3557"/>
    <cellStyle name="Normal 341 3 2" xfId="3558"/>
    <cellStyle name="Normal 341 3 2 2" xfId="7553"/>
    <cellStyle name="Normal 341 3 3" xfId="5965"/>
    <cellStyle name="Normal 341 4" xfId="3559"/>
    <cellStyle name="Normal 341 4 2" xfId="6760"/>
    <cellStyle name="Normal 341 5" xfId="5172"/>
    <cellStyle name="Normal 342" xfId="3560"/>
    <cellStyle name="Normal 342 2" xfId="3561"/>
    <cellStyle name="Normal 342 2 2" xfId="3562"/>
    <cellStyle name="Normal 342 2 2 2" xfId="3563"/>
    <cellStyle name="Normal 342 2 2 2 2" xfId="7958"/>
    <cellStyle name="Normal 342 2 2 3" xfId="6370"/>
    <cellStyle name="Normal 342 2 3" xfId="3564"/>
    <cellStyle name="Normal 342 2 3 2" xfId="7165"/>
    <cellStyle name="Normal 342 2 4" xfId="5577"/>
    <cellStyle name="Normal 342 3" xfId="3565"/>
    <cellStyle name="Normal 342 3 2" xfId="3566"/>
    <cellStyle name="Normal 342 3 2 2" xfId="7562"/>
    <cellStyle name="Normal 342 3 3" xfId="5974"/>
    <cellStyle name="Normal 342 4" xfId="3567"/>
    <cellStyle name="Normal 342 4 2" xfId="6769"/>
    <cellStyle name="Normal 342 5" xfId="5181"/>
    <cellStyle name="Normal 343" xfId="3568"/>
    <cellStyle name="Normal 343 2" xfId="3569"/>
    <cellStyle name="Normal 343 2 2" xfId="3570"/>
    <cellStyle name="Normal 343 2 2 2" xfId="3571"/>
    <cellStyle name="Normal 343 2 2 2 2" xfId="7944"/>
    <cellStyle name="Normal 343 2 2 3" xfId="6356"/>
    <cellStyle name="Normal 343 2 3" xfId="3572"/>
    <cellStyle name="Normal 343 2 3 2" xfId="7151"/>
    <cellStyle name="Normal 343 2 4" xfId="5563"/>
    <cellStyle name="Normal 343 3" xfId="3573"/>
    <cellStyle name="Normal 343 3 2" xfId="3574"/>
    <cellStyle name="Normal 343 3 2 2" xfId="7548"/>
    <cellStyle name="Normal 343 3 3" xfId="5960"/>
    <cellStyle name="Normal 343 4" xfId="3575"/>
    <cellStyle name="Normal 343 4 2" xfId="6755"/>
    <cellStyle name="Normal 343 5" xfId="5167"/>
    <cellStyle name="Normal 344" xfId="3576"/>
    <cellStyle name="Normal 344 2" xfId="3577"/>
    <cellStyle name="Normal 344 2 2" xfId="3578"/>
    <cellStyle name="Normal 344 2 2 2" xfId="3579"/>
    <cellStyle name="Normal 344 2 2 2 2" xfId="7945"/>
    <cellStyle name="Normal 344 2 2 3" xfId="6357"/>
    <cellStyle name="Normal 344 2 3" xfId="3580"/>
    <cellStyle name="Normal 344 2 3 2" xfId="7152"/>
    <cellStyle name="Normal 344 2 4" xfId="5564"/>
    <cellStyle name="Normal 344 3" xfId="3581"/>
    <cellStyle name="Normal 344 3 2" xfId="3582"/>
    <cellStyle name="Normal 344 3 2 2" xfId="7549"/>
    <cellStyle name="Normal 344 3 3" xfId="5961"/>
    <cellStyle name="Normal 344 4" xfId="3583"/>
    <cellStyle name="Normal 344 4 2" xfId="6756"/>
    <cellStyle name="Normal 344 5" xfId="5168"/>
    <cellStyle name="Normal 345" xfId="3584"/>
    <cellStyle name="Normal 345 2" xfId="3585"/>
    <cellStyle name="Normal 345 2 2" xfId="3586"/>
    <cellStyle name="Normal 345 2 2 2" xfId="3587"/>
    <cellStyle name="Normal 345 2 2 2 2" xfId="7918"/>
    <cellStyle name="Normal 345 2 2 3" xfId="6330"/>
    <cellStyle name="Normal 345 2 3" xfId="3588"/>
    <cellStyle name="Normal 345 2 3 2" xfId="7125"/>
    <cellStyle name="Normal 345 2 4" xfId="5537"/>
    <cellStyle name="Normal 345 3" xfId="3589"/>
    <cellStyle name="Normal 345 3 2" xfId="3590"/>
    <cellStyle name="Normal 345 3 2 2" xfId="7522"/>
    <cellStyle name="Normal 345 3 3" xfId="5934"/>
    <cellStyle name="Normal 345 4" xfId="3591"/>
    <cellStyle name="Normal 345 4 2" xfId="6729"/>
    <cellStyle name="Normal 345 5" xfId="5141"/>
    <cellStyle name="Normal 346" xfId="3592"/>
    <cellStyle name="Normal 346 2" xfId="3593"/>
    <cellStyle name="Normal 346 2 2" xfId="3594"/>
    <cellStyle name="Normal 346 2 2 2" xfId="3595"/>
    <cellStyle name="Normal 346 2 2 2 2" xfId="7969"/>
    <cellStyle name="Normal 346 2 2 3" xfId="6381"/>
    <cellStyle name="Normal 346 2 3" xfId="3596"/>
    <cellStyle name="Normal 346 2 3 2" xfId="7176"/>
    <cellStyle name="Normal 346 2 4" xfId="5588"/>
    <cellStyle name="Normal 346 3" xfId="3597"/>
    <cellStyle name="Normal 346 3 2" xfId="3598"/>
    <cellStyle name="Normal 346 3 2 2" xfId="7573"/>
    <cellStyle name="Normal 346 3 3" xfId="5985"/>
    <cellStyle name="Normal 346 4" xfId="3599"/>
    <cellStyle name="Normal 346 4 2" xfId="6780"/>
    <cellStyle name="Normal 346 5" xfId="5192"/>
    <cellStyle name="Normal 347" xfId="3600"/>
    <cellStyle name="Normal 347 2" xfId="3601"/>
    <cellStyle name="Normal 347 2 2" xfId="3602"/>
    <cellStyle name="Normal 347 2 2 2" xfId="3603"/>
    <cellStyle name="Normal 347 2 2 2 2" xfId="7968"/>
    <cellStyle name="Normal 347 2 2 3" xfId="6380"/>
    <cellStyle name="Normal 347 2 3" xfId="3604"/>
    <cellStyle name="Normal 347 2 3 2" xfId="7175"/>
    <cellStyle name="Normal 347 2 4" xfId="5587"/>
    <cellStyle name="Normal 347 3" xfId="3605"/>
    <cellStyle name="Normal 347 3 2" xfId="3606"/>
    <cellStyle name="Normal 347 3 2 2" xfId="7572"/>
    <cellStyle name="Normal 347 3 3" xfId="5984"/>
    <cellStyle name="Normal 347 4" xfId="3607"/>
    <cellStyle name="Normal 347 4 2" xfId="6779"/>
    <cellStyle name="Normal 347 5" xfId="5191"/>
    <cellStyle name="Normal 348" xfId="3608"/>
    <cellStyle name="Normal 348 2" xfId="3609"/>
    <cellStyle name="Normal 348 2 2" xfId="3610"/>
    <cellStyle name="Normal 348 2 2 2" xfId="3611"/>
    <cellStyle name="Normal 348 2 2 2 2" xfId="7967"/>
    <cellStyle name="Normal 348 2 2 3" xfId="6379"/>
    <cellStyle name="Normal 348 2 3" xfId="3612"/>
    <cellStyle name="Normal 348 2 3 2" xfId="7174"/>
    <cellStyle name="Normal 348 2 4" xfId="5586"/>
    <cellStyle name="Normal 348 3" xfId="3613"/>
    <cellStyle name="Normal 348 3 2" xfId="3614"/>
    <cellStyle name="Normal 348 3 2 2" xfId="7571"/>
    <cellStyle name="Normal 348 3 3" xfId="5983"/>
    <cellStyle name="Normal 348 4" xfId="3615"/>
    <cellStyle name="Normal 348 4 2" xfId="6778"/>
    <cellStyle name="Normal 348 5" xfId="5190"/>
    <cellStyle name="Normal 349" xfId="3616"/>
    <cellStyle name="Normal 349 2" xfId="3617"/>
    <cellStyle name="Normal 349 2 2" xfId="3618"/>
    <cellStyle name="Normal 349 2 2 2" xfId="3619"/>
    <cellStyle name="Normal 349 2 2 2 2" xfId="7961"/>
    <cellStyle name="Normal 349 2 2 3" xfId="6373"/>
    <cellStyle name="Normal 349 2 3" xfId="3620"/>
    <cellStyle name="Normal 349 2 3 2" xfId="7168"/>
    <cellStyle name="Normal 349 2 4" xfId="5580"/>
    <cellStyle name="Normal 349 3" xfId="3621"/>
    <cellStyle name="Normal 349 3 2" xfId="3622"/>
    <cellStyle name="Normal 349 3 2 2" xfId="7565"/>
    <cellStyle name="Normal 349 3 3" xfId="5977"/>
    <cellStyle name="Normal 349 4" xfId="3623"/>
    <cellStyle name="Normal 349 4 2" xfId="6772"/>
    <cellStyle name="Normal 349 5" xfId="5184"/>
    <cellStyle name="Normal 35" xfId="3624"/>
    <cellStyle name="Normal 35 2" xfId="3625"/>
    <cellStyle name="Normal 35 2 2" xfId="3626"/>
    <cellStyle name="Normal 35 2 2 2" xfId="3627"/>
    <cellStyle name="Normal 35 2 2 2 2" xfId="3628"/>
    <cellStyle name="Normal 35 2 2 2 3" xfId="7612"/>
    <cellStyle name="Normal 35 2 2 3" xfId="3629"/>
    <cellStyle name="Normal 35 2 2 4" xfId="3630"/>
    <cellStyle name="Normal 35 2 2 5" xfId="6024"/>
    <cellStyle name="Normal 35 2 3" xfId="3631"/>
    <cellStyle name="Normal 35 2 3 2" xfId="6819"/>
    <cellStyle name="Normal 35 2 4" xfId="3632"/>
    <cellStyle name="Normal 35 2 5" xfId="5231"/>
    <cellStyle name="Normal 35 3" xfId="3633"/>
    <cellStyle name="Normal 35 3 2" xfId="3634"/>
    <cellStyle name="Normal 35 3 2 2" xfId="7216"/>
    <cellStyle name="Normal 35 3 3" xfId="5628"/>
    <cellStyle name="Normal 35 4" xfId="3635"/>
    <cellStyle name="Normal 35 4 2" xfId="6423"/>
    <cellStyle name="Normal 35 5" xfId="4835"/>
    <cellStyle name="Normal 350" xfId="3636"/>
    <cellStyle name="Normal 350 2" xfId="3637"/>
    <cellStyle name="Normal 350 2 2" xfId="3638"/>
    <cellStyle name="Normal 350 2 2 2" xfId="3639"/>
    <cellStyle name="Normal 350 2 2 2 2" xfId="7970"/>
    <cellStyle name="Normal 350 2 2 3" xfId="6382"/>
    <cellStyle name="Normal 350 2 3" xfId="3640"/>
    <cellStyle name="Normal 350 2 3 2" xfId="7177"/>
    <cellStyle name="Normal 350 2 4" xfId="5589"/>
    <cellStyle name="Normal 350 3" xfId="3641"/>
    <cellStyle name="Normal 350 3 2" xfId="3642"/>
    <cellStyle name="Normal 350 3 2 2" xfId="7574"/>
    <cellStyle name="Normal 350 3 3" xfId="5986"/>
    <cellStyle name="Normal 350 4" xfId="3643"/>
    <cellStyle name="Normal 350 4 2" xfId="6781"/>
    <cellStyle name="Normal 350 5" xfId="5193"/>
    <cellStyle name="Normal 351" xfId="3644"/>
    <cellStyle name="Normal 351 2" xfId="3645"/>
    <cellStyle name="Normal 351 2 2" xfId="3646"/>
    <cellStyle name="Normal 351 2 2 2" xfId="3647"/>
    <cellStyle name="Normal 351 2 2 2 2" xfId="7966"/>
    <cellStyle name="Normal 351 2 2 3" xfId="6378"/>
    <cellStyle name="Normal 351 2 3" xfId="3648"/>
    <cellStyle name="Normal 351 2 3 2" xfId="7173"/>
    <cellStyle name="Normal 351 2 4" xfId="5585"/>
    <cellStyle name="Normal 351 3" xfId="3649"/>
    <cellStyle name="Normal 351 3 2" xfId="3650"/>
    <cellStyle name="Normal 351 3 2 2" xfId="7570"/>
    <cellStyle name="Normal 351 3 3" xfId="5982"/>
    <cellStyle name="Normal 351 4" xfId="3651"/>
    <cellStyle name="Normal 351 4 2" xfId="6777"/>
    <cellStyle name="Normal 351 5" xfId="5189"/>
    <cellStyle name="Normal 352" xfId="3652"/>
    <cellStyle name="Normal 352 2" xfId="3653"/>
    <cellStyle name="Normal 352 2 2" xfId="3654"/>
    <cellStyle name="Normal 352 2 2 2" xfId="3655"/>
    <cellStyle name="Normal 352 2 2 2 2" xfId="7971"/>
    <cellStyle name="Normal 352 2 2 3" xfId="6383"/>
    <cellStyle name="Normal 352 2 3" xfId="3656"/>
    <cellStyle name="Normal 352 2 3 2" xfId="7178"/>
    <cellStyle name="Normal 352 2 4" xfId="5590"/>
    <cellStyle name="Normal 352 3" xfId="3657"/>
    <cellStyle name="Normal 352 3 2" xfId="3658"/>
    <cellStyle name="Normal 352 3 2 2" xfId="7575"/>
    <cellStyle name="Normal 352 3 3" xfId="5987"/>
    <cellStyle name="Normal 352 4" xfId="3659"/>
    <cellStyle name="Normal 352 4 2" xfId="6782"/>
    <cellStyle name="Normal 352 5" xfId="5194"/>
    <cellStyle name="Normal 353" xfId="3660"/>
    <cellStyle name="Normal 353 2" xfId="3661"/>
    <cellStyle name="Normal 353 2 2" xfId="3662"/>
    <cellStyle name="Normal 353 2 2 2" xfId="3663"/>
    <cellStyle name="Normal 353 2 2 2 2" xfId="7963"/>
    <cellStyle name="Normal 353 2 2 3" xfId="6375"/>
    <cellStyle name="Normal 353 2 3" xfId="3664"/>
    <cellStyle name="Normal 353 2 3 2" xfId="7170"/>
    <cellStyle name="Normal 353 2 4" xfId="5582"/>
    <cellStyle name="Normal 353 3" xfId="3665"/>
    <cellStyle name="Normal 353 3 2" xfId="3666"/>
    <cellStyle name="Normal 353 3 2 2" xfId="7567"/>
    <cellStyle name="Normal 353 3 3" xfId="5979"/>
    <cellStyle name="Normal 353 4" xfId="3667"/>
    <cellStyle name="Normal 353 4 2" xfId="6774"/>
    <cellStyle name="Normal 353 5" xfId="5186"/>
    <cellStyle name="Normal 354" xfId="3668"/>
    <cellStyle name="Normal 354 2" xfId="3669"/>
    <cellStyle name="Normal 354 2 2" xfId="3670"/>
    <cellStyle name="Normal 354 2 2 2" xfId="3671"/>
    <cellStyle name="Normal 354 2 2 2 2" xfId="7965"/>
    <cellStyle name="Normal 354 2 2 3" xfId="6377"/>
    <cellStyle name="Normal 354 2 3" xfId="3672"/>
    <cellStyle name="Normal 354 2 3 2" xfId="7172"/>
    <cellStyle name="Normal 354 2 4" xfId="5584"/>
    <cellStyle name="Normal 354 3" xfId="3673"/>
    <cellStyle name="Normal 354 3 2" xfId="3674"/>
    <cellStyle name="Normal 354 3 2 2" xfId="7569"/>
    <cellStyle name="Normal 354 3 3" xfId="5981"/>
    <cellStyle name="Normal 354 4" xfId="3675"/>
    <cellStyle name="Normal 354 4 2" xfId="6776"/>
    <cellStyle name="Normal 354 5" xfId="5188"/>
    <cellStyle name="Normal 355" xfId="3676"/>
    <cellStyle name="Normal 356" xfId="3677"/>
    <cellStyle name="Normal 356 2" xfId="3678"/>
    <cellStyle name="Normal 356 2 2" xfId="3679"/>
    <cellStyle name="Normal 356 2 2 2" xfId="7972"/>
    <cellStyle name="Normal 356 2 3" xfId="6384"/>
    <cellStyle name="Normal 356 3" xfId="3680"/>
    <cellStyle name="Normal 356 3 2" xfId="7179"/>
    <cellStyle name="Normal 356 4" xfId="5591"/>
    <cellStyle name="Normal 357" xfId="58"/>
    <cellStyle name="Normal 358" xfId="59"/>
    <cellStyle name="Normal 359" xfId="3681"/>
    <cellStyle name="Normal 36" xfId="3682"/>
    <cellStyle name="Normal 36 2" xfId="3683"/>
    <cellStyle name="Normal 36 2 2" xfId="3684"/>
    <cellStyle name="Normal 36 2 2 2" xfId="3685"/>
    <cellStyle name="Normal 36 2 2 2 2" xfId="7621"/>
    <cellStyle name="Normal 36 2 2 3" xfId="3686"/>
    <cellStyle name="Normal 36 2 2 4" xfId="6033"/>
    <cellStyle name="Normal 36 2 3" xfId="3687"/>
    <cellStyle name="Normal 36 2 3 2" xfId="3688"/>
    <cellStyle name="Normal 36 2 3 3" xfId="6828"/>
    <cellStyle name="Normal 36 2 4" xfId="3689"/>
    <cellStyle name="Normal 36 2 5" xfId="3690"/>
    <cellStyle name="Normal 36 2 6" xfId="5240"/>
    <cellStyle name="Normal 36 3" xfId="3691"/>
    <cellStyle name="Normal 36 3 2" xfId="3692"/>
    <cellStyle name="Normal 36 3 2 2" xfId="7225"/>
    <cellStyle name="Normal 36 3 3" xfId="3693"/>
    <cellStyle name="Normal 36 3 4" xfId="5637"/>
    <cellStyle name="Normal 36 4" xfId="3694"/>
    <cellStyle name="Normal 36 4 2" xfId="6432"/>
    <cellStyle name="Normal 36 5" xfId="3695"/>
    <cellStyle name="Normal 36 6" xfId="4844"/>
    <cellStyle name="Normal 360" xfId="3696"/>
    <cellStyle name="Normal 361" xfId="3697"/>
    <cellStyle name="Normal 362" xfId="3698"/>
    <cellStyle name="Normal 363" xfId="3699"/>
    <cellStyle name="Normal 364" xfId="3700"/>
    <cellStyle name="Normal 365" xfId="3701"/>
    <cellStyle name="Normal 366" xfId="7973"/>
    <cellStyle name="Normal 367" xfId="7985"/>
    <cellStyle name="Normal 368" xfId="7979"/>
    <cellStyle name="Normal 369" xfId="7982"/>
    <cellStyle name="Normal 37" xfId="3702"/>
    <cellStyle name="Normal 37 2" xfId="3703"/>
    <cellStyle name="Normal 37 2 2" xfId="3704"/>
    <cellStyle name="Normal 37 2 2 2" xfId="3705"/>
    <cellStyle name="Normal 37 2 2 2 2" xfId="3706"/>
    <cellStyle name="Normal 37 2 2 2 2 2" xfId="3707"/>
    <cellStyle name="Normal 37 2 2 2 2 2 2" xfId="3708"/>
    <cellStyle name="Normal 37 2 2 2 2 2 2 2" xfId="3709"/>
    <cellStyle name="Normal 37 2 2 2 2 2 2 2 2" xfId="3710"/>
    <cellStyle name="Normal 37 2 2 2 2 2 2 2 2 2" xfId="3711"/>
    <cellStyle name="Normal 37 2 2 2 2 2 2 2 2 2 2" xfId="3712"/>
    <cellStyle name="Normal 37 2 2 2 2 2 2 2 2 2 2 2" xfId="3713"/>
    <cellStyle name="Normal 37 2 2 2 2 2 2 2 2 2 2 2 2" xfId="3714"/>
    <cellStyle name="Normal 37 2 2 2 2 2 2 2 2 2 2 2 2 2" xfId="3715"/>
    <cellStyle name="Normal 37 2 2 2 2 2 2 2 2 2 2 2 2 2 2" xfId="3716"/>
    <cellStyle name="Normal 37 2 2 2 2 2 2 2 2 2 2 2 2 2 2 2" xfId="3717"/>
    <cellStyle name="Normal 37 2 2 2 2 2 2 2 2 2 2 2 2 2 2 2 2" xfId="3718"/>
    <cellStyle name="Normal 37 2 2 2 2 2 2 2 2 2 2 2 2 2 3" xfId="3719"/>
    <cellStyle name="Normal 37 2 2 2 2 2 2 2 2 2 2 2 2 3" xfId="3720"/>
    <cellStyle name="Normal 37 2 2 2 2 2 2 2 2 2 2 2 3" xfId="3721"/>
    <cellStyle name="Normal 37 2 2 2 2 2 2 2 2 2 2 3" xfId="3722"/>
    <cellStyle name="Normal 37 2 2 2 2 2 2 2 2 2 2 4" xfId="3723"/>
    <cellStyle name="Normal 37 2 2 2 2 2 2 2 2 2 3" xfId="3724"/>
    <cellStyle name="Normal 37 2 2 2 2 2 2 2 2 3" xfId="3725"/>
    <cellStyle name="Normal 37 2 2 2 2 2 2 2 3" xfId="3726"/>
    <cellStyle name="Normal 37 2 2 2 2 2 2 3" xfId="3727"/>
    <cellStyle name="Normal 37 2 2 2 2 2 3" xfId="3728"/>
    <cellStyle name="Normal 37 2 2 2 2 3" xfId="3729"/>
    <cellStyle name="Normal 37 2 2 2 3" xfId="3730"/>
    <cellStyle name="Normal 37 2 2 2 4" xfId="7604"/>
    <cellStyle name="Normal 37 2 2 3" xfId="3731"/>
    <cellStyle name="Normal 37 2 2 4" xfId="3732"/>
    <cellStyle name="Normal 37 2 2 5" xfId="6016"/>
    <cellStyle name="Normal 37 2 3" xfId="3733"/>
    <cellStyle name="Normal 37 2 3 2" xfId="6811"/>
    <cellStyle name="Normal 37 2 4" xfId="3734"/>
    <cellStyle name="Normal 37 2 5" xfId="5223"/>
    <cellStyle name="Normal 37 3" xfId="3735"/>
    <cellStyle name="Normal 37 3 2" xfId="3736"/>
    <cellStyle name="Normal 37 3 2 2" xfId="3737"/>
    <cellStyle name="Normal 37 3 2 2 2" xfId="3738"/>
    <cellStyle name="Normal 37 3 2 2 2 2" xfId="3739"/>
    <cellStyle name="Normal 37 3 2 2 2 2 2" xfId="3740"/>
    <cellStyle name="Normal 37 3 2 2 2 2 2 2" xfId="3741"/>
    <cellStyle name="Normal 37 3 2 2 2 2 2 2 2" xfId="3742"/>
    <cellStyle name="Normal 37 3 2 2 2 2 2 2 2 2" xfId="3743"/>
    <cellStyle name="Normal 37 3 2 2 2 2 2 2 3" xfId="3744"/>
    <cellStyle name="Normal 37 3 2 2 2 2 2 3" xfId="3745"/>
    <cellStyle name="Normal 37 3 2 2 2 2 3" xfId="3746"/>
    <cellStyle name="Normal 37 3 2 2 2 3" xfId="3747"/>
    <cellStyle name="Normal 37 3 2 2 2 3 2" xfId="3748"/>
    <cellStyle name="Normal 37 3 2 2 2 3 2 2" xfId="3749"/>
    <cellStyle name="Normal 37 3 2 2 2 3 3" xfId="3750"/>
    <cellStyle name="Normal 37 3 2 2 2 3 3 2" xfId="3751"/>
    <cellStyle name="Normal 37 3 2 2 2 3 3 2 2" xfId="3752"/>
    <cellStyle name="Normal 37 3 2 2 2 3 3 3" xfId="3753"/>
    <cellStyle name="Normal 37 3 2 2 2 3 4" xfId="3754"/>
    <cellStyle name="Normal 37 3 2 2 2 4" xfId="3755"/>
    <cellStyle name="Normal 37 3 2 2 3" xfId="3756"/>
    <cellStyle name="Normal 37 3 2 3" xfId="3757"/>
    <cellStyle name="Normal 37 3 2 4" xfId="7208"/>
    <cellStyle name="Normal 37 3 3" xfId="3758"/>
    <cellStyle name="Normal 37 3 4" xfId="3759"/>
    <cellStyle name="Normal 37 3 5" xfId="5620"/>
    <cellStyle name="Normal 37 4" xfId="3760"/>
    <cellStyle name="Normal 37 4 2" xfId="3761"/>
    <cellStyle name="Normal 37 4 3" xfId="6415"/>
    <cellStyle name="Normal 37 5" xfId="3762"/>
    <cellStyle name="Normal 37 6" xfId="3763"/>
    <cellStyle name="Normal 37 7" xfId="4827"/>
    <cellStyle name="Normal 370" xfId="8005"/>
    <cellStyle name="Normal 371" xfId="7977"/>
    <cellStyle name="Normal 372" xfId="7984"/>
    <cellStyle name="Normal 373" xfId="7978"/>
    <cellStyle name="Normal 374" xfId="7976"/>
    <cellStyle name="Normal 375" xfId="7983"/>
    <cellStyle name="Normal 376" xfId="8029"/>
    <cellStyle name="Normal 377" xfId="8031"/>
    <cellStyle name="Normal 378" xfId="8033"/>
    <cellStyle name="Normal 379" xfId="8035"/>
    <cellStyle name="Normal 38" xfId="3764"/>
    <cellStyle name="Normal 38 2" xfId="3765"/>
    <cellStyle name="Normal 38 2 2" xfId="3766"/>
    <cellStyle name="Normal 38 2 2 2" xfId="3767"/>
    <cellStyle name="Normal 38 2 2 2 2" xfId="7607"/>
    <cellStyle name="Normal 38 2 2 3" xfId="3768"/>
    <cellStyle name="Normal 38 2 2 4" xfId="6019"/>
    <cellStyle name="Normal 38 2 3" xfId="3769"/>
    <cellStyle name="Normal 38 2 3 2" xfId="6814"/>
    <cellStyle name="Normal 38 2 4" xfId="3770"/>
    <cellStyle name="Normal 38 2 5" xfId="5226"/>
    <cellStyle name="Normal 38 3" xfId="3771"/>
    <cellStyle name="Normal 38 3 2" xfId="3772"/>
    <cellStyle name="Normal 38 3 2 2" xfId="7211"/>
    <cellStyle name="Normal 38 3 3" xfId="5623"/>
    <cellStyle name="Normal 38 4" xfId="3773"/>
    <cellStyle name="Normal 38 4 2" xfId="6418"/>
    <cellStyle name="Normal 38 5" xfId="4830"/>
    <cellStyle name="Normal 380" xfId="8037"/>
    <cellStyle name="Normal 381" xfId="8039"/>
    <cellStyle name="Normal 382" xfId="8041"/>
    <cellStyle name="Normal 383" xfId="8043"/>
    <cellStyle name="Normal 384" xfId="8045"/>
    <cellStyle name="Normal 385" xfId="8046"/>
    <cellStyle name="Normal 386" xfId="8047"/>
    <cellStyle name="Normal 387" xfId="8048"/>
    <cellStyle name="Normal 388" xfId="8049"/>
    <cellStyle name="Normal 389" xfId="8050"/>
    <cellStyle name="Normal 39" xfId="3774"/>
    <cellStyle name="Normal 39 2" xfId="3775"/>
    <cellStyle name="Normal 39 2 2" xfId="3776"/>
    <cellStyle name="Normal 39 2 2 2" xfId="3777"/>
    <cellStyle name="Normal 39 2 2 2 2" xfId="7618"/>
    <cellStyle name="Normal 39 2 2 3" xfId="3778"/>
    <cellStyle name="Normal 39 2 2 4" xfId="6030"/>
    <cellStyle name="Normal 39 2 3" xfId="3779"/>
    <cellStyle name="Normal 39 2 3 2" xfId="6825"/>
    <cellStyle name="Normal 39 2 4" xfId="3780"/>
    <cellStyle name="Normal 39 2 5" xfId="3781"/>
    <cellStyle name="Normal 39 2 6" xfId="5237"/>
    <cellStyle name="Normal 39 3" xfId="3782"/>
    <cellStyle name="Normal 39 3 2" xfId="3783"/>
    <cellStyle name="Normal 39 3 2 2" xfId="7222"/>
    <cellStyle name="Normal 39 3 3" xfId="5634"/>
    <cellStyle name="Normal 39 4" xfId="3784"/>
    <cellStyle name="Normal 39 4 2" xfId="6429"/>
    <cellStyle name="Normal 39 5" xfId="4841"/>
    <cellStyle name="Normal 390" xfId="8051"/>
    <cellStyle name="Normal 391" xfId="8052"/>
    <cellStyle name="Normal 392" xfId="8053"/>
    <cellStyle name="Normal 393" xfId="8054"/>
    <cellStyle name="Normal 394" xfId="8055"/>
    <cellStyle name="Normal 395" xfId="8056"/>
    <cellStyle name="Normal 396" xfId="8057"/>
    <cellStyle name="Normal 397" xfId="8058"/>
    <cellStyle name="Normal 398" xfId="8059"/>
    <cellStyle name="Normal 399" xfId="8060"/>
    <cellStyle name="Normal 4" xfId="3785"/>
    <cellStyle name="Normal 4 2" xfId="3786"/>
    <cellStyle name="Normal 40" xfId="3787"/>
    <cellStyle name="Normal 40 2" xfId="3788"/>
    <cellStyle name="Normal 40 2 2" xfId="3789"/>
    <cellStyle name="Normal 40 2 2 2" xfId="3790"/>
    <cellStyle name="Normal 40 2 2 2 2" xfId="3791"/>
    <cellStyle name="Normal 40 2 2 2 2 2" xfId="3792"/>
    <cellStyle name="Normal 40 2 2 2 2 2 2" xfId="3793"/>
    <cellStyle name="Normal 40 2 2 2 2 3" xfId="3794"/>
    <cellStyle name="Normal 40 2 2 2 3" xfId="3795"/>
    <cellStyle name="Normal 40 2 2 2 4" xfId="7624"/>
    <cellStyle name="Normal 40 2 2 3" xfId="3796"/>
    <cellStyle name="Normal 40 2 2 4" xfId="3797"/>
    <cellStyle name="Normal 40 2 2 5" xfId="6036"/>
    <cellStyle name="Normal 40 2 3" xfId="3798"/>
    <cellStyle name="Normal 40 2 3 2" xfId="3799"/>
    <cellStyle name="Normal 40 2 3 2 2" xfId="3800"/>
    <cellStyle name="Normal 40 2 3 2 2 2" xfId="3801"/>
    <cellStyle name="Normal 40 2 3 2 2 2 2" xfId="3802"/>
    <cellStyle name="Normal 40 2 3 2 2 2 2 2" xfId="3803"/>
    <cellStyle name="Normal 40 2 3 2 2 2 2 2 2" xfId="3804"/>
    <cellStyle name="Normal 40 2 3 2 2 2 2 2 2 2" xfId="3805"/>
    <cellStyle name="Normal 40 2 3 2 2 2 2 2 2 2 2" xfId="3806"/>
    <cellStyle name="Normal 40 2 3 2 2 2 2 2 2 2 2 2" xfId="3807"/>
    <cellStyle name="Normal 40 2 3 2 2 2 2 2 2 2 2 2 2" xfId="3808"/>
    <cellStyle name="Normal 40 2 3 2 2 2 2 2 2 2 2 2 2 2" xfId="3809"/>
    <cellStyle name="Normal 40 2 3 2 2 2 2 2 2 2 2 2 2 2 2" xfId="3810"/>
    <cellStyle name="Normal 40 2 3 2 2 2 2 2 2 2 2 2 3" xfId="3811"/>
    <cellStyle name="Normal 40 2 3 2 2 2 2 2 2 2 2 3" xfId="3812"/>
    <cellStyle name="Normal 40 2 3 2 2 2 2 2 2 2 3" xfId="3813"/>
    <cellStyle name="Normal 40 2 3 2 2 2 2 2 2 3" xfId="3814"/>
    <cellStyle name="Normal 40 2 3 2 2 2 2 2 2 4" xfId="3815"/>
    <cellStyle name="Normal 40 2 3 2 2 2 2 2 3" xfId="3816"/>
    <cellStyle name="Normal 40 2 3 2 2 2 2 3" xfId="3817"/>
    <cellStyle name="Normal 40 2 3 2 2 2 3" xfId="3818"/>
    <cellStyle name="Normal 40 2 3 2 2 3" xfId="3819"/>
    <cellStyle name="Normal 40 2 3 2 3" xfId="3820"/>
    <cellStyle name="Normal 40 2 3 3" xfId="3821"/>
    <cellStyle name="Normal 40 2 3 4" xfId="6831"/>
    <cellStyle name="Normal 40 2 4" xfId="3822"/>
    <cellStyle name="Normal 40 2 5" xfId="3823"/>
    <cellStyle name="Normal 40 2 6" xfId="5243"/>
    <cellStyle name="Normal 40 3" xfId="3824"/>
    <cellStyle name="Normal 40 3 2" xfId="3825"/>
    <cellStyle name="Normal 40 3 2 2" xfId="7228"/>
    <cellStyle name="Normal 40 3 3" xfId="5640"/>
    <cellStyle name="Normal 40 4" xfId="3826"/>
    <cellStyle name="Normal 40 4 2" xfId="6435"/>
    <cellStyle name="Normal 40 5" xfId="4847"/>
    <cellStyle name="Normal 400" xfId="8061"/>
    <cellStyle name="Normal 401" xfId="8062"/>
    <cellStyle name="Normal 402" xfId="8063"/>
    <cellStyle name="Normal 403" xfId="8064"/>
    <cellStyle name="Normal 404" xfId="8065"/>
    <cellStyle name="Normal 405" xfId="8066"/>
    <cellStyle name="Normal 41" xfId="3827"/>
    <cellStyle name="Normal 41 2" xfId="3828"/>
    <cellStyle name="Normal 41 2 2" xfId="3829"/>
    <cellStyle name="Normal 41 2 2 2" xfId="3830"/>
    <cellStyle name="Normal 41 2 2 2 2" xfId="7608"/>
    <cellStyle name="Normal 41 2 2 3" xfId="6020"/>
    <cellStyle name="Normal 41 2 3" xfId="3831"/>
    <cellStyle name="Normal 41 2 3 2" xfId="6815"/>
    <cellStyle name="Normal 41 2 4" xfId="5227"/>
    <cellStyle name="Normal 41 3" xfId="3832"/>
    <cellStyle name="Normal 41 3 2" xfId="3833"/>
    <cellStyle name="Normal 41 3 2 2" xfId="7212"/>
    <cellStyle name="Normal 41 3 3" xfId="5624"/>
    <cellStyle name="Normal 41 4" xfId="3834"/>
    <cellStyle name="Normal 41 4 2" xfId="6419"/>
    <cellStyle name="Normal 41 5" xfId="4831"/>
    <cellStyle name="Normal 42" xfId="3835"/>
    <cellStyle name="Normal 42 2" xfId="3836"/>
    <cellStyle name="Normal 42 2 2" xfId="3837"/>
    <cellStyle name="Normal 42 2 2 2" xfId="3838"/>
    <cellStyle name="Normal 42 2 2 2 2" xfId="7614"/>
    <cellStyle name="Normal 42 2 2 3" xfId="3839"/>
    <cellStyle name="Normal 42 2 2 4" xfId="6026"/>
    <cellStyle name="Normal 42 2 3" xfId="3840"/>
    <cellStyle name="Normal 42 2 3 2" xfId="6821"/>
    <cellStyle name="Normal 42 2 4" xfId="3841"/>
    <cellStyle name="Normal 42 2 5" xfId="5233"/>
    <cellStyle name="Normal 42 3" xfId="3842"/>
    <cellStyle name="Normal 42 3 2" xfId="3843"/>
    <cellStyle name="Normal 42 3 2 2" xfId="7218"/>
    <cellStyle name="Normal 42 3 3" xfId="5630"/>
    <cellStyle name="Normal 42 4" xfId="3844"/>
    <cellStyle name="Normal 42 4 2" xfId="6425"/>
    <cellStyle name="Normal 42 5" xfId="4837"/>
    <cellStyle name="Normal 43" xfId="3845"/>
    <cellStyle name="Normal 43 2" xfId="3846"/>
    <cellStyle name="Normal 43 2 2" xfId="3847"/>
    <cellStyle name="Normal 43 2 2 2" xfId="3848"/>
    <cellStyle name="Normal 43 2 2 2 2" xfId="7613"/>
    <cellStyle name="Normal 43 2 2 3" xfId="6025"/>
    <cellStyle name="Normal 43 2 3" xfId="3849"/>
    <cellStyle name="Normal 43 2 3 2" xfId="6820"/>
    <cellStyle name="Normal 43 2 4" xfId="5232"/>
    <cellStyle name="Normal 43 3" xfId="3850"/>
    <cellStyle name="Normal 43 3 2" xfId="3851"/>
    <cellStyle name="Normal 43 3 2 2" xfId="7217"/>
    <cellStyle name="Normal 43 3 3" xfId="5629"/>
    <cellStyle name="Normal 43 4" xfId="3852"/>
    <cellStyle name="Normal 43 4 2" xfId="6424"/>
    <cellStyle name="Normal 43 5" xfId="4836"/>
    <cellStyle name="Normal 44" xfId="3853"/>
    <cellStyle name="Normal 44 2" xfId="3854"/>
    <cellStyle name="Normal 44 2 2" xfId="3855"/>
    <cellStyle name="Normal 44 2 2 2" xfId="3856"/>
    <cellStyle name="Normal 44 2 2 2 2" xfId="7617"/>
    <cellStyle name="Normal 44 2 2 3" xfId="6029"/>
    <cellStyle name="Normal 44 2 3" xfId="3857"/>
    <cellStyle name="Normal 44 2 3 2" xfId="6824"/>
    <cellStyle name="Normal 44 2 4" xfId="5236"/>
    <cellStyle name="Normal 44 3" xfId="3858"/>
    <cellStyle name="Normal 44 3 2" xfId="3859"/>
    <cellStyle name="Normal 44 3 2 2" xfId="7221"/>
    <cellStyle name="Normal 44 3 3" xfId="5633"/>
    <cellStyle name="Normal 44 4" xfId="3860"/>
    <cellStyle name="Normal 44 4 2" xfId="6428"/>
    <cellStyle name="Normal 44 5" xfId="4840"/>
    <cellStyle name="Normal 45" xfId="3861"/>
    <cellStyle name="Normal 45 2" xfId="3862"/>
    <cellStyle name="Normal 45 2 2" xfId="3863"/>
    <cellStyle name="Normal 45 2 2 2" xfId="3864"/>
    <cellStyle name="Normal 45 2 2 2 2" xfId="7601"/>
    <cellStyle name="Normal 45 2 2 3" xfId="6013"/>
    <cellStyle name="Normal 45 2 3" xfId="3865"/>
    <cellStyle name="Normal 45 2 3 2" xfId="6808"/>
    <cellStyle name="Normal 45 2 4" xfId="5220"/>
    <cellStyle name="Normal 45 3" xfId="3866"/>
    <cellStyle name="Normal 45 3 2" xfId="3867"/>
    <cellStyle name="Normal 45 3 2 2" xfId="7205"/>
    <cellStyle name="Normal 45 3 3" xfId="5617"/>
    <cellStyle name="Normal 45 4" xfId="3868"/>
    <cellStyle name="Normal 45 4 2" xfId="6412"/>
    <cellStyle name="Normal 45 5" xfId="4824"/>
    <cellStyle name="Normal 46" xfId="3869"/>
    <cellStyle name="Normal 46 2" xfId="3870"/>
    <cellStyle name="Normal 46 2 2" xfId="3871"/>
    <cellStyle name="Normal 46 2 2 2" xfId="3872"/>
    <cellStyle name="Normal 46 2 2 2 2" xfId="3873"/>
    <cellStyle name="Normal 46 2 2 2 2 2" xfId="3874"/>
    <cellStyle name="Normal 46 2 2 2 2 2 2" xfId="3875"/>
    <cellStyle name="Normal 46 2 2 2 2 2 2 2" xfId="3876"/>
    <cellStyle name="Normal 46 2 2 2 2 2 2 2 2" xfId="3877"/>
    <cellStyle name="Normal 46 2 2 2 2 2 2 2 2 2" xfId="3878"/>
    <cellStyle name="Normal 46 2 2 2 2 2 2 2 2 2 2" xfId="3879"/>
    <cellStyle name="Normal 46 2 2 2 2 2 2 2 2 2 2 2" xfId="3880"/>
    <cellStyle name="Normal 46 2 2 2 2 2 2 2 2 2 2 2 2" xfId="3881"/>
    <cellStyle name="Normal 46 2 2 2 2 2 2 2 2 2 3" xfId="3882"/>
    <cellStyle name="Normal 46 2 2 2 2 2 2 2 2 3" xfId="3883"/>
    <cellStyle name="Normal 46 2 2 2 2 2 2 2 3" xfId="3884"/>
    <cellStyle name="Normal 46 2 2 2 2 2 2 3" xfId="3885"/>
    <cellStyle name="Normal 46 2 2 2 2 2 2 4" xfId="3886"/>
    <cellStyle name="Normal 46 2 2 2 2 2 3" xfId="3887"/>
    <cellStyle name="Normal 46 2 2 2 2 3" xfId="3888"/>
    <cellStyle name="Normal 46 2 2 2 3" xfId="3889"/>
    <cellStyle name="Normal 46 2 2 2 4" xfId="7619"/>
    <cellStyle name="Normal 46 2 2 3" xfId="3890"/>
    <cellStyle name="Normal 46 2 2 4" xfId="3891"/>
    <cellStyle name="Normal 46 2 2 5" xfId="6031"/>
    <cellStyle name="Normal 46 2 3" xfId="3892"/>
    <cellStyle name="Normal 46 2 3 2" xfId="6826"/>
    <cellStyle name="Normal 46 2 4" xfId="3893"/>
    <cellStyle name="Normal 46 2 5" xfId="5238"/>
    <cellStyle name="Normal 46 3" xfId="3894"/>
    <cellStyle name="Normal 46 3 2" xfId="3895"/>
    <cellStyle name="Normal 46 3 2 2" xfId="7223"/>
    <cellStyle name="Normal 46 3 3" xfId="5635"/>
    <cellStyle name="Normal 46 4" xfId="3896"/>
    <cellStyle name="Normal 46 4 2" xfId="6430"/>
    <cellStyle name="Normal 46 5" xfId="4842"/>
    <cellStyle name="Normal 47" xfId="3897"/>
    <cellStyle name="Normal 47 2" xfId="3898"/>
    <cellStyle name="Normal 47 2 2" xfId="3899"/>
    <cellStyle name="Normal 47 2 2 2" xfId="3900"/>
    <cellStyle name="Normal 47 2 2 2 2" xfId="7625"/>
    <cellStyle name="Normal 47 2 2 3" xfId="6037"/>
    <cellStyle name="Normal 47 2 3" xfId="3901"/>
    <cellStyle name="Normal 47 2 3 2" xfId="6832"/>
    <cellStyle name="Normal 47 2 4" xfId="5244"/>
    <cellStyle name="Normal 47 3" xfId="3902"/>
    <cellStyle name="Normal 47 3 2" xfId="3903"/>
    <cellStyle name="Normal 47 3 2 2" xfId="7229"/>
    <cellStyle name="Normal 47 3 3" xfId="5641"/>
    <cellStyle name="Normal 47 4" xfId="3904"/>
    <cellStyle name="Normal 47 4 2" xfId="6436"/>
    <cellStyle name="Normal 47 5" xfId="4848"/>
    <cellStyle name="Normal 48" xfId="3905"/>
    <cellStyle name="Normal 48 2" xfId="3906"/>
    <cellStyle name="Normal 48 2 2" xfId="3907"/>
    <cellStyle name="Normal 48 2 2 2" xfId="3908"/>
    <cellStyle name="Normal 48 2 2 2 2" xfId="7626"/>
    <cellStyle name="Normal 48 2 2 3" xfId="6038"/>
    <cellStyle name="Normal 48 2 3" xfId="3909"/>
    <cellStyle name="Normal 48 2 3 2" xfId="6833"/>
    <cellStyle name="Normal 48 2 4" xfId="5245"/>
    <cellStyle name="Normal 48 3" xfId="3910"/>
    <cellStyle name="Normal 48 3 2" xfId="3911"/>
    <cellStyle name="Normal 48 3 2 2" xfId="7230"/>
    <cellStyle name="Normal 48 3 3" xfId="5642"/>
    <cellStyle name="Normal 48 4" xfId="3912"/>
    <cellStyle name="Normal 48 4 2" xfId="6437"/>
    <cellStyle name="Normal 48 5" xfId="4849"/>
    <cellStyle name="Normal 49" xfId="3913"/>
    <cellStyle name="Normal 49 2" xfId="3914"/>
    <cellStyle name="Normal 49 2 2" xfId="3915"/>
    <cellStyle name="Normal 49 2 2 2" xfId="3916"/>
    <cellStyle name="Normal 49 2 2 2 2" xfId="3917"/>
    <cellStyle name="Normal 49 2 2 2 2 2" xfId="3918"/>
    <cellStyle name="Normal 49 2 2 2 3" xfId="7627"/>
    <cellStyle name="Normal 49 2 2 3" xfId="3919"/>
    <cellStyle name="Normal 49 2 2 4" xfId="6039"/>
    <cellStyle name="Normal 49 2 3" xfId="3920"/>
    <cellStyle name="Normal 49 2 3 2" xfId="6834"/>
    <cellStyle name="Normal 49 2 4" xfId="5246"/>
    <cellStyle name="Normal 49 3" xfId="3921"/>
    <cellStyle name="Normal 49 3 2" xfId="3922"/>
    <cellStyle name="Normal 49 3 2 2" xfId="7231"/>
    <cellStyle name="Normal 49 3 3" xfId="5643"/>
    <cellStyle name="Normal 49 4" xfId="3923"/>
    <cellStyle name="Normal 49 4 2" xfId="6438"/>
    <cellStyle name="Normal 49 5" xfId="4850"/>
    <cellStyle name="Normal 5" xfId="3924"/>
    <cellStyle name="Normal 5 2" xfId="3925"/>
    <cellStyle name="Normal 5 2 2" xfId="3926"/>
    <cellStyle name="Normal 5 3" xfId="3927"/>
    <cellStyle name="Normal 5 4" xfId="3928"/>
    <cellStyle name="Normal 50" xfId="3929"/>
    <cellStyle name="Normal 50 2" xfId="3930"/>
    <cellStyle name="Normal 50 2 2" xfId="3931"/>
    <cellStyle name="Normal 50 2 2 2" xfId="3932"/>
    <cellStyle name="Normal 50 2 2 2 2" xfId="3933"/>
    <cellStyle name="Normal 50 2 2 2 2 2" xfId="3934"/>
    <cellStyle name="Normal 50 2 2 2 2 2 2" xfId="3935"/>
    <cellStyle name="Normal 50 2 2 2 2 2 2 2" xfId="3936"/>
    <cellStyle name="Normal 50 2 2 2 2 2 2 2 2" xfId="3937"/>
    <cellStyle name="Normal 50 2 2 2 2 2 2 2 2 2" xfId="3938"/>
    <cellStyle name="Normal 50 2 2 2 2 2 2 3" xfId="3939"/>
    <cellStyle name="Normal 50 2 2 2 2 2 3" xfId="3940"/>
    <cellStyle name="Normal 50 2 2 2 2 3" xfId="3941"/>
    <cellStyle name="Normal 50 2 2 2 3" xfId="3942"/>
    <cellStyle name="Normal 50 2 2 2 4" xfId="3943"/>
    <cellStyle name="Normal 50 2 2 2 5" xfId="7628"/>
    <cellStyle name="Normal 50 2 2 3" xfId="3944"/>
    <cellStyle name="Normal 50 2 2 4" xfId="3945"/>
    <cellStyle name="Normal 50 2 2 5" xfId="6040"/>
    <cellStyle name="Normal 50 2 3" xfId="3946"/>
    <cellStyle name="Normal 50 2 3 2" xfId="6835"/>
    <cellStyle name="Normal 50 2 4" xfId="3947"/>
    <cellStyle name="Normal 50 2 5" xfId="5247"/>
    <cellStyle name="Normal 50 3" xfId="3948"/>
    <cellStyle name="Normal 50 3 2" xfId="3949"/>
    <cellStyle name="Normal 50 3 2 2" xfId="7232"/>
    <cellStyle name="Normal 50 3 3" xfId="5644"/>
    <cellStyle name="Normal 50 4" xfId="3950"/>
    <cellStyle name="Normal 50 4 2" xfId="6439"/>
    <cellStyle name="Normal 50 5" xfId="4851"/>
    <cellStyle name="Normal 51" xfId="3951"/>
    <cellStyle name="Normal 51 2" xfId="3952"/>
    <cellStyle name="Normal 51 2 2" xfId="3953"/>
    <cellStyle name="Normal 51 2 2 2" xfId="3954"/>
    <cellStyle name="Normal 51 2 2 2 2" xfId="3955"/>
    <cellStyle name="Normal 51 2 2 2 2 2" xfId="3956"/>
    <cellStyle name="Normal 51 2 2 2 2 2 2" xfId="3957"/>
    <cellStyle name="Normal 51 2 2 2 2 2 2 2" xfId="3958"/>
    <cellStyle name="Normal 51 2 2 2 2 2 2 2 2" xfId="3959"/>
    <cellStyle name="Normal 51 2 2 2 2 2 3" xfId="3960"/>
    <cellStyle name="Normal 51 2 2 2 2 2 4" xfId="3961"/>
    <cellStyle name="Normal 51 2 2 2 2 3" xfId="3962"/>
    <cellStyle name="Normal 51 2 2 2 3" xfId="3963"/>
    <cellStyle name="Normal 51 2 2 2 4" xfId="7629"/>
    <cellStyle name="Normal 51 2 2 3" xfId="3964"/>
    <cellStyle name="Normal 51 2 2 4" xfId="3965"/>
    <cellStyle name="Normal 51 2 2 5" xfId="6041"/>
    <cellStyle name="Normal 51 2 3" xfId="3966"/>
    <cellStyle name="Normal 51 2 3 2" xfId="6836"/>
    <cellStyle name="Normal 51 2 4" xfId="3967"/>
    <cellStyle name="Normal 51 2 5" xfId="5248"/>
    <cellStyle name="Normal 51 3" xfId="3968"/>
    <cellStyle name="Normal 51 3 2" xfId="3969"/>
    <cellStyle name="Normal 51 3 2 2" xfId="7233"/>
    <cellStyle name="Normal 51 3 3" xfId="5645"/>
    <cellStyle name="Normal 51 4" xfId="3970"/>
    <cellStyle name="Normal 51 4 2" xfId="6440"/>
    <cellStyle name="Normal 51 5" xfId="4852"/>
    <cellStyle name="Normal 52" xfId="3971"/>
    <cellStyle name="Normal 52 2" xfId="3972"/>
    <cellStyle name="Normal 52 2 2" xfId="3973"/>
    <cellStyle name="Normal 52 2 2 2" xfId="3974"/>
    <cellStyle name="Normal 52 2 2 2 2" xfId="7630"/>
    <cellStyle name="Normal 52 2 2 3" xfId="6042"/>
    <cellStyle name="Normal 52 2 3" xfId="3975"/>
    <cellStyle name="Normal 52 2 3 2" xfId="6837"/>
    <cellStyle name="Normal 52 2 4" xfId="5249"/>
    <cellStyle name="Normal 52 3" xfId="3976"/>
    <cellStyle name="Normal 52 3 2" xfId="3977"/>
    <cellStyle name="Normal 52 3 2 2" xfId="7234"/>
    <cellStyle name="Normal 52 3 3" xfId="5646"/>
    <cellStyle name="Normal 52 4" xfId="3978"/>
    <cellStyle name="Normal 52 4 2" xfId="6441"/>
    <cellStyle name="Normal 52 5" xfId="4853"/>
    <cellStyle name="Normal 53" xfId="3979"/>
    <cellStyle name="Normal 53 2" xfId="3980"/>
    <cellStyle name="Normal 53 2 2" xfId="3981"/>
    <cellStyle name="Normal 53 2 2 2" xfId="3982"/>
    <cellStyle name="Normal 53 2 2 2 2" xfId="7631"/>
    <cellStyle name="Normal 53 2 2 3" xfId="6043"/>
    <cellStyle name="Normal 53 2 3" xfId="3983"/>
    <cellStyle name="Normal 53 2 3 2" xfId="6838"/>
    <cellStyle name="Normal 53 2 4" xfId="5250"/>
    <cellStyle name="Normal 53 3" xfId="3984"/>
    <cellStyle name="Normal 53 3 2" xfId="3985"/>
    <cellStyle name="Normal 53 3 2 2" xfId="7235"/>
    <cellStyle name="Normal 53 3 3" xfId="5647"/>
    <cellStyle name="Normal 53 4" xfId="3986"/>
    <cellStyle name="Normal 53 4 2" xfId="6442"/>
    <cellStyle name="Normal 53 5" xfId="4854"/>
    <cellStyle name="Normal 54" xfId="3987"/>
    <cellStyle name="Normal 54 2" xfId="3988"/>
    <cellStyle name="Normal 54 2 2" xfId="3989"/>
    <cellStyle name="Normal 54 2 2 2" xfId="3990"/>
    <cellStyle name="Normal 54 2 2 2 2" xfId="7632"/>
    <cellStyle name="Normal 54 2 2 3" xfId="6044"/>
    <cellStyle name="Normal 54 2 3" xfId="3991"/>
    <cellStyle name="Normal 54 2 3 2" xfId="6839"/>
    <cellStyle name="Normal 54 2 4" xfId="5251"/>
    <cellStyle name="Normal 54 3" xfId="3992"/>
    <cellStyle name="Normal 54 3 2" xfId="3993"/>
    <cellStyle name="Normal 54 3 2 2" xfId="7236"/>
    <cellStyle name="Normal 54 3 3" xfId="5648"/>
    <cellStyle name="Normal 54 4" xfId="3994"/>
    <cellStyle name="Normal 54 4 2" xfId="6443"/>
    <cellStyle name="Normal 54 5" xfId="4855"/>
    <cellStyle name="Normal 55" xfId="3995"/>
    <cellStyle name="Normal 55 2" xfId="3996"/>
    <cellStyle name="Normal 55 2 2" xfId="3997"/>
    <cellStyle name="Normal 55 2 2 2" xfId="3998"/>
    <cellStyle name="Normal 55 2 2 2 2" xfId="7633"/>
    <cellStyle name="Normal 55 2 2 3" xfId="6045"/>
    <cellStyle name="Normal 55 2 3" xfId="3999"/>
    <cellStyle name="Normal 55 2 3 2" xfId="6840"/>
    <cellStyle name="Normal 55 2 4" xfId="5252"/>
    <cellStyle name="Normal 55 3" xfId="4000"/>
    <cellStyle name="Normal 55 3 2" xfId="4001"/>
    <cellStyle name="Normal 55 3 2 2" xfId="7237"/>
    <cellStyle name="Normal 55 3 3" xfId="5649"/>
    <cellStyle name="Normal 55 4" xfId="4002"/>
    <cellStyle name="Normal 55 4 2" xfId="6444"/>
    <cellStyle name="Normal 55 5" xfId="4856"/>
    <cellStyle name="Normal 56" xfId="4003"/>
    <cellStyle name="Normal 56 2" xfId="4004"/>
    <cellStyle name="Normal 56 2 2" xfId="4005"/>
    <cellStyle name="Normal 56 2 2 2" xfId="4006"/>
    <cellStyle name="Normal 56 2 2 2 2" xfId="7634"/>
    <cellStyle name="Normal 56 2 2 3" xfId="4007"/>
    <cellStyle name="Normal 56 2 2 4" xfId="6046"/>
    <cellStyle name="Normal 56 2 3" xfId="4008"/>
    <cellStyle name="Normal 56 2 3 2" xfId="6841"/>
    <cellStyle name="Normal 56 2 4" xfId="4009"/>
    <cellStyle name="Normal 56 2 5" xfId="4010"/>
    <cellStyle name="Normal 56 2 6" xfId="5253"/>
    <cellStyle name="Normal 56 3" xfId="4011"/>
    <cellStyle name="Normal 56 3 2" xfId="4012"/>
    <cellStyle name="Normal 56 3 2 2" xfId="7238"/>
    <cellStyle name="Normal 56 3 3" xfId="5650"/>
    <cellStyle name="Normal 56 4" xfId="4013"/>
    <cellStyle name="Normal 56 4 2" xfId="6445"/>
    <cellStyle name="Normal 56 5" xfId="4857"/>
    <cellStyle name="Normal 57" xfId="4014"/>
    <cellStyle name="Normal 57 2" xfId="4015"/>
    <cellStyle name="Normal 57 2 2" xfId="4016"/>
    <cellStyle name="Normal 57 2 2 2" xfId="4017"/>
    <cellStyle name="Normal 57 2 2 2 2" xfId="7635"/>
    <cellStyle name="Normal 57 2 2 3" xfId="6047"/>
    <cellStyle name="Normal 57 2 3" xfId="4018"/>
    <cellStyle name="Normal 57 2 3 2" xfId="6842"/>
    <cellStyle name="Normal 57 2 4" xfId="5254"/>
    <cellStyle name="Normal 57 3" xfId="4019"/>
    <cellStyle name="Normal 57 3 2" xfId="4020"/>
    <cellStyle name="Normal 57 3 2 2" xfId="7239"/>
    <cellStyle name="Normal 57 3 3" xfId="5651"/>
    <cellStyle name="Normal 57 4" xfId="4021"/>
    <cellStyle name="Normal 57 4 2" xfId="6446"/>
    <cellStyle name="Normal 57 5" xfId="4858"/>
    <cellStyle name="Normal 58" xfId="4022"/>
    <cellStyle name="Normal 58 2" xfId="4023"/>
    <cellStyle name="Normal 58 2 2" xfId="4024"/>
    <cellStyle name="Normal 58 2 2 2" xfId="4025"/>
    <cellStyle name="Normal 58 2 2 2 2" xfId="7636"/>
    <cellStyle name="Normal 58 2 2 3" xfId="6048"/>
    <cellStyle name="Normal 58 2 3" xfId="4026"/>
    <cellStyle name="Normal 58 2 3 2" xfId="6843"/>
    <cellStyle name="Normal 58 2 4" xfId="5255"/>
    <cellStyle name="Normal 58 3" xfId="4027"/>
    <cellStyle name="Normal 58 3 2" xfId="4028"/>
    <cellStyle name="Normal 58 3 2 2" xfId="7240"/>
    <cellStyle name="Normal 58 3 3" xfId="5652"/>
    <cellStyle name="Normal 58 4" xfId="4029"/>
    <cellStyle name="Normal 58 4 2" xfId="6447"/>
    <cellStyle name="Normal 58 5" xfId="4859"/>
    <cellStyle name="Normal 59" xfId="4030"/>
    <cellStyle name="Normal 59 2" xfId="4031"/>
    <cellStyle name="Normal 59 2 2" xfId="4032"/>
    <cellStyle name="Normal 59 2 2 2" xfId="4033"/>
    <cellStyle name="Normal 59 2 2 2 2" xfId="7637"/>
    <cellStyle name="Normal 59 2 2 3" xfId="6049"/>
    <cellStyle name="Normal 59 2 3" xfId="4034"/>
    <cellStyle name="Normal 59 2 3 2" xfId="6844"/>
    <cellStyle name="Normal 59 2 4" xfId="5256"/>
    <cellStyle name="Normal 59 3" xfId="4035"/>
    <cellStyle name="Normal 59 3 2" xfId="4036"/>
    <cellStyle name="Normal 59 3 2 2" xfId="7241"/>
    <cellStyle name="Normal 59 3 3" xfId="5653"/>
    <cellStyle name="Normal 59 4" xfId="4037"/>
    <cellStyle name="Normal 59 4 2" xfId="6448"/>
    <cellStyle name="Normal 59 5" xfId="4860"/>
    <cellStyle name="Normal 6" xfId="4038"/>
    <cellStyle name="Normal 6 2" xfId="4039"/>
    <cellStyle name="Normal 60" xfId="4040"/>
    <cellStyle name="Normal 60 2" xfId="4041"/>
    <cellStyle name="Normal 60 2 2" xfId="4042"/>
    <cellStyle name="Normal 60 2 2 2" xfId="4043"/>
    <cellStyle name="Normal 60 2 2 2 2" xfId="7638"/>
    <cellStyle name="Normal 60 2 2 3" xfId="6050"/>
    <cellStyle name="Normal 60 2 3" xfId="4044"/>
    <cellStyle name="Normal 60 2 3 2" xfId="6845"/>
    <cellStyle name="Normal 60 2 4" xfId="5257"/>
    <cellStyle name="Normal 60 3" xfId="4045"/>
    <cellStyle name="Normal 60 3 2" xfId="4046"/>
    <cellStyle name="Normal 60 3 2 2" xfId="7242"/>
    <cellStyle name="Normal 60 3 3" xfId="5654"/>
    <cellStyle name="Normal 60 4" xfId="4047"/>
    <cellStyle name="Normal 60 4 2" xfId="6449"/>
    <cellStyle name="Normal 60 5" xfId="4861"/>
    <cellStyle name="Normal 61" xfId="4048"/>
    <cellStyle name="Normal 61 2" xfId="4049"/>
    <cellStyle name="Normal 61 2 2" xfId="4050"/>
    <cellStyle name="Normal 61 2 2 2" xfId="4051"/>
    <cellStyle name="Normal 61 2 2 2 2" xfId="7639"/>
    <cellStyle name="Normal 61 2 2 3" xfId="6051"/>
    <cellStyle name="Normal 61 2 3" xfId="4052"/>
    <cellStyle name="Normal 61 2 3 2" xfId="6846"/>
    <cellStyle name="Normal 61 2 4" xfId="5258"/>
    <cellStyle name="Normal 61 3" xfId="4053"/>
    <cellStyle name="Normal 61 3 2" xfId="4054"/>
    <cellStyle name="Normal 61 3 2 2" xfId="7243"/>
    <cellStyle name="Normal 61 3 3" xfId="5655"/>
    <cellStyle name="Normal 61 4" xfId="4055"/>
    <cellStyle name="Normal 61 4 2" xfId="6450"/>
    <cellStyle name="Normal 61 5" xfId="4862"/>
    <cellStyle name="Normal 62" xfId="4056"/>
    <cellStyle name="Normal 62 2" xfId="4057"/>
    <cellStyle name="Normal 62 2 2" xfId="4058"/>
    <cellStyle name="Normal 62 2 2 2" xfId="4059"/>
    <cellStyle name="Normal 62 2 2 2 2" xfId="7640"/>
    <cellStyle name="Normal 62 2 2 3" xfId="6052"/>
    <cellStyle name="Normal 62 2 3" xfId="4060"/>
    <cellStyle name="Normal 62 2 3 2" xfId="6847"/>
    <cellStyle name="Normal 62 2 4" xfId="5259"/>
    <cellStyle name="Normal 62 3" xfId="4061"/>
    <cellStyle name="Normal 62 3 2" xfId="4062"/>
    <cellStyle name="Normal 62 3 2 2" xfId="7244"/>
    <cellStyle name="Normal 62 3 3" xfId="5656"/>
    <cellStyle name="Normal 62 4" xfId="4063"/>
    <cellStyle name="Normal 62 4 2" xfId="6451"/>
    <cellStyle name="Normal 62 5" xfId="4863"/>
    <cellStyle name="Normal 63" xfId="4064"/>
    <cellStyle name="Normal 63 2" xfId="4065"/>
    <cellStyle name="Normal 63 2 2" xfId="4066"/>
    <cellStyle name="Normal 63 2 2 2" xfId="4067"/>
    <cellStyle name="Normal 63 2 2 2 2" xfId="7641"/>
    <cellStyle name="Normal 63 2 2 3" xfId="6053"/>
    <cellStyle name="Normal 63 2 3" xfId="4068"/>
    <cellStyle name="Normal 63 2 3 2" xfId="6848"/>
    <cellStyle name="Normal 63 2 4" xfId="5260"/>
    <cellStyle name="Normal 63 3" xfId="4069"/>
    <cellStyle name="Normal 63 3 2" xfId="4070"/>
    <cellStyle name="Normal 63 3 2 2" xfId="7245"/>
    <cellStyle name="Normal 63 3 3" xfId="5657"/>
    <cellStyle name="Normal 63 4" xfId="4071"/>
    <cellStyle name="Normal 63 4 2" xfId="6452"/>
    <cellStyle name="Normal 63 5" xfId="4864"/>
    <cellStyle name="Normal 64" xfId="4072"/>
    <cellStyle name="Normal 64 2" xfId="4073"/>
    <cellStyle name="Normal 64 2 2" xfId="4074"/>
    <cellStyle name="Normal 64 2 2 2" xfId="4075"/>
    <cellStyle name="Normal 64 2 2 2 2" xfId="7642"/>
    <cellStyle name="Normal 64 2 2 3" xfId="6054"/>
    <cellStyle name="Normal 64 2 3" xfId="4076"/>
    <cellStyle name="Normal 64 2 3 2" xfId="6849"/>
    <cellStyle name="Normal 64 2 4" xfId="5261"/>
    <cellStyle name="Normal 64 3" xfId="4077"/>
    <cellStyle name="Normal 64 3 2" xfId="4078"/>
    <cellStyle name="Normal 64 3 2 2" xfId="7246"/>
    <cellStyle name="Normal 64 3 3" xfId="5658"/>
    <cellStyle name="Normal 64 4" xfId="4079"/>
    <cellStyle name="Normal 64 4 2" xfId="6453"/>
    <cellStyle name="Normal 64 5" xfId="4865"/>
    <cellStyle name="Normal 65" xfId="4080"/>
    <cellStyle name="Normal 65 2" xfId="4081"/>
    <cellStyle name="Normal 65 2 2" xfId="4082"/>
    <cellStyle name="Normal 65 2 2 2" xfId="4083"/>
    <cellStyle name="Normal 65 2 2 2 2" xfId="7643"/>
    <cellStyle name="Normal 65 2 2 3" xfId="6055"/>
    <cellStyle name="Normal 65 2 3" xfId="4084"/>
    <cellStyle name="Normal 65 2 3 2" xfId="6850"/>
    <cellStyle name="Normal 65 2 4" xfId="5262"/>
    <cellStyle name="Normal 65 3" xfId="4085"/>
    <cellStyle name="Normal 65 3 2" xfId="4086"/>
    <cellStyle name="Normal 65 3 2 2" xfId="7247"/>
    <cellStyle name="Normal 65 3 3" xfId="5659"/>
    <cellStyle name="Normal 65 4" xfId="4087"/>
    <cellStyle name="Normal 65 4 2" xfId="6454"/>
    <cellStyle name="Normal 65 5" xfId="4866"/>
    <cellStyle name="Normal 66" xfId="4088"/>
    <cellStyle name="Normal 66 2" xfId="4089"/>
    <cellStyle name="Normal 66 2 2" xfId="4090"/>
    <cellStyle name="Normal 66 2 2 2" xfId="4091"/>
    <cellStyle name="Normal 66 2 2 2 2" xfId="7644"/>
    <cellStyle name="Normal 66 2 2 3" xfId="6056"/>
    <cellStyle name="Normal 66 2 3" xfId="4092"/>
    <cellStyle name="Normal 66 2 3 2" xfId="6851"/>
    <cellStyle name="Normal 66 2 4" xfId="5263"/>
    <cellStyle name="Normal 66 3" xfId="4093"/>
    <cellStyle name="Normal 66 3 2" xfId="4094"/>
    <cellStyle name="Normal 66 3 2 2" xfId="7248"/>
    <cellStyle name="Normal 66 3 3" xfId="5660"/>
    <cellStyle name="Normal 66 4" xfId="4095"/>
    <cellStyle name="Normal 66 4 2" xfId="6455"/>
    <cellStyle name="Normal 66 5" xfId="4867"/>
    <cellStyle name="Normal 67" xfId="4096"/>
    <cellStyle name="Normal 67 2" xfId="4097"/>
    <cellStyle name="Normal 67 2 2" xfId="4098"/>
    <cellStyle name="Normal 67 2 2 2" xfId="4099"/>
    <cellStyle name="Normal 67 2 2 2 2" xfId="7645"/>
    <cellStyle name="Normal 67 2 2 3" xfId="6057"/>
    <cellStyle name="Normal 67 2 3" xfId="4100"/>
    <cellStyle name="Normal 67 2 3 2" xfId="6852"/>
    <cellStyle name="Normal 67 2 4" xfId="5264"/>
    <cellStyle name="Normal 67 3" xfId="4101"/>
    <cellStyle name="Normal 67 3 2" xfId="4102"/>
    <cellStyle name="Normal 67 3 2 2" xfId="7249"/>
    <cellStyle name="Normal 67 3 3" xfId="5661"/>
    <cellStyle name="Normal 67 4" xfId="4103"/>
    <cellStyle name="Normal 67 4 2" xfId="6456"/>
    <cellStyle name="Normal 67 5" xfId="4868"/>
    <cellStyle name="Normal 68" xfId="4104"/>
    <cellStyle name="Normal 68 2" xfId="4105"/>
    <cellStyle name="Normal 68 2 2" xfId="4106"/>
    <cellStyle name="Normal 68 2 2 2" xfId="4107"/>
    <cellStyle name="Normal 68 2 2 2 2" xfId="7646"/>
    <cellStyle name="Normal 68 2 2 3" xfId="6058"/>
    <cellStyle name="Normal 68 2 3" xfId="4108"/>
    <cellStyle name="Normal 68 2 3 2" xfId="6853"/>
    <cellStyle name="Normal 68 2 4" xfId="5265"/>
    <cellStyle name="Normal 68 3" xfId="4109"/>
    <cellStyle name="Normal 68 3 2" xfId="4110"/>
    <cellStyle name="Normal 68 3 2 2" xfId="7250"/>
    <cellStyle name="Normal 68 3 3" xfId="5662"/>
    <cellStyle name="Normal 68 4" xfId="4111"/>
    <cellStyle name="Normal 68 4 2" xfId="6457"/>
    <cellStyle name="Normal 68 5" xfId="4869"/>
    <cellStyle name="Normal 69" xfId="4112"/>
    <cellStyle name="Normal 69 2" xfId="4113"/>
    <cellStyle name="Normal 69 2 2" xfId="4114"/>
    <cellStyle name="Normal 69 2 2 2" xfId="4115"/>
    <cellStyle name="Normal 69 2 2 2 2" xfId="7647"/>
    <cellStyle name="Normal 69 2 2 3" xfId="6059"/>
    <cellStyle name="Normal 69 2 3" xfId="4116"/>
    <cellStyle name="Normal 69 2 3 2" xfId="6854"/>
    <cellStyle name="Normal 69 2 4" xfId="5266"/>
    <cellStyle name="Normal 69 3" xfId="4117"/>
    <cellStyle name="Normal 69 3 2" xfId="4118"/>
    <cellStyle name="Normal 69 3 2 2" xfId="7251"/>
    <cellStyle name="Normal 69 3 3" xfId="5663"/>
    <cellStyle name="Normal 69 4" xfId="4119"/>
    <cellStyle name="Normal 69 4 2" xfId="6458"/>
    <cellStyle name="Normal 69 5" xfId="4870"/>
    <cellStyle name="Normal 7" xfId="4120"/>
    <cellStyle name="Normal 7 2" xfId="4121"/>
    <cellStyle name="Normal 7 3" xfId="4122"/>
    <cellStyle name="Normal 70" xfId="4123"/>
    <cellStyle name="Normal 70 2" xfId="4124"/>
    <cellStyle name="Normal 70 2 2" xfId="4125"/>
    <cellStyle name="Normal 70 2 2 2" xfId="4126"/>
    <cellStyle name="Normal 70 2 2 2 2" xfId="7648"/>
    <cellStyle name="Normal 70 2 2 3" xfId="6060"/>
    <cellStyle name="Normal 70 2 3" xfId="4127"/>
    <cellStyle name="Normal 70 2 3 2" xfId="6855"/>
    <cellStyle name="Normal 70 2 4" xfId="5267"/>
    <cellStyle name="Normal 70 3" xfId="4128"/>
    <cellStyle name="Normal 70 3 2" xfId="4129"/>
    <cellStyle name="Normal 70 3 2 2" xfId="7252"/>
    <cellStyle name="Normal 70 3 3" xfId="5664"/>
    <cellStyle name="Normal 70 4" xfId="4130"/>
    <cellStyle name="Normal 70 4 2" xfId="6459"/>
    <cellStyle name="Normal 70 5" xfId="4871"/>
    <cellStyle name="Normal 71" xfId="4131"/>
    <cellStyle name="Normal 71 2" xfId="4132"/>
    <cellStyle name="Normal 71 2 2" xfId="4133"/>
    <cellStyle name="Normal 71 2 2 2" xfId="4134"/>
    <cellStyle name="Normal 71 2 2 2 2" xfId="7649"/>
    <cellStyle name="Normal 71 2 2 3" xfId="6061"/>
    <cellStyle name="Normal 71 2 3" xfId="4135"/>
    <cellStyle name="Normal 71 2 3 2" xfId="6856"/>
    <cellStyle name="Normal 71 2 4" xfId="5268"/>
    <cellStyle name="Normal 71 3" xfId="4136"/>
    <cellStyle name="Normal 71 3 2" xfId="4137"/>
    <cellStyle name="Normal 71 3 2 2" xfId="7253"/>
    <cellStyle name="Normal 71 3 3" xfId="5665"/>
    <cellStyle name="Normal 71 4" xfId="4138"/>
    <cellStyle name="Normal 71 4 2" xfId="6460"/>
    <cellStyle name="Normal 71 5" xfId="4872"/>
    <cellStyle name="Normal 72" xfId="4139"/>
    <cellStyle name="Normal 72 2" xfId="4140"/>
    <cellStyle name="Normal 72 2 2" xfId="4141"/>
    <cellStyle name="Normal 72 2 2 2" xfId="4142"/>
    <cellStyle name="Normal 72 2 2 2 2" xfId="7650"/>
    <cellStyle name="Normal 72 2 2 3" xfId="6062"/>
    <cellStyle name="Normal 72 2 3" xfId="4143"/>
    <cellStyle name="Normal 72 2 3 2" xfId="6857"/>
    <cellStyle name="Normal 72 2 4" xfId="5269"/>
    <cellStyle name="Normal 72 3" xfId="4144"/>
    <cellStyle name="Normal 72 3 2" xfId="4145"/>
    <cellStyle name="Normal 72 3 2 2" xfId="7254"/>
    <cellStyle name="Normal 72 3 3" xfId="5666"/>
    <cellStyle name="Normal 72 4" xfId="4146"/>
    <cellStyle name="Normal 72 4 2" xfId="6461"/>
    <cellStyle name="Normal 72 5" xfId="4873"/>
    <cellStyle name="Normal 73" xfId="4147"/>
    <cellStyle name="Normal 73 2" xfId="4148"/>
    <cellStyle name="Normal 73 2 2" xfId="4149"/>
    <cellStyle name="Normal 73 2 2 2" xfId="4150"/>
    <cellStyle name="Normal 73 2 2 2 2" xfId="7651"/>
    <cellStyle name="Normal 73 2 2 3" xfId="6063"/>
    <cellStyle name="Normal 73 2 3" xfId="4151"/>
    <cellStyle name="Normal 73 2 3 2" xfId="6858"/>
    <cellStyle name="Normal 73 2 4" xfId="5270"/>
    <cellStyle name="Normal 73 3" xfId="4152"/>
    <cellStyle name="Normal 73 3 2" xfId="4153"/>
    <cellStyle name="Normal 73 3 2 2" xfId="7255"/>
    <cellStyle name="Normal 73 3 3" xfId="5667"/>
    <cellStyle name="Normal 73 4" xfId="4154"/>
    <cellStyle name="Normal 73 4 2" xfId="6462"/>
    <cellStyle name="Normal 73 5" xfId="4874"/>
    <cellStyle name="Normal 74" xfId="4155"/>
    <cellStyle name="Normal 74 2" xfId="4156"/>
    <cellStyle name="Normal 74 2 2" xfId="4157"/>
    <cellStyle name="Normal 74 2 2 2" xfId="4158"/>
    <cellStyle name="Normal 74 2 2 2 2" xfId="7652"/>
    <cellStyle name="Normal 74 2 2 3" xfId="6064"/>
    <cellStyle name="Normal 74 2 3" xfId="4159"/>
    <cellStyle name="Normal 74 2 3 2" xfId="6859"/>
    <cellStyle name="Normal 74 2 4" xfId="5271"/>
    <cellStyle name="Normal 74 3" xfId="4160"/>
    <cellStyle name="Normal 74 3 2" xfId="4161"/>
    <cellStyle name="Normal 74 3 2 2" xfId="7256"/>
    <cellStyle name="Normal 74 3 3" xfId="5668"/>
    <cellStyle name="Normal 74 4" xfId="4162"/>
    <cellStyle name="Normal 74 4 2" xfId="6463"/>
    <cellStyle name="Normal 74 5" xfId="4875"/>
    <cellStyle name="Normal 75" xfId="4163"/>
    <cellStyle name="Normal 75 2" xfId="4164"/>
    <cellStyle name="Normal 75 2 2" xfId="4165"/>
    <cellStyle name="Normal 75 2 2 2" xfId="4166"/>
    <cellStyle name="Normal 75 2 2 2 2" xfId="7653"/>
    <cellStyle name="Normal 75 2 2 3" xfId="6065"/>
    <cellStyle name="Normal 75 2 3" xfId="4167"/>
    <cellStyle name="Normal 75 2 3 2" xfId="6860"/>
    <cellStyle name="Normal 75 2 4" xfId="5272"/>
    <cellStyle name="Normal 75 3" xfId="4168"/>
    <cellStyle name="Normal 75 3 2" xfId="4169"/>
    <cellStyle name="Normal 75 3 2 2" xfId="7257"/>
    <cellStyle name="Normal 75 3 3" xfId="5669"/>
    <cellStyle name="Normal 75 4" xfId="4170"/>
    <cellStyle name="Normal 75 4 2" xfId="6464"/>
    <cellStyle name="Normal 75 5" xfId="4876"/>
    <cellStyle name="Normal 76" xfId="4171"/>
    <cellStyle name="Normal 76 2" xfId="4172"/>
    <cellStyle name="Normal 76 2 2" xfId="4173"/>
    <cellStyle name="Normal 76 2 2 2" xfId="4174"/>
    <cellStyle name="Normal 76 2 2 2 2" xfId="7654"/>
    <cellStyle name="Normal 76 2 2 3" xfId="6066"/>
    <cellStyle name="Normal 76 2 3" xfId="4175"/>
    <cellStyle name="Normal 76 2 3 2" xfId="6861"/>
    <cellStyle name="Normal 76 2 4" xfId="5273"/>
    <cellStyle name="Normal 76 3" xfId="4176"/>
    <cellStyle name="Normal 76 3 2" xfId="4177"/>
    <cellStyle name="Normal 76 3 2 2" xfId="7258"/>
    <cellStyle name="Normal 76 3 3" xfId="5670"/>
    <cellStyle name="Normal 76 4" xfId="4178"/>
    <cellStyle name="Normal 76 4 2" xfId="6465"/>
    <cellStyle name="Normal 76 5" xfId="4877"/>
    <cellStyle name="Normal 77" xfId="4179"/>
    <cellStyle name="Normal 77 2" xfId="4180"/>
    <cellStyle name="Normal 77 2 2" xfId="4181"/>
    <cellStyle name="Normal 77 2 2 2" xfId="4182"/>
    <cellStyle name="Normal 77 2 2 2 2" xfId="7655"/>
    <cellStyle name="Normal 77 2 2 3" xfId="6067"/>
    <cellStyle name="Normal 77 2 3" xfId="4183"/>
    <cellStyle name="Normal 77 2 3 2" xfId="6862"/>
    <cellStyle name="Normal 77 2 4" xfId="5274"/>
    <cellStyle name="Normal 77 3" xfId="4184"/>
    <cellStyle name="Normal 77 3 2" xfId="4185"/>
    <cellStyle name="Normal 77 3 2 2" xfId="7259"/>
    <cellStyle name="Normal 77 3 3" xfId="5671"/>
    <cellStyle name="Normal 77 4" xfId="4186"/>
    <cellStyle name="Normal 77 4 2" xfId="6466"/>
    <cellStyle name="Normal 77 5" xfId="4878"/>
    <cellStyle name="Normal 78" xfId="4187"/>
    <cellStyle name="Normal 78 2" xfId="4188"/>
    <cellStyle name="Normal 78 2 2" xfId="4189"/>
    <cellStyle name="Normal 78 2 2 2" xfId="4190"/>
    <cellStyle name="Normal 78 2 2 2 2" xfId="7656"/>
    <cellStyle name="Normal 78 2 2 3" xfId="6068"/>
    <cellStyle name="Normal 78 2 3" xfId="4191"/>
    <cellStyle name="Normal 78 2 3 2" xfId="6863"/>
    <cellStyle name="Normal 78 2 4" xfId="5275"/>
    <cellStyle name="Normal 78 3" xfId="4192"/>
    <cellStyle name="Normal 78 3 2" xfId="4193"/>
    <cellStyle name="Normal 78 3 2 2" xfId="7260"/>
    <cellStyle name="Normal 78 3 3" xfId="5672"/>
    <cellStyle name="Normal 78 4" xfId="4194"/>
    <cellStyle name="Normal 78 4 2" xfId="6467"/>
    <cellStyle name="Normal 78 5" xfId="4879"/>
    <cellStyle name="Normal 79" xfId="4195"/>
    <cellStyle name="Normal 79 2" xfId="4196"/>
    <cellStyle name="Normal 79 2 2" xfId="4197"/>
    <cellStyle name="Normal 79 2 2 2" xfId="4198"/>
    <cellStyle name="Normal 79 2 2 2 2" xfId="7657"/>
    <cellStyle name="Normal 79 2 2 3" xfId="6069"/>
    <cellStyle name="Normal 79 2 3" xfId="4199"/>
    <cellStyle name="Normal 79 2 3 2" xfId="6864"/>
    <cellStyle name="Normal 79 2 4" xfId="5276"/>
    <cellStyle name="Normal 79 3" xfId="4200"/>
    <cellStyle name="Normal 79 3 2" xfId="4201"/>
    <cellStyle name="Normal 79 3 2 2" xfId="7261"/>
    <cellStyle name="Normal 79 3 3" xfId="5673"/>
    <cellStyle name="Normal 79 4" xfId="4202"/>
    <cellStyle name="Normal 79 4 2" xfId="6468"/>
    <cellStyle name="Normal 79 5" xfId="4880"/>
    <cellStyle name="Normal 8" xfId="4203"/>
    <cellStyle name="Normal 8 2" xfId="4204"/>
    <cellStyle name="Normal 8 2 2" xfId="4205"/>
    <cellStyle name="Normal 8 2 2 2" xfId="4206"/>
    <cellStyle name="Normal 8 2 2 2 2" xfId="4207"/>
    <cellStyle name="Normal 8 2 2 2 2 2" xfId="4208"/>
    <cellStyle name="Normal 8 2 2 2 2 2 2" xfId="4209"/>
    <cellStyle name="Normal 8 2 2 2 2 2 2 2" xfId="4210"/>
    <cellStyle name="Normal 8 2 2 2 2 2 2 2 2" xfId="4211"/>
    <cellStyle name="Normal 8 2 2 2 2 2 2 2 2 2" xfId="4212"/>
    <cellStyle name="Normal 8 2 2 2 2 2 2 2 2 2 2" xfId="4213"/>
    <cellStyle name="Normal 8 2 2 2 2 2 2 2 2 2 2 2" xfId="4214"/>
    <cellStyle name="Normal 8 2 2 2 2 2 2 2 2 2 2 2 2" xfId="4215"/>
    <cellStyle name="Normal 8 2 2 2 2 2 2 2 2 2 2 2 2 2" xfId="4216"/>
    <cellStyle name="Normal 8 2 2 2 2 2 2 2 2 2 2 2 3" xfId="4217"/>
    <cellStyle name="Normal 8 2 2 2 2 2 2 2 2 2 2 2 3 2" xfId="4218"/>
    <cellStyle name="Normal 8 2 2 2 2 2 2 2 2 2 2 2 3 2 2" xfId="4219"/>
    <cellStyle name="Normal 8 2 2 2 2 2 2 2 2 2 2 2 3 2 2 2" xfId="4220"/>
    <cellStyle name="Normal 8 2 2 2 2 2 2 2 2 2 2 2 3 2 2 2 2" xfId="4221"/>
    <cellStyle name="Normal 8 2 2 2 2 2 2 2 2 2 2 2 3 2 2 2 2 2" xfId="4222"/>
    <cellStyle name="Normal 8 2 2 2 2 2 2 2 2 2 2 2 3 2 2 2 2 2 2" xfId="4223"/>
    <cellStyle name="Normal 8 2 2 2 2 2 2 2 2 2 2 2 3 2 2 2 2 2 2 2" xfId="4224"/>
    <cellStyle name="Normal 8 2 2 2 2 2 2 2 2 2 2 2 3 2 2 2 2 2 2 2 2" xfId="4225"/>
    <cellStyle name="Normal 8 2 2 2 2 2 2 2 2 2 2 2 3 2 2 2 2 2 2 2 2 2" xfId="4226"/>
    <cellStyle name="Normal 8 2 2 2 2 2 2 2 2 2 2 2 3 2 2 2 2 2 2 2 2 2 2" xfId="4227"/>
    <cellStyle name="Normal 8 2 2 2 2 2 2 2 2 2 2 2 3 2 2 2 2 2 2 2 2 2 2 2" xfId="4228"/>
    <cellStyle name="Normal 8 2 2 2 2 2 2 2 2 2 2 2 3 2 2 2 2 2 2 2 2 2 2 2 2" xfId="4229"/>
    <cellStyle name="Normal 8 2 2 2 2 2 2 2 2 2 2 2 3 2 2 2 2 2 2 2 2 2 2 2 2 2" xfId="4230"/>
    <cellStyle name="Normal 8 2 2 2 2 2 2 2 2 2 2 2 3 2 2 2 2 2 2 2 2 2 2 2 2 2 2" xfId="4231"/>
    <cellStyle name="Normal 8 2 2 2 2 2 2 2 2 2 2 2 3 2 2 2 2 2 2 2 2 2 2 2 2 2 2 2" xfId="4232"/>
    <cellStyle name="Normal 8 2 2 2 2 2 2 2 2 2 2 2 3 2 2 2 2 2 2 2 2 2 2 2 2 2 2 2 2" xfId="4233"/>
    <cellStyle name="Normal 8 2 2 2 2 2 2 2 2 2 2 2 3 2 2 2 2 2 2 2 2 2 2 2 2 2 2 2 2 2" xfId="4234"/>
    <cellStyle name="Normal 8 2 2 2 2 2 2 2 2 2 2 2 3 2 2 2 2 2 2 2 2 2 2 2 2 2 2 2 2 2 2" xfId="4235"/>
    <cellStyle name="Normal 8 2 2 2 2 2 2 2 2 2 2 2 3 2 2 2 2 2 2 2 2 2 2 2 2 2 2 2 2 2 2 2" xfId="4236"/>
    <cellStyle name="Normal 8 2 2 2 2 2 2 2 2 2 2 2 3 2 2 2 2 2 2 2 2 2 2 2 2 2 2 2 2 2 2 2 2" xfId="4237"/>
    <cellStyle name="Normal 8 2 2 2 2 2 2 2 2 2 2 2 3 2 2 2 2 2 2 2 2 2 2 2 2 2 2 2 2 2 2 2 2 2" xfId="4238"/>
    <cellStyle name="Normal 8 2 2 2 2 2 2 2 2 2 2 2 3 2 2 2 2 2 2 2 2 2 2 2 2 2 2 2 2 2 2 2 2 2 2" xfId="4239"/>
    <cellStyle name="Normal 8 2 2 2 2 2 2 2 2 2 2 2 3 2 2 2 2 2 2 2 2 2 2 2 2 2 2 2 2 2 2 2 2 2 2 2" xfId="4240"/>
    <cellStyle name="Normal 8 2 2 2 2 2 2 2 2 2 2 2 3 2 2 2 2 2 2 2 2 2 2 2 2 2 2 2 2 2 2 2 2 2 2 2 2" xfId="4241"/>
    <cellStyle name="Normal 8 2 2 2 2 2 2 2 2 2 2 2 3 2 2 2 2 2 2 2 2 2 2 2 2 2 2 2 2 2 2 2 2 2 2 2 2 2" xfId="4242"/>
    <cellStyle name="Normal 8 2 2 2 2 2 2 2 2 2 2 2 3 2 2 2 2 2 2 2 2 2 2 2 2 2 2 2 2 2 2 2 2 2 2 2 2 2 2" xfId="4243"/>
    <cellStyle name="Normal 8 2 2 2 2 2 2 2 2 2 2 2 3 2 2 2 2 2 2 2 2 2 2 2 2 2 2 2 2 2 2 2 2 2 2 2 2 2 2 2" xfId="4244"/>
    <cellStyle name="Normal 8 2 2 2 2 2 2 2 2 2 2 2 3 2 2 2 2 2 2 2 2 2 2 2 2 2 2 2 2 2 2 2 2 2 2 2 2 2 2 2 2" xfId="4245"/>
    <cellStyle name="Normal 8 2 2 2 2 2 2 2 2 2 2 2 3 2 2 2 2 2 2 2 2 2 2 2 2 2 2 2 2 2 2 2 2 2 2 2 2 2 2 2 2 2" xfId="4246"/>
    <cellStyle name="Normal 8 2 2 2 2 2 2 2 2 2 2 2 3 2 2 2 2 2 2 2 2 2 2 2 2 2 2 2 2 2 2 2 2 2 2 2 2 2 2 3" xfId="4247"/>
    <cellStyle name="Normal 8 2 2 2 2 2 2 2 2 2 2 2 3 2 2 2 2 2 2 2 2 2 2 2 2 2 2 2 2 2 2 2 2 2 2 2 2 2 3" xfId="4248"/>
    <cellStyle name="Normal 8 2 2 2 2 2 2 2 2 2 2 2 3 2 2 2 2 2 2 2 2 2 2 2 2 2 2 2 2 2 2 2 2 2 2 2 2 3" xfId="4249"/>
    <cellStyle name="Normal 8 2 2 2 2 2 2 2 2 2 2 2 3 2 2 2 2 2 2 2 2 2 2 2 2 2 2 2 2 2 2 2 2 2 2 2 3" xfId="4250"/>
    <cellStyle name="Normal 8 2 2 2 2 2 2 2 2 2 2 2 3 2 2 2 2 2 2 2 2 2 2 2 2 2 2 2 2 2 2 2 2 2 2 2 4" xfId="4251"/>
    <cellStyle name="Normal 8 2 2 2 2 2 2 2 2 2 2 2 3 2 2 2 2 2 2 2 2 2 2 2 2 2 2 2 2 2 2 2 2 2 2 3" xfId="4252"/>
    <cellStyle name="Normal 8 2 2 2 2 2 2 2 2 2 2 2 3 2 2 2 2 2 2 2 2 2 2 2 2 2 2 2 2 2 2 2 2 2 3" xfId="4253"/>
    <cellStyle name="Normal 8 2 2 2 2 2 2 2 2 2 2 2 3 2 2 2 2 2 2 2 2 2 2 2 2 2 2 2 2 2 2 2 2 3" xfId="4254"/>
    <cellStyle name="Normal 8 2 2 2 2 2 2 2 2 2 2 2 3 2 2 2 2 2 2 2 2 2 2 2 2 2 2 2 2 2 2 2 3" xfId="4255"/>
    <cellStyle name="Normal 8 2 2 2 2 2 2 2 2 2 2 2 3 2 2 2 2 2 2 2 2 2 2 2 2 2 2 2 2 2 2 2 3 2" xfId="4256"/>
    <cellStyle name="Normal 8 2 2 2 2 2 2 2 2 2 2 2 3 2 2 2 2 2 2 2 2 2 2 2 2 2 2 2 2 2 2 2 4" xfId="4257"/>
    <cellStyle name="Normal 8 2 2 2 2 2 2 2 2 2 2 2 3 2 2 2 2 2 2 2 2 2 2 2 2 2 2 2 2 2 2 2 4 2" xfId="4258"/>
    <cellStyle name="Normal 8 2 2 2 2 2 2 2 2 2 2 2 3 2 2 2 2 2 2 2 2 2 2 2 2 2 2 2 2 2 2 2 4 2 2" xfId="4259"/>
    <cellStyle name="Normal 8 2 2 2 2 2 2 2 2 2 2 2 3 2 2 2 2 2 2 2 2 2 2 2 2 2 2 2 2 2 2 2 4 3" xfId="4260"/>
    <cellStyle name="Normal 8 2 2 2 2 2 2 2 2 2 2 2 3 2 2 2 2 2 2 2 2 2 2 2 2 2 2 2 2 2 2 2 5" xfId="4261"/>
    <cellStyle name="Normal 8 2 2 2 2 2 2 2 2 2 2 2 3 2 2 2 2 2 2 2 2 2 2 2 2 2 2 2 2 2 2 3" xfId="4262"/>
    <cellStyle name="Normal 8 2 2 2 2 2 2 2 2 2 2 2 3 2 2 2 2 2 2 2 2 2 2 2 2 2 2 2 2 2 3" xfId="4263"/>
    <cellStyle name="Normal 8 2 2 2 2 2 2 2 2 2 2 2 3 2 2 2 2 2 2 2 2 2 2 2 2 2 2 2 2 3" xfId="4264"/>
    <cellStyle name="Normal 8 2 2 2 2 2 2 2 2 2 2 2 3 2 2 2 2 2 2 2 2 2 2 2 2 2 2 2 3" xfId="4265"/>
    <cellStyle name="Normal 8 2 2 2 2 2 2 2 2 2 2 2 3 2 2 2 2 2 2 2 2 2 2 2 2 2 2 3" xfId="4266"/>
    <cellStyle name="Normal 8 2 2 2 2 2 2 2 2 2 2 2 3 2 2 2 2 2 2 2 2 2 2 2 2 2 3" xfId="4267"/>
    <cellStyle name="Normal 8 2 2 2 2 2 2 2 2 2 2 2 3 2 2 2 2 2 2 2 2 2 2 2 2 3" xfId="4268"/>
    <cellStyle name="Normal 8 2 2 2 2 2 2 2 2 2 2 2 3 2 2 2 2 2 2 2 2 2 2 2 3" xfId="4269"/>
    <cellStyle name="Normal 8 2 2 2 2 2 2 2 2 2 2 2 3 2 2 2 2 2 2 2 2 2 2 3" xfId="4270"/>
    <cellStyle name="Normal 8 2 2 2 2 2 2 2 2 2 2 2 3 2 2 2 2 2 2 2 2 2 3" xfId="4271"/>
    <cellStyle name="Normal 8 2 2 2 2 2 2 2 2 2 2 2 3 2 2 2 2 2 2 2 2 2 3 2" xfId="4272"/>
    <cellStyle name="Normal 8 2 2 2 2 2 2 2 2 2 2 2 3 2 2 2 2 2 2 2 2 2 4" xfId="4273"/>
    <cellStyle name="Normal 8 2 2 2 2 2 2 2 2 2 2 2 3 2 2 2 2 2 2 2 2 3" xfId="4274"/>
    <cellStyle name="Normal 8 2 2 2 2 2 2 2 2 2 2 2 3 2 2 2 2 2 2 2 3" xfId="4275"/>
    <cellStyle name="Normal 8 2 2 2 2 2 2 2 2 2 2 2 3 2 2 2 2 2 2 3" xfId="4276"/>
    <cellStyle name="Normal 8 2 2 2 2 2 2 2 2 2 2 2 3 2 2 2 2 2 3" xfId="4277"/>
    <cellStyle name="Normal 8 2 2 2 2 2 2 2 2 2 2 2 3 2 2 2 2 3" xfId="4278"/>
    <cellStyle name="Normal 8 2 2 2 2 2 2 2 2 2 2 2 3 2 2 2 3" xfId="4279"/>
    <cellStyle name="Normal 8 2 2 2 2 2 2 2 2 2 2 2 3 2 2 3" xfId="4280"/>
    <cellStyle name="Normal 8 2 2 2 2 2 2 2 2 2 2 2 3 2 3" xfId="4281"/>
    <cellStyle name="Normal 8 2 2 2 2 2 2 2 2 2 2 2 3 3" xfId="4282"/>
    <cellStyle name="Normal 8 2 2 2 2 2 2 2 2 2 2 2 4" xfId="4283"/>
    <cellStyle name="Normal 8 2 2 2 2 2 2 2 2 2 2 3" xfId="4284"/>
    <cellStyle name="Normal 8 2 2 2 2 2 2 2 2 2 3" xfId="4285"/>
    <cellStyle name="Normal 8 2 2 2 2 2 2 2 2 3" xfId="4286"/>
    <cellStyle name="Normal 8 2 2 2 2 2 2 2 3" xfId="4287"/>
    <cellStyle name="Normal 8 2 2 2 2 2 2 3" xfId="4288"/>
    <cellStyle name="Normal 8 2 2 2 2 2 3" xfId="4289"/>
    <cellStyle name="Normal 8 2 2 2 2 3" xfId="4290"/>
    <cellStyle name="Normal 8 2 2 2 2 3 2" xfId="4291"/>
    <cellStyle name="Normal 8 2 2 2 2 3 2 2" xfId="4292"/>
    <cellStyle name="Normal 8 2 2 2 2 3 2 2 2" xfId="4293"/>
    <cellStyle name="Normal 8 2 2 2 2 3 2 2 2 2" xfId="4294"/>
    <cellStyle name="Normal 8 2 2 2 2 3 2 2 2 2 2" xfId="4295"/>
    <cellStyle name="Normal 8 2 2 2 2 3 2 2 2 2 2 2" xfId="4296"/>
    <cellStyle name="Normal 8 2 2 2 2 3 2 2 2 2 2 2 2" xfId="4297"/>
    <cellStyle name="Normal 8 2 2 2 2 3 2 2 2 2 2 2 2 2" xfId="4298"/>
    <cellStyle name="Normal 8 2 2 2 2 3 2 2 2 2 2 2 2 2 2" xfId="4299"/>
    <cellStyle name="Normal 8 2 2 2 2 3 2 2 2 2 2 2 2 2 2 2" xfId="4300"/>
    <cellStyle name="Normal 8 2 2 2 2 3 2 2 2 2 2 2 2 2 3" xfId="4301"/>
    <cellStyle name="Normal 8 2 2 2 2 3 2 2 2 2 2 2 2 3" xfId="4302"/>
    <cellStyle name="Normal 8 2 2 2 2 3 2 2 2 2 2 2 3" xfId="4303"/>
    <cellStyle name="Normal 8 2 2 2 2 3 2 2 2 2 2 3" xfId="4304"/>
    <cellStyle name="Normal 8 2 2 2 2 3 2 2 2 2 3" xfId="4305"/>
    <cellStyle name="Normal 8 2 2 2 2 3 2 2 2 3" xfId="4306"/>
    <cellStyle name="Normal 8 2 2 2 2 3 2 2 3" xfId="4307"/>
    <cellStyle name="Normal 8 2 2 2 2 3 2 3" xfId="4308"/>
    <cellStyle name="Normal 8 2 2 2 2 3 3" xfId="4309"/>
    <cellStyle name="Normal 8 2 2 2 2 4" xfId="4310"/>
    <cellStyle name="Normal 8 2 2 2 3" xfId="4311"/>
    <cellStyle name="Normal 8 2 2 2 3 2" xfId="4312"/>
    <cellStyle name="Normal 8 2 2 2 3 2 2" xfId="4313"/>
    <cellStyle name="Normal 8 2 2 2 3 2 2 2" xfId="4314"/>
    <cellStyle name="Normal 8 2 2 2 3 2 2 2 2" xfId="4315"/>
    <cellStyle name="Normal 8 2 2 2 3 2 2 2 2 2" xfId="4316"/>
    <cellStyle name="Normal 8 2 2 2 3 2 2 2 2 2 2" xfId="4317"/>
    <cellStyle name="Normal 8 2 2 2 3 2 2 2 2 2 2 2" xfId="4318"/>
    <cellStyle name="Normal 8 2 2 2 3 2 2 2 2 2 2 2 2" xfId="4319"/>
    <cellStyle name="Normal 8 2 2 2 3 2 2 2 2 2 2 2 2 2" xfId="4320"/>
    <cellStyle name="Normal 8 2 2 2 3 2 2 2 2 2 2 2 2 2 2" xfId="4321"/>
    <cellStyle name="Normal 8 2 2 2 3 2 2 2 2 2 2 2 2 2 2 2" xfId="4322"/>
    <cellStyle name="Normal 8 2 2 2 3 2 2 2 2 2 2 2 2 2 2 2 2" xfId="4323"/>
    <cellStyle name="Normal 8 2 2 2 3 2 2 2 2 2 2 2 2 2 2 2 2 2" xfId="4324"/>
    <cellStyle name="Normal 8 2 2 2 3 2 2 2 2 2 2 2 2 2 2 2 2 2 2" xfId="4325"/>
    <cellStyle name="Normal 8 2 2 2 3 2 2 2 2 2 2 2 2 2 2 2 2 2 2 2" xfId="4326"/>
    <cellStyle name="Normal 8 2 2 2 3 2 2 2 2 2 2 2 2 2 2 2 2 2 2 2 2" xfId="4327"/>
    <cellStyle name="Normal 8 2 2 2 3 2 2 2 2 2 2 2 2 2 2 2 2 2 2 3" xfId="4328"/>
    <cellStyle name="Normal 8 2 2 2 3 2 2 2 2 2 2 2 2 2 2 2 2 2 3" xfId="4329"/>
    <cellStyle name="Normal 8 2 2 2 3 2 2 2 2 2 2 2 2 2 2 2 2 3" xfId="4330"/>
    <cellStyle name="Normal 8 2 2 2 3 2 2 2 2 2 2 2 2 2 2 2 3" xfId="4331"/>
    <cellStyle name="Normal 8 2 2 2 3 2 2 2 2 2 2 2 2 2 2 2 3 2" xfId="4332"/>
    <cellStyle name="Normal 8 2 2 2 3 2 2 2 2 2 2 2 2 2 2 2 3 2 2" xfId="4333"/>
    <cellStyle name="Normal 8 2 2 2 3 2 2 2 2 2 2 2 2 2 2 2 3 2 2 2" xfId="4334"/>
    <cellStyle name="Normal 8 2 2 2 3 2 2 2 2 2 2 2 2 2 2 2 3 2 2 2 2" xfId="4335"/>
    <cellStyle name="Normal 8 2 2 2 3 2 2 2 2 2 2 2 2 2 2 2 3 2 2 2 2 2" xfId="4336"/>
    <cellStyle name="Normal 8 2 2 2 3 2 2 2 2 2 2 2 2 2 2 2 3 2 2 2 2 2 2" xfId="4337"/>
    <cellStyle name="Normal 8 2 2 2 3 2 2 2 2 2 2 2 2 2 2 2 4" xfId="4338"/>
    <cellStyle name="Normal 8 2 2 2 3 2 2 2 2 2 2 2 2 2 2 3" xfId="4339"/>
    <cellStyle name="Normal 8 2 2 2 3 2 2 2 2 2 2 2 2 2 3" xfId="4340"/>
    <cellStyle name="Normal 8 2 2 2 3 2 2 2 2 2 2 2 2 3" xfId="4341"/>
    <cellStyle name="Normal 8 2 2 2 3 2 2 2 2 2 2 2 3" xfId="4342"/>
    <cellStyle name="Normal 8 2 2 2 3 2 2 2 2 2 2 3" xfId="4343"/>
    <cellStyle name="Normal 8 2 2 2 3 2 2 2 2 2 3" xfId="4344"/>
    <cellStyle name="Normal 8 2 2 2 3 2 2 2 2 3" xfId="4345"/>
    <cellStyle name="Normal 8 2 2 2 3 2 2 2 3" xfId="4346"/>
    <cellStyle name="Normal 8 2 2 2 3 2 2 3" xfId="4347"/>
    <cellStyle name="Normal 8 2 2 2 3 2 3" xfId="4348"/>
    <cellStyle name="Normal 8 2 2 2 3 2 3 2" xfId="4349"/>
    <cellStyle name="Normal 8 2 2 2 3 2 3 2 2" xfId="4350"/>
    <cellStyle name="Normal 8 2 2 2 3 2 3 2 2 2" xfId="4351"/>
    <cellStyle name="Normal 8 2 2 2 3 2 3 2 2 2 2" xfId="4352"/>
    <cellStyle name="Normal 8 2 2 2 3 2 3 2 2 2 2 2" xfId="4353"/>
    <cellStyle name="Normal 8 2 2 2 3 2 3 2 2 2 2 2 2" xfId="4354"/>
    <cellStyle name="Normal 8 2 2 2 3 2 3 2 2 2 2 2 2 2" xfId="4355"/>
    <cellStyle name="Normal 8 2 2 2 3 2 3 2 2 2 2 2 2 2 2" xfId="4356"/>
    <cellStyle name="Normal 8 2 2 2 3 2 3 2 2 2 2 2 2 2 2 2" xfId="4357"/>
    <cellStyle name="Normal 8 2 2 2 3 2 3 2 2 2 2 2 2 2 2 2 2" xfId="4358"/>
    <cellStyle name="Normal 8 2 2 2 3 2 3 2 2 2 2 2 2 2 2 2 2 2" xfId="4359"/>
    <cellStyle name="Normal 8 2 2 2 3 2 3 2 2 2 2 2 2 2 2 2 2 2 2" xfId="4360"/>
    <cellStyle name="Normal 8 2 2 2 3 2 3 2 2 2 2 2 2 2 2 2 2 2 2 2" xfId="4361"/>
    <cellStyle name="Normal 8 2 2 2 3 2 3 2 2 2 2 2 2 2 2 2 2 2 2 2 2" xfId="4362"/>
    <cellStyle name="Normal 8 2 2 2 3 2 3 2 2 2 2 2 2 2 2 2 2 2 2 2 2 2" xfId="4363"/>
    <cellStyle name="Normal 8 2 2 2 3 2 3 2 2 2 2 2 2 2 2 2 2 2 2 2 2 2 2" xfId="4364"/>
    <cellStyle name="Normal 8 2 2 2 3 2 3 2 2 2 2 2 2 2 2 2 2 2 2 2 2 2 2 2" xfId="4365"/>
    <cellStyle name="Normal 8 2 2 2 3 2 3 2 2 2 2 2 2 2 2 2 2 2 2 2 2 2 2 2 2" xfId="4366"/>
    <cellStyle name="Normal 8 2 2 2 3 2 3 2 2 2 2 2 2 2 2 2 2 2 2 2 2 2 3" xfId="4367"/>
    <cellStyle name="Normal 8 2 2 2 3 2 3 2 2 2 2 2 2 2 2 2 2 2 2 2 2 3" xfId="4368"/>
    <cellStyle name="Normal 8 2 2 2 3 2 3 2 2 2 2 2 2 2 2 2 2 2 2 2 3" xfId="4369"/>
    <cellStyle name="Normal 8 2 2 2 3 2 3 2 2 2 2 2 2 2 2 2 2 2 2 3" xfId="4370"/>
    <cellStyle name="Normal 8 2 2 2 3 2 3 2 2 2 2 2 2 2 2 2 2 2 2 4" xfId="4371"/>
    <cellStyle name="Normal 8 2 2 2 3 2 3 2 2 2 2 2 2 2 2 2 2 2 3" xfId="4372"/>
    <cellStyle name="Normal 8 2 2 2 3 2 3 2 2 2 2 2 2 2 2 2 2 3" xfId="4373"/>
    <cellStyle name="Normal 8 2 2 2 3 2 3 2 2 2 2 2 2 2 2 2 3" xfId="4374"/>
    <cellStyle name="Normal 8 2 2 2 3 2 3 2 2 2 2 2 2 2 2 3" xfId="4375"/>
    <cellStyle name="Normal 8 2 2 2 3 2 3 2 2 2 2 2 2 2 3" xfId="4376"/>
    <cellStyle name="Normal 8 2 2 2 3 2 3 2 2 2 2 2 2 3" xfId="4377"/>
    <cellStyle name="Normal 8 2 2 2 3 2 3 2 2 2 2 2 3" xfId="4378"/>
    <cellStyle name="Normal 8 2 2 2 3 2 3 2 2 2 2 3" xfId="4379"/>
    <cellStyle name="Normal 8 2 2 2 3 2 3 2 2 2 3" xfId="4380"/>
    <cellStyle name="Normal 8 2 2 2 3 2 3 2 2 3" xfId="4381"/>
    <cellStyle name="Normal 8 2 2 2 3 2 3 2 3" xfId="4382"/>
    <cellStyle name="Normal 8 2 2 2 3 2 3 3" xfId="4383"/>
    <cellStyle name="Normal 8 2 2 2 3 2 4" xfId="4384"/>
    <cellStyle name="Normal 8 2 2 2 3 3" xfId="4385"/>
    <cellStyle name="Normal 8 2 2 2 4" xfId="4386"/>
    <cellStyle name="Normal 8 2 2 3" xfId="4387"/>
    <cellStyle name="Normal 8 2 3" xfId="4388"/>
    <cellStyle name="Normal 8 2 3 2" xfId="4389"/>
    <cellStyle name="Normal 8 2 4" xfId="4390"/>
    <cellStyle name="Normal 8 2 4 2" xfId="4391"/>
    <cellStyle name="Normal 8 2 5" xfId="4392"/>
    <cellStyle name="Normal 8 3" xfId="4393"/>
    <cellStyle name="Normal 8 3 2" xfId="4394"/>
    <cellStyle name="Normal 8 3 2 2" xfId="4395"/>
    <cellStyle name="Normal 8 3 2 2 2" xfId="4396"/>
    <cellStyle name="Normal 8 3 2 2 2 2" xfId="4397"/>
    <cellStyle name="Normal 8 3 2 2 2 2 2" xfId="4398"/>
    <cellStyle name="Normal 8 3 2 2 2 2 2 2" xfId="4399"/>
    <cellStyle name="Normal 8 3 2 2 2 2 2 2 2" xfId="4400"/>
    <cellStyle name="Normal 8 3 2 2 2 2 2 2 2 2" xfId="4401"/>
    <cellStyle name="Normal 8 3 2 2 2 2 2 2 2 2 2" xfId="4402"/>
    <cellStyle name="Normal 8 3 2 2 2 2 2 2 2 2 2 2" xfId="4403"/>
    <cellStyle name="Normal 8 3 2 2 2 2 2 2 2 2 2 2 2" xfId="4404"/>
    <cellStyle name="Normal 8 3 2 2 2 2 2 2 2 2 2 2 2 2" xfId="4405"/>
    <cellStyle name="Normal 8 3 2 2 2 2 2 2 2 2 2 2 2 2 2" xfId="4406"/>
    <cellStyle name="Normal 8 3 2 2 2 2 2 2 2 2 2 2 2 2 2 2" xfId="4407"/>
    <cellStyle name="Normal 8 3 2 2 2 2 2 2 2 2 2 2 2 2 2 2 2" xfId="4408"/>
    <cellStyle name="Normal 8 3 2 2 2 2 2 2 2 2 2 2 2 2 2 2 2 2" xfId="4409"/>
    <cellStyle name="Normal 8 3 2 2 2 2 2 2 2 2 2 2 2 2 2 2 2 2 2" xfId="4410"/>
    <cellStyle name="Normal 8 3 2 2 2 2 2 2 2 2 2 2 2 2 2 2 2 2 2 2" xfId="4411"/>
    <cellStyle name="Normal 8 3 2 2 2 2 2 2 2 2 2 2 2 2 2 2 2 2 2 2 2" xfId="4412"/>
    <cellStyle name="Normal 8 3 2 2 2 2 2 2 2 2 2 2 2 2 2 2 2 2 2 2 2 2" xfId="4413"/>
    <cellStyle name="Normal 8 3 2 2 2 2 2 2 2 2 2 2 2 2 2 2 2 2 2 2 2 2 2" xfId="4414"/>
    <cellStyle name="Normal 8 3 2 2 2 2 2 2 2 2 2 2 2 2 2 2 2 2 2 2 2 2 2 2" xfId="4415"/>
    <cellStyle name="Normal 8 3 2 2 2 2 2 2 2 2 2 2 2 2 2 2 2 2 2 2 2 3" xfId="4416"/>
    <cellStyle name="Normal 8 3 2 2 2 2 2 2 2 2 2 2 2 2 2 2 2 2 2 2 3" xfId="4417"/>
    <cellStyle name="Normal 8 3 2 2 2 2 2 2 2 2 2 2 2 2 2 2 2 2 2 3" xfId="4418"/>
    <cellStyle name="Normal 8 3 2 2 2 2 2 2 2 2 2 2 2 2 2 2 2 2 3" xfId="4419"/>
    <cellStyle name="Normal 8 3 2 2 2 2 2 2 2 2 2 2 2 2 2 2 2 2 4" xfId="4420"/>
    <cellStyle name="Normal 8 3 2 2 2 2 2 2 2 2 2 2 2 2 2 2 2 3" xfId="4421"/>
    <cellStyle name="Normal 8 3 2 2 2 2 2 2 2 2 2 2 2 2 2 2 3" xfId="4422"/>
    <cellStyle name="Normal 8 3 2 2 2 2 2 2 2 2 2 2 2 2 2 3" xfId="4423"/>
    <cellStyle name="Normal 8 3 2 2 2 2 2 2 2 2 2 2 2 2 3" xfId="4424"/>
    <cellStyle name="Normal 8 3 2 2 2 2 2 2 2 2 2 2 2 3" xfId="4425"/>
    <cellStyle name="Normal 8 3 2 2 2 2 2 2 2 2 2 2 3" xfId="4426"/>
    <cellStyle name="Normal 8 3 2 2 2 2 2 2 2 2 2 3" xfId="4427"/>
    <cellStyle name="Normal 8 3 2 2 2 2 2 2 2 2 3" xfId="4428"/>
    <cellStyle name="Normal 8 3 2 2 2 2 2 2 2 3" xfId="4429"/>
    <cellStyle name="Normal 8 3 2 2 2 2 2 2 3" xfId="4430"/>
    <cellStyle name="Normal 8 3 2 2 2 2 2 3" xfId="4431"/>
    <cellStyle name="Normal 8 3 2 2 2 2 3" xfId="4432"/>
    <cellStyle name="Normal 8 3 2 2 2 3" xfId="4433"/>
    <cellStyle name="Normal 8 3 2 2 3" xfId="4434"/>
    <cellStyle name="Normal 8 3 2 3" xfId="4435"/>
    <cellStyle name="Normal 8 3 3" xfId="4436"/>
    <cellStyle name="Normal 8 4" xfId="4437"/>
    <cellStyle name="Normal 8 5" xfId="4438"/>
    <cellStyle name="Normal 80" xfId="4439"/>
    <cellStyle name="Normal 80 2" xfId="4440"/>
    <cellStyle name="Normal 80 2 2" xfId="4441"/>
    <cellStyle name="Normal 80 2 2 2" xfId="4442"/>
    <cellStyle name="Normal 80 2 2 2 2" xfId="7658"/>
    <cellStyle name="Normal 80 2 2 3" xfId="6070"/>
    <cellStyle name="Normal 80 2 3" xfId="4443"/>
    <cellStyle name="Normal 80 2 3 2" xfId="6865"/>
    <cellStyle name="Normal 80 2 4" xfId="5277"/>
    <cellStyle name="Normal 80 3" xfId="4444"/>
    <cellStyle name="Normal 80 3 2" xfId="4445"/>
    <cellStyle name="Normal 80 3 2 2" xfId="7262"/>
    <cellStyle name="Normal 80 3 3" xfId="5674"/>
    <cellStyle name="Normal 80 4" xfId="4446"/>
    <cellStyle name="Normal 80 4 2" xfId="6469"/>
    <cellStyle name="Normal 80 5" xfId="4881"/>
    <cellStyle name="Normal 81" xfId="4447"/>
    <cellStyle name="Normal 81 2" xfId="4448"/>
    <cellStyle name="Normal 81 2 2" xfId="4449"/>
    <cellStyle name="Normal 81 2 2 2" xfId="4450"/>
    <cellStyle name="Normal 81 2 2 2 2" xfId="7659"/>
    <cellStyle name="Normal 81 2 2 3" xfId="6071"/>
    <cellStyle name="Normal 81 2 3" xfId="4451"/>
    <cellStyle name="Normal 81 2 3 2" xfId="6866"/>
    <cellStyle name="Normal 81 2 4" xfId="5278"/>
    <cellStyle name="Normal 81 3" xfId="4452"/>
    <cellStyle name="Normal 81 3 2" xfId="4453"/>
    <cellStyle name="Normal 81 3 2 2" xfId="7263"/>
    <cellStyle name="Normal 81 3 3" xfId="5675"/>
    <cellStyle name="Normal 81 4" xfId="4454"/>
    <cellStyle name="Normal 81 4 2" xfId="6470"/>
    <cellStyle name="Normal 81 5" xfId="4882"/>
    <cellStyle name="Normal 82" xfId="4455"/>
    <cellStyle name="Normal 82 2" xfId="4456"/>
    <cellStyle name="Normal 82 2 2" xfId="4457"/>
    <cellStyle name="Normal 82 2 2 2" xfId="4458"/>
    <cellStyle name="Normal 82 2 2 2 2" xfId="7660"/>
    <cellStyle name="Normal 82 2 2 3" xfId="6072"/>
    <cellStyle name="Normal 82 2 3" xfId="4459"/>
    <cellStyle name="Normal 82 2 3 2" xfId="6867"/>
    <cellStyle name="Normal 82 2 4" xfId="5279"/>
    <cellStyle name="Normal 82 3" xfId="4460"/>
    <cellStyle name="Normal 82 3 2" xfId="4461"/>
    <cellStyle name="Normal 82 3 2 2" xfId="7264"/>
    <cellStyle name="Normal 82 3 3" xfId="5676"/>
    <cellStyle name="Normal 82 4" xfId="4462"/>
    <cellStyle name="Normal 82 4 2" xfId="6471"/>
    <cellStyle name="Normal 82 5" xfId="4883"/>
    <cellStyle name="Normal 83" xfId="4463"/>
    <cellStyle name="Normal 83 2" xfId="4464"/>
    <cellStyle name="Normal 83 2 2" xfId="4465"/>
    <cellStyle name="Normal 83 2 2 2" xfId="4466"/>
    <cellStyle name="Normal 83 2 2 2 2" xfId="7661"/>
    <cellStyle name="Normal 83 2 2 3" xfId="6073"/>
    <cellStyle name="Normal 83 2 3" xfId="4467"/>
    <cellStyle name="Normal 83 2 3 2" xfId="6868"/>
    <cellStyle name="Normal 83 2 4" xfId="5280"/>
    <cellStyle name="Normal 83 3" xfId="4468"/>
    <cellStyle name="Normal 83 3 2" xfId="4469"/>
    <cellStyle name="Normal 83 3 2 2" xfId="7265"/>
    <cellStyle name="Normal 83 3 3" xfId="5677"/>
    <cellStyle name="Normal 83 4" xfId="4470"/>
    <cellStyle name="Normal 83 4 2" xfId="6472"/>
    <cellStyle name="Normal 83 5" xfId="4884"/>
    <cellStyle name="Normal 84" xfId="4471"/>
    <cellStyle name="Normal 84 2" xfId="4472"/>
    <cellStyle name="Normal 84 2 2" xfId="4473"/>
    <cellStyle name="Normal 84 2 2 2" xfId="4474"/>
    <cellStyle name="Normal 84 2 2 2 2" xfId="7662"/>
    <cellStyle name="Normal 84 2 2 3" xfId="6074"/>
    <cellStyle name="Normal 84 2 3" xfId="4475"/>
    <cellStyle name="Normal 84 2 3 2" xfId="6869"/>
    <cellStyle name="Normal 84 2 4" xfId="5281"/>
    <cellStyle name="Normal 84 3" xfId="4476"/>
    <cellStyle name="Normal 84 3 2" xfId="4477"/>
    <cellStyle name="Normal 84 3 2 2" xfId="7266"/>
    <cellStyle name="Normal 84 3 3" xfId="5678"/>
    <cellStyle name="Normal 84 4" xfId="4478"/>
    <cellStyle name="Normal 84 4 2" xfId="6473"/>
    <cellStyle name="Normal 84 5" xfId="4885"/>
    <cellStyle name="Normal 85" xfId="4479"/>
    <cellStyle name="Normal 85 2" xfId="4480"/>
    <cellStyle name="Normal 85 2 2" xfId="4481"/>
    <cellStyle name="Normal 85 2 2 2" xfId="4482"/>
    <cellStyle name="Normal 85 2 2 2 2" xfId="7663"/>
    <cellStyle name="Normal 85 2 2 3" xfId="6075"/>
    <cellStyle name="Normal 85 2 3" xfId="4483"/>
    <cellStyle name="Normal 85 2 3 2" xfId="6870"/>
    <cellStyle name="Normal 85 2 4" xfId="5282"/>
    <cellStyle name="Normal 85 3" xfId="4484"/>
    <cellStyle name="Normal 85 3 2" xfId="4485"/>
    <cellStyle name="Normal 85 3 2 2" xfId="7267"/>
    <cellStyle name="Normal 85 3 3" xfId="5679"/>
    <cellStyle name="Normal 85 4" xfId="4486"/>
    <cellStyle name="Normal 85 4 2" xfId="6474"/>
    <cellStyle name="Normal 85 5" xfId="4886"/>
    <cellStyle name="Normal 86" xfId="4487"/>
    <cellStyle name="Normal 86 2" xfId="4488"/>
    <cellStyle name="Normal 86 2 2" xfId="4489"/>
    <cellStyle name="Normal 86 2 2 2" xfId="4490"/>
    <cellStyle name="Normal 86 2 2 2 2" xfId="7672"/>
    <cellStyle name="Normal 86 2 2 3" xfId="6084"/>
    <cellStyle name="Normal 86 2 3" xfId="4491"/>
    <cellStyle name="Normal 86 2 3 2" xfId="6879"/>
    <cellStyle name="Normal 86 2 4" xfId="5291"/>
    <cellStyle name="Normal 86 3" xfId="4492"/>
    <cellStyle name="Normal 86 3 2" xfId="4493"/>
    <cellStyle name="Normal 86 3 2 2" xfId="7276"/>
    <cellStyle name="Normal 86 3 3" xfId="5688"/>
    <cellStyle name="Normal 86 4" xfId="4494"/>
    <cellStyle name="Normal 86 4 2" xfId="6483"/>
    <cellStyle name="Normal 86 5" xfId="4895"/>
    <cellStyle name="Normal 87" xfId="4495"/>
    <cellStyle name="Normal 87 2" xfId="4496"/>
    <cellStyle name="Normal 87 2 2" xfId="4497"/>
    <cellStyle name="Normal 87 2 2 2" xfId="4498"/>
    <cellStyle name="Normal 87 2 2 2 2" xfId="7670"/>
    <cellStyle name="Normal 87 2 2 3" xfId="6082"/>
    <cellStyle name="Normal 87 2 3" xfId="4499"/>
    <cellStyle name="Normal 87 2 3 2" xfId="6877"/>
    <cellStyle name="Normal 87 2 4" xfId="5289"/>
    <cellStyle name="Normal 87 3" xfId="4500"/>
    <cellStyle name="Normal 87 3 2" xfId="4501"/>
    <cellStyle name="Normal 87 3 2 2" xfId="7274"/>
    <cellStyle name="Normal 87 3 3" xfId="5686"/>
    <cellStyle name="Normal 87 4" xfId="4502"/>
    <cellStyle name="Normal 87 4 2" xfId="6481"/>
    <cellStyle name="Normal 87 5" xfId="4893"/>
    <cellStyle name="Normal 88" xfId="4503"/>
    <cellStyle name="Normal 88 2" xfId="4504"/>
    <cellStyle name="Normal 88 2 2" xfId="4505"/>
    <cellStyle name="Normal 88 2 2 2" xfId="4506"/>
    <cellStyle name="Normal 88 2 2 2 2" xfId="7671"/>
    <cellStyle name="Normal 88 2 2 3" xfId="6083"/>
    <cellStyle name="Normal 88 2 3" xfId="4507"/>
    <cellStyle name="Normal 88 2 3 2" xfId="6878"/>
    <cellStyle name="Normal 88 2 4" xfId="5290"/>
    <cellStyle name="Normal 88 3" xfId="4508"/>
    <cellStyle name="Normal 88 3 2" xfId="4509"/>
    <cellStyle name="Normal 88 3 2 2" xfId="7275"/>
    <cellStyle name="Normal 88 3 3" xfId="5687"/>
    <cellStyle name="Normal 88 4" xfId="4510"/>
    <cellStyle name="Normal 88 4 2" xfId="6482"/>
    <cellStyle name="Normal 88 5" xfId="4894"/>
    <cellStyle name="Normal 89" xfId="4511"/>
    <cellStyle name="Normal 89 2" xfId="4512"/>
    <cellStyle name="Normal 89 2 2" xfId="4513"/>
    <cellStyle name="Normal 89 2 2 2" xfId="4514"/>
    <cellStyle name="Normal 89 2 2 2 2" xfId="7689"/>
    <cellStyle name="Normal 89 2 2 3" xfId="6101"/>
    <cellStyle name="Normal 89 2 3" xfId="4515"/>
    <cellStyle name="Normal 89 2 3 2" xfId="6896"/>
    <cellStyle name="Normal 89 2 4" xfId="5308"/>
    <cellStyle name="Normal 89 3" xfId="4516"/>
    <cellStyle name="Normal 89 3 2" xfId="4517"/>
    <cellStyle name="Normal 89 3 2 2" xfId="7293"/>
    <cellStyle name="Normal 89 3 3" xfId="5705"/>
    <cellStyle name="Normal 89 4" xfId="4518"/>
    <cellStyle name="Normal 89 4 2" xfId="6500"/>
    <cellStyle name="Normal 89 5" xfId="4912"/>
    <cellStyle name="Normal 9" xfId="4519"/>
    <cellStyle name="Normal 9 2" xfId="4520"/>
    <cellStyle name="Normal 9 2 2" xfId="4521"/>
    <cellStyle name="Normal 9 2 2 2" xfId="4522"/>
    <cellStyle name="Normal 9 2 2 2 2" xfId="4523"/>
    <cellStyle name="Normal 9 2 2 2 2 2" xfId="4524"/>
    <cellStyle name="Normal 9 2 2 2 2 2 2" xfId="4525"/>
    <cellStyle name="Normal 9 2 2 2 2 2 2 2" xfId="4526"/>
    <cellStyle name="Normal 9 2 2 2 2 2 2 2 2" xfId="4527"/>
    <cellStyle name="Normal 9 2 2 2 2 2 2 2 2 2" xfId="4528"/>
    <cellStyle name="Normal 9 2 2 2 2 2 2 2 2 2 2" xfId="4529"/>
    <cellStyle name="Normal 9 2 2 2 2 2 2 2 2 2 2 2" xfId="4530"/>
    <cellStyle name="Normal 9 2 2 2 2 2 2 2 2 2 2 2 2" xfId="4531"/>
    <cellStyle name="Normal 9 2 2 2 2 2 2 2 2 2 2 2 2 2" xfId="4532"/>
    <cellStyle name="Normal 9 2 2 2 2 2 2 2 2 2 2 2 2 2 2" xfId="4533"/>
    <cellStyle name="Normal 9 2 2 2 2 2 2 2 2 2 2 2 2 2 2 2" xfId="4534"/>
    <cellStyle name="Normal 9 2 2 2 2 2 2 2 2 2 2 2 2 2 2 2 2" xfId="4535"/>
    <cellStyle name="Normal 9 2 2 2 2 2 2 2 2 2 2 2 2 2 2 2 2 2" xfId="4536"/>
    <cellStyle name="Normal 9 2 2 2 2 2 2 2 2 2 2 2 2 2 2 2 2 2 2" xfId="4537"/>
    <cellStyle name="Normal 9 2 2 2 2 2 2 2 2 2 2 2 2 2 2 2 2 2 2 2" xfId="4538"/>
    <cellStyle name="Normal 9 2 2 2 2 2 2 2 2 2 2 2 2 2 2 2 2 2 2 2 2" xfId="4539"/>
    <cellStyle name="Normal 9 2 2 2 2 2 2 2 2 2 2 2 2 2 2 2 2 2 2 2 2 2" xfId="4540"/>
    <cellStyle name="Normal 9 2 2 2 2 2 2 2 2 2 2 2 2 2 2 2 2 2 2 2 2 2 2" xfId="4541"/>
    <cellStyle name="Normal 9 2 2 2 2 2 2 2 2 2 2 2 2 2 2 2 2 2 2 2 2 2 2 2" xfId="4542"/>
    <cellStyle name="Normal 9 2 2 2 2 2 2 2 2 2 2 2 2 2 2 2 2 2 2 2 2 3" xfId="4543"/>
    <cellStyle name="Normal 9 2 2 2 2 2 2 2 2 2 2 2 2 2 2 2 2 2 2 2 3" xfId="4544"/>
    <cellStyle name="Normal 9 2 2 2 2 2 2 2 2 2 2 2 2 2 2 2 2 2 2 3" xfId="4545"/>
    <cellStyle name="Normal 9 2 2 2 2 2 2 2 2 2 2 2 2 2 2 2 2 2 3" xfId="4546"/>
    <cellStyle name="Normal 9 2 2 2 2 2 2 2 2 2 2 2 2 2 2 2 2 2 4" xfId="4547"/>
    <cellStyle name="Normal 9 2 2 2 2 2 2 2 2 2 2 2 2 2 2 2 2 3" xfId="4548"/>
    <cellStyle name="Normal 9 2 2 2 2 2 2 2 2 2 2 2 2 2 2 2 3" xfId="4549"/>
    <cellStyle name="Normal 9 2 2 2 2 2 2 2 2 2 2 2 2 2 2 3" xfId="4550"/>
    <cellStyle name="Normal 9 2 2 2 2 2 2 2 2 2 2 2 2 2 3" xfId="4551"/>
    <cellStyle name="Normal 9 2 2 2 2 2 2 2 2 2 2 2 2 3" xfId="4552"/>
    <cellStyle name="Normal 9 2 2 2 2 2 2 2 2 2 2 2 3" xfId="4553"/>
    <cellStyle name="Normal 9 2 2 2 2 2 2 2 2 2 2 3" xfId="4554"/>
    <cellStyle name="Normal 9 2 2 2 2 2 2 2 2 2 3" xfId="4555"/>
    <cellStyle name="Normal 9 2 2 2 2 2 2 2 2 3" xfId="4556"/>
    <cellStyle name="Normal 9 2 2 2 2 2 2 2 3" xfId="4557"/>
    <cellStyle name="Normal 9 2 2 2 2 2 2 3" xfId="4558"/>
    <cellStyle name="Normal 9 2 2 2 2 2 3" xfId="4559"/>
    <cellStyle name="Normal 9 2 2 2 2 3" xfId="4560"/>
    <cellStyle name="Normal 9 2 2 2 3" xfId="4561"/>
    <cellStyle name="Normal 9 2 2 3" xfId="4562"/>
    <cellStyle name="Normal 9 2 3" xfId="4563"/>
    <cellStyle name="Normal 9 3" xfId="4564"/>
    <cellStyle name="Normal 9 4" xfId="4565"/>
    <cellStyle name="Normal 90" xfId="4566"/>
    <cellStyle name="Normal 90 2" xfId="4567"/>
    <cellStyle name="Normal 90 2 2" xfId="4568"/>
    <cellStyle name="Normal 90 2 2 2" xfId="4569"/>
    <cellStyle name="Normal 90 2 2 2 2" xfId="7666"/>
    <cellStyle name="Normal 90 2 2 3" xfId="6078"/>
    <cellStyle name="Normal 90 2 3" xfId="4570"/>
    <cellStyle name="Normal 90 2 3 2" xfId="6873"/>
    <cellStyle name="Normal 90 2 4" xfId="5285"/>
    <cellStyle name="Normal 90 3" xfId="4571"/>
    <cellStyle name="Normal 90 3 2" xfId="4572"/>
    <cellStyle name="Normal 90 3 2 2" xfId="7270"/>
    <cellStyle name="Normal 90 3 3" xfId="5682"/>
    <cellStyle name="Normal 90 4" xfId="4573"/>
    <cellStyle name="Normal 90 4 2" xfId="6477"/>
    <cellStyle name="Normal 90 5" xfId="4889"/>
    <cellStyle name="Normal 91" xfId="4574"/>
    <cellStyle name="Normal 91 2" xfId="4575"/>
    <cellStyle name="Normal 91 2 2" xfId="4576"/>
    <cellStyle name="Normal 91 2 2 2" xfId="4577"/>
    <cellStyle name="Normal 91 2 2 2 2" xfId="7665"/>
    <cellStyle name="Normal 91 2 2 3" xfId="6077"/>
    <cellStyle name="Normal 91 2 3" xfId="4578"/>
    <cellStyle name="Normal 91 2 3 2" xfId="6872"/>
    <cellStyle name="Normal 91 2 4" xfId="5284"/>
    <cellStyle name="Normal 91 3" xfId="4579"/>
    <cellStyle name="Normal 91 3 2" xfId="4580"/>
    <cellStyle name="Normal 91 3 2 2" xfId="7269"/>
    <cellStyle name="Normal 91 3 3" xfId="5681"/>
    <cellStyle name="Normal 91 4" xfId="4581"/>
    <cellStyle name="Normal 91 4 2" xfId="6476"/>
    <cellStyle name="Normal 91 5" xfId="4888"/>
    <cellStyle name="Normal 92" xfId="4582"/>
    <cellStyle name="Normal 92 2" xfId="4583"/>
    <cellStyle name="Normal 92 2 2" xfId="4584"/>
    <cellStyle name="Normal 92 2 2 2" xfId="4585"/>
    <cellStyle name="Normal 92 2 2 2 2" xfId="7669"/>
    <cellStyle name="Normal 92 2 2 3" xfId="6081"/>
    <cellStyle name="Normal 92 2 3" xfId="4586"/>
    <cellStyle name="Normal 92 2 3 2" xfId="6876"/>
    <cellStyle name="Normal 92 2 4" xfId="5288"/>
    <cellStyle name="Normal 92 3" xfId="4587"/>
    <cellStyle name="Normal 92 3 2" xfId="4588"/>
    <cellStyle name="Normal 92 3 2 2" xfId="7273"/>
    <cellStyle name="Normal 92 3 3" xfId="5685"/>
    <cellStyle name="Normal 92 4" xfId="4589"/>
    <cellStyle name="Normal 92 4 2" xfId="6480"/>
    <cellStyle name="Normal 92 5" xfId="4892"/>
    <cellStyle name="Normal 93" xfId="4590"/>
    <cellStyle name="Normal 93 2" xfId="4591"/>
    <cellStyle name="Normal 93 2 2" xfId="4592"/>
    <cellStyle name="Normal 93 2 2 2" xfId="4593"/>
    <cellStyle name="Normal 93 2 2 2 2" xfId="7668"/>
    <cellStyle name="Normal 93 2 2 3" xfId="6080"/>
    <cellStyle name="Normal 93 2 3" xfId="4594"/>
    <cellStyle name="Normal 93 2 3 2" xfId="6875"/>
    <cellStyle name="Normal 93 2 4" xfId="5287"/>
    <cellStyle name="Normal 93 3" xfId="4595"/>
    <cellStyle name="Normal 93 3 2" xfId="4596"/>
    <cellStyle name="Normal 93 3 2 2" xfId="7272"/>
    <cellStyle name="Normal 93 3 3" xfId="5684"/>
    <cellStyle name="Normal 93 4" xfId="4597"/>
    <cellStyle name="Normal 93 4 2" xfId="6479"/>
    <cellStyle name="Normal 93 5" xfId="4891"/>
    <cellStyle name="Normal 94" xfId="4598"/>
    <cellStyle name="Normal 94 2" xfId="4599"/>
    <cellStyle name="Normal 94 2 2" xfId="4600"/>
    <cellStyle name="Normal 94 2 2 2" xfId="4601"/>
    <cellStyle name="Normal 94 2 2 2 2" xfId="7667"/>
    <cellStyle name="Normal 94 2 2 3" xfId="6079"/>
    <cellStyle name="Normal 94 2 3" xfId="4602"/>
    <cellStyle name="Normal 94 2 3 2" xfId="6874"/>
    <cellStyle name="Normal 94 2 4" xfId="5286"/>
    <cellStyle name="Normal 94 3" xfId="4603"/>
    <cellStyle name="Normal 94 3 2" xfId="4604"/>
    <cellStyle name="Normal 94 3 2 2" xfId="7271"/>
    <cellStyle name="Normal 94 3 3" xfId="5683"/>
    <cellStyle name="Normal 94 4" xfId="4605"/>
    <cellStyle name="Normal 94 4 2" xfId="6478"/>
    <cellStyle name="Normal 94 5" xfId="4890"/>
    <cellStyle name="Normal 95" xfId="4606"/>
    <cellStyle name="Normal 95 2" xfId="4607"/>
    <cellStyle name="Normal 95 2 2" xfId="4608"/>
    <cellStyle name="Normal 95 2 2 2" xfId="4609"/>
    <cellStyle name="Normal 95 2 2 2 2" xfId="7664"/>
    <cellStyle name="Normal 95 2 2 3" xfId="6076"/>
    <cellStyle name="Normal 95 2 3" xfId="4610"/>
    <cellStyle name="Normal 95 2 3 2" xfId="6871"/>
    <cellStyle name="Normal 95 2 4" xfId="5283"/>
    <cellStyle name="Normal 95 3" xfId="4611"/>
    <cellStyle name="Normal 95 3 2" xfId="4612"/>
    <cellStyle name="Normal 95 3 2 2" xfId="7268"/>
    <cellStyle name="Normal 95 3 3" xfId="5680"/>
    <cellStyle name="Normal 95 4" xfId="4613"/>
    <cellStyle name="Normal 95 4 2" xfId="6475"/>
    <cellStyle name="Normal 95 5" xfId="4887"/>
    <cellStyle name="Normal 96" xfId="4614"/>
    <cellStyle name="Normal 96 2" xfId="4615"/>
    <cellStyle name="Normal 96 2 2" xfId="4616"/>
    <cellStyle name="Normal 96 2 2 2" xfId="4617"/>
    <cellStyle name="Normal 96 2 2 2 2" xfId="7674"/>
    <cellStyle name="Normal 96 2 2 3" xfId="6086"/>
    <cellStyle name="Normal 96 2 3" xfId="4618"/>
    <cellStyle name="Normal 96 2 3 2" xfId="6881"/>
    <cellStyle name="Normal 96 2 4" xfId="5293"/>
    <cellStyle name="Normal 96 3" xfId="4619"/>
    <cellStyle name="Normal 96 3 2" xfId="4620"/>
    <cellStyle name="Normal 96 3 2 2" xfId="7278"/>
    <cellStyle name="Normal 96 3 3" xfId="5690"/>
    <cellStyle name="Normal 96 4" xfId="4621"/>
    <cellStyle name="Normal 96 4 2" xfId="6485"/>
    <cellStyle name="Normal 96 5" xfId="4897"/>
    <cellStyle name="Normal 97" xfId="4622"/>
    <cellStyle name="Normal 97 2" xfId="4623"/>
    <cellStyle name="Normal 97 2 2" xfId="4624"/>
    <cellStyle name="Normal 97 2 2 2" xfId="4625"/>
    <cellStyle name="Normal 97 2 2 2 2" xfId="7686"/>
    <cellStyle name="Normal 97 2 2 3" xfId="6098"/>
    <cellStyle name="Normal 97 2 3" xfId="4626"/>
    <cellStyle name="Normal 97 2 3 2" xfId="6893"/>
    <cellStyle name="Normal 97 2 4" xfId="5305"/>
    <cellStyle name="Normal 97 3" xfId="4627"/>
    <cellStyle name="Normal 97 3 2" xfId="4628"/>
    <cellStyle name="Normal 97 3 2 2" xfId="7290"/>
    <cellStyle name="Normal 97 3 3" xfId="5702"/>
    <cellStyle name="Normal 97 4" xfId="4629"/>
    <cellStyle name="Normal 97 4 2" xfId="6497"/>
    <cellStyle name="Normal 97 5" xfId="4909"/>
    <cellStyle name="Normal 98" xfId="4630"/>
    <cellStyle name="Normal 98 2" xfId="4631"/>
    <cellStyle name="Normal 98 2 2" xfId="4632"/>
    <cellStyle name="Normal 98 2 2 2" xfId="4633"/>
    <cellStyle name="Normal 98 2 2 2 2" xfId="7695"/>
    <cellStyle name="Normal 98 2 2 3" xfId="6107"/>
    <cellStyle name="Normal 98 2 3" xfId="4634"/>
    <cellStyle name="Normal 98 2 3 2" xfId="6902"/>
    <cellStyle name="Normal 98 2 4" xfId="5314"/>
    <cellStyle name="Normal 98 3" xfId="4635"/>
    <cellStyle name="Normal 98 3 2" xfId="4636"/>
    <cellStyle name="Normal 98 3 2 2" xfId="7299"/>
    <cellStyle name="Normal 98 3 3" xfId="5711"/>
    <cellStyle name="Normal 98 4" xfId="4637"/>
    <cellStyle name="Normal 98 4 2" xfId="6506"/>
    <cellStyle name="Normal 98 5" xfId="4918"/>
    <cellStyle name="Normal 99" xfId="4638"/>
    <cellStyle name="Normal 99 2" xfId="4639"/>
    <cellStyle name="Normal 99 2 2" xfId="4640"/>
    <cellStyle name="Normal 99 2 2 2" xfId="4641"/>
    <cellStyle name="Normal 99 2 2 2 2" xfId="7677"/>
    <cellStyle name="Normal 99 2 2 3" xfId="6089"/>
    <cellStyle name="Normal 99 2 3" xfId="4642"/>
    <cellStyle name="Normal 99 2 3 2" xfId="6884"/>
    <cellStyle name="Normal 99 2 4" xfId="5296"/>
    <cellStyle name="Normal 99 3" xfId="4643"/>
    <cellStyle name="Normal 99 3 2" xfId="4644"/>
    <cellStyle name="Normal 99 3 2 2" xfId="7281"/>
    <cellStyle name="Normal 99 3 3" xfId="5693"/>
    <cellStyle name="Normal 99 4" xfId="4645"/>
    <cellStyle name="Normal 99 4 2" xfId="6488"/>
    <cellStyle name="Normal 99 5" xfId="4900"/>
    <cellStyle name="Normal_Appendix M-4, Operational Emissions - Operation and Maintenance Equipment_SW_20090206" xfId="50"/>
    <cellStyle name="Note" xfId="51" builtinId="10" customBuiltin="1"/>
    <cellStyle name="Note 2" xfId="4646"/>
    <cellStyle name="Note 2 2" xfId="4647"/>
    <cellStyle name="Note 2 2 2" xfId="4648"/>
    <cellStyle name="Note 2 2 2 2" xfId="4649"/>
    <cellStyle name="Note 2 2 2 2 2" xfId="7598"/>
    <cellStyle name="Note 2 2 2 3" xfId="6010"/>
    <cellStyle name="Note 2 2 3" xfId="4650"/>
    <cellStyle name="Note 2 2 3 2" xfId="6805"/>
    <cellStyle name="Note 2 2 4" xfId="5217"/>
    <cellStyle name="Note 2 3" xfId="4651"/>
    <cellStyle name="Note 2 3 2" xfId="4652"/>
    <cellStyle name="Note 2 3 2 2" xfId="7202"/>
    <cellStyle name="Note 2 3 3" xfId="5614"/>
    <cellStyle name="Note 2 4" xfId="4653"/>
    <cellStyle name="Note 2 4 2" xfId="6409"/>
    <cellStyle name="Note 2 5" xfId="4821"/>
    <cellStyle name="Note 3" xfId="4654"/>
    <cellStyle name="Note 3 2" xfId="4655"/>
    <cellStyle name="Note 3 2 2" xfId="4656"/>
    <cellStyle name="Note 3 2 2 2" xfId="4657"/>
    <cellStyle name="Note 3 2 2 2 2" xfId="7673"/>
    <cellStyle name="Note 3 2 2 3" xfId="6085"/>
    <cellStyle name="Note 3 2 3" xfId="4658"/>
    <cellStyle name="Note 3 2 3 2" xfId="6880"/>
    <cellStyle name="Note 3 2 4" xfId="5292"/>
    <cellStyle name="Note 3 3" xfId="4659"/>
    <cellStyle name="Note 3 3 2" xfId="4660"/>
    <cellStyle name="Note 3 3 2 2" xfId="7277"/>
    <cellStyle name="Note 3 3 3" xfId="5689"/>
    <cellStyle name="Note 3 4" xfId="4661"/>
    <cellStyle name="Note 3 4 2" xfId="6484"/>
    <cellStyle name="Note 3 5" xfId="4896"/>
    <cellStyle name="Note 4" xfId="4662"/>
    <cellStyle name="Note 4 2" xfId="4663"/>
    <cellStyle name="Note 4 2 2" xfId="4664"/>
    <cellStyle name="Note 4 2 2 2" xfId="4665"/>
    <cellStyle name="Note 4 2 2 2 2" xfId="7705"/>
    <cellStyle name="Note 4 2 2 3" xfId="6117"/>
    <cellStyle name="Note 4 2 3" xfId="4666"/>
    <cellStyle name="Note 4 2 3 2" xfId="6912"/>
    <cellStyle name="Note 4 2 4" xfId="5324"/>
    <cellStyle name="Note 4 3" xfId="4667"/>
    <cellStyle name="Note 4 3 2" xfId="4668"/>
    <cellStyle name="Note 4 3 2 2" xfId="7309"/>
    <cellStyle name="Note 4 3 3" xfId="5721"/>
    <cellStyle name="Note 4 4" xfId="4669"/>
    <cellStyle name="Note 4 4 2" xfId="6516"/>
    <cellStyle name="Note 4 5" xfId="4928"/>
    <cellStyle name="Note 5" xfId="4670"/>
    <cellStyle name="Note 5 2" xfId="4671"/>
    <cellStyle name="Note 5 2 2" xfId="4672"/>
    <cellStyle name="Note 5 2 2 2" xfId="4673"/>
    <cellStyle name="Note 5 2 2 2 2" xfId="7921"/>
    <cellStyle name="Note 5 2 2 3" xfId="6333"/>
    <cellStyle name="Note 5 2 3" xfId="4674"/>
    <cellStyle name="Note 5 2 3 2" xfId="7128"/>
    <cellStyle name="Note 5 2 4" xfId="5540"/>
    <cellStyle name="Note 5 3" xfId="4675"/>
    <cellStyle name="Note 5 3 2" xfId="4676"/>
    <cellStyle name="Note 5 3 2 2" xfId="7525"/>
    <cellStyle name="Note 5 3 3" xfId="5937"/>
    <cellStyle name="Note 5 4" xfId="4677"/>
    <cellStyle name="Note 5 4 2" xfId="6732"/>
    <cellStyle name="Note 5 5" xfId="5144"/>
    <cellStyle name="Note 6" xfId="7986"/>
    <cellStyle name="Output" xfId="52" builtinId="21" customBuiltin="1"/>
    <cellStyle name="Output 2" xfId="4678"/>
    <cellStyle name="Output 3" xfId="4779"/>
    <cellStyle name="Percent [2]" xfId="4679"/>
    <cellStyle name="Percent 10" xfId="4680"/>
    <cellStyle name="Percent 11" xfId="4681"/>
    <cellStyle name="Percent 12" xfId="4682"/>
    <cellStyle name="Percent 13" xfId="4683"/>
    <cellStyle name="Percent 14" xfId="4684"/>
    <cellStyle name="Percent 15" xfId="4685"/>
    <cellStyle name="Percent 16" xfId="4686"/>
    <cellStyle name="Percent 17" xfId="4767"/>
    <cellStyle name="Percent 18" xfId="6385"/>
    <cellStyle name="Percent 2" xfId="4687"/>
    <cellStyle name="Percent 2 2" xfId="4688"/>
    <cellStyle name="Percent 2 3" xfId="8068"/>
    <cellStyle name="Percent 3" xfId="4689"/>
    <cellStyle name="Percent 4" xfId="4690"/>
    <cellStyle name="Percent 5" xfId="4691"/>
    <cellStyle name="Percent 6" xfId="4692"/>
    <cellStyle name="Percent 7" xfId="4693"/>
    <cellStyle name="Percent 8" xfId="4694"/>
    <cellStyle name="Percent 9" xfId="4695"/>
    <cellStyle name="pmxBorderCellsS" xfId="4696"/>
    <cellStyle name="pmxCategoryHeadingB" xfId="4697"/>
    <cellStyle name="pmxCategoryHeadingM" xfId="4698"/>
    <cellStyle name="pmxHeadingB" xfId="4699"/>
    <cellStyle name="pmxHeadingL" xfId="4700"/>
    <cellStyle name="pmxHeadingM" xfId="4701"/>
    <cellStyle name="pmxHeadingS" xfId="4702"/>
    <cellStyle name="pmxMinorHeadingB" xfId="4703"/>
    <cellStyle name="pmxMinorHeadingS" xfId="4704"/>
    <cellStyle name="pmxSubHeadingB" xfId="4705"/>
    <cellStyle name="pmxSubHeadingM" xfId="4706"/>
    <cellStyle name="pmxSubSubHeadingB" xfId="4707"/>
    <cellStyle name="pmxSubSubHeadingM" xfId="4708"/>
    <cellStyle name="pmxSubSubHeadingS" xfId="4709"/>
    <cellStyle name="PSChar" xfId="4710"/>
    <cellStyle name="PSDate" xfId="4711"/>
    <cellStyle name="PSDec" xfId="4712"/>
    <cellStyle name="PSHeading" xfId="4713"/>
    <cellStyle name="PSHeading 2" xfId="4714"/>
    <cellStyle name="PSHeading 2 2" xfId="4715"/>
    <cellStyle name="PSHeading 2 3" xfId="4716"/>
    <cellStyle name="PSHeading 2 4" xfId="4717"/>
    <cellStyle name="PSHeading 2 5" xfId="4718"/>
    <cellStyle name="PSHeading 2 6" xfId="4719"/>
    <cellStyle name="PSHeading 2 7" xfId="4720"/>
    <cellStyle name="PSHeading 2 8" xfId="4721"/>
    <cellStyle name="PSHeading 2 9" xfId="4722"/>
    <cellStyle name="PSHeading 3" xfId="4723"/>
    <cellStyle name="PSHeading 4" xfId="4724"/>
    <cellStyle name="PSHeading 5" xfId="4725"/>
    <cellStyle name="PSInt" xfId="4726"/>
    <cellStyle name="PSSpacer" xfId="4727"/>
    <cellStyle name="PSV sizing template" xfId="4728"/>
    <cellStyle name="PSV sizing template 2" xfId="4729"/>
    <cellStyle name="PSV sizing template 2 10" xfId="4730"/>
    <cellStyle name="PSV sizing template 2 11" xfId="4731"/>
    <cellStyle name="PSV sizing template 2 12" xfId="4732"/>
    <cellStyle name="PSV sizing template 2 13" xfId="4733"/>
    <cellStyle name="PSV sizing template 2 2" xfId="4734"/>
    <cellStyle name="PSV sizing template 2 3" xfId="4735"/>
    <cellStyle name="PSV sizing template 2 4" xfId="4736"/>
    <cellStyle name="PSV sizing template 2 5" xfId="4737"/>
    <cellStyle name="PSV sizing template 2 6" xfId="4738"/>
    <cellStyle name="PSV sizing template 2 7" xfId="4739"/>
    <cellStyle name="PSV sizing template 2 8" xfId="4740"/>
    <cellStyle name="PSV sizing template 2 9" xfId="4741"/>
    <cellStyle name="PSV sizing template 3" xfId="4742"/>
    <cellStyle name="PSV sizing template 4" xfId="4743"/>
    <cellStyle name="PSV sizing template 5" xfId="4744"/>
    <cellStyle name="PSV sizing template 6" xfId="4745"/>
    <cellStyle name="PSV sizing template 7" xfId="4746"/>
    <cellStyle name="PSV sizing template 8" xfId="4747"/>
    <cellStyle name="Schedule" xfId="53"/>
    <cellStyle name="Style 1" xfId="4748"/>
    <cellStyle name="Style 1 2" xfId="4749"/>
    <cellStyle name="Title" xfId="54" builtinId="15" customBuiltin="1"/>
    <cellStyle name="Title 2" xfId="4750"/>
    <cellStyle name="Title 3" xfId="4770"/>
    <cellStyle name="Total" xfId="55" builtinId="25" customBuiltin="1"/>
    <cellStyle name="Total 2" xfId="4751"/>
    <cellStyle name="Total 2 2" xfId="4752"/>
    <cellStyle name="Total 3" xfId="4785"/>
    <cellStyle name="Warning Text" xfId="56" builtinId="11" customBuiltin="1"/>
    <cellStyle name="Warning Text 2" xfId="4783"/>
    <cellStyle name="一般_Appendix M-5, Greenhouse Gas Emissions From Point Sources and Leakage of Transmission" xfId="5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www.activefarming.org/node/6478#http://www.activefarming.org/node/6478" TargetMode="External"/></Relationships>
</file>

<file path=xl/drawings/drawing1.xml><?xml version="1.0" encoding="utf-8"?>
<xdr:wsDr xmlns:xdr="http://schemas.openxmlformats.org/drawingml/2006/spreadsheetDrawing" xmlns:a="http://schemas.openxmlformats.org/drawingml/2006/main">
  <xdr:twoCellAnchor>
    <xdr:from>
      <xdr:col>0</xdr:col>
      <xdr:colOff>238125</xdr:colOff>
      <xdr:row>60</xdr:row>
      <xdr:rowOff>123825</xdr:rowOff>
    </xdr:from>
    <xdr:to>
      <xdr:col>9</xdr:col>
      <xdr:colOff>495300</xdr:colOff>
      <xdr:row>72</xdr:row>
      <xdr:rowOff>95250</xdr:rowOff>
    </xdr:to>
    <xdr:sp macro="" textlink="">
      <xdr:nvSpPr>
        <xdr:cNvPr id="2049" name="Rectangle 1"/>
        <xdr:cNvSpPr>
          <a:spLocks noChangeArrowheads="1"/>
        </xdr:cNvSpPr>
      </xdr:nvSpPr>
      <xdr:spPr bwMode="auto">
        <a:xfrm>
          <a:off x="238125" y="10048875"/>
          <a:ext cx="6238875" cy="1914525"/>
        </a:xfrm>
        <a:prstGeom prst="rect">
          <a:avLst/>
        </a:prstGeom>
        <a:solidFill>
          <a:srgbClr val="FFFFFF"/>
        </a:solidFill>
        <a:ln w="9525">
          <a:solidFill>
            <a:srgbClr val="000000"/>
          </a:solidFill>
          <a:miter lim="800000"/>
          <a:headEnd/>
          <a:tailEnd/>
        </a:ln>
      </xdr:spPr>
    </xdr:sp>
    <xdr:clientData/>
  </xdr:twoCellAnchor>
  <xdr:twoCellAnchor>
    <xdr:from>
      <xdr:col>1</xdr:col>
      <xdr:colOff>123825</xdr:colOff>
      <xdr:row>62</xdr:row>
      <xdr:rowOff>142875</xdr:rowOff>
    </xdr:from>
    <xdr:to>
      <xdr:col>7</xdr:col>
      <xdr:colOff>533400</xdr:colOff>
      <xdr:row>72</xdr:row>
      <xdr:rowOff>19050</xdr:rowOff>
    </xdr:to>
    <xdr:sp macro="" textlink="">
      <xdr:nvSpPr>
        <xdr:cNvPr id="2050" name="Text Box 2"/>
        <xdr:cNvSpPr txBox="1">
          <a:spLocks noChangeArrowheads="1"/>
        </xdr:cNvSpPr>
      </xdr:nvSpPr>
      <xdr:spPr bwMode="auto">
        <a:xfrm>
          <a:off x="733425" y="10391775"/>
          <a:ext cx="4181475" cy="1495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Description: </a:t>
          </a:r>
        </a:p>
        <a:p>
          <a:pPr algn="l" rtl="0">
            <a:defRPr sz="1000"/>
          </a:pPr>
          <a:r>
            <a:rPr lang="en-US" sz="1000" b="0" i="0" strike="noStrike">
              <a:solidFill>
                <a:srgbClr val="000000"/>
              </a:solidFill>
              <a:latin typeface="Arial"/>
              <a:cs typeface="Arial"/>
            </a:rPr>
            <a:t>1998 Kenworth T800; 400 miles, empty weight 25,500 lbs, 525 hp, N14 Cummins, 18 speed, 17 aluminum east box, 20k and 40k, axles, 433 ratio, air ride, axle interlock, 240" wheel base, all aluminum wheels, all new tires, 2 steerable lift axles, new brakes, roll tarp, suspension updates, new S.S. drop visor, L.E.D. lights and S.S. trip, new bumper, paint light bar and more. Asking $67,900. Located in Eau Claire, WI. For more information, please call 715-833-0313 or 715-830-0031.</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542925</xdr:colOff>
      <xdr:row>61</xdr:row>
      <xdr:rowOff>47625</xdr:rowOff>
    </xdr:from>
    <xdr:to>
      <xdr:col>9</xdr:col>
      <xdr:colOff>209550</xdr:colOff>
      <xdr:row>62</xdr:row>
      <xdr:rowOff>66675</xdr:rowOff>
    </xdr:to>
    <xdr:sp macro="" textlink="">
      <xdr:nvSpPr>
        <xdr:cNvPr id="2051" name="Text Box 3">
          <a:hlinkClick xmlns:r="http://schemas.openxmlformats.org/officeDocument/2006/relationships" r:id="rId1"/>
        </xdr:cNvPr>
        <xdr:cNvSpPr txBox="1">
          <a:spLocks noChangeArrowheads="1"/>
        </xdr:cNvSpPr>
      </xdr:nvSpPr>
      <xdr:spPr bwMode="auto">
        <a:xfrm>
          <a:off x="542925" y="10134600"/>
          <a:ext cx="564832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http://www.activefarming.org/node/6478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wtf1fp001\AQES\Documents%20and%20Settings\mraab\Local%20Settings\Temporary%20Internet%20Files\OLK17D\My%20Documents\Projects\Duke%20-%202355\Duke%20Kaufman%20-%202355016\Old%20Kaufman%20Emiss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aust Flow Comparison"/>
      <sheetName val="Exhaust Flow Chart"/>
      <sheetName val="CTG Hourly Emissions"/>
      <sheetName val="CTG Concentration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74"/>
  <sheetViews>
    <sheetView topLeftCell="C49" zoomScaleNormal="100" zoomScaleSheetLayoutView="100" workbookViewId="0">
      <selection activeCell="G59" sqref="G59"/>
    </sheetView>
  </sheetViews>
  <sheetFormatPr defaultRowHeight="13.2" x14ac:dyDescent="0.25"/>
  <cols>
    <col min="7" max="7" width="10.88671875" customWidth="1"/>
    <col min="8" max="8" width="11.5546875" customWidth="1"/>
    <col min="9" max="9" width="12.44140625" customWidth="1"/>
  </cols>
  <sheetData>
    <row r="1" spans="1:5" s="105" customFormat="1" x14ac:dyDescent="0.25">
      <c r="A1" s="1" t="s">
        <v>134</v>
      </c>
    </row>
    <row r="2" spans="1:5" s="105" customFormat="1" ht="12.75" customHeight="1" x14ac:dyDescent="0.25">
      <c r="A2" s="105" t="s">
        <v>138</v>
      </c>
    </row>
    <row r="3" spans="1:5" s="105" customFormat="1" ht="12.75" customHeight="1" x14ac:dyDescent="0.25">
      <c r="A3" s="105" t="s">
        <v>139</v>
      </c>
    </row>
    <row r="4" spans="1:5" s="105" customFormat="1" ht="12.75" customHeight="1" x14ac:dyDescent="0.25">
      <c r="A4" s="105" t="s">
        <v>140</v>
      </c>
    </row>
    <row r="5" spans="1:5" s="105" customFormat="1" ht="12.75" customHeight="1" x14ac:dyDescent="0.25">
      <c r="A5" s="105" t="s">
        <v>141</v>
      </c>
    </row>
    <row r="6" spans="1:5" s="105" customFormat="1" ht="12.75" customHeight="1" x14ac:dyDescent="0.25">
      <c r="A6" s="105" t="s">
        <v>247</v>
      </c>
    </row>
    <row r="7" spans="1:5" s="105" customFormat="1" ht="12.75" customHeight="1" x14ac:dyDescent="0.25">
      <c r="A7" s="105" t="s">
        <v>248</v>
      </c>
    </row>
    <row r="8" spans="1:5" s="105" customFormat="1" ht="12.75" customHeight="1" x14ac:dyDescent="0.25">
      <c r="A8" s="105" t="s">
        <v>142</v>
      </c>
    </row>
    <row r="9" spans="1:5" s="105" customFormat="1" ht="12.75" customHeight="1" x14ac:dyDescent="0.25">
      <c r="A9" s="105" t="s">
        <v>143</v>
      </c>
    </row>
    <row r="10" spans="1:5" s="105" customFormat="1" ht="12.75" customHeight="1" x14ac:dyDescent="0.25">
      <c r="B10" s="105" t="s">
        <v>135</v>
      </c>
    </row>
    <row r="11" spans="1:5" s="105" customFormat="1" ht="12.75" customHeight="1" x14ac:dyDescent="0.25">
      <c r="A11" s="105" t="s">
        <v>144</v>
      </c>
    </row>
    <row r="12" spans="1:5" s="105" customFormat="1" ht="12.75" customHeight="1" x14ac:dyDescent="0.25">
      <c r="A12" s="90" t="s">
        <v>206</v>
      </c>
      <c r="B12" s="90"/>
      <c r="C12" s="90"/>
      <c r="D12" s="90"/>
      <c r="E12" s="90"/>
    </row>
    <row r="13" spans="1:5" s="105" customFormat="1" ht="12.75" customHeight="1" x14ac:dyDescent="0.25">
      <c r="A13" s="108" t="s">
        <v>246</v>
      </c>
      <c r="B13" s="90"/>
      <c r="C13" s="90"/>
      <c r="D13" s="90"/>
      <c r="E13" s="90"/>
    </row>
    <row r="14" spans="1:5" s="105" customFormat="1" ht="12.75" customHeight="1" x14ac:dyDescent="0.25">
      <c r="A14" s="105" t="s">
        <v>145</v>
      </c>
    </row>
    <row r="15" spans="1:5" s="105" customFormat="1" ht="12.75" customHeight="1" x14ac:dyDescent="0.25">
      <c r="A15" s="105" t="s">
        <v>160</v>
      </c>
    </row>
    <row r="16" spans="1:5" s="105" customFormat="1" ht="12.75" customHeight="1" x14ac:dyDescent="0.25">
      <c r="A16" s="105" t="s">
        <v>146</v>
      </c>
    </row>
    <row r="17" spans="1:18" s="105" customFormat="1" ht="12.75" customHeight="1" x14ac:dyDescent="0.25">
      <c r="B17" s="105" t="s">
        <v>136</v>
      </c>
    </row>
    <row r="18" spans="1:18" s="105" customFormat="1" ht="12.75" customHeight="1" x14ac:dyDescent="0.25">
      <c r="B18" s="105" t="s">
        <v>147</v>
      </c>
    </row>
    <row r="19" spans="1:18" s="105" customFormat="1" ht="12.75" customHeight="1" x14ac:dyDescent="0.25">
      <c r="B19" s="105" t="s">
        <v>163</v>
      </c>
    </row>
    <row r="20" spans="1:18" s="105" customFormat="1" ht="12.75" customHeight="1" x14ac:dyDescent="0.25">
      <c r="B20" s="105" t="s">
        <v>137</v>
      </c>
    </row>
    <row r="21" spans="1:18" s="105" customFormat="1" ht="12.75" customHeight="1" x14ac:dyDescent="0.25">
      <c r="A21" s="105" t="s">
        <v>148</v>
      </c>
    </row>
    <row r="22" spans="1:18" s="105" customFormat="1" ht="12.75" customHeight="1" x14ac:dyDescent="0.25">
      <c r="B22" s="105" t="s">
        <v>125</v>
      </c>
    </row>
    <row r="23" spans="1:18" s="105" customFormat="1" ht="12.75" customHeight="1" x14ac:dyDescent="0.25">
      <c r="B23" s="105" t="s">
        <v>164</v>
      </c>
    </row>
    <row r="24" spans="1:18" s="105" customFormat="1" ht="12.75" customHeight="1" x14ac:dyDescent="0.25">
      <c r="A24" s="105" t="s">
        <v>165</v>
      </c>
    </row>
    <row r="25" spans="1:18" s="105" customFormat="1" ht="12.75" customHeight="1" x14ac:dyDescent="0.25">
      <c r="A25" s="105" t="s">
        <v>217</v>
      </c>
    </row>
    <row r="26" spans="1:18" s="105" customFormat="1" ht="12.75" customHeight="1" x14ac:dyDescent="0.25">
      <c r="A26" s="105" t="s">
        <v>251</v>
      </c>
    </row>
    <row r="27" spans="1:18" s="105" customFormat="1" ht="27" customHeight="1" x14ac:dyDescent="0.25">
      <c r="G27" s="61" t="s">
        <v>181</v>
      </c>
      <c r="H27" s="61" t="s">
        <v>182</v>
      </c>
      <c r="I27" s="61" t="s">
        <v>183</v>
      </c>
      <c r="J27" s="104"/>
      <c r="K27" s="104"/>
      <c r="L27" s="104"/>
      <c r="M27" s="104"/>
      <c r="N27" s="104"/>
      <c r="O27" s="104"/>
      <c r="P27" s="104"/>
      <c r="Q27" s="104"/>
      <c r="R27" s="104"/>
    </row>
    <row r="28" spans="1:18" s="105" customFormat="1" ht="15" customHeight="1" x14ac:dyDescent="0.25">
      <c r="B28" s="105" t="s">
        <v>149</v>
      </c>
      <c r="C28" s="105" t="s">
        <v>218</v>
      </c>
      <c r="G28" s="89">
        <f>121</f>
        <v>121</v>
      </c>
      <c r="H28" s="61"/>
      <c r="I28" s="61"/>
      <c r="J28" s="104"/>
      <c r="K28" s="104"/>
      <c r="L28" s="104"/>
      <c r="M28" s="104"/>
      <c r="N28" s="104"/>
      <c r="O28" s="104"/>
      <c r="P28" s="104"/>
      <c r="Q28" s="104"/>
      <c r="R28" s="104"/>
    </row>
    <row r="29" spans="1:18" s="105" customFormat="1" ht="12.75" customHeight="1" x14ac:dyDescent="0.25">
      <c r="B29" s="105" t="s">
        <v>149</v>
      </c>
      <c r="C29" s="105" t="s">
        <v>219</v>
      </c>
      <c r="G29" s="109"/>
      <c r="H29" s="109">
        <f>14</f>
        <v>14</v>
      </c>
      <c r="I29" s="109">
        <f>8</f>
        <v>8</v>
      </c>
      <c r="J29" s="104"/>
      <c r="K29" s="104"/>
      <c r="L29" s="104"/>
      <c r="M29" s="104"/>
      <c r="N29" s="104"/>
      <c r="O29" s="104"/>
      <c r="P29" s="104"/>
      <c r="Q29" s="104"/>
      <c r="R29" s="104"/>
    </row>
    <row r="30" spans="1:18" s="105" customFormat="1" ht="12.75" customHeight="1" x14ac:dyDescent="0.25">
      <c r="B30" s="105" t="s">
        <v>150</v>
      </c>
      <c r="C30" s="105" t="s">
        <v>220</v>
      </c>
      <c r="G30" s="109"/>
      <c r="H30" s="109">
        <f>104</f>
        <v>104</v>
      </c>
      <c r="I30" s="109">
        <f>95</f>
        <v>95</v>
      </c>
      <c r="J30" s="104"/>
      <c r="K30" s="104"/>
      <c r="L30" s="104"/>
      <c r="M30" s="104"/>
      <c r="N30" s="104"/>
      <c r="O30" s="104"/>
      <c r="P30" s="104"/>
      <c r="Q30" s="104"/>
      <c r="R30" s="104"/>
    </row>
    <row r="31" spans="1:18" s="105" customFormat="1" ht="12.75" customHeight="1" x14ac:dyDescent="0.25">
      <c r="B31" s="105" t="s">
        <v>151</v>
      </c>
      <c r="C31" s="105" t="s">
        <v>221</v>
      </c>
      <c r="G31" s="109"/>
      <c r="H31" s="109">
        <f>20</f>
        <v>20</v>
      </c>
      <c r="I31" s="109"/>
      <c r="J31" s="104"/>
      <c r="K31" s="104"/>
      <c r="L31" s="104"/>
      <c r="M31" s="104"/>
      <c r="N31" s="104"/>
      <c r="O31" s="104"/>
      <c r="P31" s="104"/>
      <c r="Q31" s="104"/>
      <c r="R31" s="104"/>
    </row>
    <row r="32" spans="1:18" s="105" customFormat="1" ht="12.75" customHeight="1" x14ac:dyDescent="0.25">
      <c r="B32" s="105" t="s">
        <v>152</v>
      </c>
      <c r="C32" s="105" t="s">
        <v>230</v>
      </c>
      <c r="G32" s="109">
        <f>2</f>
        <v>2</v>
      </c>
      <c r="H32" s="109"/>
      <c r="I32" s="109"/>
      <c r="J32" s="104"/>
      <c r="K32" s="104"/>
      <c r="L32" s="104"/>
      <c r="M32" s="104"/>
      <c r="N32" s="104"/>
      <c r="O32" s="104"/>
      <c r="P32" s="104"/>
      <c r="Q32" s="104"/>
      <c r="R32" s="104"/>
    </row>
    <row r="33" spans="1:18" s="105" customFormat="1" ht="12.75" customHeight="1" x14ac:dyDescent="0.25">
      <c r="B33" s="105" t="s">
        <v>153</v>
      </c>
      <c r="C33" s="105" t="s">
        <v>222</v>
      </c>
      <c r="G33" s="109">
        <f>19</f>
        <v>19</v>
      </c>
      <c r="H33" s="109"/>
      <c r="I33" s="109"/>
      <c r="J33" s="104"/>
      <c r="K33" s="104"/>
      <c r="L33" s="104"/>
      <c r="M33" s="104"/>
      <c r="N33" s="104"/>
      <c r="O33" s="104"/>
      <c r="P33" s="104"/>
      <c r="Q33" s="104"/>
      <c r="R33" s="104"/>
    </row>
    <row r="34" spans="1:18" s="105" customFormat="1" ht="12.75" customHeight="1" x14ac:dyDescent="0.25">
      <c r="B34" s="105" t="s">
        <v>154</v>
      </c>
      <c r="D34" s="105" t="s">
        <v>223</v>
      </c>
      <c r="G34" s="109">
        <f>2</f>
        <v>2</v>
      </c>
      <c r="H34" s="109"/>
      <c r="I34" s="109"/>
      <c r="J34" s="104"/>
      <c r="K34" s="104"/>
      <c r="L34" s="104"/>
      <c r="M34" s="104"/>
      <c r="N34" s="104"/>
      <c r="O34" s="104"/>
      <c r="P34" s="104"/>
      <c r="Q34" s="104"/>
      <c r="R34" s="104"/>
    </row>
    <row r="35" spans="1:18" s="105" customFormat="1" ht="12.75" customHeight="1" x14ac:dyDescent="0.25">
      <c r="B35" s="105" t="s">
        <v>155</v>
      </c>
      <c r="D35" s="105" t="s">
        <v>224</v>
      </c>
      <c r="G35" s="109">
        <f>3</f>
        <v>3</v>
      </c>
      <c r="H35" s="109"/>
      <c r="I35" s="109"/>
      <c r="J35" s="104"/>
      <c r="K35" s="104"/>
      <c r="L35" s="104"/>
      <c r="M35" s="104"/>
      <c r="N35" s="104"/>
      <c r="O35" s="104"/>
      <c r="P35" s="104"/>
      <c r="Q35" s="104"/>
      <c r="R35" s="104"/>
    </row>
    <row r="36" spans="1:18" s="105" customFormat="1" ht="12.75" customHeight="1" x14ac:dyDescent="0.25">
      <c r="B36" s="105" t="s">
        <v>156</v>
      </c>
      <c r="C36" s="105" t="s">
        <v>225</v>
      </c>
      <c r="G36" s="109">
        <f>4</f>
        <v>4</v>
      </c>
      <c r="H36" s="109">
        <f>4</f>
        <v>4</v>
      </c>
      <c r="I36" s="109">
        <f>4</f>
        <v>4</v>
      </c>
      <c r="J36" s="104"/>
      <c r="K36" s="104"/>
      <c r="L36" s="104"/>
      <c r="M36" s="104"/>
      <c r="N36" s="104"/>
      <c r="O36" s="104"/>
      <c r="P36" s="104"/>
      <c r="Q36" s="104"/>
      <c r="R36" s="104"/>
    </row>
    <row r="37" spans="1:18" s="105" customFormat="1" ht="12.75" customHeight="1" x14ac:dyDescent="0.25">
      <c r="G37" s="62">
        <f>SUM(G28:G36)</f>
        <v>151</v>
      </c>
      <c r="H37" s="62">
        <f>SUM(H28:H36)</f>
        <v>142</v>
      </c>
      <c r="I37" s="62">
        <f>SUM(I28:I36)</f>
        <v>107</v>
      </c>
      <c r="J37" s="88"/>
      <c r="K37" s="88"/>
      <c r="L37" s="88"/>
      <c r="M37" s="88"/>
      <c r="N37" s="88"/>
      <c r="O37" s="88"/>
      <c r="P37" s="88"/>
      <c r="Q37" s="88"/>
      <c r="R37" s="88"/>
    </row>
    <row r="38" spans="1:18" s="105" customFormat="1" ht="12.75" customHeight="1" x14ac:dyDescent="0.25">
      <c r="A38" s="105" t="s">
        <v>252</v>
      </c>
    </row>
    <row r="39" spans="1:18" s="105" customFormat="1" ht="12.75" customHeight="1" x14ac:dyDescent="0.25">
      <c r="G39" s="109" t="s">
        <v>166</v>
      </c>
      <c r="H39" s="109" t="s">
        <v>167</v>
      </c>
      <c r="I39" s="109" t="s">
        <v>168</v>
      </c>
      <c r="J39" s="109" t="s">
        <v>169</v>
      </c>
      <c r="K39" s="109" t="s">
        <v>170</v>
      </c>
      <c r="L39" s="109" t="s">
        <v>171</v>
      </c>
      <c r="M39" s="109" t="s">
        <v>172</v>
      </c>
      <c r="N39" s="109" t="s">
        <v>173</v>
      </c>
      <c r="O39" s="109" t="s">
        <v>174</v>
      </c>
      <c r="P39" s="109" t="s">
        <v>175</v>
      </c>
      <c r="Q39" s="109" t="s">
        <v>176</v>
      </c>
      <c r="R39" s="109" t="s">
        <v>177</v>
      </c>
    </row>
    <row r="40" spans="1:18" s="105" customFormat="1" ht="12.75" customHeight="1" x14ac:dyDescent="0.25">
      <c r="B40" s="105" t="s">
        <v>149</v>
      </c>
      <c r="C40" s="105" t="s">
        <v>232</v>
      </c>
      <c r="G40" s="109">
        <v>6</v>
      </c>
      <c r="H40" s="109"/>
      <c r="I40" s="109">
        <v>6</v>
      </c>
      <c r="J40" s="109"/>
      <c r="K40" s="109">
        <v>6</v>
      </c>
      <c r="L40" s="109"/>
      <c r="M40" s="109">
        <v>6</v>
      </c>
      <c r="N40" s="109"/>
      <c r="O40" s="109">
        <v>6</v>
      </c>
      <c r="P40" s="109"/>
      <c r="Q40" s="109">
        <v>6</v>
      </c>
      <c r="R40" s="109"/>
    </row>
    <row r="41" spans="1:18" s="105" customFormat="1" ht="12.75" customHeight="1" x14ac:dyDescent="0.25">
      <c r="B41" s="105" t="s">
        <v>150</v>
      </c>
      <c r="C41" s="105" t="s">
        <v>233</v>
      </c>
      <c r="G41" s="109">
        <v>1</v>
      </c>
      <c r="H41" s="109">
        <v>2</v>
      </c>
      <c r="I41" s="109">
        <v>1</v>
      </c>
      <c r="J41" s="109">
        <v>2</v>
      </c>
      <c r="K41" s="109">
        <v>1</v>
      </c>
      <c r="L41" s="109">
        <v>2</v>
      </c>
      <c r="M41" s="109">
        <v>1</v>
      </c>
      <c r="N41" s="109">
        <v>1</v>
      </c>
      <c r="O41" s="109">
        <v>1</v>
      </c>
      <c r="P41" s="109">
        <v>1</v>
      </c>
      <c r="Q41" s="109">
        <v>1</v>
      </c>
      <c r="R41" s="109">
        <v>1</v>
      </c>
    </row>
    <row r="42" spans="1:18" s="105" customFormat="1" ht="12.75" customHeight="1" x14ac:dyDescent="0.25">
      <c r="B42" s="105" t="s">
        <v>151</v>
      </c>
      <c r="C42" s="105" t="s">
        <v>231</v>
      </c>
      <c r="G42" s="109">
        <v>1</v>
      </c>
      <c r="H42" s="109"/>
      <c r="I42" s="109"/>
      <c r="J42" s="109"/>
      <c r="K42" s="109"/>
      <c r="L42" s="109"/>
      <c r="M42" s="109"/>
      <c r="N42" s="109"/>
      <c r="O42" s="109"/>
      <c r="P42" s="109"/>
      <c r="Q42" s="109"/>
      <c r="R42" s="109"/>
    </row>
    <row r="43" spans="1:18" s="105" customFormat="1" ht="12.75" customHeight="1" x14ac:dyDescent="0.25">
      <c r="B43" s="105" t="s">
        <v>152</v>
      </c>
      <c r="C43" s="105" t="s">
        <v>234</v>
      </c>
      <c r="G43" s="109"/>
      <c r="H43" s="109">
        <v>2</v>
      </c>
      <c r="I43" s="109"/>
      <c r="J43" s="109">
        <v>2</v>
      </c>
      <c r="K43" s="109"/>
      <c r="L43" s="109">
        <v>2</v>
      </c>
      <c r="M43" s="109"/>
      <c r="N43" s="109">
        <v>2</v>
      </c>
      <c r="O43" s="109"/>
      <c r="P43" s="109">
        <v>2</v>
      </c>
      <c r="Q43" s="109"/>
      <c r="R43" s="109">
        <v>2</v>
      </c>
    </row>
    <row r="44" spans="1:18" s="105" customFormat="1" ht="12.75" customHeight="1" x14ac:dyDescent="0.25">
      <c r="B44" s="105" t="s">
        <v>153</v>
      </c>
      <c r="C44" s="105" t="s">
        <v>235</v>
      </c>
      <c r="G44" s="109">
        <v>4</v>
      </c>
      <c r="H44" s="109">
        <v>5</v>
      </c>
      <c r="I44" s="109">
        <v>4</v>
      </c>
      <c r="J44" s="109">
        <v>4</v>
      </c>
      <c r="K44" s="109">
        <v>4</v>
      </c>
      <c r="L44" s="109">
        <v>5</v>
      </c>
      <c r="M44" s="109">
        <v>4</v>
      </c>
      <c r="N44" s="109">
        <v>5</v>
      </c>
      <c r="O44" s="109">
        <v>4</v>
      </c>
      <c r="P44" s="109">
        <v>4</v>
      </c>
      <c r="Q44" s="109">
        <v>4</v>
      </c>
      <c r="R44" s="109">
        <v>5</v>
      </c>
    </row>
    <row r="45" spans="1:18" s="105" customFormat="1" ht="12.75" customHeight="1" x14ac:dyDescent="0.25">
      <c r="B45" s="105" t="s">
        <v>154</v>
      </c>
      <c r="D45" s="105" t="s">
        <v>236</v>
      </c>
      <c r="G45" s="109"/>
      <c r="H45" s="109">
        <v>1</v>
      </c>
      <c r="I45" s="109"/>
      <c r="J45" s="109">
        <v>1</v>
      </c>
      <c r="K45" s="109"/>
      <c r="L45" s="109">
        <v>1</v>
      </c>
      <c r="M45" s="109"/>
      <c r="N45" s="109">
        <v>1</v>
      </c>
      <c r="O45" s="109"/>
      <c r="P45" s="109">
        <v>1</v>
      </c>
      <c r="Q45" s="109"/>
      <c r="R45" s="109">
        <v>1</v>
      </c>
    </row>
    <row r="46" spans="1:18" s="105" customFormat="1" ht="12.75" customHeight="1" x14ac:dyDescent="0.25">
      <c r="B46" s="105" t="s">
        <v>155</v>
      </c>
      <c r="G46" s="109"/>
      <c r="H46" s="109"/>
      <c r="I46" s="109"/>
      <c r="J46" s="109"/>
      <c r="K46" s="109"/>
      <c r="L46" s="109"/>
      <c r="M46" s="109"/>
      <c r="N46" s="109"/>
      <c r="O46" s="109"/>
      <c r="P46" s="109"/>
      <c r="Q46" s="109"/>
      <c r="R46" s="109"/>
    </row>
    <row r="47" spans="1:18" s="105" customFormat="1" ht="12.75" customHeight="1" x14ac:dyDescent="0.25">
      <c r="B47" s="105" t="s">
        <v>156</v>
      </c>
      <c r="C47" s="105" t="s">
        <v>237</v>
      </c>
      <c r="G47" s="109"/>
      <c r="H47" s="109">
        <v>8</v>
      </c>
      <c r="I47" s="109"/>
      <c r="J47" s="109">
        <v>8</v>
      </c>
      <c r="K47" s="109"/>
      <c r="L47" s="109">
        <v>8</v>
      </c>
      <c r="M47" s="109"/>
      <c r="N47" s="109">
        <v>8</v>
      </c>
      <c r="O47" s="109"/>
      <c r="P47" s="109">
        <v>8</v>
      </c>
      <c r="Q47" s="109"/>
      <c r="R47" s="109">
        <v>8</v>
      </c>
    </row>
    <row r="48" spans="1:18" s="105" customFormat="1" ht="12.75" customHeight="1" x14ac:dyDescent="0.25">
      <c r="G48" s="62">
        <f>SUM(G40:G47)</f>
        <v>12</v>
      </c>
      <c r="H48" s="62">
        <f t="shared" ref="H48:R48" si="0">SUM(H40:H47)</f>
        <v>18</v>
      </c>
      <c r="I48" s="62">
        <f t="shared" si="0"/>
        <v>11</v>
      </c>
      <c r="J48" s="62">
        <f t="shared" si="0"/>
        <v>17</v>
      </c>
      <c r="K48" s="62">
        <f t="shared" si="0"/>
        <v>11</v>
      </c>
      <c r="L48" s="62">
        <f t="shared" si="0"/>
        <v>18</v>
      </c>
      <c r="M48" s="62">
        <f t="shared" si="0"/>
        <v>11</v>
      </c>
      <c r="N48" s="62">
        <f t="shared" si="0"/>
        <v>17</v>
      </c>
      <c r="O48" s="62">
        <f t="shared" si="0"/>
        <v>11</v>
      </c>
      <c r="P48" s="62">
        <f t="shared" si="0"/>
        <v>16</v>
      </c>
      <c r="Q48" s="62">
        <f t="shared" si="0"/>
        <v>11</v>
      </c>
      <c r="R48" s="62">
        <f t="shared" si="0"/>
        <v>17</v>
      </c>
    </row>
    <row r="49" spans="1:18" s="105" customFormat="1" ht="12.75" customHeight="1" x14ac:dyDescent="0.25">
      <c r="B49" s="105" t="s">
        <v>157</v>
      </c>
    </row>
    <row r="50" spans="1:18" s="105" customFormat="1" ht="12.75" customHeight="1" x14ac:dyDescent="0.25">
      <c r="B50" s="1" t="s">
        <v>238</v>
      </c>
    </row>
    <row r="51" spans="1:18" s="105" customFormat="1" ht="12.75" customHeight="1" x14ac:dyDescent="0.25">
      <c r="B51" s="105" t="s">
        <v>239</v>
      </c>
      <c r="F51" s="105" t="s">
        <v>158</v>
      </c>
      <c r="G51" s="105">
        <f>G42+G43+G44/3+G40/3+G47/3</f>
        <v>4.333333333333333</v>
      </c>
      <c r="H51" s="105">
        <f t="shared" ref="H51:R51" si="1">H42+H43+H44/3+H40/3+H47/3</f>
        <v>6.3333333333333339</v>
      </c>
      <c r="I51" s="105">
        <f t="shared" si="1"/>
        <v>3.333333333333333</v>
      </c>
      <c r="J51" s="105">
        <f t="shared" si="1"/>
        <v>6</v>
      </c>
      <c r="K51" s="105">
        <f t="shared" si="1"/>
        <v>3.333333333333333</v>
      </c>
      <c r="L51" s="105">
        <f t="shared" si="1"/>
        <v>6.3333333333333339</v>
      </c>
      <c r="M51" s="105">
        <f t="shared" si="1"/>
        <v>3.333333333333333</v>
      </c>
      <c r="N51" s="105">
        <f t="shared" si="1"/>
        <v>6.3333333333333339</v>
      </c>
      <c r="O51" s="105">
        <f t="shared" si="1"/>
        <v>3.333333333333333</v>
      </c>
      <c r="P51" s="105">
        <f t="shared" si="1"/>
        <v>6</v>
      </c>
      <c r="Q51" s="105">
        <f t="shared" si="1"/>
        <v>3.333333333333333</v>
      </c>
      <c r="R51" s="105">
        <f t="shared" si="1"/>
        <v>6.3333333333333339</v>
      </c>
    </row>
    <row r="52" spans="1:18" s="105" customFormat="1" ht="12.75" customHeight="1" x14ac:dyDescent="0.25">
      <c r="B52" s="105" t="s">
        <v>240</v>
      </c>
      <c r="F52" s="105" t="s">
        <v>159</v>
      </c>
      <c r="G52" s="105">
        <f>G40*2/3+G41*0.5+G42+G43+G44*2/3+G45+G47*2/3</f>
        <v>8.1666666666666661</v>
      </c>
      <c r="H52" s="105">
        <f t="shared" ref="H52:R52" si="2">H40*2/3+H41*0.5+H42+H43+H44*2/3+H45+H47*2/3</f>
        <v>12.666666666666668</v>
      </c>
      <c r="I52" s="105">
        <f t="shared" si="2"/>
        <v>7.1666666666666661</v>
      </c>
      <c r="J52" s="105">
        <f t="shared" si="2"/>
        <v>12</v>
      </c>
      <c r="K52" s="105">
        <f t="shared" si="2"/>
        <v>7.1666666666666661</v>
      </c>
      <c r="L52" s="105">
        <f t="shared" si="2"/>
        <v>12.666666666666668</v>
      </c>
      <c r="M52" s="105">
        <f t="shared" si="2"/>
        <v>7.1666666666666661</v>
      </c>
      <c r="N52" s="105">
        <f t="shared" si="2"/>
        <v>12.166666666666668</v>
      </c>
      <c r="O52" s="105">
        <f t="shared" si="2"/>
        <v>7.1666666666666661</v>
      </c>
      <c r="P52" s="105">
        <f t="shared" si="2"/>
        <v>11.5</v>
      </c>
      <c r="Q52" s="105">
        <f t="shared" si="2"/>
        <v>7.1666666666666661</v>
      </c>
      <c r="R52" s="105">
        <f t="shared" si="2"/>
        <v>12.166666666666668</v>
      </c>
    </row>
    <row r="53" spans="1:18" s="105" customFormat="1" x14ac:dyDescent="0.25">
      <c r="A53" s="105" t="s">
        <v>161</v>
      </c>
    </row>
    <row r="54" spans="1:18" s="105" customFormat="1" x14ac:dyDescent="0.25">
      <c r="A54" s="105" t="s">
        <v>162</v>
      </c>
    </row>
    <row r="55" spans="1:18" s="105" customFormat="1" x14ac:dyDescent="0.25">
      <c r="A55" s="105" t="s">
        <v>214</v>
      </c>
    </row>
    <row r="56" spans="1:18" s="105" customFormat="1" x14ac:dyDescent="0.25">
      <c r="A56" s="105" t="s">
        <v>228</v>
      </c>
    </row>
    <row r="57" spans="1:18" s="105" customFormat="1" x14ac:dyDescent="0.25">
      <c r="A57" s="105" t="s">
        <v>229</v>
      </c>
    </row>
    <row r="58" spans="1:18" s="105" customFormat="1" x14ac:dyDescent="0.25">
      <c r="A58" s="105" t="s">
        <v>245</v>
      </c>
    </row>
    <row r="59" spans="1:18" s="105" customFormat="1" x14ac:dyDescent="0.25"/>
    <row r="60" spans="1:18" s="105" customFormat="1" x14ac:dyDescent="0.25">
      <c r="A60" s="105" t="s">
        <v>226</v>
      </c>
      <c r="D60" s="105" t="s">
        <v>227</v>
      </c>
    </row>
    <row r="61" spans="1:18" s="105" customFormat="1" x14ac:dyDescent="0.25"/>
    <row r="62" spans="1:18" s="105" customFormat="1" x14ac:dyDescent="0.25"/>
    <row r="63" spans="1:18" s="105" customFormat="1" x14ac:dyDescent="0.25"/>
    <row r="64" spans="1:18" s="105" customFormat="1" x14ac:dyDescent="0.25"/>
    <row r="65" s="105" customFormat="1" x14ac:dyDescent="0.25"/>
    <row r="66" s="105" customFormat="1" x14ac:dyDescent="0.25"/>
    <row r="67" s="105" customFormat="1" x14ac:dyDescent="0.25"/>
    <row r="68" s="105" customFormat="1" x14ac:dyDescent="0.25"/>
    <row r="69" s="105" customFormat="1" x14ac:dyDescent="0.25"/>
    <row r="70" s="105" customFormat="1" x14ac:dyDescent="0.25"/>
    <row r="71" s="105" customFormat="1" x14ac:dyDescent="0.25"/>
    <row r="72" s="105" customFormat="1" x14ac:dyDescent="0.25"/>
    <row r="73" s="105" customFormat="1" x14ac:dyDescent="0.25"/>
    <row r="74" s="105" customFormat="1" x14ac:dyDescent="0.25"/>
  </sheetData>
  <phoneticPr fontId="27" type="noConversion"/>
  <pageMargins left="0.75" right="0.75" top="1" bottom="1" header="0.5" footer="0.5"/>
  <pageSetup paperSize="3" orientation="landscape" r:id="rId1"/>
  <headerFooter alignWithMargins="0">
    <oddHeader>&amp;L&amp;A&amp;R&amp;D</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Q645"/>
  <sheetViews>
    <sheetView zoomScale="90" zoomScaleNormal="90" workbookViewId="0">
      <pane ySplit="7" topLeftCell="A180" activePane="bottomLeft" state="frozen"/>
      <selection activeCell="K642" sqref="K642"/>
      <selection pane="bottomLeft" activeCell="K642" sqref="K642"/>
    </sheetView>
  </sheetViews>
  <sheetFormatPr defaultColWidth="9.109375" defaultRowHeight="13.2" x14ac:dyDescent="0.25"/>
  <cols>
    <col min="1" max="1" width="9.109375" style="119"/>
    <col min="2" max="2" width="12.44140625" style="119" customWidth="1"/>
    <col min="3" max="16384" width="9.109375" style="119"/>
  </cols>
  <sheetData>
    <row r="1" spans="2:17" s="295" customFormat="1" ht="10.199999999999999" x14ac:dyDescent="0.2">
      <c r="F1" s="298"/>
      <c r="H1" s="298"/>
      <c r="I1" s="298"/>
    </row>
    <row r="2" spans="2:17" s="295" customFormat="1" x14ac:dyDescent="0.25">
      <c r="F2" s="296" t="s">
        <v>533</v>
      </c>
      <c r="G2" s="297">
        <f>1-(G3+G4)</f>
        <v>0</v>
      </c>
      <c r="H2" s="298"/>
      <c r="I2" s="298"/>
    </row>
    <row r="3" spans="2:17" s="295" customFormat="1" x14ac:dyDescent="0.25">
      <c r="F3" s="296" t="s">
        <v>534</v>
      </c>
      <c r="G3" s="297">
        <v>0.5</v>
      </c>
      <c r="H3" s="298"/>
      <c r="I3" s="298"/>
    </row>
    <row r="4" spans="2:17" s="295" customFormat="1" x14ac:dyDescent="0.25">
      <c r="F4" s="296" t="s">
        <v>535</v>
      </c>
      <c r="G4" s="297">
        <v>0.5</v>
      </c>
      <c r="H4" s="298"/>
      <c r="I4" s="298"/>
    </row>
    <row r="5" spans="2:17" x14ac:dyDescent="0.25">
      <c r="B5" s="475" t="s">
        <v>327</v>
      </c>
      <c r="C5" s="475"/>
      <c r="D5" s="475"/>
      <c r="E5" s="475"/>
      <c r="F5" s="475"/>
      <c r="G5" s="475"/>
      <c r="H5" s="475"/>
      <c r="I5" s="475"/>
      <c r="J5" s="475"/>
      <c r="K5" s="475"/>
      <c r="L5" s="475"/>
      <c r="M5" s="475"/>
      <c r="N5" s="475"/>
    </row>
    <row r="6" spans="2:17" ht="18.75" customHeight="1" x14ac:dyDescent="0.25"/>
    <row r="7" spans="2:17" x14ac:dyDescent="0.25">
      <c r="B7" s="181" t="s">
        <v>313</v>
      </c>
      <c r="C7" s="475" t="s">
        <v>314</v>
      </c>
      <c r="D7" s="475"/>
      <c r="E7" s="181" t="s">
        <v>315</v>
      </c>
      <c r="F7" s="181" t="s">
        <v>316</v>
      </c>
      <c r="G7" s="181" t="s">
        <v>317</v>
      </c>
      <c r="H7" s="181" t="s">
        <v>318</v>
      </c>
      <c r="I7" s="181" t="s">
        <v>319</v>
      </c>
      <c r="J7" s="181" t="s">
        <v>320</v>
      </c>
      <c r="K7" s="181" t="s">
        <v>321</v>
      </c>
      <c r="L7" s="181" t="s">
        <v>322</v>
      </c>
      <c r="M7" s="181" t="s">
        <v>323</v>
      </c>
      <c r="N7" s="181" t="s">
        <v>324</v>
      </c>
      <c r="P7" s="182" t="s">
        <v>325</v>
      </c>
    </row>
    <row r="8" spans="2:17" x14ac:dyDescent="0.25">
      <c r="B8" s="184">
        <v>2270001000</v>
      </c>
      <c r="C8" s="184">
        <v>0</v>
      </c>
      <c r="D8" s="184">
        <v>11</v>
      </c>
      <c r="E8" s="184">
        <v>3.44</v>
      </c>
      <c r="F8" s="184">
        <v>3.44</v>
      </c>
      <c r="G8" s="184">
        <v>1.75</v>
      </c>
      <c r="H8" s="184">
        <v>1.26</v>
      </c>
      <c r="I8" s="184">
        <v>1.26</v>
      </c>
      <c r="J8" s="184">
        <v>1.26</v>
      </c>
      <c r="K8" s="184">
        <v>0.55000000000000004</v>
      </c>
      <c r="L8" s="184">
        <v>0.55000000000000004</v>
      </c>
      <c r="M8" s="184">
        <v>0.13</v>
      </c>
      <c r="N8" s="184">
        <v>0.13</v>
      </c>
      <c r="P8" s="119">
        <f>H8*$G$2+I8*$G$3+K8*$G$4</f>
        <v>0.90500000000000003</v>
      </c>
      <c r="Q8" s="119">
        <f>AVERAGE(I8,H8,K8)</f>
        <v>1.0233333333333334</v>
      </c>
    </row>
    <row r="9" spans="2:17" x14ac:dyDescent="0.25">
      <c r="B9" s="184">
        <v>2270001000</v>
      </c>
      <c r="C9" s="184">
        <v>11</v>
      </c>
      <c r="D9" s="184">
        <v>16</v>
      </c>
      <c r="E9" s="184">
        <v>3.9</v>
      </c>
      <c r="F9" s="184">
        <v>3.9</v>
      </c>
      <c r="G9" s="184">
        <v>1</v>
      </c>
      <c r="H9" s="184">
        <v>1</v>
      </c>
      <c r="I9" s="184">
        <v>1</v>
      </c>
      <c r="J9" s="184">
        <v>1</v>
      </c>
      <c r="K9" s="184">
        <v>0.44</v>
      </c>
      <c r="L9" s="184">
        <v>0.44</v>
      </c>
      <c r="M9" s="184">
        <v>0.13</v>
      </c>
      <c r="N9" s="184">
        <v>0.13</v>
      </c>
      <c r="P9" s="119">
        <f t="shared" ref="P9:P72" si="0">H9*$G$2+I9*$G$3+K9*$G$4</f>
        <v>0.72</v>
      </c>
    </row>
    <row r="10" spans="2:17" x14ac:dyDescent="0.25">
      <c r="B10" s="184">
        <v>2270001000</v>
      </c>
      <c r="C10" s="184">
        <v>16</v>
      </c>
      <c r="D10" s="184">
        <v>25</v>
      </c>
      <c r="E10" s="184">
        <v>3.9</v>
      </c>
      <c r="F10" s="184">
        <v>3.9</v>
      </c>
      <c r="G10" s="184">
        <v>1</v>
      </c>
      <c r="H10" s="184">
        <v>1</v>
      </c>
      <c r="I10" s="184">
        <v>1</v>
      </c>
      <c r="J10" s="184">
        <v>1</v>
      </c>
      <c r="K10" s="184">
        <v>0.44</v>
      </c>
      <c r="L10" s="184">
        <v>0.44</v>
      </c>
      <c r="M10" s="184">
        <v>0.13</v>
      </c>
      <c r="N10" s="184">
        <v>0.13</v>
      </c>
      <c r="P10" s="119">
        <f t="shared" si="0"/>
        <v>0.72</v>
      </c>
    </row>
    <row r="11" spans="2:17" x14ac:dyDescent="0.25">
      <c r="B11" s="184">
        <v>2270001000</v>
      </c>
      <c r="C11" s="184">
        <v>25</v>
      </c>
      <c r="D11" s="184">
        <v>50</v>
      </c>
      <c r="E11" s="184">
        <v>4.13</v>
      </c>
      <c r="F11" s="184">
        <v>4.13</v>
      </c>
      <c r="G11" s="184">
        <v>0.64</v>
      </c>
      <c r="H11" s="184">
        <v>0.64</v>
      </c>
      <c r="I11" s="184">
        <v>0.64</v>
      </c>
      <c r="J11" s="184">
        <v>0.64</v>
      </c>
      <c r="K11" s="184">
        <v>0.28000000000000003</v>
      </c>
      <c r="L11" s="184">
        <v>0.28000000000000003</v>
      </c>
      <c r="M11" s="184">
        <v>0.13</v>
      </c>
      <c r="N11" s="184">
        <v>0.13</v>
      </c>
      <c r="P11" s="119">
        <f t="shared" si="0"/>
        <v>0.46</v>
      </c>
    </row>
    <row r="12" spans="2:17" x14ac:dyDescent="0.25">
      <c r="B12" s="184">
        <v>2270001000</v>
      </c>
      <c r="C12" s="184">
        <v>50</v>
      </c>
      <c r="D12" s="184">
        <v>75</v>
      </c>
      <c r="E12" s="184">
        <v>2.75</v>
      </c>
      <c r="F12" s="184">
        <v>2.27</v>
      </c>
      <c r="G12" s="184">
        <v>1.2</v>
      </c>
      <c r="H12" s="184">
        <v>0.84</v>
      </c>
      <c r="I12" s="184">
        <v>0.42</v>
      </c>
      <c r="J12" s="184">
        <v>0.42</v>
      </c>
      <c r="K12" s="184">
        <v>0.18</v>
      </c>
      <c r="L12" s="184">
        <v>0.18</v>
      </c>
      <c r="M12" s="184">
        <v>0.13</v>
      </c>
      <c r="N12" s="184">
        <v>0.13</v>
      </c>
      <c r="P12" s="119">
        <f t="shared" si="0"/>
        <v>0.3</v>
      </c>
    </row>
    <row r="13" spans="2:17" x14ac:dyDescent="0.25">
      <c r="B13" s="184">
        <v>2270001000</v>
      </c>
      <c r="C13" s="184">
        <v>75</v>
      </c>
      <c r="D13" s="184">
        <v>100</v>
      </c>
      <c r="E13" s="184">
        <v>2.75</v>
      </c>
      <c r="F13" s="184">
        <v>2.27</v>
      </c>
      <c r="G13" s="184">
        <v>1.2</v>
      </c>
      <c r="H13" s="184">
        <v>0.84</v>
      </c>
      <c r="I13" s="184">
        <v>0.42</v>
      </c>
      <c r="J13" s="184">
        <v>0.42</v>
      </c>
      <c r="K13" s="184">
        <v>0.18</v>
      </c>
      <c r="L13" s="184">
        <v>0.18</v>
      </c>
      <c r="M13" s="184">
        <v>0.13</v>
      </c>
      <c r="N13" s="184">
        <v>0.13</v>
      </c>
      <c r="P13" s="119">
        <f t="shared" si="0"/>
        <v>0.3</v>
      </c>
    </row>
    <row r="14" spans="2:17" x14ac:dyDescent="0.25">
      <c r="B14" s="184">
        <v>2270001000</v>
      </c>
      <c r="C14" s="184">
        <v>100</v>
      </c>
      <c r="D14" s="184">
        <v>175</v>
      </c>
      <c r="E14" s="184">
        <v>2.75</v>
      </c>
      <c r="F14" s="184">
        <v>1.56</v>
      </c>
      <c r="G14" s="184">
        <v>0.78</v>
      </c>
      <c r="H14" s="184">
        <v>0.78</v>
      </c>
      <c r="I14" s="184">
        <v>0.42</v>
      </c>
      <c r="J14" s="184">
        <v>0.42</v>
      </c>
      <c r="K14" s="184">
        <v>0.42</v>
      </c>
      <c r="L14" s="184">
        <v>0.18</v>
      </c>
      <c r="M14" s="184">
        <v>0.13</v>
      </c>
      <c r="N14" s="184">
        <v>0.13</v>
      </c>
      <c r="P14" s="119">
        <f t="shared" si="0"/>
        <v>0.42</v>
      </c>
    </row>
    <row r="15" spans="2:17" x14ac:dyDescent="0.25">
      <c r="B15" s="184">
        <v>2270001000</v>
      </c>
      <c r="C15" s="184">
        <v>175</v>
      </c>
      <c r="D15" s="184">
        <v>300</v>
      </c>
      <c r="E15" s="184">
        <v>2.75</v>
      </c>
      <c r="F15" s="184">
        <v>1.56</v>
      </c>
      <c r="G15" s="184">
        <v>0.71</v>
      </c>
      <c r="H15" s="184">
        <v>0.71</v>
      </c>
      <c r="I15" s="184">
        <v>0.42</v>
      </c>
      <c r="J15" s="184">
        <v>0.42</v>
      </c>
      <c r="K15" s="184">
        <v>0.42</v>
      </c>
      <c r="L15" s="184">
        <v>0.18</v>
      </c>
      <c r="M15" s="184">
        <v>0.13</v>
      </c>
      <c r="N15" s="184">
        <v>0.13</v>
      </c>
      <c r="P15" s="119">
        <f t="shared" si="0"/>
        <v>0.42</v>
      </c>
    </row>
    <row r="16" spans="2:17" x14ac:dyDescent="0.25">
      <c r="B16" s="184">
        <v>2270001000</v>
      </c>
      <c r="C16" s="184">
        <v>300</v>
      </c>
      <c r="D16" s="184">
        <v>600</v>
      </c>
      <c r="E16" s="184">
        <v>2.75</v>
      </c>
      <c r="F16" s="184">
        <v>1.56</v>
      </c>
      <c r="G16" s="184">
        <v>0.46</v>
      </c>
      <c r="H16" s="184">
        <v>0.38</v>
      </c>
      <c r="I16" s="184">
        <v>0.38</v>
      </c>
      <c r="J16" s="184">
        <v>0.38</v>
      </c>
      <c r="K16" s="184">
        <v>0.38</v>
      </c>
      <c r="L16" s="184">
        <v>0.17</v>
      </c>
      <c r="M16" s="184">
        <v>0.13</v>
      </c>
      <c r="N16" s="184">
        <v>0.13</v>
      </c>
      <c r="P16" s="119">
        <f t="shared" si="0"/>
        <v>0.38</v>
      </c>
    </row>
    <row r="17" spans="2:16" x14ac:dyDescent="0.25">
      <c r="B17" s="184">
        <v>2270001000</v>
      </c>
      <c r="C17" s="184">
        <v>600</v>
      </c>
      <c r="D17" s="184">
        <v>750</v>
      </c>
      <c r="E17" s="184">
        <v>2.75</v>
      </c>
      <c r="F17" s="184">
        <v>1.56</v>
      </c>
      <c r="G17" s="184">
        <v>0.34</v>
      </c>
      <c r="H17" s="184">
        <v>0.38</v>
      </c>
      <c r="I17" s="184">
        <v>0.38</v>
      </c>
      <c r="J17" s="184">
        <v>0.38</v>
      </c>
      <c r="K17" s="184">
        <v>0.38</v>
      </c>
      <c r="L17" s="184">
        <v>0.17</v>
      </c>
      <c r="M17" s="184">
        <v>0.13</v>
      </c>
      <c r="N17" s="184">
        <v>0.13</v>
      </c>
      <c r="P17" s="119">
        <f t="shared" si="0"/>
        <v>0.38</v>
      </c>
    </row>
    <row r="18" spans="2:16" x14ac:dyDescent="0.25">
      <c r="B18" s="184">
        <v>2270001000</v>
      </c>
      <c r="C18" s="184">
        <v>750</v>
      </c>
      <c r="D18" s="184">
        <v>9999</v>
      </c>
      <c r="E18" s="184">
        <v>2.75</v>
      </c>
      <c r="F18" s="184">
        <v>1.56</v>
      </c>
      <c r="G18" s="184">
        <v>0.66</v>
      </c>
      <c r="H18" s="184">
        <v>0.38</v>
      </c>
      <c r="I18" s="184">
        <v>0.38</v>
      </c>
      <c r="J18" s="184">
        <v>0.38</v>
      </c>
      <c r="K18" s="184">
        <v>0.38</v>
      </c>
      <c r="L18" s="184">
        <v>0.17</v>
      </c>
      <c r="M18" s="184">
        <v>0.28000000000000003</v>
      </c>
      <c r="N18" s="184">
        <v>0.13</v>
      </c>
      <c r="P18" s="119">
        <f t="shared" si="0"/>
        <v>0.38</v>
      </c>
    </row>
    <row r="19" spans="2:16" x14ac:dyDescent="0.25">
      <c r="B19" s="185">
        <v>2270001030</v>
      </c>
      <c r="C19" s="185">
        <v>0</v>
      </c>
      <c r="D19" s="185">
        <v>11</v>
      </c>
      <c r="E19" s="185">
        <v>1.5</v>
      </c>
      <c r="F19" s="185">
        <v>1.5</v>
      </c>
      <c r="G19" s="185">
        <v>0.76280000000000003</v>
      </c>
      <c r="H19" s="185">
        <v>0.55079999999999996</v>
      </c>
      <c r="I19" s="185">
        <v>0.55079999999999996</v>
      </c>
      <c r="J19" s="185">
        <v>0.55079999999999996</v>
      </c>
      <c r="K19" s="185">
        <v>0.55079999999999996</v>
      </c>
      <c r="L19" s="185">
        <v>0.55079999999999996</v>
      </c>
      <c r="M19" s="185">
        <v>0.55079999999999996</v>
      </c>
      <c r="N19" s="185">
        <v>0.55079999999999996</v>
      </c>
      <c r="P19" s="119">
        <f t="shared" si="0"/>
        <v>0.55079999999999996</v>
      </c>
    </row>
    <row r="20" spans="2:16" x14ac:dyDescent="0.25">
      <c r="B20" s="185">
        <v>2270001030</v>
      </c>
      <c r="C20" s="185">
        <v>11</v>
      </c>
      <c r="D20" s="185">
        <v>16</v>
      </c>
      <c r="E20" s="185">
        <v>1.7</v>
      </c>
      <c r="F20" s="185">
        <v>1.7</v>
      </c>
      <c r="G20" s="185">
        <v>0.438</v>
      </c>
      <c r="H20" s="185">
        <v>0.438</v>
      </c>
      <c r="I20" s="185">
        <v>0.438</v>
      </c>
      <c r="J20" s="185">
        <v>0.438</v>
      </c>
      <c r="K20" s="185">
        <v>0.438</v>
      </c>
      <c r="L20" s="185">
        <v>0.438</v>
      </c>
      <c r="M20" s="185">
        <v>0.438</v>
      </c>
      <c r="N20" s="185">
        <v>0.438</v>
      </c>
      <c r="P20" s="119">
        <f t="shared" si="0"/>
        <v>0.438</v>
      </c>
    </row>
    <row r="21" spans="2:16" x14ac:dyDescent="0.25">
      <c r="B21" s="185">
        <v>2270001030</v>
      </c>
      <c r="C21" s="185">
        <v>16</v>
      </c>
      <c r="D21" s="185">
        <v>25</v>
      </c>
      <c r="E21" s="185">
        <v>1.7</v>
      </c>
      <c r="F21" s="185">
        <v>1.7</v>
      </c>
      <c r="G21" s="185">
        <v>0.438</v>
      </c>
      <c r="H21" s="185">
        <v>0.438</v>
      </c>
      <c r="I21" s="185">
        <v>0.438</v>
      </c>
      <c r="J21" s="185">
        <v>0.438</v>
      </c>
      <c r="K21" s="185">
        <v>0.438</v>
      </c>
      <c r="L21" s="185">
        <v>0.438</v>
      </c>
      <c r="M21" s="185">
        <v>0.438</v>
      </c>
      <c r="N21" s="185">
        <v>0.438</v>
      </c>
      <c r="P21" s="119">
        <f t="shared" si="0"/>
        <v>0.438</v>
      </c>
    </row>
    <row r="22" spans="2:16" x14ac:dyDescent="0.25">
      <c r="B22" s="185">
        <v>2270001030</v>
      </c>
      <c r="C22" s="185">
        <v>25</v>
      </c>
      <c r="D22" s="185">
        <v>50</v>
      </c>
      <c r="E22" s="185">
        <v>1.8</v>
      </c>
      <c r="F22" s="185">
        <v>1.8</v>
      </c>
      <c r="G22" s="185">
        <v>0.27889999999999998</v>
      </c>
      <c r="H22" s="185">
        <v>0.27889999999999998</v>
      </c>
      <c r="I22" s="185">
        <v>0.27889999999999998</v>
      </c>
      <c r="J22" s="185">
        <v>0.27889999999999998</v>
      </c>
      <c r="K22" s="185">
        <v>0.27889999999999998</v>
      </c>
      <c r="L22" s="185">
        <v>0.27889999999999998</v>
      </c>
      <c r="M22" s="185">
        <v>0.13139999999999999</v>
      </c>
      <c r="N22" s="185">
        <v>0.13139999999999999</v>
      </c>
      <c r="P22" s="119">
        <f t="shared" si="0"/>
        <v>0.27889999999999998</v>
      </c>
    </row>
    <row r="23" spans="2:16" x14ac:dyDescent="0.25">
      <c r="B23" s="185">
        <v>2270001030</v>
      </c>
      <c r="C23" s="185">
        <v>50</v>
      </c>
      <c r="D23" s="185">
        <v>75</v>
      </c>
      <c r="E23" s="185"/>
      <c r="F23" s="185">
        <v>0.99</v>
      </c>
      <c r="G23" s="185">
        <v>0.52129999999999999</v>
      </c>
      <c r="H23" s="185">
        <v>0.36720000000000003</v>
      </c>
      <c r="I23" s="185">
        <v>0.36720000000000003</v>
      </c>
      <c r="J23" s="185">
        <v>0.36720000000000003</v>
      </c>
      <c r="K23" s="185">
        <v>0.18360000000000001</v>
      </c>
      <c r="L23" s="185">
        <v>0.18360000000000001</v>
      </c>
      <c r="M23" s="185">
        <v>0.13139999999999999</v>
      </c>
      <c r="N23" s="185">
        <v>0.13139999999999999</v>
      </c>
      <c r="P23" s="119">
        <f t="shared" si="0"/>
        <v>0.27540000000000003</v>
      </c>
    </row>
    <row r="24" spans="2:16" x14ac:dyDescent="0.25">
      <c r="B24" s="185">
        <v>2270001030</v>
      </c>
      <c r="C24" s="185">
        <v>75</v>
      </c>
      <c r="D24" s="185">
        <v>100</v>
      </c>
      <c r="E24" s="185"/>
      <c r="F24" s="185">
        <v>0.99</v>
      </c>
      <c r="G24" s="185">
        <v>0.52129999999999999</v>
      </c>
      <c r="H24" s="185">
        <v>0.36720000000000003</v>
      </c>
      <c r="I24" s="185">
        <v>0.36720000000000003</v>
      </c>
      <c r="J24" s="185">
        <v>0.36720000000000003</v>
      </c>
      <c r="K24" s="185">
        <v>0.18360000000000001</v>
      </c>
      <c r="L24" s="185">
        <v>0.18360000000000001</v>
      </c>
      <c r="M24" s="185">
        <v>0.13139999999999999</v>
      </c>
      <c r="N24" s="185">
        <v>0.13139999999999999</v>
      </c>
      <c r="P24" s="119">
        <f t="shared" si="0"/>
        <v>0.27540000000000003</v>
      </c>
    </row>
    <row r="25" spans="2:16" x14ac:dyDescent="0.25">
      <c r="B25" s="185">
        <v>2270001030</v>
      </c>
      <c r="C25" s="185">
        <v>100</v>
      </c>
      <c r="D25" s="185">
        <v>175</v>
      </c>
      <c r="E25" s="185"/>
      <c r="F25" s="185">
        <v>0.68</v>
      </c>
      <c r="G25" s="185">
        <v>0.33839999999999998</v>
      </c>
      <c r="H25" s="185">
        <v>0.33839999999999998</v>
      </c>
      <c r="I25" s="185">
        <v>0.18360000000000001</v>
      </c>
      <c r="J25" s="185">
        <v>0.18360000000000001</v>
      </c>
      <c r="K25" s="185">
        <v>0.13139999999999999</v>
      </c>
      <c r="L25" s="185">
        <v>0.13139999999999999</v>
      </c>
      <c r="M25" s="185">
        <v>0.13139999999999999</v>
      </c>
      <c r="N25" s="185">
        <v>0.13139999999999999</v>
      </c>
      <c r="P25" s="119">
        <f t="shared" si="0"/>
        <v>0.1575</v>
      </c>
    </row>
    <row r="26" spans="2:16" x14ac:dyDescent="0.25">
      <c r="B26" s="185">
        <v>2270001030</v>
      </c>
      <c r="C26" s="185">
        <v>175</v>
      </c>
      <c r="D26" s="185">
        <v>300</v>
      </c>
      <c r="E26" s="185"/>
      <c r="F26" s="185">
        <v>0.68</v>
      </c>
      <c r="G26" s="185">
        <v>0.3085</v>
      </c>
      <c r="H26" s="185">
        <v>0.3085</v>
      </c>
      <c r="I26" s="185">
        <v>0.18360000000000001</v>
      </c>
      <c r="J26" s="185">
        <v>0.18360000000000001</v>
      </c>
      <c r="K26" s="185">
        <v>0.13139999999999999</v>
      </c>
      <c r="L26" s="185">
        <v>0.13139999999999999</v>
      </c>
      <c r="M26" s="185">
        <v>0.13139999999999999</v>
      </c>
      <c r="N26" s="185">
        <v>0.13139999999999999</v>
      </c>
      <c r="P26" s="119">
        <f t="shared" si="0"/>
        <v>0.1575</v>
      </c>
    </row>
    <row r="27" spans="2:16" x14ac:dyDescent="0.25">
      <c r="B27" s="185">
        <v>2270001030</v>
      </c>
      <c r="C27" s="185">
        <v>300</v>
      </c>
      <c r="D27" s="185">
        <v>600</v>
      </c>
      <c r="E27" s="185"/>
      <c r="F27" s="185">
        <v>0.68</v>
      </c>
      <c r="G27" s="185">
        <v>0.20250000000000001</v>
      </c>
      <c r="H27" s="185">
        <v>0.16689999999999999</v>
      </c>
      <c r="I27" s="185">
        <v>0.16689999999999999</v>
      </c>
      <c r="J27" s="185">
        <v>0.16689999999999999</v>
      </c>
      <c r="K27" s="185">
        <v>0.13139999999999999</v>
      </c>
      <c r="L27" s="185">
        <v>0.13139999999999999</v>
      </c>
      <c r="M27" s="185">
        <v>0.13139999999999999</v>
      </c>
      <c r="N27" s="185">
        <v>0.13139999999999999</v>
      </c>
      <c r="P27" s="119">
        <f t="shared" si="0"/>
        <v>0.14915</v>
      </c>
    </row>
    <row r="28" spans="2:16" x14ac:dyDescent="0.25">
      <c r="B28" s="185">
        <v>2270001030</v>
      </c>
      <c r="C28" s="185">
        <v>600</v>
      </c>
      <c r="D28" s="185">
        <v>750</v>
      </c>
      <c r="E28" s="185"/>
      <c r="F28" s="185">
        <v>0.68</v>
      </c>
      <c r="G28" s="185">
        <v>0.14729999999999999</v>
      </c>
      <c r="H28" s="185">
        <v>0.16689999999999999</v>
      </c>
      <c r="I28" s="185">
        <v>0.16689999999999999</v>
      </c>
      <c r="J28" s="185">
        <v>0.16689999999999999</v>
      </c>
      <c r="K28" s="185">
        <v>0.13139999999999999</v>
      </c>
      <c r="L28" s="185">
        <v>0.13139999999999999</v>
      </c>
      <c r="M28" s="185">
        <v>0.13139999999999999</v>
      </c>
      <c r="N28" s="185">
        <v>0.13139999999999999</v>
      </c>
      <c r="P28" s="119">
        <f t="shared" si="0"/>
        <v>0.14915</v>
      </c>
    </row>
    <row r="29" spans="2:16" x14ac:dyDescent="0.25">
      <c r="B29" s="185">
        <v>2270001030</v>
      </c>
      <c r="C29" s="185">
        <v>750</v>
      </c>
      <c r="D29" s="185">
        <v>9999</v>
      </c>
      <c r="E29" s="185"/>
      <c r="F29" s="185">
        <v>0.68</v>
      </c>
      <c r="G29" s="185">
        <v>0.28610000000000002</v>
      </c>
      <c r="H29" s="185">
        <v>0.16689999999999999</v>
      </c>
      <c r="I29" s="185">
        <v>0.16689999999999999</v>
      </c>
      <c r="J29" s="185">
        <v>0.16689999999999999</v>
      </c>
      <c r="K29" s="185">
        <v>0.28149999999999997</v>
      </c>
      <c r="L29" s="185">
        <v>0.28149999999999997</v>
      </c>
      <c r="M29" s="185">
        <v>0.28149999999999997</v>
      </c>
      <c r="N29" s="185">
        <v>0.13139999999999999</v>
      </c>
      <c r="P29" s="119">
        <f t="shared" si="0"/>
        <v>0.22419999999999998</v>
      </c>
    </row>
    <row r="30" spans="2:16" x14ac:dyDescent="0.25">
      <c r="B30" s="184">
        <v>2270002003</v>
      </c>
      <c r="C30" s="184">
        <v>0</v>
      </c>
      <c r="D30" s="184">
        <v>11</v>
      </c>
      <c r="E30" s="184">
        <v>1.57</v>
      </c>
      <c r="F30" s="184">
        <v>1.57</v>
      </c>
      <c r="G30" s="184">
        <v>0.8</v>
      </c>
      <c r="H30" s="184">
        <v>0.57999999999999996</v>
      </c>
      <c r="I30" s="184">
        <v>0.57999999999999996</v>
      </c>
      <c r="J30" s="184">
        <v>0.57999999999999996</v>
      </c>
      <c r="K30" s="184">
        <v>0.55000000000000004</v>
      </c>
      <c r="L30" s="184">
        <v>0.55000000000000004</v>
      </c>
      <c r="M30" s="184">
        <v>0.13</v>
      </c>
      <c r="N30" s="184">
        <v>0.13</v>
      </c>
      <c r="P30" s="119">
        <f t="shared" si="0"/>
        <v>0.56499999999999995</v>
      </c>
    </row>
    <row r="31" spans="2:16" x14ac:dyDescent="0.25">
      <c r="B31" s="184">
        <v>2270002003</v>
      </c>
      <c r="C31" s="184">
        <v>11</v>
      </c>
      <c r="D31" s="184">
        <v>16</v>
      </c>
      <c r="E31" s="184">
        <v>1.78</v>
      </c>
      <c r="F31" s="184">
        <v>1.78</v>
      </c>
      <c r="G31" s="184">
        <v>0.46</v>
      </c>
      <c r="H31" s="184">
        <v>0.46</v>
      </c>
      <c r="I31" s="184">
        <v>0.46</v>
      </c>
      <c r="J31" s="184">
        <v>0.46</v>
      </c>
      <c r="K31" s="184">
        <v>0.44</v>
      </c>
      <c r="L31" s="184">
        <v>0.44</v>
      </c>
      <c r="M31" s="184">
        <v>0.13</v>
      </c>
      <c r="N31" s="184">
        <v>0.13</v>
      </c>
      <c r="P31" s="119">
        <f t="shared" si="0"/>
        <v>0.45</v>
      </c>
    </row>
    <row r="32" spans="2:16" x14ac:dyDescent="0.25">
      <c r="B32" s="184">
        <v>2270002003</v>
      </c>
      <c r="C32" s="184">
        <v>16</v>
      </c>
      <c r="D32" s="184">
        <v>25</v>
      </c>
      <c r="E32" s="184">
        <v>1.78</v>
      </c>
      <c r="F32" s="184">
        <v>1.78</v>
      </c>
      <c r="G32" s="184">
        <v>0.46</v>
      </c>
      <c r="H32" s="184">
        <v>0.46</v>
      </c>
      <c r="I32" s="184">
        <v>0.46</v>
      </c>
      <c r="J32" s="184">
        <v>0.46</v>
      </c>
      <c r="K32" s="184">
        <v>0.44</v>
      </c>
      <c r="L32" s="184">
        <v>0.44</v>
      </c>
      <c r="M32" s="184">
        <v>0.13</v>
      </c>
      <c r="N32" s="184">
        <v>0.13</v>
      </c>
      <c r="P32" s="119">
        <f t="shared" si="0"/>
        <v>0.45</v>
      </c>
    </row>
    <row r="33" spans="2:16" x14ac:dyDescent="0.25">
      <c r="B33" s="184">
        <v>2270002003</v>
      </c>
      <c r="C33" s="184">
        <v>25</v>
      </c>
      <c r="D33" s="184">
        <v>50</v>
      </c>
      <c r="E33" s="184">
        <v>1.88</v>
      </c>
      <c r="F33" s="184">
        <v>1.88</v>
      </c>
      <c r="G33" s="184">
        <v>0.28999999999999998</v>
      </c>
      <c r="H33" s="184">
        <v>0.28999999999999998</v>
      </c>
      <c r="I33" s="184">
        <v>0.28999999999999998</v>
      </c>
      <c r="J33" s="184">
        <v>0.28999999999999998</v>
      </c>
      <c r="K33" s="184">
        <v>0.28000000000000003</v>
      </c>
      <c r="L33" s="184">
        <v>0.28000000000000003</v>
      </c>
      <c r="M33" s="184">
        <v>0.13</v>
      </c>
      <c r="N33" s="184">
        <v>0.13</v>
      </c>
      <c r="P33" s="119">
        <f t="shared" si="0"/>
        <v>0.28500000000000003</v>
      </c>
    </row>
    <row r="34" spans="2:16" x14ac:dyDescent="0.25">
      <c r="B34" s="184">
        <v>2270002003</v>
      </c>
      <c r="C34" s="184">
        <v>50</v>
      </c>
      <c r="D34" s="184">
        <v>75</v>
      </c>
      <c r="E34" s="184">
        <v>0.99</v>
      </c>
      <c r="F34" s="184">
        <v>1.03</v>
      </c>
      <c r="G34" s="184">
        <v>0.54</v>
      </c>
      <c r="H34" s="184">
        <v>0.38</v>
      </c>
      <c r="I34" s="184">
        <v>0.19</v>
      </c>
      <c r="J34" s="184">
        <v>0.19</v>
      </c>
      <c r="K34" s="184">
        <v>0.18</v>
      </c>
      <c r="L34" s="184">
        <v>0.18</v>
      </c>
      <c r="M34" s="184">
        <v>0.13</v>
      </c>
      <c r="N34" s="184">
        <v>0.13</v>
      </c>
      <c r="P34" s="119">
        <f t="shared" si="0"/>
        <v>0.185</v>
      </c>
    </row>
    <row r="35" spans="2:16" x14ac:dyDescent="0.25">
      <c r="B35" s="184">
        <v>2270002003</v>
      </c>
      <c r="C35" s="184">
        <v>75</v>
      </c>
      <c r="D35" s="184">
        <v>100</v>
      </c>
      <c r="E35" s="184">
        <v>0.99</v>
      </c>
      <c r="F35" s="184">
        <v>1.03</v>
      </c>
      <c r="G35" s="184">
        <v>0.54</v>
      </c>
      <c r="H35" s="184">
        <v>0.38</v>
      </c>
      <c r="I35" s="184">
        <v>0.19</v>
      </c>
      <c r="J35" s="184">
        <v>0.19</v>
      </c>
      <c r="K35" s="184">
        <v>0.18</v>
      </c>
      <c r="L35" s="184">
        <v>0.18</v>
      </c>
      <c r="M35" s="184">
        <v>0.13</v>
      </c>
      <c r="N35" s="184">
        <v>0.13</v>
      </c>
      <c r="P35" s="119">
        <f t="shared" si="0"/>
        <v>0.185</v>
      </c>
    </row>
    <row r="36" spans="2:16" x14ac:dyDescent="0.25">
      <c r="B36" s="184">
        <v>2270002003</v>
      </c>
      <c r="C36" s="184">
        <v>100</v>
      </c>
      <c r="D36" s="184">
        <v>175</v>
      </c>
      <c r="E36" s="184">
        <v>0.99</v>
      </c>
      <c r="F36" s="184">
        <v>0.71</v>
      </c>
      <c r="G36" s="184">
        <v>0.35</v>
      </c>
      <c r="H36" s="184">
        <v>0.35</v>
      </c>
      <c r="I36" s="184">
        <v>0.19</v>
      </c>
      <c r="J36" s="184">
        <v>0.19</v>
      </c>
      <c r="K36" s="184">
        <v>0.19</v>
      </c>
      <c r="L36" s="184">
        <v>0.18</v>
      </c>
      <c r="M36" s="184">
        <v>0.13</v>
      </c>
      <c r="N36" s="184">
        <v>0.13</v>
      </c>
      <c r="P36" s="119">
        <f t="shared" si="0"/>
        <v>0.19</v>
      </c>
    </row>
    <row r="37" spans="2:16" x14ac:dyDescent="0.25">
      <c r="B37" s="184">
        <v>2270002003</v>
      </c>
      <c r="C37" s="184">
        <v>175</v>
      </c>
      <c r="D37" s="184">
        <v>300</v>
      </c>
      <c r="E37" s="184">
        <v>0.99</v>
      </c>
      <c r="F37" s="184">
        <v>0.71</v>
      </c>
      <c r="G37" s="184">
        <v>0.32</v>
      </c>
      <c r="H37" s="184">
        <v>0.32</v>
      </c>
      <c r="I37" s="184">
        <v>0.19</v>
      </c>
      <c r="J37" s="184">
        <v>0.19</v>
      </c>
      <c r="K37" s="184">
        <v>0.19</v>
      </c>
      <c r="L37" s="184">
        <v>0.18</v>
      </c>
      <c r="M37" s="184">
        <v>0.13</v>
      </c>
      <c r="N37" s="184">
        <v>0.13</v>
      </c>
      <c r="P37" s="119">
        <f t="shared" si="0"/>
        <v>0.19</v>
      </c>
    </row>
    <row r="38" spans="2:16" x14ac:dyDescent="0.25">
      <c r="B38" s="184">
        <v>2270002003</v>
      </c>
      <c r="C38" s="184">
        <v>300</v>
      </c>
      <c r="D38" s="184">
        <v>600</v>
      </c>
      <c r="E38" s="184">
        <v>0.99</v>
      </c>
      <c r="F38" s="184">
        <v>0.71</v>
      </c>
      <c r="G38" s="184">
        <v>0.21</v>
      </c>
      <c r="H38" s="184">
        <v>0.17</v>
      </c>
      <c r="I38" s="184">
        <v>0.17</v>
      </c>
      <c r="J38" s="184">
        <v>0.17</v>
      </c>
      <c r="K38" s="184">
        <v>0.17</v>
      </c>
      <c r="L38" s="184">
        <v>0.17</v>
      </c>
      <c r="M38" s="184">
        <v>0.13</v>
      </c>
      <c r="N38" s="184">
        <v>0.13</v>
      </c>
      <c r="P38" s="119">
        <f t="shared" si="0"/>
        <v>0.17</v>
      </c>
    </row>
    <row r="39" spans="2:16" x14ac:dyDescent="0.25">
      <c r="B39" s="184">
        <v>2270002003</v>
      </c>
      <c r="C39" s="184">
        <v>600</v>
      </c>
      <c r="D39" s="184">
        <v>750</v>
      </c>
      <c r="E39" s="184">
        <v>0.99</v>
      </c>
      <c r="F39" s="184">
        <v>0.71</v>
      </c>
      <c r="G39" s="184">
        <v>0.15</v>
      </c>
      <c r="H39" s="184">
        <v>0.17</v>
      </c>
      <c r="I39" s="184">
        <v>0.17</v>
      </c>
      <c r="J39" s="184">
        <v>0.17</v>
      </c>
      <c r="K39" s="184">
        <v>0.17</v>
      </c>
      <c r="L39" s="184">
        <v>0.17</v>
      </c>
      <c r="M39" s="184">
        <v>0.13</v>
      </c>
      <c r="N39" s="184">
        <v>0.13</v>
      </c>
      <c r="P39" s="119">
        <f t="shared" si="0"/>
        <v>0.17</v>
      </c>
    </row>
    <row r="40" spans="2:16" x14ac:dyDescent="0.25">
      <c r="B40" s="184">
        <v>2270002003</v>
      </c>
      <c r="C40" s="184">
        <v>750</v>
      </c>
      <c r="D40" s="184">
        <v>9999</v>
      </c>
      <c r="E40" s="184">
        <v>0.99</v>
      </c>
      <c r="F40" s="184">
        <v>0.71</v>
      </c>
      <c r="G40" s="184">
        <v>0.3</v>
      </c>
      <c r="H40" s="184">
        <v>0.17</v>
      </c>
      <c r="I40" s="184">
        <v>0.17</v>
      </c>
      <c r="J40" s="184">
        <v>0.17</v>
      </c>
      <c r="K40" s="184">
        <v>0.17</v>
      </c>
      <c r="L40" s="184">
        <v>0.17</v>
      </c>
      <c r="M40" s="184">
        <v>0.28000000000000003</v>
      </c>
      <c r="N40" s="184">
        <v>0.13</v>
      </c>
      <c r="P40" s="119">
        <f t="shared" si="0"/>
        <v>0.17</v>
      </c>
    </row>
    <row r="41" spans="2:16" x14ac:dyDescent="0.25">
      <c r="B41" s="184">
        <v>2270002006</v>
      </c>
      <c r="C41" s="184">
        <v>0</v>
      </c>
      <c r="D41" s="184">
        <v>11</v>
      </c>
      <c r="E41" s="184">
        <v>1.5</v>
      </c>
      <c r="F41" s="184">
        <v>1.5</v>
      </c>
      <c r="G41" s="184">
        <v>0.76</v>
      </c>
      <c r="H41" s="184">
        <v>0.55000000000000004</v>
      </c>
      <c r="I41" s="184">
        <v>0.55000000000000004</v>
      </c>
      <c r="J41" s="184">
        <v>0.55000000000000004</v>
      </c>
      <c r="K41" s="184">
        <v>0.55000000000000004</v>
      </c>
      <c r="L41" s="184">
        <v>0.55000000000000004</v>
      </c>
      <c r="M41" s="184">
        <v>0.13</v>
      </c>
      <c r="N41" s="184">
        <v>0.13</v>
      </c>
      <c r="P41" s="119">
        <f t="shared" si="0"/>
        <v>0.55000000000000004</v>
      </c>
    </row>
    <row r="42" spans="2:16" x14ac:dyDescent="0.25">
      <c r="B42" s="184">
        <v>2270002006</v>
      </c>
      <c r="C42" s="184">
        <v>11</v>
      </c>
      <c r="D42" s="184">
        <v>16</v>
      </c>
      <c r="E42" s="184">
        <v>1.7</v>
      </c>
      <c r="F42" s="184">
        <v>1.7</v>
      </c>
      <c r="G42" s="184">
        <v>0.44</v>
      </c>
      <c r="H42" s="184">
        <v>0.44</v>
      </c>
      <c r="I42" s="184">
        <v>0.44</v>
      </c>
      <c r="J42" s="184">
        <v>0.44</v>
      </c>
      <c r="K42" s="184">
        <v>0.44</v>
      </c>
      <c r="L42" s="184">
        <v>0.44</v>
      </c>
      <c r="M42" s="184">
        <v>0.13</v>
      </c>
      <c r="N42" s="184">
        <v>0.13</v>
      </c>
      <c r="P42" s="119">
        <f t="shared" si="0"/>
        <v>0.44</v>
      </c>
    </row>
    <row r="43" spans="2:16" x14ac:dyDescent="0.25">
      <c r="B43" s="184">
        <v>2270002006</v>
      </c>
      <c r="C43" s="184">
        <v>16</v>
      </c>
      <c r="D43" s="184">
        <v>25</v>
      </c>
      <c r="E43" s="184">
        <v>1.7</v>
      </c>
      <c r="F43" s="184">
        <v>1.7</v>
      </c>
      <c r="G43" s="184">
        <v>0.44</v>
      </c>
      <c r="H43" s="184">
        <v>0.44</v>
      </c>
      <c r="I43" s="184">
        <v>0.44</v>
      </c>
      <c r="J43" s="184">
        <v>0.44</v>
      </c>
      <c r="K43" s="184">
        <v>0.44</v>
      </c>
      <c r="L43" s="184">
        <v>0.44</v>
      </c>
      <c r="M43" s="184">
        <v>0.13</v>
      </c>
      <c r="N43" s="184">
        <v>0.13</v>
      </c>
      <c r="P43" s="119">
        <f t="shared" si="0"/>
        <v>0.44</v>
      </c>
    </row>
    <row r="44" spans="2:16" x14ac:dyDescent="0.25">
      <c r="B44" s="184">
        <v>2270002006</v>
      </c>
      <c r="C44" s="184">
        <v>25</v>
      </c>
      <c r="D44" s="184">
        <v>50</v>
      </c>
      <c r="E44" s="184">
        <v>1.8</v>
      </c>
      <c r="F44" s="184">
        <v>1.8</v>
      </c>
      <c r="G44" s="184">
        <v>0.28000000000000003</v>
      </c>
      <c r="H44" s="184">
        <v>0.28000000000000003</v>
      </c>
      <c r="I44" s="184">
        <v>0.28000000000000003</v>
      </c>
      <c r="J44" s="184">
        <v>0.28000000000000003</v>
      </c>
      <c r="K44" s="184">
        <v>0.28000000000000003</v>
      </c>
      <c r="L44" s="184">
        <v>0.28000000000000003</v>
      </c>
      <c r="M44" s="184">
        <v>0.13</v>
      </c>
      <c r="N44" s="184">
        <v>0.13</v>
      </c>
      <c r="P44" s="119">
        <f t="shared" si="0"/>
        <v>0.28000000000000003</v>
      </c>
    </row>
    <row r="45" spans="2:16" x14ac:dyDescent="0.25">
      <c r="B45" s="184">
        <v>2270002006</v>
      </c>
      <c r="C45" s="184">
        <v>50</v>
      </c>
      <c r="D45" s="184">
        <v>75</v>
      </c>
      <c r="E45" s="184">
        <v>0.9</v>
      </c>
      <c r="F45" s="184">
        <v>0.99</v>
      </c>
      <c r="G45" s="184">
        <v>0.52</v>
      </c>
      <c r="H45" s="184">
        <v>0.37</v>
      </c>
      <c r="I45" s="184">
        <v>0.18</v>
      </c>
      <c r="J45" s="184">
        <v>0.18</v>
      </c>
      <c r="K45" s="184">
        <v>0.18</v>
      </c>
      <c r="L45" s="184">
        <v>0.18</v>
      </c>
      <c r="M45" s="184">
        <v>0.13</v>
      </c>
      <c r="N45" s="184">
        <v>0.13</v>
      </c>
      <c r="P45" s="119">
        <f t="shared" si="0"/>
        <v>0.18</v>
      </c>
    </row>
    <row r="46" spans="2:16" x14ac:dyDescent="0.25">
      <c r="B46" s="184">
        <v>2270002006</v>
      </c>
      <c r="C46" s="184">
        <v>75</v>
      </c>
      <c r="D46" s="184">
        <v>100</v>
      </c>
      <c r="E46" s="184">
        <v>0.9</v>
      </c>
      <c r="F46" s="184">
        <v>0.99</v>
      </c>
      <c r="G46" s="184">
        <v>0.52</v>
      </c>
      <c r="H46" s="184">
        <v>0.37</v>
      </c>
      <c r="I46" s="184">
        <v>0.18</v>
      </c>
      <c r="J46" s="184">
        <v>0.18</v>
      </c>
      <c r="K46" s="184">
        <v>0.18</v>
      </c>
      <c r="L46" s="184">
        <v>0.18</v>
      </c>
      <c r="M46" s="184">
        <v>0.13</v>
      </c>
      <c r="N46" s="184">
        <v>0.13</v>
      </c>
      <c r="P46" s="119">
        <f t="shared" si="0"/>
        <v>0.18</v>
      </c>
    </row>
    <row r="47" spans="2:16" x14ac:dyDescent="0.25">
      <c r="B47" s="184">
        <v>2270002006</v>
      </c>
      <c r="C47" s="184">
        <v>100</v>
      </c>
      <c r="D47" s="184">
        <v>175</v>
      </c>
      <c r="E47" s="184">
        <v>0.9</v>
      </c>
      <c r="F47" s="184">
        <v>0.68</v>
      </c>
      <c r="G47" s="184">
        <v>0.34</v>
      </c>
      <c r="H47" s="184">
        <v>0.34</v>
      </c>
      <c r="I47" s="184">
        <v>0.18</v>
      </c>
      <c r="J47" s="184">
        <v>0.18</v>
      </c>
      <c r="K47" s="184">
        <v>0.18</v>
      </c>
      <c r="L47" s="184">
        <v>0.18</v>
      </c>
      <c r="M47" s="184">
        <v>0.13</v>
      </c>
      <c r="N47" s="184">
        <v>0.13</v>
      </c>
      <c r="P47" s="119">
        <f t="shared" si="0"/>
        <v>0.18</v>
      </c>
    </row>
    <row r="48" spans="2:16" x14ac:dyDescent="0.25">
      <c r="B48" s="184">
        <v>2270002006</v>
      </c>
      <c r="C48" s="184">
        <v>175</v>
      </c>
      <c r="D48" s="184">
        <v>300</v>
      </c>
      <c r="E48" s="184">
        <v>0.9</v>
      </c>
      <c r="F48" s="184">
        <v>0.68</v>
      </c>
      <c r="G48" s="184">
        <v>0.31</v>
      </c>
      <c r="H48" s="184">
        <v>0.31</v>
      </c>
      <c r="I48" s="184">
        <v>0.18</v>
      </c>
      <c r="J48" s="184">
        <v>0.18</v>
      </c>
      <c r="K48" s="184">
        <v>0.18</v>
      </c>
      <c r="L48" s="184">
        <v>0.18</v>
      </c>
      <c r="M48" s="184">
        <v>0.13</v>
      </c>
      <c r="N48" s="184">
        <v>0.13</v>
      </c>
      <c r="P48" s="119">
        <f t="shared" si="0"/>
        <v>0.18</v>
      </c>
    </row>
    <row r="49" spans="2:16" x14ac:dyDescent="0.25">
      <c r="B49" s="184">
        <v>2270002006</v>
      </c>
      <c r="C49" s="184">
        <v>300</v>
      </c>
      <c r="D49" s="184">
        <v>600</v>
      </c>
      <c r="E49" s="184">
        <v>0.9</v>
      </c>
      <c r="F49" s="184">
        <v>0.68</v>
      </c>
      <c r="G49" s="184">
        <v>0.2</v>
      </c>
      <c r="H49" s="184">
        <v>0.17</v>
      </c>
      <c r="I49" s="184">
        <v>0.17</v>
      </c>
      <c r="J49" s="184">
        <v>0.17</v>
      </c>
      <c r="K49" s="184">
        <v>0.17</v>
      </c>
      <c r="L49" s="184">
        <v>0.17</v>
      </c>
      <c r="M49" s="184">
        <v>0.13</v>
      </c>
      <c r="N49" s="184">
        <v>0.13</v>
      </c>
      <c r="P49" s="119">
        <f t="shared" si="0"/>
        <v>0.17</v>
      </c>
    </row>
    <row r="50" spans="2:16" x14ac:dyDescent="0.25">
      <c r="B50" s="184">
        <v>2270002006</v>
      </c>
      <c r="C50" s="184">
        <v>600</v>
      </c>
      <c r="D50" s="184">
        <v>750</v>
      </c>
      <c r="E50" s="184">
        <v>0.9</v>
      </c>
      <c r="F50" s="184">
        <v>0.68</v>
      </c>
      <c r="G50" s="184">
        <v>0.15</v>
      </c>
      <c r="H50" s="184">
        <v>0.17</v>
      </c>
      <c r="I50" s="184">
        <v>0.17</v>
      </c>
      <c r="J50" s="184">
        <v>0.17</v>
      </c>
      <c r="K50" s="184">
        <v>0.17</v>
      </c>
      <c r="L50" s="184">
        <v>0.17</v>
      </c>
      <c r="M50" s="184">
        <v>0.13</v>
      </c>
      <c r="N50" s="184">
        <v>0.13</v>
      </c>
      <c r="P50" s="119">
        <f t="shared" si="0"/>
        <v>0.17</v>
      </c>
    </row>
    <row r="51" spans="2:16" x14ac:dyDescent="0.25">
      <c r="B51" s="184">
        <v>2270002006</v>
      </c>
      <c r="C51" s="184">
        <v>750</v>
      </c>
      <c r="D51" s="184">
        <v>9999</v>
      </c>
      <c r="E51" s="184">
        <v>0.9</v>
      </c>
      <c r="F51" s="184">
        <v>0.68</v>
      </c>
      <c r="G51" s="184">
        <v>0.28999999999999998</v>
      </c>
      <c r="H51" s="184">
        <v>0.17</v>
      </c>
      <c r="I51" s="184">
        <v>0.17</v>
      </c>
      <c r="J51" s="184">
        <v>0.17</v>
      </c>
      <c r="K51" s="184">
        <v>0.17</v>
      </c>
      <c r="L51" s="184">
        <v>0.17</v>
      </c>
      <c r="M51" s="184">
        <v>0.28000000000000003</v>
      </c>
      <c r="N51" s="184">
        <v>0.13</v>
      </c>
      <c r="P51" s="119">
        <f t="shared" si="0"/>
        <v>0.17</v>
      </c>
    </row>
    <row r="52" spans="2:16" x14ac:dyDescent="0.25">
      <c r="B52" s="184">
        <v>2270002009</v>
      </c>
      <c r="C52" s="184">
        <v>0</v>
      </c>
      <c r="D52" s="184">
        <v>11</v>
      </c>
      <c r="E52" s="184">
        <v>1.5</v>
      </c>
      <c r="F52" s="184">
        <v>1.5</v>
      </c>
      <c r="G52" s="184">
        <v>0.76</v>
      </c>
      <c r="H52" s="184">
        <v>0.55000000000000004</v>
      </c>
      <c r="I52" s="184">
        <v>0.55000000000000004</v>
      </c>
      <c r="J52" s="184">
        <v>0.55000000000000004</v>
      </c>
      <c r="K52" s="184">
        <v>0.55000000000000004</v>
      </c>
      <c r="L52" s="184">
        <v>0.55000000000000004</v>
      </c>
      <c r="M52" s="184">
        <v>0.13</v>
      </c>
      <c r="N52" s="184">
        <v>0.13</v>
      </c>
      <c r="P52" s="119">
        <f t="shared" si="0"/>
        <v>0.55000000000000004</v>
      </c>
    </row>
    <row r="53" spans="2:16" x14ac:dyDescent="0.25">
      <c r="B53" s="184">
        <v>2270002009</v>
      </c>
      <c r="C53" s="184">
        <v>11</v>
      </c>
      <c r="D53" s="184">
        <v>16</v>
      </c>
      <c r="E53" s="184">
        <v>1.7</v>
      </c>
      <c r="F53" s="184">
        <v>1.7</v>
      </c>
      <c r="G53" s="184">
        <v>0.44</v>
      </c>
      <c r="H53" s="184">
        <v>0.44</v>
      </c>
      <c r="I53" s="184">
        <v>0.44</v>
      </c>
      <c r="J53" s="184">
        <v>0.44</v>
      </c>
      <c r="K53" s="184">
        <v>0.44</v>
      </c>
      <c r="L53" s="184">
        <v>0.44</v>
      </c>
      <c r="M53" s="184">
        <v>0.13</v>
      </c>
      <c r="N53" s="184">
        <v>0.13</v>
      </c>
      <c r="P53" s="119">
        <f t="shared" si="0"/>
        <v>0.44</v>
      </c>
    </row>
    <row r="54" spans="2:16" x14ac:dyDescent="0.25">
      <c r="B54" s="184">
        <v>2270002009</v>
      </c>
      <c r="C54" s="184">
        <v>16</v>
      </c>
      <c r="D54" s="184">
        <v>25</v>
      </c>
      <c r="E54" s="184">
        <v>1.7</v>
      </c>
      <c r="F54" s="184">
        <v>1.7</v>
      </c>
      <c r="G54" s="184">
        <v>0.44</v>
      </c>
      <c r="H54" s="184">
        <v>0.44</v>
      </c>
      <c r="I54" s="184">
        <v>0.44</v>
      </c>
      <c r="J54" s="184">
        <v>0.44</v>
      </c>
      <c r="K54" s="184">
        <v>0.44</v>
      </c>
      <c r="L54" s="184">
        <v>0.44</v>
      </c>
      <c r="M54" s="184">
        <v>0.13</v>
      </c>
      <c r="N54" s="184">
        <v>0.13</v>
      </c>
      <c r="P54" s="119">
        <f t="shared" si="0"/>
        <v>0.44</v>
      </c>
    </row>
    <row r="55" spans="2:16" x14ac:dyDescent="0.25">
      <c r="B55" s="184">
        <v>2270002009</v>
      </c>
      <c r="C55" s="184">
        <v>25</v>
      </c>
      <c r="D55" s="184">
        <v>50</v>
      </c>
      <c r="E55" s="184">
        <v>1.8</v>
      </c>
      <c r="F55" s="184">
        <v>1.8</v>
      </c>
      <c r="G55" s="184">
        <v>0.28000000000000003</v>
      </c>
      <c r="H55" s="184">
        <v>0.28000000000000003</v>
      </c>
      <c r="I55" s="184">
        <v>0.28000000000000003</v>
      </c>
      <c r="J55" s="184">
        <v>0.28000000000000003</v>
      </c>
      <c r="K55" s="184">
        <v>0.28000000000000003</v>
      </c>
      <c r="L55" s="184">
        <v>0.28000000000000003</v>
      </c>
      <c r="M55" s="184">
        <v>0.13</v>
      </c>
      <c r="N55" s="184">
        <v>0.13</v>
      </c>
      <c r="P55" s="119">
        <f t="shared" si="0"/>
        <v>0.28000000000000003</v>
      </c>
    </row>
    <row r="56" spans="2:16" x14ac:dyDescent="0.25">
      <c r="B56" s="184">
        <v>2270002009</v>
      </c>
      <c r="C56" s="184">
        <v>50</v>
      </c>
      <c r="D56" s="184">
        <v>75</v>
      </c>
      <c r="E56" s="184">
        <v>0.9</v>
      </c>
      <c r="F56" s="184">
        <v>0.99</v>
      </c>
      <c r="G56" s="184">
        <v>0.52</v>
      </c>
      <c r="H56" s="184">
        <v>0.37</v>
      </c>
      <c r="I56" s="184">
        <v>0.18</v>
      </c>
      <c r="J56" s="184">
        <v>0.18</v>
      </c>
      <c r="K56" s="184">
        <v>0.18</v>
      </c>
      <c r="L56" s="184">
        <v>0.18</v>
      </c>
      <c r="M56" s="184">
        <v>0.13</v>
      </c>
      <c r="N56" s="184">
        <v>0.13</v>
      </c>
      <c r="P56" s="119">
        <f t="shared" si="0"/>
        <v>0.18</v>
      </c>
    </row>
    <row r="57" spans="2:16" x14ac:dyDescent="0.25">
      <c r="B57" s="184">
        <v>2270002009</v>
      </c>
      <c r="C57" s="184">
        <v>75</v>
      </c>
      <c r="D57" s="184">
        <v>100</v>
      </c>
      <c r="E57" s="184">
        <v>0.9</v>
      </c>
      <c r="F57" s="184">
        <v>0.99</v>
      </c>
      <c r="G57" s="184">
        <v>0.52</v>
      </c>
      <c r="H57" s="184">
        <v>0.37</v>
      </c>
      <c r="I57" s="184">
        <v>0.18</v>
      </c>
      <c r="J57" s="184">
        <v>0.18</v>
      </c>
      <c r="K57" s="184">
        <v>0.18</v>
      </c>
      <c r="L57" s="184">
        <v>0.18</v>
      </c>
      <c r="M57" s="184">
        <v>0.13</v>
      </c>
      <c r="N57" s="184">
        <v>0.13</v>
      </c>
      <c r="P57" s="119">
        <f t="shared" si="0"/>
        <v>0.18</v>
      </c>
    </row>
    <row r="58" spans="2:16" x14ac:dyDescent="0.25">
      <c r="B58" s="184">
        <v>2270002009</v>
      </c>
      <c r="C58" s="184">
        <v>100</v>
      </c>
      <c r="D58" s="184">
        <v>175</v>
      </c>
      <c r="E58" s="184">
        <v>0.9</v>
      </c>
      <c r="F58" s="184">
        <v>0.68</v>
      </c>
      <c r="G58" s="184">
        <v>0.34</v>
      </c>
      <c r="H58" s="184">
        <v>0.34</v>
      </c>
      <c r="I58" s="184">
        <v>0.18</v>
      </c>
      <c r="J58" s="184">
        <v>0.18</v>
      </c>
      <c r="K58" s="184">
        <v>0.18</v>
      </c>
      <c r="L58" s="184">
        <v>0.18</v>
      </c>
      <c r="M58" s="184">
        <v>0.13</v>
      </c>
      <c r="N58" s="184">
        <v>0.13</v>
      </c>
      <c r="P58" s="119">
        <f t="shared" si="0"/>
        <v>0.18</v>
      </c>
    </row>
    <row r="59" spans="2:16" x14ac:dyDescent="0.25">
      <c r="B59" s="184">
        <v>2270002009</v>
      </c>
      <c r="C59" s="184">
        <v>175</v>
      </c>
      <c r="D59" s="184">
        <v>300</v>
      </c>
      <c r="E59" s="184">
        <v>0.9</v>
      </c>
      <c r="F59" s="184">
        <v>0.68</v>
      </c>
      <c r="G59" s="184">
        <v>0.31</v>
      </c>
      <c r="H59" s="184">
        <v>0.31</v>
      </c>
      <c r="I59" s="184">
        <v>0.18</v>
      </c>
      <c r="J59" s="184">
        <v>0.18</v>
      </c>
      <c r="K59" s="184">
        <v>0.18</v>
      </c>
      <c r="L59" s="184">
        <v>0.18</v>
      </c>
      <c r="M59" s="184">
        <v>0.13</v>
      </c>
      <c r="N59" s="184">
        <v>0.13</v>
      </c>
      <c r="P59" s="119">
        <f t="shared" si="0"/>
        <v>0.18</v>
      </c>
    </row>
    <row r="60" spans="2:16" x14ac:dyDescent="0.25">
      <c r="B60" s="184">
        <v>2270002009</v>
      </c>
      <c r="C60" s="184">
        <v>300</v>
      </c>
      <c r="D60" s="184">
        <v>600</v>
      </c>
      <c r="E60" s="184">
        <v>0.9</v>
      </c>
      <c r="F60" s="184">
        <v>0.68</v>
      </c>
      <c r="G60" s="184">
        <v>0.2</v>
      </c>
      <c r="H60" s="184">
        <v>0.17</v>
      </c>
      <c r="I60" s="184">
        <v>0.17</v>
      </c>
      <c r="J60" s="184">
        <v>0.17</v>
      </c>
      <c r="K60" s="184">
        <v>0.17</v>
      </c>
      <c r="L60" s="184">
        <v>0.17</v>
      </c>
      <c r="M60" s="184">
        <v>0.13</v>
      </c>
      <c r="N60" s="184">
        <v>0.13</v>
      </c>
      <c r="P60" s="119">
        <f t="shared" si="0"/>
        <v>0.17</v>
      </c>
    </row>
    <row r="61" spans="2:16" x14ac:dyDescent="0.25">
      <c r="B61" s="184">
        <v>2270002009</v>
      </c>
      <c r="C61" s="184">
        <v>600</v>
      </c>
      <c r="D61" s="184">
        <v>750</v>
      </c>
      <c r="E61" s="184">
        <v>0.9</v>
      </c>
      <c r="F61" s="184">
        <v>0.68</v>
      </c>
      <c r="G61" s="184">
        <v>0.15</v>
      </c>
      <c r="H61" s="184">
        <v>0.17</v>
      </c>
      <c r="I61" s="184">
        <v>0.17</v>
      </c>
      <c r="J61" s="184">
        <v>0.17</v>
      </c>
      <c r="K61" s="184">
        <v>0.17</v>
      </c>
      <c r="L61" s="184">
        <v>0.17</v>
      </c>
      <c r="M61" s="184">
        <v>0.13</v>
      </c>
      <c r="N61" s="184">
        <v>0.13</v>
      </c>
      <c r="P61" s="119">
        <f t="shared" si="0"/>
        <v>0.17</v>
      </c>
    </row>
    <row r="62" spans="2:16" x14ac:dyDescent="0.25">
      <c r="B62" s="184">
        <v>2270002009</v>
      </c>
      <c r="C62" s="184">
        <v>750</v>
      </c>
      <c r="D62" s="184">
        <v>9999</v>
      </c>
      <c r="E62" s="184">
        <v>0.9</v>
      </c>
      <c r="F62" s="184">
        <v>0.68</v>
      </c>
      <c r="G62" s="184">
        <v>0.28999999999999998</v>
      </c>
      <c r="H62" s="184">
        <v>0.17</v>
      </c>
      <c r="I62" s="184">
        <v>0.17</v>
      </c>
      <c r="J62" s="184">
        <v>0.17</v>
      </c>
      <c r="K62" s="184">
        <v>0.17</v>
      </c>
      <c r="L62" s="184">
        <v>0.17</v>
      </c>
      <c r="M62" s="184">
        <v>0.28000000000000003</v>
      </c>
      <c r="N62" s="184">
        <v>0.13</v>
      </c>
      <c r="P62" s="119">
        <f t="shared" si="0"/>
        <v>0.17</v>
      </c>
    </row>
    <row r="63" spans="2:16" x14ac:dyDescent="0.25">
      <c r="B63" s="184">
        <v>2270002015</v>
      </c>
      <c r="C63" s="184">
        <v>0</v>
      </c>
      <c r="D63" s="184">
        <v>11</v>
      </c>
      <c r="E63" s="184">
        <v>1.57</v>
      </c>
      <c r="F63" s="184">
        <v>1.57</v>
      </c>
      <c r="G63" s="184">
        <v>0.8</v>
      </c>
      <c r="H63" s="184">
        <v>0.57999999999999996</v>
      </c>
      <c r="I63" s="184">
        <v>0.57999999999999996</v>
      </c>
      <c r="J63" s="184">
        <v>0.57999999999999996</v>
      </c>
      <c r="K63" s="184">
        <v>0.55000000000000004</v>
      </c>
      <c r="L63" s="184">
        <v>0.55000000000000004</v>
      </c>
      <c r="M63" s="184">
        <v>0.13</v>
      </c>
      <c r="N63" s="184">
        <v>0.13</v>
      </c>
      <c r="P63" s="119">
        <f t="shared" si="0"/>
        <v>0.56499999999999995</v>
      </c>
    </row>
    <row r="64" spans="2:16" x14ac:dyDescent="0.25">
      <c r="B64" s="184">
        <v>2270002015</v>
      </c>
      <c r="C64" s="184">
        <v>11</v>
      </c>
      <c r="D64" s="184">
        <v>16</v>
      </c>
      <c r="E64" s="184">
        <v>1.78</v>
      </c>
      <c r="F64" s="184">
        <v>1.78</v>
      </c>
      <c r="G64" s="184">
        <v>0.46</v>
      </c>
      <c r="H64" s="184">
        <v>0.46</v>
      </c>
      <c r="I64" s="184">
        <v>0.46</v>
      </c>
      <c r="J64" s="184">
        <v>0.46</v>
      </c>
      <c r="K64" s="184">
        <v>0.44</v>
      </c>
      <c r="L64" s="184">
        <v>0.44</v>
      </c>
      <c r="M64" s="184">
        <v>0.13</v>
      </c>
      <c r="N64" s="184">
        <v>0.13</v>
      </c>
      <c r="P64" s="119">
        <f t="shared" si="0"/>
        <v>0.45</v>
      </c>
    </row>
    <row r="65" spans="2:16" x14ac:dyDescent="0.25">
      <c r="B65" s="184">
        <v>2270002015</v>
      </c>
      <c r="C65" s="184">
        <v>16</v>
      </c>
      <c r="D65" s="184">
        <v>25</v>
      </c>
      <c r="E65" s="184">
        <v>1.78</v>
      </c>
      <c r="F65" s="184">
        <v>1.78</v>
      </c>
      <c r="G65" s="184">
        <v>0.46</v>
      </c>
      <c r="H65" s="184">
        <v>0.46</v>
      </c>
      <c r="I65" s="184">
        <v>0.46</v>
      </c>
      <c r="J65" s="184">
        <v>0.46</v>
      </c>
      <c r="K65" s="184">
        <v>0.44</v>
      </c>
      <c r="L65" s="184">
        <v>0.44</v>
      </c>
      <c r="M65" s="184">
        <v>0.13</v>
      </c>
      <c r="N65" s="184">
        <v>0.13</v>
      </c>
      <c r="P65" s="119">
        <f t="shared" si="0"/>
        <v>0.45</v>
      </c>
    </row>
    <row r="66" spans="2:16" x14ac:dyDescent="0.25">
      <c r="B66" s="184">
        <v>2270002015</v>
      </c>
      <c r="C66" s="184">
        <v>25</v>
      </c>
      <c r="D66" s="184">
        <v>50</v>
      </c>
      <c r="E66" s="184">
        <v>1.88</v>
      </c>
      <c r="F66" s="184">
        <v>1.88</v>
      </c>
      <c r="G66" s="184">
        <v>0.28999999999999998</v>
      </c>
      <c r="H66" s="184">
        <v>0.28999999999999998</v>
      </c>
      <c r="I66" s="184">
        <v>0.28999999999999998</v>
      </c>
      <c r="J66" s="184">
        <v>0.28999999999999998</v>
      </c>
      <c r="K66" s="184">
        <v>0.28000000000000003</v>
      </c>
      <c r="L66" s="184">
        <v>0.28000000000000003</v>
      </c>
      <c r="M66" s="184">
        <v>0.13</v>
      </c>
      <c r="N66" s="184">
        <v>0.13</v>
      </c>
      <c r="P66" s="119">
        <f t="shared" si="0"/>
        <v>0.28500000000000003</v>
      </c>
    </row>
    <row r="67" spans="2:16" x14ac:dyDescent="0.25">
      <c r="B67" s="184">
        <v>2270002015</v>
      </c>
      <c r="C67" s="184">
        <v>50</v>
      </c>
      <c r="D67" s="184">
        <v>75</v>
      </c>
      <c r="E67" s="184">
        <v>0.84</v>
      </c>
      <c r="F67" s="184">
        <v>1.03</v>
      </c>
      <c r="G67" s="184">
        <v>0.54</v>
      </c>
      <c r="H67" s="184">
        <v>0.38</v>
      </c>
      <c r="I67" s="184">
        <v>0.19</v>
      </c>
      <c r="J67" s="184">
        <v>0.19</v>
      </c>
      <c r="K67" s="184">
        <v>0.18</v>
      </c>
      <c r="L67" s="184">
        <v>0.18</v>
      </c>
      <c r="M67" s="184">
        <v>0.13</v>
      </c>
      <c r="N67" s="184">
        <v>0.13</v>
      </c>
      <c r="P67" s="119">
        <f t="shared" si="0"/>
        <v>0.185</v>
      </c>
    </row>
    <row r="68" spans="2:16" x14ac:dyDescent="0.25">
      <c r="B68" s="184">
        <v>2270002015</v>
      </c>
      <c r="C68" s="184">
        <v>75</v>
      </c>
      <c r="D68" s="184">
        <v>100</v>
      </c>
      <c r="E68" s="184">
        <v>0.84</v>
      </c>
      <c r="F68" s="184">
        <v>1.03</v>
      </c>
      <c r="G68" s="184">
        <v>0.54</v>
      </c>
      <c r="H68" s="184">
        <v>0.38</v>
      </c>
      <c r="I68" s="184">
        <v>0.19</v>
      </c>
      <c r="J68" s="184">
        <v>0.19</v>
      </c>
      <c r="K68" s="184">
        <v>0.18</v>
      </c>
      <c r="L68" s="184">
        <v>0.18</v>
      </c>
      <c r="M68" s="184">
        <v>0.13</v>
      </c>
      <c r="N68" s="184">
        <v>0.13</v>
      </c>
      <c r="P68" s="119">
        <f t="shared" si="0"/>
        <v>0.185</v>
      </c>
    </row>
    <row r="69" spans="2:16" x14ac:dyDescent="0.25">
      <c r="B69" s="184">
        <v>2270002015</v>
      </c>
      <c r="C69" s="184">
        <v>100</v>
      </c>
      <c r="D69" s="184">
        <v>175</v>
      </c>
      <c r="E69" s="184">
        <v>0.84</v>
      </c>
      <c r="F69" s="184">
        <v>0.71</v>
      </c>
      <c r="G69" s="184">
        <v>0.35</v>
      </c>
      <c r="H69" s="184">
        <v>0.35</v>
      </c>
      <c r="I69" s="184">
        <v>0.19</v>
      </c>
      <c r="J69" s="184">
        <v>0.19</v>
      </c>
      <c r="K69" s="184">
        <v>0.19</v>
      </c>
      <c r="L69" s="184">
        <v>0.18</v>
      </c>
      <c r="M69" s="184">
        <v>0.13</v>
      </c>
      <c r="N69" s="184">
        <v>0.13</v>
      </c>
      <c r="P69" s="119">
        <f t="shared" si="0"/>
        <v>0.19</v>
      </c>
    </row>
    <row r="70" spans="2:16" x14ac:dyDescent="0.25">
      <c r="B70" s="184">
        <v>2270002015</v>
      </c>
      <c r="C70" s="184">
        <v>175</v>
      </c>
      <c r="D70" s="184">
        <v>300</v>
      </c>
      <c r="E70" s="184">
        <v>0.84</v>
      </c>
      <c r="F70" s="184">
        <v>0.71</v>
      </c>
      <c r="G70" s="184">
        <v>0.32</v>
      </c>
      <c r="H70" s="184">
        <v>0.32</v>
      </c>
      <c r="I70" s="184">
        <v>0.19</v>
      </c>
      <c r="J70" s="184">
        <v>0.19</v>
      </c>
      <c r="K70" s="184">
        <v>0.19</v>
      </c>
      <c r="L70" s="184">
        <v>0.18</v>
      </c>
      <c r="M70" s="184">
        <v>0.13</v>
      </c>
      <c r="N70" s="184">
        <v>0.13</v>
      </c>
      <c r="P70" s="119">
        <f t="shared" si="0"/>
        <v>0.19</v>
      </c>
    </row>
    <row r="71" spans="2:16" x14ac:dyDescent="0.25">
      <c r="B71" s="184">
        <v>2270002015</v>
      </c>
      <c r="C71" s="184">
        <v>300</v>
      </c>
      <c r="D71" s="184">
        <v>600</v>
      </c>
      <c r="E71" s="184">
        <v>0.84</v>
      </c>
      <c r="F71" s="184">
        <v>0.71</v>
      </c>
      <c r="G71" s="184">
        <v>0.21</v>
      </c>
      <c r="H71" s="184">
        <v>0.17</v>
      </c>
      <c r="I71" s="184">
        <v>0.17</v>
      </c>
      <c r="J71" s="184">
        <v>0.17</v>
      </c>
      <c r="K71" s="184">
        <v>0.17</v>
      </c>
      <c r="L71" s="184">
        <v>0.17</v>
      </c>
      <c r="M71" s="184">
        <v>0.13</v>
      </c>
      <c r="N71" s="184">
        <v>0.13</v>
      </c>
      <c r="P71" s="119">
        <f t="shared" si="0"/>
        <v>0.17</v>
      </c>
    </row>
    <row r="72" spans="2:16" x14ac:dyDescent="0.25">
      <c r="B72" s="184">
        <v>2270002015</v>
      </c>
      <c r="C72" s="184">
        <v>600</v>
      </c>
      <c r="D72" s="184">
        <v>750</v>
      </c>
      <c r="E72" s="184">
        <v>0.84</v>
      </c>
      <c r="F72" s="184">
        <v>0.71</v>
      </c>
      <c r="G72" s="184">
        <v>0.15</v>
      </c>
      <c r="H72" s="184">
        <v>0.17</v>
      </c>
      <c r="I72" s="184">
        <v>0.17</v>
      </c>
      <c r="J72" s="184">
        <v>0.17</v>
      </c>
      <c r="K72" s="184">
        <v>0.17</v>
      </c>
      <c r="L72" s="184">
        <v>0.17</v>
      </c>
      <c r="M72" s="184">
        <v>0.13</v>
      </c>
      <c r="N72" s="184">
        <v>0.13</v>
      </c>
      <c r="P72" s="119">
        <f t="shared" si="0"/>
        <v>0.17</v>
      </c>
    </row>
    <row r="73" spans="2:16" x14ac:dyDescent="0.25">
      <c r="B73" s="184">
        <v>2270002015</v>
      </c>
      <c r="C73" s="184">
        <v>750</v>
      </c>
      <c r="D73" s="184">
        <v>9999</v>
      </c>
      <c r="E73" s="184">
        <v>0.84</v>
      </c>
      <c r="F73" s="184">
        <v>0.71</v>
      </c>
      <c r="G73" s="184">
        <v>0.3</v>
      </c>
      <c r="H73" s="184">
        <v>0.17</v>
      </c>
      <c r="I73" s="184">
        <v>0.17</v>
      </c>
      <c r="J73" s="184">
        <v>0.17</v>
      </c>
      <c r="K73" s="184">
        <v>0.17</v>
      </c>
      <c r="L73" s="184">
        <v>0.17</v>
      </c>
      <c r="M73" s="184">
        <v>0.28000000000000003</v>
      </c>
      <c r="N73" s="184">
        <v>0.13</v>
      </c>
      <c r="P73" s="119">
        <f t="shared" ref="P73:P136" si="1">H73*$G$2+I73*$G$3+K73*$G$4</f>
        <v>0.17</v>
      </c>
    </row>
    <row r="74" spans="2:16" x14ac:dyDescent="0.25">
      <c r="B74" s="184">
        <v>2270002018</v>
      </c>
      <c r="C74" s="184">
        <v>0</v>
      </c>
      <c r="D74" s="184">
        <v>11</v>
      </c>
      <c r="E74" s="184">
        <v>1.57</v>
      </c>
      <c r="F74" s="184">
        <v>1.57</v>
      </c>
      <c r="G74" s="184">
        <v>0.8</v>
      </c>
      <c r="H74" s="184">
        <v>0.57999999999999996</v>
      </c>
      <c r="I74" s="184">
        <v>0.57999999999999996</v>
      </c>
      <c r="J74" s="184">
        <v>0.57999999999999996</v>
      </c>
      <c r="K74" s="184">
        <v>0.55000000000000004</v>
      </c>
      <c r="L74" s="184">
        <v>0.55000000000000004</v>
      </c>
      <c r="M74" s="184">
        <v>0.13</v>
      </c>
      <c r="N74" s="184">
        <v>0.13</v>
      </c>
      <c r="P74" s="119">
        <f t="shared" si="1"/>
        <v>0.56499999999999995</v>
      </c>
    </row>
    <row r="75" spans="2:16" x14ac:dyDescent="0.25">
      <c r="B75" s="184">
        <v>2270002018</v>
      </c>
      <c r="C75" s="184">
        <v>11</v>
      </c>
      <c r="D75" s="184">
        <v>16</v>
      </c>
      <c r="E75" s="184">
        <v>1.78</v>
      </c>
      <c r="F75" s="184">
        <v>1.78</v>
      </c>
      <c r="G75" s="184">
        <v>0.46</v>
      </c>
      <c r="H75" s="184">
        <v>0.46</v>
      </c>
      <c r="I75" s="184">
        <v>0.46</v>
      </c>
      <c r="J75" s="184">
        <v>0.46</v>
      </c>
      <c r="K75" s="184">
        <v>0.44</v>
      </c>
      <c r="L75" s="184">
        <v>0.44</v>
      </c>
      <c r="M75" s="184">
        <v>0.13</v>
      </c>
      <c r="N75" s="184">
        <v>0.13</v>
      </c>
      <c r="P75" s="119">
        <f t="shared" si="1"/>
        <v>0.45</v>
      </c>
    </row>
    <row r="76" spans="2:16" x14ac:dyDescent="0.25">
      <c r="B76" s="184">
        <v>2270002018</v>
      </c>
      <c r="C76" s="184">
        <v>16</v>
      </c>
      <c r="D76" s="184">
        <v>25</v>
      </c>
      <c r="E76" s="184">
        <v>1.78</v>
      </c>
      <c r="F76" s="184">
        <v>1.78</v>
      </c>
      <c r="G76" s="184">
        <v>0.46</v>
      </c>
      <c r="H76" s="184">
        <v>0.46</v>
      </c>
      <c r="I76" s="184">
        <v>0.46</v>
      </c>
      <c r="J76" s="184">
        <v>0.46</v>
      </c>
      <c r="K76" s="184">
        <v>0.44</v>
      </c>
      <c r="L76" s="184">
        <v>0.44</v>
      </c>
      <c r="M76" s="184">
        <v>0.13</v>
      </c>
      <c r="N76" s="184">
        <v>0.13</v>
      </c>
      <c r="P76" s="119">
        <f t="shared" si="1"/>
        <v>0.45</v>
      </c>
    </row>
    <row r="77" spans="2:16" x14ac:dyDescent="0.25">
      <c r="B77" s="184">
        <v>2270002018</v>
      </c>
      <c r="C77" s="184">
        <v>25</v>
      </c>
      <c r="D77" s="184">
        <v>50</v>
      </c>
      <c r="E77" s="184">
        <v>1.88</v>
      </c>
      <c r="F77" s="184">
        <v>1.88</v>
      </c>
      <c r="G77" s="184">
        <v>0.28999999999999998</v>
      </c>
      <c r="H77" s="184">
        <v>0.28999999999999998</v>
      </c>
      <c r="I77" s="184">
        <v>0.28999999999999998</v>
      </c>
      <c r="J77" s="184">
        <v>0.28999999999999998</v>
      </c>
      <c r="K77" s="184">
        <v>0.28000000000000003</v>
      </c>
      <c r="L77" s="184">
        <v>0.28000000000000003</v>
      </c>
      <c r="M77" s="184">
        <v>0.13</v>
      </c>
      <c r="N77" s="184">
        <v>0.13</v>
      </c>
      <c r="P77" s="119">
        <f t="shared" si="1"/>
        <v>0.28500000000000003</v>
      </c>
    </row>
    <row r="78" spans="2:16" x14ac:dyDescent="0.25">
      <c r="B78" s="184">
        <v>2270002018</v>
      </c>
      <c r="C78" s="184">
        <v>50</v>
      </c>
      <c r="D78" s="184">
        <v>75</v>
      </c>
      <c r="E78" s="184">
        <v>0.52</v>
      </c>
      <c r="F78" s="184">
        <v>1.03</v>
      </c>
      <c r="G78" s="184">
        <v>0.54</v>
      </c>
      <c r="H78" s="184">
        <v>0.38</v>
      </c>
      <c r="I78" s="184">
        <v>0.19</v>
      </c>
      <c r="J78" s="184">
        <v>0.19</v>
      </c>
      <c r="K78" s="184">
        <v>0.18</v>
      </c>
      <c r="L78" s="184">
        <v>0.18</v>
      </c>
      <c r="M78" s="184">
        <v>0.13</v>
      </c>
      <c r="N78" s="184">
        <v>0.13</v>
      </c>
      <c r="P78" s="119">
        <f t="shared" si="1"/>
        <v>0.185</v>
      </c>
    </row>
    <row r="79" spans="2:16" x14ac:dyDescent="0.25">
      <c r="B79" s="184">
        <v>2270002018</v>
      </c>
      <c r="C79" s="184">
        <v>75</v>
      </c>
      <c r="D79" s="184">
        <v>100</v>
      </c>
      <c r="E79" s="184">
        <v>0.52</v>
      </c>
      <c r="F79" s="184">
        <v>1.03</v>
      </c>
      <c r="G79" s="184">
        <v>0.54</v>
      </c>
      <c r="H79" s="184">
        <v>0.38</v>
      </c>
      <c r="I79" s="184">
        <v>0.19</v>
      </c>
      <c r="J79" s="184">
        <v>0.19</v>
      </c>
      <c r="K79" s="184">
        <v>0.18</v>
      </c>
      <c r="L79" s="184">
        <v>0.18</v>
      </c>
      <c r="M79" s="184">
        <v>0.13</v>
      </c>
      <c r="N79" s="184">
        <v>0.13</v>
      </c>
      <c r="P79" s="119">
        <f t="shared" si="1"/>
        <v>0.185</v>
      </c>
    </row>
    <row r="80" spans="2:16" x14ac:dyDescent="0.25">
      <c r="B80" s="184">
        <v>2270002018</v>
      </c>
      <c r="C80" s="184">
        <v>100</v>
      </c>
      <c r="D80" s="184">
        <v>175</v>
      </c>
      <c r="E80" s="184">
        <v>0.52</v>
      </c>
      <c r="F80" s="184">
        <v>0.71</v>
      </c>
      <c r="G80" s="184">
        <v>0.35</v>
      </c>
      <c r="H80" s="184">
        <v>0.35</v>
      </c>
      <c r="I80" s="184">
        <v>0.19</v>
      </c>
      <c r="J80" s="184">
        <v>0.19</v>
      </c>
      <c r="K80" s="184">
        <v>0.19</v>
      </c>
      <c r="L80" s="184">
        <v>0.18</v>
      </c>
      <c r="M80" s="184">
        <v>0.13</v>
      </c>
      <c r="N80" s="184">
        <v>0.13</v>
      </c>
      <c r="P80" s="119">
        <f t="shared" si="1"/>
        <v>0.19</v>
      </c>
    </row>
    <row r="81" spans="2:16" x14ac:dyDescent="0.25">
      <c r="B81" s="184">
        <v>2270002018</v>
      </c>
      <c r="C81" s="184">
        <v>175</v>
      </c>
      <c r="D81" s="184">
        <v>300</v>
      </c>
      <c r="E81" s="184">
        <v>0.52</v>
      </c>
      <c r="F81" s="184">
        <v>0.71</v>
      </c>
      <c r="G81" s="184">
        <v>0.32</v>
      </c>
      <c r="H81" s="184">
        <v>0.32</v>
      </c>
      <c r="I81" s="184">
        <v>0.19</v>
      </c>
      <c r="J81" s="184">
        <v>0.19</v>
      </c>
      <c r="K81" s="184">
        <v>0.19</v>
      </c>
      <c r="L81" s="184">
        <v>0.18</v>
      </c>
      <c r="M81" s="184">
        <v>0.13</v>
      </c>
      <c r="N81" s="184">
        <v>0.13</v>
      </c>
      <c r="P81" s="119">
        <f t="shared" si="1"/>
        <v>0.19</v>
      </c>
    </row>
    <row r="82" spans="2:16" x14ac:dyDescent="0.25">
      <c r="B82" s="184">
        <v>2270002018</v>
      </c>
      <c r="C82" s="184">
        <v>300</v>
      </c>
      <c r="D82" s="184">
        <v>600</v>
      </c>
      <c r="E82" s="184">
        <v>0.52</v>
      </c>
      <c r="F82" s="184">
        <v>0.71</v>
      </c>
      <c r="G82" s="184">
        <v>0.21</v>
      </c>
      <c r="H82" s="184">
        <v>0.17</v>
      </c>
      <c r="I82" s="184">
        <v>0.17</v>
      </c>
      <c r="J82" s="184">
        <v>0.17</v>
      </c>
      <c r="K82" s="184">
        <v>0.17</v>
      </c>
      <c r="L82" s="184">
        <v>0.17</v>
      </c>
      <c r="M82" s="184">
        <v>0.13</v>
      </c>
      <c r="N82" s="184">
        <v>0.13</v>
      </c>
      <c r="P82" s="119">
        <f t="shared" si="1"/>
        <v>0.17</v>
      </c>
    </row>
    <row r="83" spans="2:16" x14ac:dyDescent="0.25">
      <c r="B83" s="184">
        <v>2270002018</v>
      </c>
      <c r="C83" s="184">
        <v>600</v>
      </c>
      <c r="D83" s="184">
        <v>750</v>
      </c>
      <c r="E83" s="184">
        <v>0.52</v>
      </c>
      <c r="F83" s="184">
        <v>0.71</v>
      </c>
      <c r="G83" s="184">
        <v>0.15</v>
      </c>
      <c r="H83" s="184">
        <v>0.17</v>
      </c>
      <c r="I83" s="184">
        <v>0.17</v>
      </c>
      <c r="J83" s="184">
        <v>0.17</v>
      </c>
      <c r="K83" s="184">
        <v>0.17</v>
      </c>
      <c r="L83" s="184">
        <v>0.17</v>
      </c>
      <c r="M83" s="184">
        <v>0.13</v>
      </c>
      <c r="N83" s="184">
        <v>0.13</v>
      </c>
      <c r="P83" s="119">
        <f t="shared" si="1"/>
        <v>0.17</v>
      </c>
    </row>
    <row r="84" spans="2:16" x14ac:dyDescent="0.25">
      <c r="B84" s="184">
        <v>2270002018</v>
      </c>
      <c r="C84" s="184">
        <v>750</v>
      </c>
      <c r="D84" s="184">
        <v>9999</v>
      </c>
      <c r="E84" s="184">
        <v>0.52</v>
      </c>
      <c r="F84" s="184">
        <v>0.71</v>
      </c>
      <c r="G84" s="184">
        <v>0.3</v>
      </c>
      <c r="H84" s="184">
        <v>0.17</v>
      </c>
      <c r="I84" s="184">
        <v>0.17</v>
      </c>
      <c r="J84" s="184">
        <v>0.17</v>
      </c>
      <c r="K84" s="184">
        <v>0.17</v>
      </c>
      <c r="L84" s="184">
        <v>0.17</v>
      </c>
      <c r="M84" s="184">
        <v>0.28000000000000003</v>
      </c>
      <c r="N84" s="184">
        <v>0.13</v>
      </c>
      <c r="P84" s="119">
        <f t="shared" si="1"/>
        <v>0.17</v>
      </c>
    </row>
    <row r="85" spans="2:16" x14ac:dyDescent="0.25">
      <c r="B85" s="184">
        <v>2270002021</v>
      </c>
      <c r="C85" s="184">
        <v>0</v>
      </c>
      <c r="D85" s="184">
        <v>11</v>
      </c>
      <c r="E85" s="184">
        <v>1.57</v>
      </c>
      <c r="F85" s="184">
        <v>1.57</v>
      </c>
      <c r="G85" s="184">
        <v>0.8</v>
      </c>
      <c r="H85" s="184">
        <v>0.57999999999999996</v>
      </c>
      <c r="I85" s="184">
        <v>0.57999999999999996</v>
      </c>
      <c r="J85" s="184">
        <v>0.57999999999999996</v>
      </c>
      <c r="K85" s="184">
        <v>0.55000000000000004</v>
      </c>
      <c r="L85" s="184">
        <v>0.55000000000000004</v>
      </c>
      <c r="M85" s="184">
        <v>0.13</v>
      </c>
      <c r="N85" s="184">
        <v>0.13</v>
      </c>
      <c r="P85" s="119">
        <f t="shared" si="1"/>
        <v>0.56499999999999995</v>
      </c>
    </row>
    <row r="86" spans="2:16" x14ac:dyDescent="0.25">
      <c r="B86" s="184">
        <v>2270002021</v>
      </c>
      <c r="C86" s="184">
        <v>11</v>
      </c>
      <c r="D86" s="184">
        <v>16</v>
      </c>
      <c r="E86" s="184">
        <v>1.78</v>
      </c>
      <c r="F86" s="184">
        <v>1.78</v>
      </c>
      <c r="G86" s="184">
        <v>0.46</v>
      </c>
      <c r="H86" s="184">
        <v>0.46</v>
      </c>
      <c r="I86" s="184">
        <v>0.46</v>
      </c>
      <c r="J86" s="184">
        <v>0.46</v>
      </c>
      <c r="K86" s="184">
        <v>0.44</v>
      </c>
      <c r="L86" s="184">
        <v>0.44</v>
      </c>
      <c r="M86" s="184">
        <v>0.13</v>
      </c>
      <c r="N86" s="184">
        <v>0.13</v>
      </c>
      <c r="P86" s="119">
        <f t="shared" si="1"/>
        <v>0.45</v>
      </c>
    </row>
    <row r="87" spans="2:16" x14ac:dyDescent="0.25">
      <c r="B87" s="184">
        <v>2270002021</v>
      </c>
      <c r="C87" s="184">
        <v>16</v>
      </c>
      <c r="D87" s="184">
        <v>25</v>
      </c>
      <c r="E87" s="184">
        <v>1.78</v>
      </c>
      <c r="F87" s="184">
        <v>1.78</v>
      </c>
      <c r="G87" s="184">
        <v>0.46</v>
      </c>
      <c r="H87" s="184">
        <v>0.46</v>
      </c>
      <c r="I87" s="184">
        <v>0.46</v>
      </c>
      <c r="J87" s="184">
        <v>0.46</v>
      </c>
      <c r="K87" s="184">
        <v>0.44</v>
      </c>
      <c r="L87" s="184">
        <v>0.44</v>
      </c>
      <c r="M87" s="184">
        <v>0.13</v>
      </c>
      <c r="N87" s="184">
        <v>0.13</v>
      </c>
      <c r="P87" s="119">
        <f t="shared" si="1"/>
        <v>0.45</v>
      </c>
    </row>
    <row r="88" spans="2:16" x14ac:dyDescent="0.25">
      <c r="B88" s="184">
        <v>2270002021</v>
      </c>
      <c r="C88" s="184">
        <v>25</v>
      </c>
      <c r="D88" s="184">
        <v>50</v>
      </c>
      <c r="E88" s="184">
        <v>1.88</v>
      </c>
      <c r="F88" s="184">
        <v>1.88</v>
      </c>
      <c r="G88" s="184">
        <v>0.28999999999999998</v>
      </c>
      <c r="H88" s="184">
        <v>0.28999999999999998</v>
      </c>
      <c r="I88" s="184">
        <v>0.28999999999999998</v>
      </c>
      <c r="J88" s="184">
        <v>0.28999999999999998</v>
      </c>
      <c r="K88" s="184">
        <v>0.28000000000000003</v>
      </c>
      <c r="L88" s="184">
        <v>0.28000000000000003</v>
      </c>
      <c r="M88" s="184">
        <v>0.13</v>
      </c>
      <c r="N88" s="184">
        <v>0.13</v>
      </c>
      <c r="P88" s="119">
        <f t="shared" si="1"/>
        <v>0.28500000000000003</v>
      </c>
    </row>
    <row r="89" spans="2:16" x14ac:dyDescent="0.25">
      <c r="B89" s="184">
        <v>2270002021</v>
      </c>
      <c r="C89" s="184">
        <v>50</v>
      </c>
      <c r="D89" s="184">
        <v>75</v>
      </c>
      <c r="E89" s="184">
        <v>1.06</v>
      </c>
      <c r="F89" s="184">
        <v>1.03</v>
      </c>
      <c r="G89" s="184">
        <v>0.54</v>
      </c>
      <c r="H89" s="184">
        <v>0.38</v>
      </c>
      <c r="I89" s="184">
        <v>0.19</v>
      </c>
      <c r="J89" s="184">
        <v>0.19</v>
      </c>
      <c r="K89" s="184">
        <v>0.18</v>
      </c>
      <c r="L89" s="184">
        <v>0.18</v>
      </c>
      <c r="M89" s="184">
        <v>0.13</v>
      </c>
      <c r="N89" s="184">
        <v>0.13</v>
      </c>
      <c r="P89" s="119">
        <f t="shared" si="1"/>
        <v>0.185</v>
      </c>
    </row>
    <row r="90" spans="2:16" x14ac:dyDescent="0.25">
      <c r="B90" s="184">
        <v>2270002021</v>
      </c>
      <c r="C90" s="184">
        <v>75</v>
      </c>
      <c r="D90" s="184">
        <v>100</v>
      </c>
      <c r="E90" s="184">
        <v>1.06</v>
      </c>
      <c r="F90" s="184">
        <v>1.03</v>
      </c>
      <c r="G90" s="184">
        <v>0.54</v>
      </c>
      <c r="H90" s="184">
        <v>0.38</v>
      </c>
      <c r="I90" s="184">
        <v>0.19</v>
      </c>
      <c r="J90" s="184">
        <v>0.19</v>
      </c>
      <c r="K90" s="184">
        <v>0.18</v>
      </c>
      <c r="L90" s="184">
        <v>0.18</v>
      </c>
      <c r="M90" s="184">
        <v>0.13</v>
      </c>
      <c r="N90" s="184">
        <v>0.13</v>
      </c>
      <c r="P90" s="119">
        <f t="shared" si="1"/>
        <v>0.185</v>
      </c>
    </row>
    <row r="91" spans="2:16" x14ac:dyDescent="0.25">
      <c r="B91" s="184">
        <v>2270002021</v>
      </c>
      <c r="C91" s="184">
        <v>100</v>
      </c>
      <c r="D91" s="184">
        <v>175</v>
      </c>
      <c r="E91" s="184">
        <v>1.06</v>
      </c>
      <c r="F91" s="184">
        <v>0.71</v>
      </c>
      <c r="G91" s="184">
        <v>0.35</v>
      </c>
      <c r="H91" s="184">
        <v>0.35</v>
      </c>
      <c r="I91" s="184">
        <v>0.19</v>
      </c>
      <c r="J91" s="184">
        <v>0.19</v>
      </c>
      <c r="K91" s="184">
        <v>0.19</v>
      </c>
      <c r="L91" s="184">
        <v>0.18</v>
      </c>
      <c r="M91" s="184">
        <v>0.13</v>
      </c>
      <c r="N91" s="184">
        <v>0.13</v>
      </c>
      <c r="P91" s="119">
        <f t="shared" si="1"/>
        <v>0.19</v>
      </c>
    </row>
    <row r="92" spans="2:16" x14ac:dyDescent="0.25">
      <c r="B92" s="184">
        <v>2270002021</v>
      </c>
      <c r="C92" s="184">
        <v>175</v>
      </c>
      <c r="D92" s="184">
        <v>300</v>
      </c>
      <c r="E92" s="184">
        <v>1.06</v>
      </c>
      <c r="F92" s="184">
        <v>0.71</v>
      </c>
      <c r="G92" s="184">
        <v>0.32</v>
      </c>
      <c r="H92" s="184">
        <v>0.32</v>
      </c>
      <c r="I92" s="184">
        <v>0.19</v>
      </c>
      <c r="J92" s="184">
        <v>0.19</v>
      </c>
      <c r="K92" s="184">
        <v>0.19</v>
      </c>
      <c r="L92" s="184">
        <v>0.18</v>
      </c>
      <c r="M92" s="184">
        <v>0.13</v>
      </c>
      <c r="N92" s="184">
        <v>0.13</v>
      </c>
      <c r="P92" s="119">
        <f t="shared" si="1"/>
        <v>0.19</v>
      </c>
    </row>
    <row r="93" spans="2:16" x14ac:dyDescent="0.25">
      <c r="B93" s="184">
        <v>2270002021</v>
      </c>
      <c r="C93" s="184">
        <v>300</v>
      </c>
      <c r="D93" s="184">
        <v>600</v>
      </c>
      <c r="E93" s="184">
        <v>1.06</v>
      </c>
      <c r="F93" s="184">
        <v>0.71</v>
      </c>
      <c r="G93" s="184">
        <v>0.21</v>
      </c>
      <c r="H93" s="184">
        <v>0.17</v>
      </c>
      <c r="I93" s="184">
        <v>0.17</v>
      </c>
      <c r="J93" s="184">
        <v>0.17</v>
      </c>
      <c r="K93" s="184">
        <v>0.17</v>
      </c>
      <c r="L93" s="184">
        <v>0.17</v>
      </c>
      <c r="M93" s="184">
        <v>0.13</v>
      </c>
      <c r="N93" s="184">
        <v>0.13</v>
      </c>
      <c r="P93" s="119">
        <f t="shared" si="1"/>
        <v>0.17</v>
      </c>
    </row>
    <row r="94" spans="2:16" x14ac:dyDescent="0.25">
      <c r="B94" s="184">
        <v>2270002021</v>
      </c>
      <c r="C94" s="184">
        <v>600</v>
      </c>
      <c r="D94" s="184">
        <v>750</v>
      </c>
      <c r="E94" s="184">
        <v>1.06</v>
      </c>
      <c r="F94" s="184">
        <v>0.71</v>
      </c>
      <c r="G94" s="184">
        <v>0.15</v>
      </c>
      <c r="H94" s="184">
        <v>0.17</v>
      </c>
      <c r="I94" s="184">
        <v>0.17</v>
      </c>
      <c r="J94" s="184">
        <v>0.17</v>
      </c>
      <c r="K94" s="184">
        <v>0.17</v>
      </c>
      <c r="L94" s="184">
        <v>0.17</v>
      </c>
      <c r="M94" s="184">
        <v>0.13</v>
      </c>
      <c r="N94" s="184">
        <v>0.13</v>
      </c>
      <c r="P94" s="119">
        <f t="shared" si="1"/>
        <v>0.17</v>
      </c>
    </row>
    <row r="95" spans="2:16" x14ac:dyDescent="0.25">
      <c r="B95" s="184">
        <v>2270002021</v>
      </c>
      <c r="C95" s="184">
        <v>750</v>
      </c>
      <c r="D95" s="184">
        <v>9999</v>
      </c>
      <c r="E95" s="184">
        <v>1.06</v>
      </c>
      <c r="F95" s="184">
        <v>0.71</v>
      </c>
      <c r="G95" s="184">
        <v>0.3</v>
      </c>
      <c r="H95" s="184">
        <v>0.17</v>
      </c>
      <c r="I95" s="184">
        <v>0.17</v>
      </c>
      <c r="J95" s="184">
        <v>0.17</v>
      </c>
      <c r="K95" s="184">
        <v>0.17</v>
      </c>
      <c r="L95" s="184">
        <v>0.17</v>
      </c>
      <c r="M95" s="184">
        <v>0.28000000000000003</v>
      </c>
      <c r="N95" s="184">
        <v>0.13</v>
      </c>
      <c r="P95" s="119">
        <f t="shared" si="1"/>
        <v>0.17</v>
      </c>
    </row>
    <row r="96" spans="2:16" x14ac:dyDescent="0.25">
      <c r="B96" s="184">
        <v>2270002024</v>
      </c>
      <c r="C96" s="184">
        <v>0</v>
      </c>
      <c r="D96" s="184">
        <v>11</v>
      </c>
      <c r="E96" s="184">
        <v>1.57</v>
      </c>
      <c r="F96" s="184">
        <v>1.57</v>
      </c>
      <c r="G96" s="184">
        <v>0.8</v>
      </c>
      <c r="H96" s="184">
        <v>0.57999999999999996</v>
      </c>
      <c r="I96" s="184">
        <v>0.57999999999999996</v>
      </c>
      <c r="J96" s="184">
        <v>0.57999999999999996</v>
      </c>
      <c r="K96" s="184">
        <v>0.55000000000000004</v>
      </c>
      <c r="L96" s="184">
        <v>0.55000000000000004</v>
      </c>
      <c r="M96" s="184">
        <v>0.13</v>
      </c>
      <c r="N96" s="184">
        <v>0.13</v>
      </c>
      <c r="P96" s="119">
        <f t="shared" si="1"/>
        <v>0.56499999999999995</v>
      </c>
    </row>
    <row r="97" spans="2:16" x14ac:dyDescent="0.25">
      <c r="B97" s="184">
        <v>2270002024</v>
      </c>
      <c r="C97" s="184">
        <v>11</v>
      </c>
      <c r="D97" s="184">
        <v>16</v>
      </c>
      <c r="E97" s="184">
        <v>1.78</v>
      </c>
      <c r="F97" s="184">
        <v>1.78</v>
      </c>
      <c r="G97" s="184">
        <v>0.46</v>
      </c>
      <c r="H97" s="184">
        <v>0.46</v>
      </c>
      <c r="I97" s="184">
        <v>0.46</v>
      </c>
      <c r="J97" s="184">
        <v>0.46</v>
      </c>
      <c r="K97" s="184">
        <v>0.44</v>
      </c>
      <c r="L97" s="184">
        <v>0.44</v>
      </c>
      <c r="M97" s="184">
        <v>0.13</v>
      </c>
      <c r="N97" s="184">
        <v>0.13</v>
      </c>
      <c r="P97" s="119">
        <f t="shared" si="1"/>
        <v>0.45</v>
      </c>
    </row>
    <row r="98" spans="2:16" x14ac:dyDescent="0.25">
      <c r="B98" s="184">
        <v>2270002024</v>
      </c>
      <c r="C98" s="184">
        <v>16</v>
      </c>
      <c r="D98" s="184">
        <v>25</v>
      </c>
      <c r="E98" s="184">
        <v>1.78</v>
      </c>
      <c r="F98" s="184">
        <v>1.78</v>
      </c>
      <c r="G98" s="184">
        <v>0.46</v>
      </c>
      <c r="H98" s="184">
        <v>0.46</v>
      </c>
      <c r="I98" s="184">
        <v>0.46</v>
      </c>
      <c r="J98" s="184">
        <v>0.46</v>
      </c>
      <c r="K98" s="184">
        <v>0.44</v>
      </c>
      <c r="L98" s="184">
        <v>0.44</v>
      </c>
      <c r="M98" s="184">
        <v>0.13</v>
      </c>
      <c r="N98" s="184">
        <v>0.13</v>
      </c>
      <c r="P98" s="119">
        <f t="shared" si="1"/>
        <v>0.45</v>
      </c>
    </row>
    <row r="99" spans="2:16" x14ac:dyDescent="0.25">
      <c r="B99" s="184">
        <v>2270002024</v>
      </c>
      <c r="C99" s="184">
        <v>25</v>
      </c>
      <c r="D99" s="184">
        <v>50</v>
      </c>
      <c r="E99" s="184">
        <v>1.88</v>
      </c>
      <c r="F99" s="184">
        <v>1.88</v>
      </c>
      <c r="G99" s="184">
        <v>0.28999999999999998</v>
      </c>
      <c r="H99" s="184">
        <v>0.28999999999999998</v>
      </c>
      <c r="I99" s="184">
        <v>0.28999999999999998</v>
      </c>
      <c r="J99" s="184">
        <v>0.28999999999999998</v>
      </c>
      <c r="K99" s="184">
        <v>0.28000000000000003</v>
      </c>
      <c r="L99" s="184">
        <v>0.28000000000000003</v>
      </c>
      <c r="M99" s="184">
        <v>0.13</v>
      </c>
      <c r="N99" s="184">
        <v>0.13</v>
      </c>
      <c r="P99" s="119">
        <f t="shared" si="1"/>
        <v>0.28500000000000003</v>
      </c>
    </row>
    <row r="100" spans="2:16" x14ac:dyDescent="0.25">
      <c r="B100" s="184">
        <v>2270002024</v>
      </c>
      <c r="C100" s="184">
        <v>50</v>
      </c>
      <c r="D100" s="184">
        <v>75</v>
      </c>
      <c r="E100" s="184">
        <v>1.06</v>
      </c>
      <c r="F100" s="184">
        <v>1.03</v>
      </c>
      <c r="G100" s="184">
        <v>0.54</v>
      </c>
      <c r="H100" s="184">
        <v>0.38</v>
      </c>
      <c r="I100" s="184">
        <v>0.19</v>
      </c>
      <c r="J100" s="184">
        <v>0.19</v>
      </c>
      <c r="K100" s="184">
        <v>0.18</v>
      </c>
      <c r="L100" s="184">
        <v>0.18</v>
      </c>
      <c r="M100" s="184">
        <v>0.13</v>
      </c>
      <c r="N100" s="184">
        <v>0.13</v>
      </c>
      <c r="P100" s="119">
        <f t="shared" si="1"/>
        <v>0.185</v>
      </c>
    </row>
    <row r="101" spans="2:16" x14ac:dyDescent="0.25">
      <c r="B101" s="184">
        <v>2270002024</v>
      </c>
      <c r="C101" s="184">
        <v>75</v>
      </c>
      <c r="D101" s="184">
        <v>100</v>
      </c>
      <c r="E101" s="184">
        <v>1.06</v>
      </c>
      <c r="F101" s="184">
        <v>1.03</v>
      </c>
      <c r="G101" s="184">
        <v>0.54</v>
      </c>
      <c r="H101" s="184">
        <v>0.38</v>
      </c>
      <c r="I101" s="184">
        <v>0.19</v>
      </c>
      <c r="J101" s="184">
        <v>0.19</v>
      </c>
      <c r="K101" s="184">
        <v>0.18</v>
      </c>
      <c r="L101" s="184">
        <v>0.18</v>
      </c>
      <c r="M101" s="184">
        <v>0.13</v>
      </c>
      <c r="N101" s="184">
        <v>0.13</v>
      </c>
      <c r="P101" s="119">
        <f t="shared" si="1"/>
        <v>0.185</v>
      </c>
    </row>
    <row r="102" spans="2:16" x14ac:dyDescent="0.25">
      <c r="B102" s="184">
        <v>2270002024</v>
      </c>
      <c r="C102" s="184">
        <v>100</v>
      </c>
      <c r="D102" s="184">
        <v>175</v>
      </c>
      <c r="E102" s="184">
        <v>1.06</v>
      </c>
      <c r="F102" s="184">
        <v>0.71</v>
      </c>
      <c r="G102" s="184">
        <v>0.35</v>
      </c>
      <c r="H102" s="184">
        <v>0.35</v>
      </c>
      <c r="I102" s="184">
        <v>0.19</v>
      </c>
      <c r="J102" s="184">
        <v>0.19</v>
      </c>
      <c r="K102" s="184">
        <v>0.19</v>
      </c>
      <c r="L102" s="184">
        <v>0.18</v>
      </c>
      <c r="M102" s="184">
        <v>0.13</v>
      </c>
      <c r="N102" s="184">
        <v>0.13</v>
      </c>
      <c r="P102" s="119">
        <f t="shared" si="1"/>
        <v>0.19</v>
      </c>
    </row>
    <row r="103" spans="2:16" x14ac:dyDescent="0.25">
      <c r="B103" s="184">
        <v>2270002024</v>
      </c>
      <c r="C103" s="184">
        <v>175</v>
      </c>
      <c r="D103" s="184">
        <v>300</v>
      </c>
      <c r="E103" s="184">
        <v>1.06</v>
      </c>
      <c r="F103" s="184">
        <v>0.71</v>
      </c>
      <c r="G103" s="184">
        <v>0.32</v>
      </c>
      <c r="H103" s="184">
        <v>0.32</v>
      </c>
      <c r="I103" s="184">
        <v>0.19</v>
      </c>
      <c r="J103" s="184">
        <v>0.19</v>
      </c>
      <c r="K103" s="184">
        <v>0.19</v>
      </c>
      <c r="L103" s="184">
        <v>0.18</v>
      </c>
      <c r="M103" s="184">
        <v>0.13</v>
      </c>
      <c r="N103" s="184">
        <v>0.13</v>
      </c>
      <c r="P103" s="119">
        <f t="shared" si="1"/>
        <v>0.19</v>
      </c>
    </row>
    <row r="104" spans="2:16" x14ac:dyDescent="0.25">
      <c r="B104" s="184">
        <v>2270002024</v>
      </c>
      <c r="C104" s="184">
        <v>300</v>
      </c>
      <c r="D104" s="184">
        <v>600</v>
      </c>
      <c r="E104" s="184">
        <v>1.06</v>
      </c>
      <c r="F104" s="184">
        <v>0.71</v>
      </c>
      <c r="G104" s="184">
        <v>0.21</v>
      </c>
      <c r="H104" s="184">
        <v>0.17</v>
      </c>
      <c r="I104" s="184">
        <v>0.17</v>
      </c>
      <c r="J104" s="184">
        <v>0.17</v>
      </c>
      <c r="K104" s="184">
        <v>0.17</v>
      </c>
      <c r="L104" s="184">
        <v>0.17</v>
      </c>
      <c r="M104" s="184">
        <v>0.13</v>
      </c>
      <c r="N104" s="184">
        <v>0.13</v>
      </c>
      <c r="P104" s="119">
        <f t="shared" si="1"/>
        <v>0.17</v>
      </c>
    </row>
    <row r="105" spans="2:16" x14ac:dyDescent="0.25">
      <c r="B105" s="184">
        <v>2270002024</v>
      </c>
      <c r="C105" s="184">
        <v>600</v>
      </c>
      <c r="D105" s="184">
        <v>750</v>
      </c>
      <c r="E105" s="184">
        <v>1.06</v>
      </c>
      <c r="F105" s="184">
        <v>0.71</v>
      </c>
      <c r="G105" s="184">
        <v>0.15</v>
      </c>
      <c r="H105" s="184">
        <v>0.17</v>
      </c>
      <c r="I105" s="184">
        <v>0.17</v>
      </c>
      <c r="J105" s="184">
        <v>0.17</v>
      </c>
      <c r="K105" s="184">
        <v>0.17</v>
      </c>
      <c r="L105" s="184">
        <v>0.17</v>
      </c>
      <c r="M105" s="184">
        <v>0.13</v>
      </c>
      <c r="N105" s="184">
        <v>0.13</v>
      </c>
      <c r="P105" s="119">
        <f t="shared" si="1"/>
        <v>0.17</v>
      </c>
    </row>
    <row r="106" spans="2:16" x14ac:dyDescent="0.25">
      <c r="B106" s="184">
        <v>2270002024</v>
      </c>
      <c r="C106" s="184">
        <v>750</v>
      </c>
      <c r="D106" s="184">
        <v>9999</v>
      </c>
      <c r="E106" s="184">
        <v>1.06</v>
      </c>
      <c r="F106" s="184">
        <v>0.71</v>
      </c>
      <c r="G106" s="184">
        <v>0.3</v>
      </c>
      <c r="H106" s="184">
        <v>0.17</v>
      </c>
      <c r="I106" s="184">
        <v>0.17</v>
      </c>
      <c r="J106" s="184">
        <v>0.17</v>
      </c>
      <c r="K106" s="184">
        <v>0.17</v>
      </c>
      <c r="L106" s="184">
        <v>0.17</v>
      </c>
      <c r="M106" s="184">
        <v>0.28000000000000003</v>
      </c>
      <c r="N106" s="184">
        <v>0.13</v>
      </c>
      <c r="P106" s="119">
        <f t="shared" si="1"/>
        <v>0.17</v>
      </c>
    </row>
    <row r="107" spans="2:16" x14ac:dyDescent="0.25">
      <c r="B107" s="184">
        <v>2270002027</v>
      </c>
      <c r="C107" s="184">
        <v>0</v>
      </c>
      <c r="D107" s="184">
        <v>11</v>
      </c>
      <c r="E107" s="184">
        <v>1.5</v>
      </c>
      <c r="F107" s="184">
        <v>1.5</v>
      </c>
      <c r="G107" s="184">
        <v>0.76</v>
      </c>
      <c r="H107" s="184">
        <v>0.55000000000000004</v>
      </c>
      <c r="I107" s="184">
        <v>0.55000000000000004</v>
      </c>
      <c r="J107" s="184">
        <v>0.55000000000000004</v>
      </c>
      <c r="K107" s="184">
        <v>0.55000000000000004</v>
      </c>
      <c r="L107" s="184">
        <v>0.55000000000000004</v>
      </c>
      <c r="M107" s="184">
        <v>0.13</v>
      </c>
      <c r="N107" s="184">
        <v>0.13</v>
      </c>
      <c r="P107" s="119">
        <f t="shared" si="1"/>
        <v>0.55000000000000004</v>
      </c>
    </row>
    <row r="108" spans="2:16" x14ac:dyDescent="0.25">
      <c r="B108" s="184">
        <v>2270002027</v>
      </c>
      <c r="C108" s="184">
        <v>11</v>
      </c>
      <c r="D108" s="184">
        <v>16</v>
      </c>
      <c r="E108" s="184">
        <v>1.7</v>
      </c>
      <c r="F108" s="184">
        <v>1.7</v>
      </c>
      <c r="G108" s="184">
        <v>0.44</v>
      </c>
      <c r="H108" s="184">
        <v>0.44</v>
      </c>
      <c r="I108" s="184">
        <v>0.44</v>
      </c>
      <c r="J108" s="184">
        <v>0.44</v>
      </c>
      <c r="K108" s="184">
        <v>0.44</v>
      </c>
      <c r="L108" s="184">
        <v>0.44</v>
      </c>
      <c r="M108" s="184">
        <v>0.13</v>
      </c>
      <c r="N108" s="184">
        <v>0.13</v>
      </c>
      <c r="P108" s="119">
        <f t="shared" si="1"/>
        <v>0.44</v>
      </c>
    </row>
    <row r="109" spans="2:16" x14ac:dyDescent="0.25">
      <c r="B109" s="184">
        <v>2270002027</v>
      </c>
      <c r="C109" s="184">
        <v>16</v>
      </c>
      <c r="D109" s="184">
        <v>25</v>
      </c>
      <c r="E109" s="184">
        <v>1.7</v>
      </c>
      <c r="F109" s="184">
        <v>1.7</v>
      </c>
      <c r="G109" s="184">
        <v>0.44</v>
      </c>
      <c r="H109" s="184">
        <v>0.44</v>
      </c>
      <c r="I109" s="184">
        <v>0.44</v>
      </c>
      <c r="J109" s="184">
        <v>0.44</v>
      </c>
      <c r="K109" s="184">
        <v>0.44</v>
      </c>
      <c r="L109" s="184">
        <v>0.44</v>
      </c>
      <c r="M109" s="184">
        <v>0.13</v>
      </c>
      <c r="N109" s="184">
        <v>0.13</v>
      </c>
      <c r="P109" s="119">
        <f t="shared" si="1"/>
        <v>0.44</v>
      </c>
    </row>
    <row r="110" spans="2:16" x14ac:dyDescent="0.25">
      <c r="B110" s="184">
        <v>2270002027</v>
      </c>
      <c r="C110" s="184">
        <v>25</v>
      </c>
      <c r="D110" s="184">
        <v>50</v>
      </c>
      <c r="E110" s="184">
        <v>1.8</v>
      </c>
      <c r="F110" s="184">
        <v>1.8</v>
      </c>
      <c r="G110" s="184">
        <v>0.28000000000000003</v>
      </c>
      <c r="H110" s="184">
        <v>0.28000000000000003</v>
      </c>
      <c r="I110" s="184">
        <v>0.28000000000000003</v>
      </c>
      <c r="J110" s="184">
        <v>0.28000000000000003</v>
      </c>
      <c r="K110" s="184">
        <v>0.28000000000000003</v>
      </c>
      <c r="L110" s="184">
        <v>0.28000000000000003</v>
      </c>
      <c r="M110" s="184">
        <v>0.13</v>
      </c>
      <c r="N110" s="184">
        <v>0.13</v>
      </c>
      <c r="P110" s="119">
        <f t="shared" si="1"/>
        <v>0.28000000000000003</v>
      </c>
    </row>
    <row r="111" spans="2:16" x14ac:dyDescent="0.25">
      <c r="B111" s="184">
        <v>2270002027</v>
      </c>
      <c r="C111" s="184">
        <v>50</v>
      </c>
      <c r="D111" s="184">
        <v>75</v>
      </c>
      <c r="E111" s="184">
        <v>1.2</v>
      </c>
      <c r="F111" s="184">
        <v>0.99</v>
      </c>
      <c r="G111" s="184">
        <v>0.52</v>
      </c>
      <c r="H111" s="184">
        <v>0.37</v>
      </c>
      <c r="I111" s="184">
        <v>0.18</v>
      </c>
      <c r="J111" s="184">
        <v>0.18</v>
      </c>
      <c r="K111" s="184">
        <v>0.18</v>
      </c>
      <c r="L111" s="184">
        <v>0.18</v>
      </c>
      <c r="M111" s="184">
        <v>0.13</v>
      </c>
      <c r="N111" s="184">
        <v>0.13</v>
      </c>
      <c r="P111" s="119">
        <f t="shared" si="1"/>
        <v>0.18</v>
      </c>
    </row>
    <row r="112" spans="2:16" x14ac:dyDescent="0.25">
      <c r="B112" s="184">
        <v>2270002027</v>
      </c>
      <c r="C112" s="184">
        <v>75</v>
      </c>
      <c r="D112" s="184">
        <v>100</v>
      </c>
      <c r="E112" s="184">
        <v>1.2</v>
      </c>
      <c r="F112" s="184">
        <v>0.99</v>
      </c>
      <c r="G112" s="184">
        <v>0.52</v>
      </c>
      <c r="H112" s="184">
        <v>0.37</v>
      </c>
      <c r="I112" s="184">
        <v>0.18</v>
      </c>
      <c r="J112" s="184">
        <v>0.18</v>
      </c>
      <c r="K112" s="184">
        <v>0.18</v>
      </c>
      <c r="L112" s="184">
        <v>0.18</v>
      </c>
      <c r="M112" s="184">
        <v>0.13</v>
      </c>
      <c r="N112" s="184">
        <v>0.13</v>
      </c>
      <c r="P112" s="119">
        <f t="shared" si="1"/>
        <v>0.18</v>
      </c>
    </row>
    <row r="113" spans="2:16" x14ac:dyDescent="0.25">
      <c r="B113" s="184">
        <v>2270002027</v>
      </c>
      <c r="C113" s="184">
        <v>100</v>
      </c>
      <c r="D113" s="184">
        <v>175</v>
      </c>
      <c r="E113" s="184">
        <v>1.2</v>
      </c>
      <c r="F113" s="184">
        <v>0.68</v>
      </c>
      <c r="G113" s="184">
        <v>0.34</v>
      </c>
      <c r="H113" s="184">
        <v>0.34</v>
      </c>
      <c r="I113" s="184">
        <v>0.18</v>
      </c>
      <c r="J113" s="184">
        <v>0.18</v>
      </c>
      <c r="K113" s="184">
        <v>0.18</v>
      </c>
      <c r="L113" s="184">
        <v>0.18</v>
      </c>
      <c r="M113" s="184">
        <v>0.13</v>
      </c>
      <c r="N113" s="184">
        <v>0.13</v>
      </c>
      <c r="P113" s="119">
        <f t="shared" si="1"/>
        <v>0.18</v>
      </c>
    </row>
    <row r="114" spans="2:16" x14ac:dyDescent="0.25">
      <c r="B114" s="184">
        <v>2270002027</v>
      </c>
      <c r="C114" s="184">
        <v>175</v>
      </c>
      <c r="D114" s="184">
        <v>300</v>
      </c>
      <c r="E114" s="184">
        <v>1.2</v>
      </c>
      <c r="F114" s="184">
        <v>0.68</v>
      </c>
      <c r="G114" s="184">
        <v>0.31</v>
      </c>
      <c r="H114" s="184">
        <v>0.31</v>
      </c>
      <c r="I114" s="184">
        <v>0.18</v>
      </c>
      <c r="J114" s="184">
        <v>0.18</v>
      </c>
      <c r="K114" s="184">
        <v>0.18</v>
      </c>
      <c r="L114" s="184">
        <v>0.18</v>
      </c>
      <c r="M114" s="184">
        <v>0.13</v>
      </c>
      <c r="N114" s="184">
        <v>0.13</v>
      </c>
      <c r="P114" s="119">
        <f t="shared" si="1"/>
        <v>0.18</v>
      </c>
    </row>
    <row r="115" spans="2:16" x14ac:dyDescent="0.25">
      <c r="B115" s="184">
        <v>2270002027</v>
      </c>
      <c r="C115" s="184">
        <v>300</v>
      </c>
      <c r="D115" s="184">
        <v>600</v>
      </c>
      <c r="E115" s="184">
        <v>1.2</v>
      </c>
      <c r="F115" s="184">
        <v>0.68</v>
      </c>
      <c r="G115" s="184">
        <v>0.2</v>
      </c>
      <c r="H115" s="184">
        <v>0.17</v>
      </c>
      <c r="I115" s="184">
        <v>0.17</v>
      </c>
      <c r="J115" s="184">
        <v>0.17</v>
      </c>
      <c r="K115" s="184">
        <v>0.17</v>
      </c>
      <c r="L115" s="184">
        <v>0.17</v>
      </c>
      <c r="M115" s="184">
        <v>0.13</v>
      </c>
      <c r="N115" s="184">
        <v>0.13</v>
      </c>
      <c r="P115" s="119">
        <f t="shared" si="1"/>
        <v>0.17</v>
      </c>
    </row>
    <row r="116" spans="2:16" x14ac:dyDescent="0.25">
      <c r="B116" s="184">
        <v>2270002027</v>
      </c>
      <c r="C116" s="184">
        <v>600</v>
      </c>
      <c r="D116" s="184">
        <v>750</v>
      </c>
      <c r="E116" s="184">
        <v>1.2</v>
      </c>
      <c r="F116" s="184">
        <v>0.68</v>
      </c>
      <c r="G116" s="184">
        <v>0.15</v>
      </c>
      <c r="H116" s="184">
        <v>0.17</v>
      </c>
      <c r="I116" s="184">
        <v>0.17</v>
      </c>
      <c r="J116" s="184">
        <v>0.17</v>
      </c>
      <c r="K116" s="184">
        <v>0.17</v>
      </c>
      <c r="L116" s="184">
        <v>0.17</v>
      </c>
      <c r="M116" s="184">
        <v>0.13</v>
      </c>
      <c r="N116" s="184">
        <v>0.13</v>
      </c>
      <c r="P116" s="119">
        <f t="shared" si="1"/>
        <v>0.17</v>
      </c>
    </row>
    <row r="117" spans="2:16" x14ac:dyDescent="0.25">
      <c r="B117" s="184">
        <v>2270002027</v>
      </c>
      <c r="C117" s="184">
        <v>750</v>
      </c>
      <c r="D117" s="184">
        <v>9999</v>
      </c>
      <c r="E117" s="184">
        <v>1.2</v>
      </c>
      <c r="F117" s="184">
        <v>0.68</v>
      </c>
      <c r="G117" s="184">
        <v>0.28999999999999998</v>
      </c>
      <c r="H117" s="184">
        <v>0.17</v>
      </c>
      <c r="I117" s="184">
        <v>0.17</v>
      </c>
      <c r="J117" s="184">
        <v>0.17</v>
      </c>
      <c r="K117" s="184">
        <v>0.17</v>
      </c>
      <c r="L117" s="184">
        <v>0.17</v>
      </c>
      <c r="M117" s="184">
        <v>0.28000000000000003</v>
      </c>
      <c r="N117" s="184">
        <v>0.13</v>
      </c>
      <c r="P117" s="119">
        <f t="shared" si="1"/>
        <v>0.17</v>
      </c>
    </row>
    <row r="118" spans="2:16" x14ac:dyDescent="0.25">
      <c r="B118" s="184">
        <v>2270002030</v>
      </c>
      <c r="C118" s="184">
        <v>0</v>
      </c>
      <c r="D118" s="184">
        <v>11</v>
      </c>
      <c r="E118" s="184">
        <v>1.57</v>
      </c>
      <c r="F118" s="184">
        <v>1.57</v>
      </c>
      <c r="G118" s="184">
        <v>0.8</v>
      </c>
      <c r="H118" s="184">
        <v>0.57999999999999996</v>
      </c>
      <c r="I118" s="184">
        <v>0.57999999999999996</v>
      </c>
      <c r="J118" s="184">
        <v>0.57999999999999996</v>
      </c>
      <c r="K118" s="184">
        <v>0.55000000000000004</v>
      </c>
      <c r="L118" s="184">
        <v>0.55000000000000004</v>
      </c>
      <c r="M118" s="184">
        <v>0.13</v>
      </c>
      <c r="N118" s="184">
        <v>0.13</v>
      </c>
      <c r="P118" s="119">
        <f t="shared" si="1"/>
        <v>0.56499999999999995</v>
      </c>
    </row>
    <row r="119" spans="2:16" x14ac:dyDescent="0.25">
      <c r="B119" s="184">
        <v>2270002030</v>
      </c>
      <c r="C119" s="184">
        <v>11</v>
      </c>
      <c r="D119" s="184">
        <v>16</v>
      </c>
      <c r="E119" s="184">
        <v>1.78</v>
      </c>
      <c r="F119" s="184">
        <v>1.78</v>
      </c>
      <c r="G119" s="184">
        <v>0.46</v>
      </c>
      <c r="H119" s="184">
        <v>0.46</v>
      </c>
      <c r="I119" s="184">
        <v>0.46</v>
      </c>
      <c r="J119" s="184">
        <v>0.46</v>
      </c>
      <c r="K119" s="184">
        <v>0.44</v>
      </c>
      <c r="L119" s="184">
        <v>0.44</v>
      </c>
      <c r="M119" s="184">
        <v>0.13</v>
      </c>
      <c r="N119" s="184">
        <v>0.13</v>
      </c>
      <c r="P119" s="119">
        <f t="shared" si="1"/>
        <v>0.45</v>
      </c>
    </row>
    <row r="120" spans="2:16" x14ac:dyDescent="0.25">
      <c r="B120" s="184">
        <v>2270002030</v>
      </c>
      <c r="C120" s="184">
        <v>16</v>
      </c>
      <c r="D120" s="184">
        <v>25</v>
      </c>
      <c r="E120" s="184">
        <v>1.78</v>
      </c>
      <c r="F120" s="184">
        <v>1.78</v>
      </c>
      <c r="G120" s="184">
        <v>0.46</v>
      </c>
      <c r="H120" s="184">
        <v>0.46</v>
      </c>
      <c r="I120" s="184">
        <v>0.46</v>
      </c>
      <c r="J120" s="184">
        <v>0.46</v>
      </c>
      <c r="K120" s="184">
        <v>0.44</v>
      </c>
      <c r="L120" s="184">
        <v>0.44</v>
      </c>
      <c r="M120" s="184">
        <v>0.13</v>
      </c>
      <c r="N120" s="184">
        <v>0.13</v>
      </c>
      <c r="P120" s="119">
        <f t="shared" si="1"/>
        <v>0.45</v>
      </c>
    </row>
    <row r="121" spans="2:16" x14ac:dyDescent="0.25">
      <c r="B121" s="184">
        <v>2270002030</v>
      </c>
      <c r="C121" s="184">
        <v>25</v>
      </c>
      <c r="D121" s="184">
        <v>50</v>
      </c>
      <c r="E121" s="184">
        <v>1.88</v>
      </c>
      <c r="F121" s="184">
        <v>1.88</v>
      </c>
      <c r="G121" s="184">
        <v>0.28999999999999998</v>
      </c>
      <c r="H121" s="184">
        <v>0.28999999999999998</v>
      </c>
      <c r="I121" s="184">
        <v>0.28999999999999998</v>
      </c>
      <c r="J121" s="184">
        <v>0.28999999999999998</v>
      </c>
      <c r="K121" s="184">
        <v>0.28000000000000003</v>
      </c>
      <c r="L121" s="184">
        <v>0.28000000000000003</v>
      </c>
      <c r="M121" s="184">
        <v>0.13</v>
      </c>
      <c r="N121" s="184">
        <v>0.13</v>
      </c>
      <c r="P121" s="119">
        <f t="shared" si="1"/>
        <v>0.28500000000000003</v>
      </c>
    </row>
    <row r="122" spans="2:16" x14ac:dyDescent="0.25">
      <c r="B122" s="184">
        <v>2270002030</v>
      </c>
      <c r="C122" s="184">
        <v>50</v>
      </c>
      <c r="D122" s="184">
        <v>75</v>
      </c>
      <c r="E122" s="184">
        <v>1.1499999999999999</v>
      </c>
      <c r="F122" s="184">
        <v>1.03</v>
      </c>
      <c r="G122" s="184">
        <v>0.54</v>
      </c>
      <c r="H122" s="184">
        <v>0.38</v>
      </c>
      <c r="I122" s="184">
        <v>0.19</v>
      </c>
      <c r="J122" s="184">
        <v>0.19</v>
      </c>
      <c r="K122" s="184">
        <v>0.18</v>
      </c>
      <c r="L122" s="184">
        <v>0.18</v>
      </c>
      <c r="M122" s="184">
        <v>0.13</v>
      </c>
      <c r="N122" s="184">
        <v>0.13</v>
      </c>
      <c r="P122" s="119">
        <f t="shared" si="1"/>
        <v>0.185</v>
      </c>
    </row>
    <row r="123" spans="2:16" x14ac:dyDescent="0.25">
      <c r="B123" s="184">
        <v>2270002030</v>
      </c>
      <c r="C123" s="184">
        <v>75</v>
      </c>
      <c r="D123" s="184">
        <v>100</v>
      </c>
      <c r="E123" s="184">
        <v>1.1499999999999999</v>
      </c>
      <c r="F123" s="184">
        <v>1.03</v>
      </c>
      <c r="G123" s="184">
        <v>0.54</v>
      </c>
      <c r="H123" s="184">
        <v>0.38</v>
      </c>
      <c r="I123" s="184">
        <v>0.19</v>
      </c>
      <c r="J123" s="184">
        <v>0.19</v>
      </c>
      <c r="K123" s="184">
        <v>0.18</v>
      </c>
      <c r="L123" s="184">
        <v>0.18</v>
      </c>
      <c r="M123" s="184">
        <v>0.13</v>
      </c>
      <c r="N123" s="184">
        <v>0.13</v>
      </c>
      <c r="P123" s="119">
        <f t="shared" si="1"/>
        <v>0.185</v>
      </c>
    </row>
    <row r="124" spans="2:16" x14ac:dyDescent="0.25">
      <c r="B124" s="184">
        <v>2270002030</v>
      </c>
      <c r="C124" s="184">
        <v>100</v>
      </c>
      <c r="D124" s="184">
        <v>175</v>
      </c>
      <c r="E124" s="184">
        <v>1.1499999999999999</v>
      </c>
      <c r="F124" s="184">
        <v>0.71</v>
      </c>
      <c r="G124" s="184">
        <v>0.35</v>
      </c>
      <c r="H124" s="184">
        <v>0.35</v>
      </c>
      <c r="I124" s="184">
        <v>0.19</v>
      </c>
      <c r="J124" s="184">
        <v>0.19</v>
      </c>
      <c r="K124" s="184">
        <v>0.19</v>
      </c>
      <c r="L124" s="184">
        <v>0.18</v>
      </c>
      <c r="M124" s="184">
        <v>0.13</v>
      </c>
      <c r="N124" s="184">
        <v>0.13</v>
      </c>
      <c r="P124" s="119">
        <f t="shared" si="1"/>
        <v>0.19</v>
      </c>
    </row>
    <row r="125" spans="2:16" x14ac:dyDescent="0.25">
      <c r="B125" s="184">
        <v>2270002030</v>
      </c>
      <c r="C125" s="184">
        <v>175</v>
      </c>
      <c r="D125" s="184">
        <v>300</v>
      </c>
      <c r="E125" s="184">
        <v>1.1499999999999999</v>
      </c>
      <c r="F125" s="184">
        <v>0.71</v>
      </c>
      <c r="G125" s="184">
        <v>0.32</v>
      </c>
      <c r="H125" s="184">
        <v>0.32</v>
      </c>
      <c r="I125" s="184">
        <v>0.19</v>
      </c>
      <c r="J125" s="184">
        <v>0.19</v>
      </c>
      <c r="K125" s="184">
        <v>0.19</v>
      </c>
      <c r="L125" s="184">
        <v>0.18</v>
      </c>
      <c r="M125" s="184">
        <v>0.13</v>
      </c>
      <c r="N125" s="184">
        <v>0.13</v>
      </c>
      <c r="P125" s="119">
        <f t="shared" si="1"/>
        <v>0.19</v>
      </c>
    </row>
    <row r="126" spans="2:16" x14ac:dyDescent="0.25">
      <c r="B126" s="184">
        <v>2270002030</v>
      </c>
      <c r="C126" s="184">
        <v>300</v>
      </c>
      <c r="D126" s="184">
        <v>600</v>
      </c>
      <c r="E126" s="184">
        <v>1.1499999999999999</v>
      </c>
      <c r="F126" s="184">
        <v>0.71</v>
      </c>
      <c r="G126" s="184">
        <v>0.21</v>
      </c>
      <c r="H126" s="184">
        <v>0.17</v>
      </c>
      <c r="I126" s="184">
        <v>0.17</v>
      </c>
      <c r="J126" s="184">
        <v>0.17</v>
      </c>
      <c r="K126" s="184">
        <v>0.17</v>
      </c>
      <c r="L126" s="184">
        <v>0.17</v>
      </c>
      <c r="M126" s="184">
        <v>0.13</v>
      </c>
      <c r="N126" s="184">
        <v>0.13</v>
      </c>
      <c r="P126" s="119">
        <f t="shared" si="1"/>
        <v>0.17</v>
      </c>
    </row>
    <row r="127" spans="2:16" x14ac:dyDescent="0.25">
      <c r="B127" s="184">
        <v>2270002030</v>
      </c>
      <c r="C127" s="184">
        <v>600</v>
      </c>
      <c r="D127" s="184">
        <v>750</v>
      </c>
      <c r="E127" s="184">
        <v>1.1499999999999999</v>
      </c>
      <c r="F127" s="184">
        <v>0.71</v>
      </c>
      <c r="G127" s="184">
        <v>0.15</v>
      </c>
      <c r="H127" s="184">
        <v>0.17</v>
      </c>
      <c r="I127" s="184">
        <v>0.17</v>
      </c>
      <c r="J127" s="184">
        <v>0.17</v>
      </c>
      <c r="K127" s="184">
        <v>0.17</v>
      </c>
      <c r="L127" s="184">
        <v>0.17</v>
      </c>
      <c r="M127" s="184">
        <v>0.13</v>
      </c>
      <c r="N127" s="184">
        <v>0.13</v>
      </c>
      <c r="P127" s="119">
        <f t="shared" si="1"/>
        <v>0.17</v>
      </c>
    </row>
    <row r="128" spans="2:16" x14ac:dyDescent="0.25">
      <c r="B128" s="184">
        <v>2270002030</v>
      </c>
      <c r="C128" s="184">
        <v>750</v>
      </c>
      <c r="D128" s="184">
        <v>9999</v>
      </c>
      <c r="E128" s="184">
        <v>1.1499999999999999</v>
      </c>
      <c r="F128" s="184">
        <v>0.71</v>
      </c>
      <c r="G128" s="184">
        <v>0.3</v>
      </c>
      <c r="H128" s="184">
        <v>0.17</v>
      </c>
      <c r="I128" s="184">
        <v>0.17</v>
      </c>
      <c r="J128" s="184">
        <v>0.17</v>
      </c>
      <c r="K128" s="184">
        <v>0.17</v>
      </c>
      <c r="L128" s="184">
        <v>0.17</v>
      </c>
      <c r="M128" s="184">
        <v>0.28000000000000003</v>
      </c>
      <c r="N128" s="184">
        <v>0.13</v>
      </c>
      <c r="P128" s="119">
        <f t="shared" si="1"/>
        <v>0.17</v>
      </c>
    </row>
    <row r="129" spans="2:16" x14ac:dyDescent="0.25">
      <c r="B129" s="184">
        <v>2270002033</v>
      </c>
      <c r="C129" s="184">
        <v>0</v>
      </c>
      <c r="D129" s="184">
        <v>11</v>
      </c>
      <c r="E129" s="184">
        <v>1.5</v>
      </c>
      <c r="F129" s="184">
        <v>1.5</v>
      </c>
      <c r="G129" s="184">
        <v>0.76</v>
      </c>
      <c r="H129" s="184">
        <v>0.55000000000000004</v>
      </c>
      <c r="I129" s="184">
        <v>0.55000000000000004</v>
      </c>
      <c r="J129" s="184">
        <v>0.55000000000000004</v>
      </c>
      <c r="K129" s="184">
        <v>0.55000000000000004</v>
      </c>
      <c r="L129" s="184">
        <v>0.55000000000000004</v>
      </c>
      <c r="M129" s="184">
        <v>0.13</v>
      </c>
      <c r="N129" s="184">
        <v>0.13</v>
      </c>
      <c r="P129" s="119">
        <f t="shared" si="1"/>
        <v>0.55000000000000004</v>
      </c>
    </row>
    <row r="130" spans="2:16" x14ac:dyDescent="0.25">
      <c r="B130" s="184">
        <v>2270002033</v>
      </c>
      <c r="C130" s="184">
        <v>11</v>
      </c>
      <c r="D130" s="184">
        <v>16</v>
      </c>
      <c r="E130" s="184">
        <v>1.7</v>
      </c>
      <c r="F130" s="184">
        <v>1.7</v>
      </c>
      <c r="G130" s="184">
        <v>0.44</v>
      </c>
      <c r="H130" s="184">
        <v>0.44</v>
      </c>
      <c r="I130" s="184">
        <v>0.44</v>
      </c>
      <c r="J130" s="184">
        <v>0.44</v>
      </c>
      <c r="K130" s="184">
        <v>0.44</v>
      </c>
      <c r="L130" s="184">
        <v>0.44</v>
      </c>
      <c r="M130" s="184">
        <v>0.13</v>
      </c>
      <c r="N130" s="184">
        <v>0.13</v>
      </c>
      <c r="P130" s="119">
        <f t="shared" si="1"/>
        <v>0.44</v>
      </c>
    </row>
    <row r="131" spans="2:16" x14ac:dyDescent="0.25">
      <c r="B131" s="184">
        <v>2270002033</v>
      </c>
      <c r="C131" s="184">
        <v>16</v>
      </c>
      <c r="D131" s="184">
        <v>25</v>
      </c>
      <c r="E131" s="184">
        <v>1.7</v>
      </c>
      <c r="F131" s="184">
        <v>1.7</v>
      </c>
      <c r="G131" s="184">
        <v>0.44</v>
      </c>
      <c r="H131" s="184">
        <v>0.44</v>
      </c>
      <c r="I131" s="184">
        <v>0.44</v>
      </c>
      <c r="J131" s="184">
        <v>0.44</v>
      </c>
      <c r="K131" s="184">
        <v>0.44</v>
      </c>
      <c r="L131" s="184">
        <v>0.44</v>
      </c>
      <c r="M131" s="184">
        <v>0.13</v>
      </c>
      <c r="N131" s="184">
        <v>0.13</v>
      </c>
      <c r="P131" s="119">
        <f t="shared" si="1"/>
        <v>0.44</v>
      </c>
    </row>
    <row r="132" spans="2:16" x14ac:dyDescent="0.25">
      <c r="B132" s="184">
        <v>2270002033</v>
      </c>
      <c r="C132" s="184">
        <v>25</v>
      </c>
      <c r="D132" s="184">
        <v>50</v>
      </c>
      <c r="E132" s="184">
        <v>1.8</v>
      </c>
      <c r="F132" s="184">
        <v>1.8</v>
      </c>
      <c r="G132" s="184">
        <v>0.28000000000000003</v>
      </c>
      <c r="H132" s="184">
        <v>0.28000000000000003</v>
      </c>
      <c r="I132" s="184">
        <v>0.28000000000000003</v>
      </c>
      <c r="J132" s="184">
        <v>0.28000000000000003</v>
      </c>
      <c r="K132" s="184">
        <v>0.28000000000000003</v>
      </c>
      <c r="L132" s="184">
        <v>0.28000000000000003</v>
      </c>
      <c r="M132" s="184">
        <v>0.13</v>
      </c>
      <c r="N132" s="184">
        <v>0.13</v>
      </c>
      <c r="P132" s="119">
        <f t="shared" si="1"/>
        <v>0.28000000000000003</v>
      </c>
    </row>
    <row r="133" spans="2:16" x14ac:dyDescent="0.25">
      <c r="B133" s="184">
        <v>2270002033</v>
      </c>
      <c r="C133" s="184">
        <v>50</v>
      </c>
      <c r="D133" s="184">
        <v>75</v>
      </c>
      <c r="E133" s="184">
        <v>1.01</v>
      </c>
      <c r="F133" s="184">
        <v>0.99</v>
      </c>
      <c r="G133" s="184">
        <v>0.52</v>
      </c>
      <c r="H133" s="184">
        <v>0.37</v>
      </c>
      <c r="I133" s="184">
        <v>0.18</v>
      </c>
      <c r="J133" s="184">
        <v>0.18</v>
      </c>
      <c r="K133" s="184">
        <v>0.18</v>
      </c>
      <c r="L133" s="184">
        <v>0.18</v>
      </c>
      <c r="M133" s="184">
        <v>0.13</v>
      </c>
      <c r="N133" s="184">
        <v>0.13</v>
      </c>
      <c r="P133" s="119">
        <f t="shared" si="1"/>
        <v>0.18</v>
      </c>
    </row>
    <row r="134" spans="2:16" x14ac:dyDescent="0.25">
      <c r="B134" s="184">
        <v>2270002033</v>
      </c>
      <c r="C134" s="184">
        <v>75</v>
      </c>
      <c r="D134" s="184">
        <v>100</v>
      </c>
      <c r="E134" s="184">
        <v>1.01</v>
      </c>
      <c r="F134" s="184">
        <v>0.99</v>
      </c>
      <c r="G134" s="184">
        <v>0.52</v>
      </c>
      <c r="H134" s="184">
        <v>0.37</v>
      </c>
      <c r="I134" s="184">
        <v>0.18</v>
      </c>
      <c r="J134" s="184">
        <v>0.18</v>
      </c>
      <c r="K134" s="184">
        <v>0.18</v>
      </c>
      <c r="L134" s="184">
        <v>0.18</v>
      </c>
      <c r="M134" s="184">
        <v>0.13</v>
      </c>
      <c r="N134" s="184">
        <v>0.13</v>
      </c>
      <c r="P134" s="119">
        <f t="shared" si="1"/>
        <v>0.18</v>
      </c>
    </row>
    <row r="135" spans="2:16" x14ac:dyDescent="0.25">
      <c r="B135" s="184">
        <v>2270002033</v>
      </c>
      <c r="C135" s="184">
        <v>100</v>
      </c>
      <c r="D135" s="184">
        <v>175</v>
      </c>
      <c r="E135" s="184">
        <v>1.01</v>
      </c>
      <c r="F135" s="184">
        <v>0.68</v>
      </c>
      <c r="G135" s="184">
        <v>0.34</v>
      </c>
      <c r="H135" s="184">
        <v>0.34</v>
      </c>
      <c r="I135" s="184">
        <v>0.18</v>
      </c>
      <c r="J135" s="184">
        <v>0.18</v>
      </c>
      <c r="K135" s="184">
        <v>0.18</v>
      </c>
      <c r="L135" s="184">
        <v>0.18</v>
      </c>
      <c r="M135" s="184">
        <v>0.13</v>
      </c>
      <c r="N135" s="184">
        <v>0.13</v>
      </c>
      <c r="P135" s="119">
        <f t="shared" si="1"/>
        <v>0.18</v>
      </c>
    </row>
    <row r="136" spans="2:16" x14ac:dyDescent="0.25">
      <c r="B136" s="184">
        <v>2270002033</v>
      </c>
      <c r="C136" s="184">
        <v>175</v>
      </c>
      <c r="D136" s="184">
        <v>300</v>
      </c>
      <c r="E136" s="184">
        <v>1.01</v>
      </c>
      <c r="F136" s="184">
        <v>0.68</v>
      </c>
      <c r="G136" s="184">
        <v>0.31</v>
      </c>
      <c r="H136" s="184">
        <v>0.31</v>
      </c>
      <c r="I136" s="184">
        <v>0.18</v>
      </c>
      <c r="J136" s="184">
        <v>0.18</v>
      </c>
      <c r="K136" s="184">
        <v>0.18</v>
      </c>
      <c r="L136" s="184">
        <v>0.18</v>
      </c>
      <c r="M136" s="184">
        <v>0.13</v>
      </c>
      <c r="N136" s="184">
        <v>0.13</v>
      </c>
      <c r="P136" s="119">
        <f t="shared" si="1"/>
        <v>0.18</v>
      </c>
    </row>
    <row r="137" spans="2:16" x14ac:dyDescent="0.25">
      <c r="B137" s="184">
        <v>2270002033</v>
      </c>
      <c r="C137" s="184">
        <v>300</v>
      </c>
      <c r="D137" s="184">
        <v>600</v>
      </c>
      <c r="E137" s="184">
        <v>1.01</v>
      </c>
      <c r="F137" s="184">
        <v>0.68</v>
      </c>
      <c r="G137" s="184">
        <v>0.2</v>
      </c>
      <c r="H137" s="184">
        <v>0.17</v>
      </c>
      <c r="I137" s="184">
        <v>0.17</v>
      </c>
      <c r="J137" s="184">
        <v>0.17</v>
      </c>
      <c r="K137" s="184">
        <v>0.17</v>
      </c>
      <c r="L137" s="184">
        <v>0.17</v>
      </c>
      <c r="M137" s="184">
        <v>0.13</v>
      </c>
      <c r="N137" s="184">
        <v>0.13</v>
      </c>
      <c r="P137" s="119">
        <f t="shared" ref="P137:P200" si="2">H137*$G$2+I137*$G$3+K137*$G$4</f>
        <v>0.17</v>
      </c>
    </row>
    <row r="138" spans="2:16" x14ac:dyDescent="0.25">
      <c r="B138" s="184">
        <v>2270002033</v>
      </c>
      <c r="C138" s="184">
        <v>600</v>
      </c>
      <c r="D138" s="184">
        <v>750</v>
      </c>
      <c r="E138" s="184">
        <v>1.01</v>
      </c>
      <c r="F138" s="184">
        <v>0.68</v>
      </c>
      <c r="G138" s="184">
        <v>0.15</v>
      </c>
      <c r="H138" s="184">
        <v>0.17</v>
      </c>
      <c r="I138" s="184">
        <v>0.17</v>
      </c>
      <c r="J138" s="184">
        <v>0.17</v>
      </c>
      <c r="K138" s="184">
        <v>0.17</v>
      </c>
      <c r="L138" s="184">
        <v>0.17</v>
      </c>
      <c r="M138" s="184">
        <v>0.13</v>
      </c>
      <c r="N138" s="184">
        <v>0.13</v>
      </c>
      <c r="P138" s="119">
        <f t="shared" si="2"/>
        <v>0.17</v>
      </c>
    </row>
    <row r="139" spans="2:16" x14ac:dyDescent="0.25">
      <c r="B139" s="184">
        <v>2270002033</v>
      </c>
      <c r="C139" s="184">
        <v>750</v>
      </c>
      <c r="D139" s="184">
        <v>9999</v>
      </c>
      <c r="E139" s="184">
        <v>1.01</v>
      </c>
      <c r="F139" s="184">
        <v>0.68</v>
      </c>
      <c r="G139" s="184">
        <v>0.28999999999999998</v>
      </c>
      <c r="H139" s="184">
        <v>0.17</v>
      </c>
      <c r="I139" s="184">
        <v>0.17</v>
      </c>
      <c r="J139" s="184">
        <v>0.17</v>
      </c>
      <c r="K139" s="184">
        <v>0.17</v>
      </c>
      <c r="L139" s="184">
        <v>0.17</v>
      </c>
      <c r="M139" s="184">
        <v>0.28000000000000003</v>
      </c>
      <c r="N139" s="184">
        <v>0.13</v>
      </c>
      <c r="P139" s="119">
        <f t="shared" si="2"/>
        <v>0.17</v>
      </c>
    </row>
    <row r="140" spans="2:16" x14ac:dyDescent="0.25">
      <c r="B140" s="184">
        <v>2270002036</v>
      </c>
      <c r="C140" s="184">
        <v>0</v>
      </c>
      <c r="D140" s="184">
        <v>11</v>
      </c>
      <c r="E140" s="184">
        <v>1.57</v>
      </c>
      <c r="F140" s="184">
        <v>1.57</v>
      </c>
      <c r="G140" s="184">
        <v>0.8</v>
      </c>
      <c r="H140" s="184">
        <v>0.57999999999999996</v>
      </c>
      <c r="I140" s="184">
        <v>0.57999999999999996</v>
      </c>
      <c r="J140" s="184">
        <v>0.57999999999999996</v>
      </c>
      <c r="K140" s="184">
        <v>0.55000000000000004</v>
      </c>
      <c r="L140" s="184">
        <v>0.55000000000000004</v>
      </c>
      <c r="M140" s="184">
        <v>0.13</v>
      </c>
      <c r="N140" s="184">
        <v>0.13</v>
      </c>
      <c r="P140" s="119">
        <f t="shared" si="2"/>
        <v>0.56499999999999995</v>
      </c>
    </row>
    <row r="141" spans="2:16" x14ac:dyDescent="0.25">
      <c r="B141" s="184">
        <v>2270002036</v>
      </c>
      <c r="C141" s="184">
        <v>11</v>
      </c>
      <c r="D141" s="184">
        <v>16</v>
      </c>
      <c r="E141" s="184">
        <v>1.78</v>
      </c>
      <c r="F141" s="184">
        <v>1.78</v>
      </c>
      <c r="G141" s="184">
        <v>0.46</v>
      </c>
      <c r="H141" s="184">
        <v>0.46</v>
      </c>
      <c r="I141" s="184">
        <v>0.46</v>
      </c>
      <c r="J141" s="184">
        <v>0.46</v>
      </c>
      <c r="K141" s="184">
        <v>0.44</v>
      </c>
      <c r="L141" s="184">
        <v>0.44</v>
      </c>
      <c r="M141" s="184">
        <v>0.13</v>
      </c>
      <c r="N141" s="184">
        <v>0.13</v>
      </c>
      <c r="P141" s="119">
        <f t="shared" si="2"/>
        <v>0.45</v>
      </c>
    </row>
    <row r="142" spans="2:16" x14ac:dyDescent="0.25">
      <c r="B142" s="184">
        <v>2270002036</v>
      </c>
      <c r="C142" s="184">
        <v>16</v>
      </c>
      <c r="D142" s="184">
        <v>25</v>
      </c>
      <c r="E142" s="184">
        <v>1.78</v>
      </c>
      <c r="F142" s="184">
        <v>1.78</v>
      </c>
      <c r="G142" s="184">
        <v>0.46</v>
      </c>
      <c r="H142" s="184">
        <v>0.46</v>
      </c>
      <c r="I142" s="184">
        <v>0.46</v>
      </c>
      <c r="J142" s="184">
        <v>0.46</v>
      </c>
      <c r="K142" s="184">
        <v>0.44</v>
      </c>
      <c r="L142" s="184">
        <v>0.44</v>
      </c>
      <c r="M142" s="184">
        <v>0.13</v>
      </c>
      <c r="N142" s="184">
        <v>0.13</v>
      </c>
      <c r="P142" s="119">
        <f t="shared" si="2"/>
        <v>0.45</v>
      </c>
    </row>
    <row r="143" spans="2:16" x14ac:dyDescent="0.25">
      <c r="B143" s="184">
        <v>2270002036</v>
      </c>
      <c r="C143" s="184">
        <v>25</v>
      </c>
      <c r="D143" s="184">
        <v>50</v>
      </c>
      <c r="E143" s="184">
        <v>1.88</v>
      </c>
      <c r="F143" s="184">
        <v>1.88</v>
      </c>
      <c r="G143" s="184">
        <v>0.28999999999999998</v>
      </c>
      <c r="H143" s="184">
        <v>0.28999999999999998</v>
      </c>
      <c r="I143" s="184">
        <v>0.28999999999999998</v>
      </c>
      <c r="J143" s="184">
        <v>0.28999999999999998</v>
      </c>
      <c r="K143" s="184">
        <v>0.28000000000000003</v>
      </c>
      <c r="L143" s="184">
        <v>0.28000000000000003</v>
      </c>
      <c r="M143" s="184">
        <v>0.13</v>
      </c>
      <c r="N143" s="184">
        <v>0.13</v>
      </c>
      <c r="P143" s="119">
        <f t="shared" si="2"/>
        <v>0.28500000000000003</v>
      </c>
    </row>
    <row r="144" spans="2:16" x14ac:dyDescent="0.25">
      <c r="B144" s="184">
        <v>2270002036</v>
      </c>
      <c r="C144" s="184">
        <v>50</v>
      </c>
      <c r="D144" s="184">
        <v>75</v>
      </c>
      <c r="E144" s="184">
        <v>0.52</v>
      </c>
      <c r="F144" s="184">
        <v>1.03</v>
      </c>
      <c r="G144" s="184">
        <v>0.54</v>
      </c>
      <c r="H144" s="184">
        <v>0.38</v>
      </c>
      <c r="I144" s="184">
        <v>0.19</v>
      </c>
      <c r="J144" s="184">
        <v>0.19</v>
      </c>
      <c r="K144" s="184">
        <v>0.18</v>
      </c>
      <c r="L144" s="184">
        <v>0.18</v>
      </c>
      <c r="M144" s="184">
        <v>0.13</v>
      </c>
      <c r="N144" s="184">
        <v>0.13</v>
      </c>
      <c r="P144" s="119">
        <f t="shared" si="2"/>
        <v>0.185</v>
      </c>
    </row>
    <row r="145" spans="2:16" x14ac:dyDescent="0.25">
      <c r="B145" s="184">
        <v>2270002036</v>
      </c>
      <c r="C145" s="184">
        <v>75</v>
      </c>
      <c r="D145" s="184">
        <v>100</v>
      </c>
      <c r="E145" s="184">
        <v>0.52</v>
      </c>
      <c r="F145" s="184">
        <v>1.03</v>
      </c>
      <c r="G145" s="184">
        <v>0.54</v>
      </c>
      <c r="H145" s="184">
        <v>0.38</v>
      </c>
      <c r="I145" s="184">
        <v>0.19</v>
      </c>
      <c r="J145" s="184">
        <v>0.19</v>
      </c>
      <c r="K145" s="184">
        <v>0.18</v>
      </c>
      <c r="L145" s="184">
        <v>0.18</v>
      </c>
      <c r="M145" s="184">
        <v>0.13</v>
      </c>
      <c r="N145" s="184">
        <v>0.13</v>
      </c>
      <c r="P145" s="119">
        <f t="shared" si="2"/>
        <v>0.185</v>
      </c>
    </row>
    <row r="146" spans="2:16" x14ac:dyDescent="0.25">
      <c r="B146" s="184">
        <v>2270002036</v>
      </c>
      <c r="C146" s="184">
        <v>100</v>
      </c>
      <c r="D146" s="184">
        <v>175</v>
      </c>
      <c r="E146" s="184">
        <v>0.52</v>
      </c>
      <c r="F146" s="184">
        <v>0.71</v>
      </c>
      <c r="G146" s="184">
        <v>0.35</v>
      </c>
      <c r="H146" s="184">
        <v>0.35</v>
      </c>
      <c r="I146" s="184">
        <v>0.19</v>
      </c>
      <c r="J146" s="184">
        <v>0.19</v>
      </c>
      <c r="K146" s="184">
        <v>0.19</v>
      </c>
      <c r="L146" s="184">
        <v>0.18</v>
      </c>
      <c r="M146" s="184">
        <v>0.13</v>
      </c>
      <c r="N146" s="184">
        <v>0.13</v>
      </c>
      <c r="P146" s="119">
        <f t="shared" si="2"/>
        <v>0.19</v>
      </c>
    </row>
    <row r="147" spans="2:16" x14ac:dyDescent="0.25">
      <c r="B147" s="184">
        <v>2270002036</v>
      </c>
      <c r="C147" s="184">
        <v>175</v>
      </c>
      <c r="D147" s="184">
        <v>300</v>
      </c>
      <c r="E147" s="184">
        <v>0.52</v>
      </c>
      <c r="F147" s="184">
        <v>0.71</v>
      </c>
      <c r="G147" s="184">
        <v>0.32</v>
      </c>
      <c r="H147" s="184">
        <v>0.32</v>
      </c>
      <c r="I147" s="184">
        <v>0.19</v>
      </c>
      <c r="J147" s="184">
        <v>0.19</v>
      </c>
      <c r="K147" s="184">
        <v>0.19</v>
      </c>
      <c r="L147" s="184">
        <v>0.18</v>
      </c>
      <c r="M147" s="184">
        <v>0.13</v>
      </c>
      <c r="N147" s="184">
        <v>0.13</v>
      </c>
      <c r="P147" s="119">
        <f t="shared" si="2"/>
        <v>0.19</v>
      </c>
    </row>
    <row r="148" spans="2:16" x14ac:dyDescent="0.25">
      <c r="B148" s="184">
        <v>2270002036</v>
      </c>
      <c r="C148" s="184">
        <v>300</v>
      </c>
      <c r="D148" s="184">
        <v>600</v>
      </c>
      <c r="E148" s="184">
        <v>0.52</v>
      </c>
      <c r="F148" s="184">
        <v>0.71</v>
      </c>
      <c r="G148" s="184">
        <v>0.21</v>
      </c>
      <c r="H148" s="184">
        <v>0.17</v>
      </c>
      <c r="I148" s="184">
        <v>0.17</v>
      </c>
      <c r="J148" s="184">
        <v>0.17</v>
      </c>
      <c r="K148" s="184">
        <v>0.17</v>
      </c>
      <c r="L148" s="184">
        <v>0.17</v>
      </c>
      <c r="M148" s="184">
        <v>0.13</v>
      </c>
      <c r="N148" s="184">
        <v>0.13</v>
      </c>
      <c r="P148" s="119">
        <f t="shared" si="2"/>
        <v>0.17</v>
      </c>
    </row>
    <row r="149" spans="2:16" x14ac:dyDescent="0.25">
      <c r="B149" s="184">
        <v>2270002036</v>
      </c>
      <c r="C149" s="184">
        <v>600</v>
      </c>
      <c r="D149" s="184">
        <v>750</v>
      </c>
      <c r="E149" s="184">
        <v>0.52</v>
      </c>
      <c r="F149" s="184">
        <v>0.71</v>
      </c>
      <c r="G149" s="184">
        <v>0.15</v>
      </c>
      <c r="H149" s="184">
        <v>0.17</v>
      </c>
      <c r="I149" s="184">
        <v>0.17</v>
      </c>
      <c r="J149" s="184">
        <v>0.17</v>
      </c>
      <c r="K149" s="184">
        <v>0.17</v>
      </c>
      <c r="L149" s="184">
        <v>0.17</v>
      </c>
      <c r="M149" s="184">
        <v>0.13</v>
      </c>
      <c r="N149" s="184">
        <v>0.13</v>
      </c>
      <c r="P149" s="119">
        <f t="shared" si="2"/>
        <v>0.17</v>
      </c>
    </row>
    <row r="150" spans="2:16" x14ac:dyDescent="0.25">
      <c r="B150" s="184">
        <v>2270002036</v>
      </c>
      <c r="C150" s="184">
        <v>750</v>
      </c>
      <c r="D150" s="184">
        <v>9999</v>
      </c>
      <c r="E150" s="184">
        <v>0.52</v>
      </c>
      <c r="F150" s="184">
        <v>0.71</v>
      </c>
      <c r="G150" s="184">
        <v>0.3</v>
      </c>
      <c r="H150" s="184">
        <v>0.17</v>
      </c>
      <c r="I150" s="184">
        <v>0.17</v>
      </c>
      <c r="J150" s="184">
        <v>0.17</v>
      </c>
      <c r="K150" s="184">
        <v>0.17</v>
      </c>
      <c r="L150" s="184">
        <v>0.17</v>
      </c>
      <c r="M150" s="184">
        <v>0.28000000000000003</v>
      </c>
      <c r="N150" s="184">
        <v>0.13</v>
      </c>
      <c r="P150" s="119">
        <f t="shared" si="2"/>
        <v>0.17</v>
      </c>
    </row>
    <row r="151" spans="2:16" x14ac:dyDescent="0.25">
      <c r="B151" s="184">
        <v>2270002039</v>
      </c>
      <c r="C151" s="184">
        <v>0</v>
      </c>
      <c r="D151" s="184">
        <v>11</v>
      </c>
      <c r="E151" s="184">
        <v>1.57</v>
      </c>
      <c r="F151" s="184">
        <v>1.57</v>
      </c>
      <c r="G151" s="184">
        <v>0.8</v>
      </c>
      <c r="H151" s="184">
        <v>0.57999999999999996</v>
      </c>
      <c r="I151" s="184">
        <v>0.57999999999999996</v>
      </c>
      <c r="J151" s="184">
        <v>0.57999999999999996</v>
      </c>
      <c r="K151" s="184">
        <v>0.55000000000000004</v>
      </c>
      <c r="L151" s="184">
        <v>0.55000000000000004</v>
      </c>
      <c r="M151" s="184">
        <v>0.13</v>
      </c>
      <c r="N151" s="184">
        <v>0.13</v>
      </c>
      <c r="P151" s="119">
        <f t="shared" si="2"/>
        <v>0.56499999999999995</v>
      </c>
    </row>
    <row r="152" spans="2:16" x14ac:dyDescent="0.25">
      <c r="B152" s="184">
        <v>2270002039</v>
      </c>
      <c r="C152" s="184">
        <v>11</v>
      </c>
      <c r="D152" s="184">
        <v>16</v>
      </c>
      <c r="E152" s="184">
        <v>1.78</v>
      </c>
      <c r="F152" s="184">
        <v>1.78</v>
      </c>
      <c r="G152" s="184">
        <v>0.46</v>
      </c>
      <c r="H152" s="184">
        <v>0.46</v>
      </c>
      <c r="I152" s="184">
        <v>0.46</v>
      </c>
      <c r="J152" s="184">
        <v>0.46</v>
      </c>
      <c r="K152" s="184">
        <v>0.44</v>
      </c>
      <c r="L152" s="184">
        <v>0.44</v>
      </c>
      <c r="M152" s="184">
        <v>0.13</v>
      </c>
      <c r="N152" s="184">
        <v>0.13</v>
      </c>
      <c r="P152" s="119">
        <f t="shared" si="2"/>
        <v>0.45</v>
      </c>
    </row>
    <row r="153" spans="2:16" x14ac:dyDescent="0.25">
      <c r="B153" s="184">
        <v>2270002039</v>
      </c>
      <c r="C153" s="184">
        <v>16</v>
      </c>
      <c r="D153" s="184">
        <v>25</v>
      </c>
      <c r="E153" s="184">
        <v>1.78</v>
      </c>
      <c r="F153" s="184">
        <v>1.78</v>
      </c>
      <c r="G153" s="184">
        <v>0.46</v>
      </c>
      <c r="H153" s="184">
        <v>0.46</v>
      </c>
      <c r="I153" s="184">
        <v>0.46</v>
      </c>
      <c r="J153" s="184">
        <v>0.46</v>
      </c>
      <c r="K153" s="184">
        <v>0.44</v>
      </c>
      <c r="L153" s="184">
        <v>0.44</v>
      </c>
      <c r="M153" s="184">
        <v>0.13</v>
      </c>
      <c r="N153" s="184">
        <v>0.13</v>
      </c>
      <c r="P153" s="119">
        <f t="shared" si="2"/>
        <v>0.45</v>
      </c>
    </row>
    <row r="154" spans="2:16" x14ac:dyDescent="0.25">
      <c r="B154" s="184">
        <v>2270002039</v>
      </c>
      <c r="C154" s="184">
        <v>25</v>
      </c>
      <c r="D154" s="184">
        <v>50</v>
      </c>
      <c r="E154" s="184">
        <v>1.88</v>
      </c>
      <c r="F154" s="184">
        <v>1.88</v>
      </c>
      <c r="G154" s="184">
        <v>0.28999999999999998</v>
      </c>
      <c r="H154" s="184">
        <v>0.28999999999999998</v>
      </c>
      <c r="I154" s="184">
        <v>0.28999999999999998</v>
      </c>
      <c r="J154" s="184">
        <v>0.28999999999999998</v>
      </c>
      <c r="K154" s="184">
        <v>0.28000000000000003</v>
      </c>
      <c r="L154" s="184">
        <v>0.28000000000000003</v>
      </c>
      <c r="M154" s="184">
        <v>0.13</v>
      </c>
      <c r="N154" s="184">
        <v>0.13</v>
      </c>
      <c r="P154" s="119">
        <f t="shared" si="2"/>
        <v>0.28500000000000003</v>
      </c>
    </row>
    <row r="155" spans="2:16" x14ac:dyDescent="0.25">
      <c r="B155" s="184">
        <v>2270002039</v>
      </c>
      <c r="C155" s="184">
        <v>50</v>
      </c>
      <c r="D155" s="184">
        <v>75</v>
      </c>
      <c r="E155" s="184">
        <v>1.05</v>
      </c>
      <c r="F155" s="184">
        <v>1.03</v>
      </c>
      <c r="G155" s="184">
        <v>0.54</v>
      </c>
      <c r="H155" s="184">
        <v>0.38</v>
      </c>
      <c r="I155" s="184">
        <v>0.19</v>
      </c>
      <c r="J155" s="184">
        <v>0.19</v>
      </c>
      <c r="K155" s="184">
        <v>0.18</v>
      </c>
      <c r="L155" s="184">
        <v>0.18</v>
      </c>
      <c r="M155" s="184">
        <v>0.13</v>
      </c>
      <c r="N155" s="184">
        <v>0.13</v>
      </c>
      <c r="P155" s="119">
        <f t="shared" si="2"/>
        <v>0.185</v>
      </c>
    </row>
    <row r="156" spans="2:16" x14ac:dyDescent="0.25">
      <c r="B156" s="184">
        <v>2270002039</v>
      </c>
      <c r="C156" s="184">
        <v>75</v>
      </c>
      <c r="D156" s="184">
        <v>100</v>
      </c>
      <c r="E156" s="184">
        <v>1.05</v>
      </c>
      <c r="F156" s="184">
        <v>1.03</v>
      </c>
      <c r="G156" s="184">
        <v>0.54</v>
      </c>
      <c r="H156" s="184">
        <v>0.38</v>
      </c>
      <c r="I156" s="184">
        <v>0.19</v>
      </c>
      <c r="J156" s="184">
        <v>0.19</v>
      </c>
      <c r="K156" s="184">
        <v>0.18</v>
      </c>
      <c r="L156" s="184">
        <v>0.18</v>
      </c>
      <c r="M156" s="184">
        <v>0.13</v>
      </c>
      <c r="N156" s="184">
        <v>0.13</v>
      </c>
      <c r="P156" s="119">
        <f t="shared" si="2"/>
        <v>0.185</v>
      </c>
    </row>
    <row r="157" spans="2:16" x14ac:dyDescent="0.25">
      <c r="B157" s="184">
        <v>2270002039</v>
      </c>
      <c r="C157" s="184">
        <v>100</v>
      </c>
      <c r="D157" s="184">
        <v>175</v>
      </c>
      <c r="E157" s="184">
        <v>1.05</v>
      </c>
      <c r="F157" s="184">
        <v>0.71</v>
      </c>
      <c r="G157" s="184">
        <v>0.35</v>
      </c>
      <c r="H157" s="184">
        <v>0.35</v>
      </c>
      <c r="I157" s="184">
        <v>0.19</v>
      </c>
      <c r="J157" s="184">
        <v>0.19</v>
      </c>
      <c r="K157" s="184">
        <v>0.19</v>
      </c>
      <c r="L157" s="184">
        <v>0.18</v>
      </c>
      <c r="M157" s="184">
        <v>0.13</v>
      </c>
      <c r="N157" s="184">
        <v>0.13</v>
      </c>
      <c r="P157" s="119">
        <f t="shared" si="2"/>
        <v>0.19</v>
      </c>
    </row>
    <row r="158" spans="2:16" x14ac:dyDescent="0.25">
      <c r="B158" s="184">
        <v>2270002039</v>
      </c>
      <c r="C158" s="184">
        <v>175</v>
      </c>
      <c r="D158" s="184">
        <v>300</v>
      </c>
      <c r="E158" s="184">
        <v>1.05</v>
      </c>
      <c r="F158" s="184">
        <v>0.71</v>
      </c>
      <c r="G158" s="184">
        <v>0.32</v>
      </c>
      <c r="H158" s="184">
        <v>0.32</v>
      </c>
      <c r="I158" s="184">
        <v>0.19</v>
      </c>
      <c r="J158" s="184">
        <v>0.19</v>
      </c>
      <c r="K158" s="184">
        <v>0.19</v>
      </c>
      <c r="L158" s="184">
        <v>0.18</v>
      </c>
      <c r="M158" s="184">
        <v>0.13</v>
      </c>
      <c r="N158" s="184">
        <v>0.13</v>
      </c>
      <c r="P158" s="119">
        <f t="shared" si="2"/>
        <v>0.19</v>
      </c>
    </row>
    <row r="159" spans="2:16" x14ac:dyDescent="0.25">
      <c r="B159" s="184">
        <v>2270002039</v>
      </c>
      <c r="C159" s="184">
        <v>300</v>
      </c>
      <c r="D159" s="184">
        <v>600</v>
      </c>
      <c r="E159" s="184">
        <v>1.05</v>
      </c>
      <c r="F159" s="184">
        <v>0.71</v>
      </c>
      <c r="G159" s="184">
        <v>0.21</v>
      </c>
      <c r="H159" s="184">
        <v>0.17</v>
      </c>
      <c r="I159" s="184">
        <v>0.17</v>
      </c>
      <c r="J159" s="184">
        <v>0.17</v>
      </c>
      <c r="K159" s="184">
        <v>0.17</v>
      </c>
      <c r="L159" s="184">
        <v>0.17</v>
      </c>
      <c r="M159" s="184">
        <v>0.13</v>
      </c>
      <c r="N159" s="184">
        <v>0.13</v>
      </c>
      <c r="P159" s="119">
        <f t="shared" si="2"/>
        <v>0.17</v>
      </c>
    </row>
    <row r="160" spans="2:16" x14ac:dyDescent="0.25">
      <c r="B160" s="184">
        <v>2270002039</v>
      </c>
      <c r="C160" s="184">
        <v>600</v>
      </c>
      <c r="D160" s="184">
        <v>750</v>
      </c>
      <c r="E160" s="184">
        <v>1.05</v>
      </c>
      <c r="F160" s="184">
        <v>0.71</v>
      </c>
      <c r="G160" s="184">
        <v>0.15</v>
      </c>
      <c r="H160" s="184">
        <v>0.17</v>
      </c>
      <c r="I160" s="184">
        <v>0.17</v>
      </c>
      <c r="J160" s="184">
        <v>0.17</v>
      </c>
      <c r="K160" s="184">
        <v>0.17</v>
      </c>
      <c r="L160" s="184">
        <v>0.17</v>
      </c>
      <c r="M160" s="184">
        <v>0.13</v>
      </c>
      <c r="N160" s="184">
        <v>0.13</v>
      </c>
      <c r="P160" s="119">
        <f t="shared" si="2"/>
        <v>0.17</v>
      </c>
    </row>
    <row r="161" spans="2:16" x14ac:dyDescent="0.25">
      <c r="B161" s="184">
        <v>2270002039</v>
      </c>
      <c r="C161" s="184">
        <v>750</v>
      </c>
      <c r="D161" s="184">
        <v>9999</v>
      </c>
      <c r="E161" s="184">
        <v>1.05</v>
      </c>
      <c r="F161" s="184">
        <v>0.71</v>
      </c>
      <c r="G161" s="184">
        <v>0.3</v>
      </c>
      <c r="H161" s="184">
        <v>0.17</v>
      </c>
      <c r="I161" s="184">
        <v>0.17</v>
      </c>
      <c r="J161" s="184">
        <v>0.17</v>
      </c>
      <c r="K161" s="184">
        <v>0.17</v>
      </c>
      <c r="L161" s="184">
        <v>0.17</v>
      </c>
      <c r="M161" s="184">
        <v>0.28000000000000003</v>
      </c>
      <c r="N161" s="184">
        <v>0.13</v>
      </c>
      <c r="P161" s="119">
        <f t="shared" si="2"/>
        <v>0.17</v>
      </c>
    </row>
    <row r="162" spans="2:16" x14ac:dyDescent="0.25">
      <c r="B162" s="184">
        <v>2270002042</v>
      </c>
      <c r="C162" s="184">
        <v>0</v>
      </c>
      <c r="D162" s="184">
        <v>11</v>
      </c>
      <c r="E162" s="184">
        <v>1.5</v>
      </c>
      <c r="F162" s="184">
        <v>1.5</v>
      </c>
      <c r="G162" s="184">
        <v>0.76</v>
      </c>
      <c r="H162" s="184">
        <v>0.55000000000000004</v>
      </c>
      <c r="I162" s="184">
        <v>0.55000000000000004</v>
      </c>
      <c r="J162" s="184">
        <v>0.55000000000000004</v>
      </c>
      <c r="K162" s="184">
        <v>0.55000000000000004</v>
      </c>
      <c r="L162" s="184">
        <v>0.55000000000000004</v>
      </c>
      <c r="M162" s="184">
        <v>0.13</v>
      </c>
      <c r="N162" s="184">
        <v>0.13</v>
      </c>
      <c r="P162" s="119">
        <f t="shared" si="2"/>
        <v>0.55000000000000004</v>
      </c>
    </row>
    <row r="163" spans="2:16" x14ac:dyDescent="0.25">
      <c r="B163" s="184">
        <v>2270002042</v>
      </c>
      <c r="C163" s="184">
        <v>11</v>
      </c>
      <c r="D163" s="184">
        <v>16</v>
      </c>
      <c r="E163" s="184">
        <v>1.7</v>
      </c>
      <c r="F163" s="184">
        <v>1.7</v>
      </c>
      <c r="G163" s="184">
        <v>0.44</v>
      </c>
      <c r="H163" s="184">
        <v>0.44</v>
      </c>
      <c r="I163" s="184">
        <v>0.44</v>
      </c>
      <c r="J163" s="184">
        <v>0.44</v>
      </c>
      <c r="K163" s="184">
        <v>0.44</v>
      </c>
      <c r="L163" s="184">
        <v>0.44</v>
      </c>
      <c r="M163" s="184">
        <v>0.13</v>
      </c>
      <c r="N163" s="184">
        <v>0.13</v>
      </c>
      <c r="P163" s="119">
        <f t="shared" si="2"/>
        <v>0.44</v>
      </c>
    </row>
    <row r="164" spans="2:16" x14ac:dyDescent="0.25">
      <c r="B164" s="184">
        <v>2270002042</v>
      </c>
      <c r="C164" s="184">
        <v>16</v>
      </c>
      <c r="D164" s="184">
        <v>25</v>
      </c>
      <c r="E164" s="184">
        <v>1.7</v>
      </c>
      <c r="F164" s="184">
        <v>1.7</v>
      </c>
      <c r="G164" s="184">
        <v>0.44</v>
      </c>
      <c r="H164" s="184">
        <v>0.44</v>
      </c>
      <c r="I164" s="184">
        <v>0.44</v>
      </c>
      <c r="J164" s="184">
        <v>0.44</v>
      </c>
      <c r="K164" s="184">
        <v>0.44</v>
      </c>
      <c r="L164" s="184">
        <v>0.44</v>
      </c>
      <c r="M164" s="184">
        <v>0.13</v>
      </c>
      <c r="N164" s="184">
        <v>0.13</v>
      </c>
      <c r="P164" s="119">
        <f t="shared" si="2"/>
        <v>0.44</v>
      </c>
    </row>
    <row r="165" spans="2:16" x14ac:dyDescent="0.25">
      <c r="B165" s="184">
        <v>2270002042</v>
      </c>
      <c r="C165" s="184">
        <v>25</v>
      </c>
      <c r="D165" s="184">
        <v>50</v>
      </c>
      <c r="E165" s="184">
        <v>1.8</v>
      </c>
      <c r="F165" s="184">
        <v>1.8</v>
      </c>
      <c r="G165" s="184">
        <v>0.28000000000000003</v>
      </c>
      <c r="H165" s="184">
        <v>0.28000000000000003</v>
      </c>
      <c r="I165" s="184">
        <v>0.28000000000000003</v>
      </c>
      <c r="J165" s="184">
        <v>0.28000000000000003</v>
      </c>
      <c r="K165" s="184">
        <v>0.28000000000000003</v>
      </c>
      <c r="L165" s="184">
        <v>0.28000000000000003</v>
      </c>
      <c r="M165" s="184">
        <v>0.13</v>
      </c>
      <c r="N165" s="184">
        <v>0.13</v>
      </c>
      <c r="P165" s="119">
        <f t="shared" si="2"/>
        <v>0.28000000000000003</v>
      </c>
    </row>
    <row r="166" spans="2:16" x14ac:dyDescent="0.25">
      <c r="B166" s="184">
        <v>2270002042</v>
      </c>
      <c r="C166" s="184">
        <v>50</v>
      </c>
      <c r="D166" s="184">
        <v>75</v>
      </c>
      <c r="E166" s="184">
        <v>1.01</v>
      </c>
      <c r="F166" s="184">
        <v>0.99</v>
      </c>
      <c r="G166" s="184">
        <v>0.52</v>
      </c>
      <c r="H166" s="184">
        <v>0.37</v>
      </c>
      <c r="I166" s="184">
        <v>0.18</v>
      </c>
      <c r="J166" s="184">
        <v>0.18</v>
      </c>
      <c r="K166" s="184">
        <v>0.18</v>
      </c>
      <c r="L166" s="184">
        <v>0.18</v>
      </c>
      <c r="M166" s="184">
        <v>0.13</v>
      </c>
      <c r="N166" s="184">
        <v>0.13</v>
      </c>
      <c r="P166" s="119">
        <f t="shared" si="2"/>
        <v>0.18</v>
      </c>
    </row>
    <row r="167" spans="2:16" x14ac:dyDescent="0.25">
      <c r="B167" s="184">
        <v>2270002042</v>
      </c>
      <c r="C167" s="184">
        <v>75</v>
      </c>
      <c r="D167" s="184">
        <v>100</v>
      </c>
      <c r="E167" s="184">
        <v>1.01</v>
      </c>
      <c r="F167" s="184">
        <v>0.99</v>
      </c>
      <c r="G167" s="184">
        <v>0.52</v>
      </c>
      <c r="H167" s="184">
        <v>0.37</v>
      </c>
      <c r="I167" s="184">
        <v>0.18</v>
      </c>
      <c r="J167" s="184">
        <v>0.18</v>
      </c>
      <c r="K167" s="184">
        <v>0.18</v>
      </c>
      <c r="L167" s="184">
        <v>0.18</v>
      </c>
      <c r="M167" s="184">
        <v>0.13</v>
      </c>
      <c r="N167" s="184">
        <v>0.13</v>
      </c>
      <c r="P167" s="119">
        <f t="shared" si="2"/>
        <v>0.18</v>
      </c>
    </row>
    <row r="168" spans="2:16" x14ac:dyDescent="0.25">
      <c r="B168" s="184">
        <v>2270002042</v>
      </c>
      <c r="C168" s="184">
        <v>100</v>
      </c>
      <c r="D168" s="184">
        <v>175</v>
      </c>
      <c r="E168" s="184">
        <v>1.01</v>
      </c>
      <c r="F168" s="184">
        <v>0.68</v>
      </c>
      <c r="G168" s="184">
        <v>0.34</v>
      </c>
      <c r="H168" s="184">
        <v>0.34</v>
      </c>
      <c r="I168" s="184">
        <v>0.18</v>
      </c>
      <c r="J168" s="184">
        <v>0.18</v>
      </c>
      <c r="K168" s="184">
        <v>0.18</v>
      </c>
      <c r="L168" s="184">
        <v>0.18</v>
      </c>
      <c r="M168" s="184">
        <v>0.13</v>
      </c>
      <c r="N168" s="184">
        <v>0.13</v>
      </c>
      <c r="P168" s="119">
        <f t="shared" si="2"/>
        <v>0.18</v>
      </c>
    </row>
    <row r="169" spans="2:16" x14ac:dyDescent="0.25">
      <c r="B169" s="184">
        <v>2270002042</v>
      </c>
      <c r="C169" s="184">
        <v>175</v>
      </c>
      <c r="D169" s="184">
        <v>300</v>
      </c>
      <c r="E169" s="184">
        <v>1.01</v>
      </c>
      <c r="F169" s="184">
        <v>0.68</v>
      </c>
      <c r="G169" s="184">
        <v>0.31</v>
      </c>
      <c r="H169" s="184">
        <v>0.31</v>
      </c>
      <c r="I169" s="184">
        <v>0.18</v>
      </c>
      <c r="J169" s="184">
        <v>0.18</v>
      </c>
      <c r="K169" s="184">
        <v>0.18</v>
      </c>
      <c r="L169" s="184">
        <v>0.18</v>
      </c>
      <c r="M169" s="184">
        <v>0.13</v>
      </c>
      <c r="N169" s="184">
        <v>0.13</v>
      </c>
      <c r="P169" s="119">
        <f t="shared" si="2"/>
        <v>0.18</v>
      </c>
    </row>
    <row r="170" spans="2:16" x14ac:dyDescent="0.25">
      <c r="B170" s="184">
        <v>2270002042</v>
      </c>
      <c r="C170" s="184">
        <v>300</v>
      </c>
      <c r="D170" s="184">
        <v>600</v>
      </c>
      <c r="E170" s="184">
        <v>1.01</v>
      </c>
      <c r="F170" s="184">
        <v>0.68</v>
      </c>
      <c r="G170" s="184">
        <v>0.2</v>
      </c>
      <c r="H170" s="184">
        <v>0.17</v>
      </c>
      <c r="I170" s="184">
        <v>0.17</v>
      </c>
      <c r="J170" s="184">
        <v>0.17</v>
      </c>
      <c r="K170" s="184">
        <v>0.17</v>
      </c>
      <c r="L170" s="184">
        <v>0.17</v>
      </c>
      <c r="M170" s="184">
        <v>0.13</v>
      </c>
      <c r="N170" s="184">
        <v>0.13</v>
      </c>
      <c r="P170" s="119">
        <f t="shared" si="2"/>
        <v>0.17</v>
      </c>
    </row>
    <row r="171" spans="2:16" x14ac:dyDescent="0.25">
      <c r="B171" s="184">
        <v>2270002042</v>
      </c>
      <c r="C171" s="184">
        <v>600</v>
      </c>
      <c r="D171" s="184">
        <v>750</v>
      </c>
      <c r="E171" s="184">
        <v>1.01</v>
      </c>
      <c r="F171" s="184">
        <v>0.68</v>
      </c>
      <c r="G171" s="184">
        <v>0.15</v>
      </c>
      <c r="H171" s="184">
        <v>0.17</v>
      </c>
      <c r="I171" s="184">
        <v>0.17</v>
      </c>
      <c r="J171" s="184">
        <v>0.17</v>
      </c>
      <c r="K171" s="184">
        <v>0.17</v>
      </c>
      <c r="L171" s="184">
        <v>0.17</v>
      </c>
      <c r="M171" s="184">
        <v>0.13</v>
      </c>
      <c r="N171" s="184">
        <v>0.13</v>
      </c>
      <c r="P171" s="119">
        <f t="shared" si="2"/>
        <v>0.17</v>
      </c>
    </row>
    <row r="172" spans="2:16" x14ac:dyDescent="0.25">
      <c r="B172" s="184">
        <v>2270002042</v>
      </c>
      <c r="C172" s="184">
        <v>750</v>
      </c>
      <c r="D172" s="184">
        <v>9999</v>
      </c>
      <c r="E172" s="184">
        <v>1.01</v>
      </c>
      <c r="F172" s="184">
        <v>0.68</v>
      </c>
      <c r="G172" s="184">
        <v>0.28999999999999998</v>
      </c>
      <c r="H172" s="184">
        <v>0.17</v>
      </c>
      <c r="I172" s="184">
        <v>0.17</v>
      </c>
      <c r="J172" s="184">
        <v>0.17</v>
      </c>
      <c r="K172" s="184">
        <v>0.17</v>
      </c>
      <c r="L172" s="184">
        <v>0.17</v>
      </c>
      <c r="M172" s="184">
        <v>0.28000000000000003</v>
      </c>
      <c r="N172" s="184">
        <v>0.13</v>
      </c>
      <c r="P172" s="119">
        <f t="shared" si="2"/>
        <v>0.17</v>
      </c>
    </row>
    <row r="173" spans="2:16" x14ac:dyDescent="0.25">
      <c r="B173" s="184">
        <v>2270002045</v>
      </c>
      <c r="C173" s="184">
        <v>0</v>
      </c>
      <c r="D173" s="184">
        <v>11</v>
      </c>
      <c r="E173" s="184">
        <v>1.5</v>
      </c>
      <c r="F173" s="184">
        <v>1.5</v>
      </c>
      <c r="G173" s="184">
        <v>0.76</v>
      </c>
      <c r="H173" s="184">
        <v>0.55000000000000004</v>
      </c>
      <c r="I173" s="184">
        <v>0.55000000000000004</v>
      </c>
      <c r="J173" s="184">
        <v>0.55000000000000004</v>
      </c>
      <c r="K173" s="184">
        <v>0.55000000000000004</v>
      </c>
      <c r="L173" s="184">
        <v>0.55000000000000004</v>
      </c>
      <c r="M173" s="184">
        <v>0.13</v>
      </c>
      <c r="N173" s="184">
        <v>0.13</v>
      </c>
      <c r="P173" s="119">
        <f t="shared" si="2"/>
        <v>0.55000000000000004</v>
      </c>
    </row>
    <row r="174" spans="2:16" x14ac:dyDescent="0.25">
      <c r="B174" s="184">
        <v>2270002045</v>
      </c>
      <c r="C174" s="184">
        <v>11</v>
      </c>
      <c r="D174" s="184">
        <v>16</v>
      </c>
      <c r="E174" s="184">
        <v>1.7</v>
      </c>
      <c r="F174" s="184">
        <v>1.7</v>
      </c>
      <c r="G174" s="184">
        <v>0.44</v>
      </c>
      <c r="H174" s="184">
        <v>0.44</v>
      </c>
      <c r="I174" s="184">
        <v>0.44</v>
      </c>
      <c r="J174" s="184">
        <v>0.44</v>
      </c>
      <c r="K174" s="184">
        <v>0.44</v>
      </c>
      <c r="L174" s="184">
        <v>0.44</v>
      </c>
      <c r="M174" s="184">
        <v>0.13</v>
      </c>
      <c r="N174" s="184">
        <v>0.13</v>
      </c>
      <c r="P174" s="119">
        <f t="shared" si="2"/>
        <v>0.44</v>
      </c>
    </row>
    <row r="175" spans="2:16" x14ac:dyDescent="0.25">
      <c r="B175" s="184">
        <v>2270002045</v>
      </c>
      <c r="C175" s="184">
        <v>16</v>
      </c>
      <c r="D175" s="184">
        <v>25</v>
      </c>
      <c r="E175" s="184">
        <v>1.7</v>
      </c>
      <c r="F175" s="184">
        <v>1.7</v>
      </c>
      <c r="G175" s="184">
        <v>0.44</v>
      </c>
      <c r="H175" s="184">
        <v>0.44</v>
      </c>
      <c r="I175" s="184">
        <v>0.44</v>
      </c>
      <c r="J175" s="184">
        <v>0.44</v>
      </c>
      <c r="K175" s="184">
        <v>0.44</v>
      </c>
      <c r="L175" s="184">
        <v>0.44</v>
      </c>
      <c r="M175" s="184">
        <v>0.13</v>
      </c>
      <c r="N175" s="184">
        <v>0.13</v>
      </c>
      <c r="P175" s="119">
        <f t="shared" si="2"/>
        <v>0.44</v>
      </c>
    </row>
    <row r="176" spans="2:16" x14ac:dyDescent="0.25">
      <c r="B176" s="184">
        <v>2270002045</v>
      </c>
      <c r="C176" s="184">
        <v>25</v>
      </c>
      <c r="D176" s="184">
        <v>50</v>
      </c>
      <c r="E176" s="184">
        <v>1.8</v>
      </c>
      <c r="F176" s="184">
        <v>1.8</v>
      </c>
      <c r="G176" s="184">
        <v>0.28000000000000003</v>
      </c>
      <c r="H176" s="184">
        <v>0.28000000000000003</v>
      </c>
      <c r="I176" s="184">
        <v>0.28000000000000003</v>
      </c>
      <c r="J176" s="184">
        <v>0.28000000000000003</v>
      </c>
      <c r="K176" s="184">
        <v>0.28000000000000003</v>
      </c>
      <c r="L176" s="184">
        <v>0.28000000000000003</v>
      </c>
      <c r="M176" s="184">
        <v>0.13</v>
      </c>
      <c r="N176" s="184">
        <v>0.13</v>
      </c>
      <c r="P176" s="119">
        <f t="shared" si="2"/>
        <v>0.28000000000000003</v>
      </c>
    </row>
    <row r="177" spans="2:16" x14ac:dyDescent="0.25">
      <c r="B177" s="184">
        <v>2270002045</v>
      </c>
      <c r="C177" s="184">
        <v>50</v>
      </c>
      <c r="D177" s="184">
        <v>75</v>
      </c>
      <c r="E177" s="184">
        <v>0.9</v>
      </c>
      <c r="F177" s="184">
        <v>0.99</v>
      </c>
      <c r="G177" s="184">
        <v>0.52</v>
      </c>
      <c r="H177" s="184">
        <v>0.37</v>
      </c>
      <c r="I177" s="184">
        <v>0.18</v>
      </c>
      <c r="J177" s="184">
        <v>0.18</v>
      </c>
      <c r="K177" s="184">
        <v>0.18</v>
      </c>
      <c r="L177" s="184">
        <v>0.18</v>
      </c>
      <c r="M177" s="184">
        <v>0.13</v>
      </c>
      <c r="N177" s="184">
        <v>0.13</v>
      </c>
      <c r="P177" s="119">
        <f t="shared" si="2"/>
        <v>0.18</v>
      </c>
    </row>
    <row r="178" spans="2:16" x14ac:dyDescent="0.25">
      <c r="B178" s="184">
        <v>2270002045</v>
      </c>
      <c r="C178" s="184">
        <v>75</v>
      </c>
      <c r="D178" s="184">
        <v>100</v>
      </c>
      <c r="E178" s="184">
        <v>0.9</v>
      </c>
      <c r="F178" s="184">
        <v>0.99</v>
      </c>
      <c r="G178" s="184">
        <v>0.52</v>
      </c>
      <c r="H178" s="184">
        <v>0.37</v>
      </c>
      <c r="I178" s="184">
        <v>0.18</v>
      </c>
      <c r="J178" s="184">
        <v>0.18</v>
      </c>
      <c r="K178" s="184">
        <v>0.18</v>
      </c>
      <c r="L178" s="184">
        <v>0.18</v>
      </c>
      <c r="M178" s="184">
        <v>0.13</v>
      </c>
      <c r="N178" s="184">
        <v>0.13</v>
      </c>
      <c r="P178" s="119">
        <f t="shared" si="2"/>
        <v>0.18</v>
      </c>
    </row>
    <row r="179" spans="2:16" x14ac:dyDescent="0.25">
      <c r="B179" s="184">
        <v>2270002045</v>
      </c>
      <c r="C179" s="184">
        <v>100</v>
      </c>
      <c r="D179" s="184">
        <v>175</v>
      </c>
      <c r="E179" s="184">
        <v>0.9</v>
      </c>
      <c r="F179" s="184">
        <v>0.68</v>
      </c>
      <c r="G179" s="184">
        <v>0.34</v>
      </c>
      <c r="H179" s="184">
        <v>0.34</v>
      </c>
      <c r="I179" s="184">
        <v>0.18</v>
      </c>
      <c r="J179" s="184">
        <v>0.18</v>
      </c>
      <c r="K179" s="184">
        <v>0.18</v>
      </c>
      <c r="L179" s="184">
        <v>0.18</v>
      </c>
      <c r="M179" s="184">
        <v>0.13</v>
      </c>
      <c r="N179" s="184">
        <v>0.13</v>
      </c>
      <c r="P179" s="119">
        <f t="shared" si="2"/>
        <v>0.18</v>
      </c>
    </row>
    <row r="180" spans="2:16" x14ac:dyDescent="0.25">
      <c r="B180" s="184">
        <v>2270002045</v>
      </c>
      <c r="C180" s="184">
        <v>175</v>
      </c>
      <c r="D180" s="184">
        <v>300</v>
      </c>
      <c r="E180" s="184">
        <v>0.9</v>
      </c>
      <c r="F180" s="184">
        <v>0.68</v>
      </c>
      <c r="G180" s="184">
        <v>0.31</v>
      </c>
      <c r="H180" s="184">
        <v>0.31</v>
      </c>
      <c r="I180" s="184">
        <v>0.18</v>
      </c>
      <c r="J180" s="184">
        <v>0.18</v>
      </c>
      <c r="K180" s="184">
        <v>0.18</v>
      </c>
      <c r="L180" s="184">
        <v>0.18</v>
      </c>
      <c r="M180" s="184">
        <v>0.13</v>
      </c>
      <c r="N180" s="184">
        <v>0.13</v>
      </c>
      <c r="P180" s="119">
        <f t="shared" si="2"/>
        <v>0.18</v>
      </c>
    </row>
    <row r="181" spans="2:16" x14ac:dyDescent="0.25">
      <c r="B181" s="184">
        <v>2270002045</v>
      </c>
      <c r="C181" s="184">
        <v>300</v>
      </c>
      <c r="D181" s="184">
        <v>600</v>
      </c>
      <c r="E181" s="184">
        <v>0.9</v>
      </c>
      <c r="F181" s="184">
        <v>0.68</v>
      </c>
      <c r="G181" s="184">
        <v>0.2</v>
      </c>
      <c r="H181" s="184">
        <v>0.17</v>
      </c>
      <c r="I181" s="184">
        <v>0.17</v>
      </c>
      <c r="J181" s="184">
        <v>0.17</v>
      </c>
      <c r="K181" s="184">
        <v>0.17</v>
      </c>
      <c r="L181" s="184">
        <v>0.17</v>
      </c>
      <c r="M181" s="184">
        <v>0.13</v>
      </c>
      <c r="N181" s="184">
        <v>0.13</v>
      </c>
      <c r="P181" s="119">
        <f t="shared" si="2"/>
        <v>0.17</v>
      </c>
    </row>
    <row r="182" spans="2:16" x14ac:dyDescent="0.25">
      <c r="B182" s="184">
        <v>2270002045</v>
      </c>
      <c r="C182" s="184">
        <v>600</v>
      </c>
      <c r="D182" s="184">
        <v>750</v>
      </c>
      <c r="E182" s="184">
        <v>0.9</v>
      </c>
      <c r="F182" s="184">
        <v>0.68</v>
      </c>
      <c r="G182" s="184">
        <v>0.15</v>
      </c>
      <c r="H182" s="184">
        <v>0.17</v>
      </c>
      <c r="I182" s="184">
        <v>0.17</v>
      </c>
      <c r="J182" s="184">
        <v>0.17</v>
      </c>
      <c r="K182" s="184">
        <v>0.17</v>
      </c>
      <c r="L182" s="184">
        <v>0.17</v>
      </c>
      <c r="M182" s="184">
        <v>0.13</v>
      </c>
      <c r="N182" s="184">
        <v>0.13</v>
      </c>
      <c r="P182" s="119">
        <f t="shared" si="2"/>
        <v>0.17</v>
      </c>
    </row>
    <row r="183" spans="2:16" x14ac:dyDescent="0.25">
      <c r="B183" s="184">
        <v>2270002045</v>
      </c>
      <c r="C183" s="184">
        <v>750</v>
      </c>
      <c r="D183" s="184">
        <v>9999</v>
      </c>
      <c r="E183" s="184">
        <v>0.9</v>
      </c>
      <c r="F183" s="184">
        <v>0.68</v>
      </c>
      <c r="G183" s="184">
        <v>0.28999999999999998</v>
      </c>
      <c r="H183" s="184">
        <v>0.17</v>
      </c>
      <c r="I183" s="184">
        <v>0.17</v>
      </c>
      <c r="J183" s="184">
        <v>0.17</v>
      </c>
      <c r="K183" s="184">
        <v>0.17</v>
      </c>
      <c r="L183" s="184">
        <v>0.17</v>
      </c>
      <c r="M183" s="184">
        <v>0.28000000000000003</v>
      </c>
      <c r="N183" s="184">
        <v>0.13</v>
      </c>
      <c r="P183" s="119">
        <f t="shared" si="2"/>
        <v>0.17</v>
      </c>
    </row>
    <row r="184" spans="2:16" x14ac:dyDescent="0.25">
      <c r="B184" s="184">
        <v>2270002048</v>
      </c>
      <c r="C184" s="184">
        <v>0</v>
      </c>
      <c r="D184" s="184">
        <v>11</v>
      </c>
      <c r="E184" s="184">
        <v>1.57</v>
      </c>
      <c r="F184" s="184">
        <v>1.57</v>
      </c>
      <c r="G184" s="184">
        <v>0.8</v>
      </c>
      <c r="H184" s="184">
        <v>0.57999999999999996</v>
      </c>
      <c r="I184" s="184">
        <v>0.57999999999999996</v>
      </c>
      <c r="J184" s="184">
        <v>0.57999999999999996</v>
      </c>
      <c r="K184" s="184">
        <v>0.55000000000000004</v>
      </c>
      <c r="L184" s="184">
        <v>0.55000000000000004</v>
      </c>
      <c r="M184" s="184">
        <v>0.13</v>
      </c>
      <c r="N184" s="184">
        <v>0.13</v>
      </c>
      <c r="P184" s="119">
        <f t="shared" si="2"/>
        <v>0.56499999999999995</v>
      </c>
    </row>
    <row r="185" spans="2:16" x14ac:dyDescent="0.25">
      <c r="B185" s="184">
        <v>2270002048</v>
      </c>
      <c r="C185" s="184">
        <v>11</v>
      </c>
      <c r="D185" s="184">
        <v>16</v>
      </c>
      <c r="E185" s="184">
        <v>1.78</v>
      </c>
      <c r="F185" s="184">
        <v>1.78</v>
      </c>
      <c r="G185" s="184">
        <v>0.46</v>
      </c>
      <c r="H185" s="184">
        <v>0.46</v>
      </c>
      <c r="I185" s="184">
        <v>0.46</v>
      </c>
      <c r="J185" s="184">
        <v>0.46</v>
      </c>
      <c r="K185" s="184">
        <v>0.44</v>
      </c>
      <c r="L185" s="184">
        <v>0.44</v>
      </c>
      <c r="M185" s="184">
        <v>0.13</v>
      </c>
      <c r="N185" s="184">
        <v>0.13</v>
      </c>
      <c r="P185" s="119">
        <f t="shared" si="2"/>
        <v>0.45</v>
      </c>
    </row>
    <row r="186" spans="2:16" x14ac:dyDescent="0.25">
      <c r="B186" s="184">
        <v>2270002048</v>
      </c>
      <c r="C186" s="184">
        <v>16</v>
      </c>
      <c r="D186" s="184">
        <v>25</v>
      </c>
      <c r="E186" s="184">
        <v>1.78</v>
      </c>
      <c r="F186" s="184">
        <v>1.78</v>
      </c>
      <c r="G186" s="184">
        <v>0.46</v>
      </c>
      <c r="H186" s="184">
        <v>0.46</v>
      </c>
      <c r="I186" s="184">
        <v>0.46</v>
      </c>
      <c r="J186" s="184">
        <v>0.46</v>
      </c>
      <c r="K186" s="184">
        <v>0.44</v>
      </c>
      <c r="L186" s="184">
        <v>0.44</v>
      </c>
      <c r="M186" s="184">
        <v>0.13</v>
      </c>
      <c r="N186" s="184">
        <v>0.13</v>
      </c>
      <c r="P186" s="119">
        <f t="shared" si="2"/>
        <v>0.45</v>
      </c>
    </row>
    <row r="187" spans="2:16" x14ac:dyDescent="0.25">
      <c r="B187" s="184">
        <v>2270002048</v>
      </c>
      <c r="C187" s="184">
        <v>25</v>
      </c>
      <c r="D187" s="184">
        <v>50</v>
      </c>
      <c r="E187" s="184">
        <v>1.88</v>
      </c>
      <c r="F187" s="184">
        <v>1.88</v>
      </c>
      <c r="G187" s="184">
        <v>0.28999999999999998</v>
      </c>
      <c r="H187" s="184">
        <v>0.28999999999999998</v>
      </c>
      <c r="I187" s="184">
        <v>0.28999999999999998</v>
      </c>
      <c r="J187" s="184">
        <v>0.28999999999999998</v>
      </c>
      <c r="K187" s="184">
        <v>0.28000000000000003</v>
      </c>
      <c r="L187" s="184">
        <v>0.28000000000000003</v>
      </c>
      <c r="M187" s="184">
        <v>0.13</v>
      </c>
      <c r="N187" s="184">
        <v>0.13</v>
      </c>
      <c r="P187" s="119">
        <f t="shared" si="2"/>
        <v>0.28500000000000003</v>
      </c>
    </row>
    <row r="188" spans="2:16" x14ac:dyDescent="0.25">
      <c r="B188" s="184">
        <v>2270002048</v>
      </c>
      <c r="C188" s="184">
        <v>50</v>
      </c>
      <c r="D188" s="184">
        <v>75</v>
      </c>
      <c r="E188" s="184">
        <v>1.1499999999999999</v>
      </c>
      <c r="F188" s="184">
        <v>1.03</v>
      </c>
      <c r="G188" s="184">
        <v>0.54</v>
      </c>
      <c r="H188" s="184">
        <v>0.38</v>
      </c>
      <c r="I188" s="184">
        <v>0.19</v>
      </c>
      <c r="J188" s="184">
        <v>0.19</v>
      </c>
      <c r="K188" s="184">
        <v>0.18</v>
      </c>
      <c r="L188" s="184">
        <v>0.18</v>
      </c>
      <c r="M188" s="184">
        <v>0.13</v>
      </c>
      <c r="N188" s="184">
        <v>0.13</v>
      </c>
      <c r="P188" s="119">
        <f t="shared" si="2"/>
        <v>0.185</v>
      </c>
    </row>
    <row r="189" spans="2:16" x14ac:dyDescent="0.25">
      <c r="B189" s="184">
        <v>2270002048</v>
      </c>
      <c r="C189" s="184">
        <v>75</v>
      </c>
      <c r="D189" s="184">
        <v>100</v>
      </c>
      <c r="E189" s="184">
        <v>1.1499999999999999</v>
      </c>
      <c r="F189" s="184">
        <v>1.03</v>
      </c>
      <c r="G189" s="184">
        <v>0.54</v>
      </c>
      <c r="H189" s="184">
        <v>0.38</v>
      </c>
      <c r="I189" s="184">
        <v>0.19</v>
      </c>
      <c r="J189" s="184">
        <v>0.19</v>
      </c>
      <c r="K189" s="184">
        <v>0.18</v>
      </c>
      <c r="L189" s="184">
        <v>0.18</v>
      </c>
      <c r="M189" s="184">
        <v>0.13</v>
      </c>
      <c r="N189" s="184">
        <v>0.13</v>
      </c>
      <c r="P189" s="119">
        <f t="shared" si="2"/>
        <v>0.185</v>
      </c>
    </row>
    <row r="190" spans="2:16" x14ac:dyDescent="0.25">
      <c r="B190" s="184">
        <v>2270002048</v>
      </c>
      <c r="C190" s="184">
        <v>100</v>
      </c>
      <c r="D190" s="184">
        <v>175</v>
      </c>
      <c r="E190" s="184">
        <v>1.1499999999999999</v>
      </c>
      <c r="F190" s="184">
        <v>0.71</v>
      </c>
      <c r="G190" s="184">
        <v>0.35</v>
      </c>
      <c r="H190" s="184">
        <v>0.35</v>
      </c>
      <c r="I190" s="184">
        <v>0.19</v>
      </c>
      <c r="J190" s="184">
        <v>0.19</v>
      </c>
      <c r="K190" s="184">
        <v>0.19</v>
      </c>
      <c r="L190" s="184">
        <v>0.18</v>
      </c>
      <c r="M190" s="184">
        <v>0.13</v>
      </c>
      <c r="N190" s="184">
        <v>0.13</v>
      </c>
      <c r="P190" s="119">
        <f t="shared" si="2"/>
        <v>0.19</v>
      </c>
    </row>
    <row r="191" spans="2:16" x14ac:dyDescent="0.25">
      <c r="B191" s="184">
        <v>2270002048</v>
      </c>
      <c r="C191" s="184">
        <v>175</v>
      </c>
      <c r="D191" s="184">
        <v>300</v>
      </c>
      <c r="E191" s="184">
        <v>1.1499999999999999</v>
      </c>
      <c r="F191" s="184">
        <v>0.71</v>
      </c>
      <c r="G191" s="184">
        <v>0.32</v>
      </c>
      <c r="H191" s="184">
        <v>0.32</v>
      </c>
      <c r="I191" s="184">
        <v>0.19</v>
      </c>
      <c r="J191" s="184">
        <v>0.19</v>
      </c>
      <c r="K191" s="184">
        <v>0.19</v>
      </c>
      <c r="L191" s="184">
        <v>0.18</v>
      </c>
      <c r="M191" s="184">
        <v>0.13</v>
      </c>
      <c r="N191" s="184">
        <v>0.13</v>
      </c>
      <c r="P191" s="119">
        <f t="shared" si="2"/>
        <v>0.19</v>
      </c>
    </row>
    <row r="192" spans="2:16" x14ac:dyDescent="0.25">
      <c r="B192" s="184">
        <v>2270002048</v>
      </c>
      <c r="C192" s="184">
        <v>300</v>
      </c>
      <c r="D192" s="184">
        <v>600</v>
      </c>
      <c r="E192" s="184">
        <v>1.1499999999999999</v>
      </c>
      <c r="F192" s="184">
        <v>0.71</v>
      </c>
      <c r="G192" s="184">
        <v>0.21</v>
      </c>
      <c r="H192" s="184">
        <v>0.17</v>
      </c>
      <c r="I192" s="184">
        <v>0.17</v>
      </c>
      <c r="J192" s="184">
        <v>0.17</v>
      </c>
      <c r="K192" s="184">
        <v>0.17</v>
      </c>
      <c r="L192" s="184">
        <v>0.17</v>
      </c>
      <c r="M192" s="184">
        <v>0.13</v>
      </c>
      <c r="N192" s="184">
        <v>0.13</v>
      </c>
      <c r="P192" s="119">
        <f t="shared" si="2"/>
        <v>0.17</v>
      </c>
    </row>
    <row r="193" spans="2:16" x14ac:dyDescent="0.25">
      <c r="B193" s="184">
        <v>2270002048</v>
      </c>
      <c r="C193" s="184">
        <v>600</v>
      </c>
      <c r="D193" s="184">
        <v>750</v>
      </c>
      <c r="E193" s="184">
        <v>1.1499999999999999</v>
      </c>
      <c r="F193" s="184">
        <v>0.71</v>
      </c>
      <c r="G193" s="184">
        <v>0.15</v>
      </c>
      <c r="H193" s="184">
        <v>0.17</v>
      </c>
      <c r="I193" s="184">
        <v>0.17</v>
      </c>
      <c r="J193" s="184">
        <v>0.17</v>
      </c>
      <c r="K193" s="184">
        <v>0.17</v>
      </c>
      <c r="L193" s="184">
        <v>0.17</v>
      </c>
      <c r="M193" s="184">
        <v>0.13</v>
      </c>
      <c r="N193" s="184">
        <v>0.13</v>
      </c>
      <c r="P193" s="119">
        <f t="shared" si="2"/>
        <v>0.17</v>
      </c>
    </row>
    <row r="194" spans="2:16" x14ac:dyDescent="0.25">
      <c r="B194" s="184">
        <v>2270002048</v>
      </c>
      <c r="C194" s="184">
        <v>750</v>
      </c>
      <c r="D194" s="184">
        <v>9999</v>
      </c>
      <c r="E194" s="184">
        <v>1.1499999999999999</v>
      </c>
      <c r="F194" s="184">
        <v>0.71</v>
      </c>
      <c r="G194" s="184">
        <v>0.3</v>
      </c>
      <c r="H194" s="184">
        <v>0.17</v>
      </c>
      <c r="I194" s="184">
        <v>0.17</v>
      </c>
      <c r="J194" s="184">
        <v>0.17</v>
      </c>
      <c r="K194" s="184">
        <v>0.17</v>
      </c>
      <c r="L194" s="184">
        <v>0.17</v>
      </c>
      <c r="M194" s="184">
        <v>0.28000000000000003</v>
      </c>
      <c r="N194" s="184">
        <v>0.13</v>
      </c>
      <c r="P194" s="119">
        <f t="shared" si="2"/>
        <v>0.17</v>
      </c>
    </row>
    <row r="195" spans="2:16" x14ac:dyDescent="0.25">
      <c r="B195" s="184">
        <v>2270002051</v>
      </c>
      <c r="C195" s="184">
        <v>0</v>
      </c>
      <c r="D195" s="184">
        <v>11</v>
      </c>
      <c r="E195" s="184">
        <v>1.57</v>
      </c>
      <c r="F195" s="184">
        <v>1.57</v>
      </c>
      <c r="G195" s="184">
        <v>0.8</v>
      </c>
      <c r="H195" s="184">
        <v>0.57999999999999996</v>
      </c>
      <c r="I195" s="184">
        <v>0.57999999999999996</v>
      </c>
      <c r="J195" s="184">
        <v>0.57999999999999996</v>
      </c>
      <c r="K195" s="184">
        <v>0.55000000000000004</v>
      </c>
      <c r="L195" s="184">
        <v>0.55000000000000004</v>
      </c>
      <c r="M195" s="184">
        <v>0.13</v>
      </c>
      <c r="N195" s="184">
        <v>0.13</v>
      </c>
      <c r="P195" s="119">
        <f t="shared" si="2"/>
        <v>0.56499999999999995</v>
      </c>
    </row>
    <row r="196" spans="2:16" x14ac:dyDescent="0.25">
      <c r="B196" s="184">
        <v>2270002051</v>
      </c>
      <c r="C196" s="184">
        <v>11</v>
      </c>
      <c r="D196" s="184">
        <v>16</v>
      </c>
      <c r="E196" s="184">
        <v>1.78</v>
      </c>
      <c r="F196" s="184">
        <v>1.78</v>
      </c>
      <c r="G196" s="184">
        <v>0.46</v>
      </c>
      <c r="H196" s="184">
        <v>0.46</v>
      </c>
      <c r="I196" s="184">
        <v>0.46</v>
      </c>
      <c r="J196" s="184">
        <v>0.46</v>
      </c>
      <c r="K196" s="184">
        <v>0.44</v>
      </c>
      <c r="L196" s="184">
        <v>0.44</v>
      </c>
      <c r="M196" s="184">
        <v>0.13</v>
      </c>
      <c r="N196" s="184">
        <v>0.13</v>
      </c>
      <c r="P196" s="119">
        <f t="shared" si="2"/>
        <v>0.45</v>
      </c>
    </row>
    <row r="197" spans="2:16" x14ac:dyDescent="0.25">
      <c r="B197" s="184">
        <v>2270002051</v>
      </c>
      <c r="C197" s="184">
        <v>16</v>
      </c>
      <c r="D197" s="184">
        <v>25</v>
      </c>
      <c r="E197" s="184">
        <v>1.78</v>
      </c>
      <c r="F197" s="184">
        <v>1.78</v>
      </c>
      <c r="G197" s="184">
        <v>0.46</v>
      </c>
      <c r="H197" s="184">
        <v>0.46</v>
      </c>
      <c r="I197" s="184">
        <v>0.46</v>
      </c>
      <c r="J197" s="184">
        <v>0.46</v>
      </c>
      <c r="K197" s="184">
        <v>0.44</v>
      </c>
      <c r="L197" s="184">
        <v>0.44</v>
      </c>
      <c r="M197" s="184">
        <v>0.13</v>
      </c>
      <c r="N197" s="184">
        <v>0.13</v>
      </c>
      <c r="P197" s="119">
        <f t="shared" si="2"/>
        <v>0.45</v>
      </c>
    </row>
    <row r="198" spans="2:16" x14ac:dyDescent="0.25">
      <c r="B198" s="184">
        <v>2270002051</v>
      </c>
      <c r="C198" s="184">
        <v>25</v>
      </c>
      <c r="D198" s="184">
        <v>50</v>
      </c>
      <c r="E198" s="184">
        <v>1.88</v>
      </c>
      <c r="F198" s="184">
        <v>1.88</v>
      </c>
      <c r="G198" s="184">
        <v>0.28999999999999998</v>
      </c>
      <c r="H198" s="184">
        <v>0.28999999999999998</v>
      </c>
      <c r="I198" s="184">
        <v>0.28999999999999998</v>
      </c>
      <c r="J198" s="184">
        <v>0.28999999999999998</v>
      </c>
      <c r="K198" s="184">
        <v>0.28000000000000003</v>
      </c>
      <c r="L198" s="184">
        <v>0.28000000000000003</v>
      </c>
      <c r="M198" s="184">
        <v>0.13</v>
      </c>
      <c r="N198" s="184">
        <v>0.13</v>
      </c>
      <c r="P198" s="119">
        <f t="shared" si="2"/>
        <v>0.28500000000000003</v>
      </c>
    </row>
    <row r="199" spans="2:16" x14ac:dyDescent="0.25">
      <c r="B199" s="184">
        <v>2270002051</v>
      </c>
      <c r="C199" s="184">
        <v>50</v>
      </c>
      <c r="D199" s="184">
        <v>75</v>
      </c>
      <c r="E199" s="184">
        <v>0.63</v>
      </c>
      <c r="F199" s="184">
        <v>1.03</v>
      </c>
      <c r="G199" s="184">
        <v>0.54</v>
      </c>
      <c r="H199" s="184">
        <v>0.38</v>
      </c>
      <c r="I199" s="184">
        <v>0.19</v>
      </c>
      <c r="J199" s="184">
        <v>0.19</v>
      </c>
      <c r="K199" s="184">
        <v>0.18</v>
      </c>
      <c r="L199" s="184">
        <v>0.18</v>
      </c>
      <c r="M199" s="184">
        <v>0.13</v>
      </c>
      <c r="N199" s="184">
        <v>0.13</v>
      </c>
      <c r="P199" s="119">
        <f t="shared" si="2"/>
        <v>0.185</v>
      </c>
    </row>
    <row r="200" spans="2:16" x14ac:dyDescent="0.25">
      <c r="B200" s="184">
        <v>2270002051</v>
      </c>
      <c r="C200" s="184">
        <v>75</v>
      </c>
      <c r="D200" s="184">
        <v>100</v>
      </c>
      <c r="E200" s="184">
        <v>0.63</v>
      </c>
      <c r="F200" s="184">
        <v>1.03</v>
      </c>
      <c r="G200" s="184">
        <v>0.54</v>
      </c>
      <c r="H200" s="184">
        <v>0.38</v>
      </c>
      <c r="I200" s="184">
        <v>0.19</v>
      </c>
      <c r="J200" s="184">
        <v>0.19</v>
      </c>
      <c r="K200" s="184">
        <v>0.18</v>
      </c>
      <c r="L200" s="184">
        <v>0.18</v>
      </c>
      <c r="M200" s="184">
        <v>0.13</v>
      </c>
      <c r="N200" s="184">
        <v>0.13</v>
      </c>
      <c r="P200" s="119">
        <f t="shared" si="2"/>
        <v>0.185</v>
      </c>
    </row>
    <row r="201" spans="2:16" x14ac:dyDescent="0.25">
      <c r="B201" s="184">
        <v>2270002051</v>
      </c>
      <c r="C201" s="184">
        <v>100</v>
      </c>
      <c r="D201" s="184">
        <v>175</v>
      </c>
      <c r="E201" s="184">
        <v>0.63</v>
      </c>
      <c r="F201" s="184">
        <v>0.71</v>
      </c>
      <c r="G201" s="184">
        <v>0.35</v>
      </c>
      <c r="H201" s="184">
        <v>0.35</v>
      </c>
      <c r="I201" s="184">
        <v>0.19</v>
      </c>
      <c r="J201" s="184">
        <v>0.19</v>
      </c>
      <c r="K201" s="184">
        <v>0.19</v>
      </c>
      <c r="L201" s="184">
        <v>0.18</v>
      </c>
      <c r="M201" s="184">
        <v>0.13</v>
      </c>
      <c r="N201" s="184">
        <v>0.13</v>
      </c>
      <c r="P201" s="119">
        <f t="shared" ref="P201:P264" si="3">H201*$G$2+I201*$G$3+K201*$G$4</f>
        <v>0.19</v>
      </c>
    </row>
    <row r="202" spans="2:16" x14ac:dyDescent="0.25">
      <c r="B202" s="184">
        <v>2270002051</v>
      </c>
      <c r="C202" s="184">
        <v>175</v>
      </c>
      <c r="D202" s="184">
        <v>300</v>
      </c>
      <c r="E202" s="184">
        <v>0.63</v>
      </c>
      <c r="F202" s="184">
        <v>0.71</v>
      </c>
      <c r="G202" s="184">
        <v>0.32</v>
      </c>
      <c r="H202" s="184">
        <v>0.32</v>
      </c>
      <c r="I202" s="184">
        <v>0.19</v>
      </c>
      <c r="J202" s="184">
        <v>0.19</v>
      </c>
      <c r="K202" s="184">
        <v>0.19</v>
      </c>
      <c r="L202" s="184">
        <v>0.18</v>
      </c>
      <c r="M202" s="184">
        <v>0.13</v>
      </c>
      <c r="N202" s="184">
        <v>0.13</v>
      </c>
      <c r="P202" s="119">
        <f t="shared" si="3"/>
        <v>0.19</v>
      </c>
    </row>
    <row r="203" spans="2:16" x14ac:dyDescent="0.25">
      <c r="B203" s="184">
        <v>2270002051</v>
      </c>
      <c r="C203" s="184">
        <v>300</v>
      </c>
      <c r="D203" s="184">
        <v>600</v>
      </c>
      <c r="E203" s="184">
        <v>0.63</v>
      </c>
      <c r="F203" s="184">
        <v>0.71</v>
      </c>
      <c r="G203" s="184">
        <v>0.21</v>
      </c>
      <c r="H203" s="184">
        <v>0.17</v>
      </c>
      <c r="I203" s="184">
        <v>0.17</v>
      </c>
      <c r="J203" s="184">
        <v>0.17</v>
      </c>
      <c r="K203" s="184">
        <v>0.17</v>
      </c>
      <c r="L203" s="184">
        <v>0.17</v>
      </c>
      <c r="M203" s="184">
        <v>0.13</v>
      </c>
      <c r="N203" s="184">
        <v>0.13</v>
      </c>
      <c r="P203" s="119">
        <f t="shared" si="3"/>
        <v>0.17</v>
      </c>
    </row>
    <row r="204" spans="2:16" x14ac:dyDescent="0.25">
      <c r="B204" s="184">
        <v>2270002051</v>
      </c>
      <c r="C204" s="184">
        <v>600</v>
      </c>
      <c r="D204" s="184">
        <v>750</v>
      </c>
      <c r="E204" s="184">
        <v>0.63</v>
      </c>
      <c r="F204" s="184">
        <v>0.71</v>
      </c>
      <c r="G204" s="184">
        <v>0.15</v>
      </c>
      <c r="H204" s="184">
        <v>0.17</v>
      </c>
      <c r="I204" s="184">
        <v>0.17</v>
      </c>
      <c r="J204" s="184">
        <v>0.17</v>
      </c>
      <c r="K204" s="184">
        <v>0.17</v>
      </c>
      <c r="L204" s="184">
        <v>0.17</v>
      </c>
      <c r="M204" s="184">
        <v>0.13</v>
      </c>
      <c r="N204" s="184">
        <v>0.13</v>
      </c>
      <c r="P204" s="119">
        <f t="shared" si="3"/>
        <v>0.17</v>
      </c>
    </row>
    <row r="205" spans="2:16" x14ac:dyDescent="0.25">
      <c r="B205" s="184">
        <v>2270002051</v>
      </c>
      <c r="C205" s="184">
        <v>750</v>
      </c>
      <c r="D205" s="184">
        <v>9999</v>
      </c>
      <c r="E205" s="184">
        <v>0.63</v>
      </c>
      <c r="F205" s="184">
        <v>0.71</v>
      </c>
      <c r="G205" s="184">
        <v>0.3</v>
      </c>
      <c r="H205" s="184">
        <v>0.17</v>
      </c>
      <c r="I205" s="184">
        <v>0.17</v>
      </c>
      <c r="J205" s="184">
        <v>0.17</v>
      </c>
      <c r="K205" s="184">
        <v>0.17</v>
      </c>
      <c r="L205" s="184">
        <v>0.17</v>
      </c>
      <c r="M205" s="184">
        <v>0.28000000000000003</v>
      </c>
      <c r="N205" s="184">
        <v>0.13</v>
      </c>
      <c r="P205" s="119">
        <f t="shared" si="3"/>
        <v>0.17</v>
      </c>
    </row>
    <row r="206" spans="2:16" x14ac:dyDescent="0.25">
      <c r="B206" s="184">
        <v>2270002054</v>
      </c>
      <c r="C206" s="184">
        <v>0</v>
      </c>
      <c r="D206" s="184">
        <v>11</v>
      </c>
      <c r="E206" s="184">
        <v>1.5</v>
      </c>
      <c r="F206" s="184">
        <v>1.5</v>
      </c>
      <c r="G206" s="184">
        <v>0.76</v>
      </c>
      <c r="H206" s="184">
        <v>0.55000000000000004</v>
      </c>
      <c r="I206" s="184">
        <v>0.55000000000000004</v>
      </c>
      <c r="J206" s="184">
        <v>0.55000000000000004</v>
      </c>
      <c r="K206" s="184">
        <v>0.55000000000000004</v>
      </c>
      <c r="L206" s="184">
        <v>0.55000000000000004</v>
      </c>
      <c r="M206" s="184">
        <v>0.13</v>
      </c>
      <c r="N206" s="184">
        <v>0.13</v>
      </c>
      <c r="P206" s="119">
        <f t="shared" si="3"/>
        <v>0.55000000000000004</v>
      </c>
    </row>
    <row r="207" spans="2:16" x14ac:dyDescent="0.25">
      <c r="B207" s="184">
        <v>2270002054</v>
      </c>
      <c r="C207" s="184">
        <v>11</v>
      </c>
      <c r="D207" s="184">
        <v>16</v>
      </c>
      <c r="E207" s="184">
        <v>1.7</v>
      </c>
      <c r="F207" s="184">
        <v>1.7</v>
      </c>
      <c r="G207" s="184">
        <v>0.44</v>
      </c>
      <c r="H207" s="184">
        <v>0.44</v>
      </c>
      <c r="I207" s="184">
        <v>0.44</v>
      </c>
      <c r="J207" s="184">
        <v>0.44</v>
      </c>
      <c r="K207" s="184">
        <v>0.44</v>
      </c>
      <c r="L207" s="184">
        <v>0.44</v>
      </c>
      <c r="M207" s="184">
        <v>0.13</v>
      </c>
      <c r="N207" s="184">
        <v>0.13</v>
      </c>
      <c r="P207" s="119">
        <f t="shared" si="3"/>
        <v>0.44</v>
      </c>
    </row>
    <row r="208" spans="2:16" x14ac:dyDescent="0.25">
      <c r="B208" s="184">
        <v>2270002054</v>
      </c>
      <c r="C208" s="184">
        <v>16</v>
      </c>
      <c r="D208" s="184">
        <v>25</v>
      </c>
      <c r="E208" s="184">
        <v>1.7</v>
      </c>
      <c r="F208" s="184">
        <v>1.7</v>
      </c>
      <c r="G208" s="184">
        <v>0.44</v>
      </c>
      <c r="H208" s="184">
        <v>0.44</v>
      </c>
      <c r="I208" s="184">
        <v>0.44</v>
      </c>
      <c r="J208" s="184">
        <v>0.44</v>
      </c>
      <c r="K208" s="184">
        <v>0.44</v>
      </c>
      <c r="L208" s="184">
        <v>0.44</v>
      </c>
      <c r="M208" s="184">
        <v>0.13</v>
      </c>
      <c r="N208" s="184">
        <v>0.13</v>
      </c>
      <c r="P208" s="119">
        <f t="shared" si="3"/>
        <v>0.44</v>
      </c>
    </row>
    <row r="209" spans="2:16" x14ac:dyDescent="0.25">
      <c r="B209" s="184">
        <v>2270002054</v>
      </c>
      <c r="C209" s="184">
        <v>25</v>
      </c>
      <c r="D209" s="184">
        <v>50</v>
      </c>
      <c r="E209" s="184">
        <v>1.8</v>
      </c>
      <c r="F209" s="184">
        <v>1.8</v>
      </c>
      <c r="G209" s="184">
        <v>0.28000000000000003</v>
      </c>
      <c r="H209" s="184">
        <v>0.28000000000000003</v>
      </c>
      <c r="I209" s="184">
        <v>0.28000000000000003</v>
      </c>
      <c r="J209" s="184">
        <v>0.28000000000000003</v>
      </c>
      <c r="K209" s="184">
        <v>0.28000000000000003</v>
      </c>
      <c r="L209" s="184">
        <v>0.28000000000000003</v>
      </c>
      <c r="M209" s="184">
        <v>0.13</v>
      </c>
      <c r="N209" s="184">
        <v>0.13</v>
      </c>
      <c r="P209" s="119">
        <f t="shared" si="3"/>
        <v>0.28000000000000003</v>
      </c>
    </row>
    <row r="210" spans="2:16" x14ac:dyDescent="0.25">
      <c r="B210" s="184">
        <v>2270002054</v>
      </c>
      <c r="C210" s="184">
        <v>50</v>
      </c>
      <c r="D210" s="184">
        <v>75</v>
      </c>
      <c r="E210" s="184">
        <v>1.01</v>
      </c>
      <c r="F210" s="184">
        <v>0.99</v>
      </c>
      <c r="G210" s="184">
        <v>0.52</v>
      </c>
      <c r="H210" s="184">
        <v>0.37</v>
      </c>
      <c r="I210" s="184">
        <v>0.18</v>
      </c>
      <c r="J210" s="184">
        <v>0.18</v>
      </c>
      <c r="K210" s="184">
        <v>0.18</v>
      </c>
      <c r="L210" s="184">
        <v>0.18</v>
      </c>
      <c r="M210" s="184">
        <v>0.13</v>
      </c>
      <c r="N210" s="184">
        <v>0.13</v>
      </c>
      <c r="P210" s="119">
        <f t="shared" si="3"/>
        <v>0.18</v>
      </c>
    </row>
    <row r="211" spans="2:16" x14ac:dyDescent="0.25">
      <c r="B211" s="184">
        <v>2270002054</v>
      </c>
      <c r="C211" s="184">
        <v>75</v>
      </c>
      <c r="D211" s="184">
        <v>100</v>
      </c>
      <c r="E211" s="184">
        <v>1.01</v>
      </c>
      <c r="F211" s="184">
        <v>0.99</v>
      </c>
      <c r="G211" s="184">
        <v>0.52</v>
      </c>
      <c r="H211" s="184">
        <v>0.37</v>
      </c>
      <c r="I211" s="184">
        <v>0.18</v>
      </c>
      <c r="J211" s="184">
        <v>0.18</v>
      </c>
      <c r="K211" s="184">
        <v>0.18</v>
      </c>
      <c r="L211" s="184">
        <v>0.18</v>
      </c>
      <c r="M211" s="184">
        <v>0.13</v>
      </c>
      <c r="N211" s="184">
        <v>0.13</v>
      </c>
      <c r="P211" s="119">
        <f t="shared" si="3"/>
        <v>0.18</v>
      </c>
    </row>
    <row r="212" spans="2:16" x14ac:dyDescent="0.25">
      <c r="B212" s="184">
        <v>2270002054</v>
      </c>
      <c r="C212" s="184">
        <v>100</v>
      </c>
      <c r="D212" s="184">
        <v>175</v>
      </c>
      <c r="E212" s="184">
        <v>1.01</v>
      </c>
      <c r="F212" s="184">
        <v>0.68</v>
      </c>
      <c r="G212" s="184">
        <v>0.34</v>
      </c>
      <c r="H212" s="184">
        <v>0.34</v>
      </c>
      <c r="I212" s="184">
        <v>0.18</v>
      </c>
      <c r="J212" s="184">
        <v>0.18</v>
      </c>
      <c r="K212" s="184">
        <v>0.18</v>
      </c>
      <c r="L212" s="184">
        <v>0.18</v>
      </c>
      <c r="M212" s="184">
        <v>0.13</v>
      </c>
      <c r="N212" s="184">
        <v>0.13</v>
      </c>
      <c r="P212" s="119">
        <f t="shared" si="3"/>
        <v>0.18</v>
      </c>
    </row>
    <row r="213" spans="2:16" x14ac:dyDescent="0.25">
      <c r="B213" s="184">
        <v>2270002054</v>
      </c>
      <c r="C213" s="184">
        <v>175</v>
      </c>
      <c r="D213" s="184">
        <v>300</v>
      </c>
      <c r="E213" s="184">
        <v>1.01</v>
      </c>
      <c r="F213" s="184">
        <v>0.68</v>
      </c>
      <c r="G213" s="184">
        <v>0.31</v>
      </c>
      <c r="H213" s="184">
        <v>0.31</v>
      </c>
      <c r="I213" s="184">
        <v>0.18</v>
      </c>
      <c r="J213" s="184">
        <v>0.18</v>
      </c>
      <c r="K213" s="184">
        <v>0.18</v>
      </c>
      <c r="L213" s="184">
        <v>0.18</v>
      </c>
      <c r="M213" s="184">
        <v>0.13</v>
      </c>
      <c r="N213" s="184">
        <v>0.13</v>
      </c>
      <c r="P213" s="119">
        <f t="shared" si="3"/>
        <v>0.18</v>
      </c>
    </row>
    <row r="214" spans="2:16" x14ac:dyDescent="0.25">
      <c r="B214" s="184">
        <v>2270002054</v>
      </c>
      <c r="C214" s="184">
        <v>300</v>
      </c>
      <c r="D214" s="184">
        <v>600</v>
      </c>
      <c r="E214" s="184">
        <v>1.01</v>
      </c>
      <c r="F214" s="184">
        <v>0.68</v>
      </c>
      <c r="G214" s="184">
        <v>0.2</v>
      </c>
      <c r="H214" s="184">
        <v>0.17</v>
      </c>
      <c r="I214" s="184">
        <v>0.17</v>
      </c>
      <c r="J214" s="184">
        <v>0.17</v>
      </c>
      <c r="K214" s="184">
        <v>0.17</v>
      </c>
      <c r="L214" s="184">
        <v>0.17</v>
      </c>
      <c r="M214" s="184">
        <v>0.13</v>
      </c>
      <c r="N214" s="184">
        <v>0.13</v>
      </c>
      <c r="P214" s="119">
        <f t="shared" si="3"/>
        <v>0.17</v>
      </c>
    </row>
    <row r="215" spans="2:16" x14ac:dyDescent="0.25">
      <c r="B215" s="184">
        <v>2270002054</v>
      </c>
      <c r="C215" s="184">
        <v>600</v>
      </c>
      <c r="D215" s="184">
        <v>750</v>
      </c>
      <c r="E215" s="184">
        <v>1.01</v>
      </c>
      <c r="F215" s="184">
        <v>0.68</v>
      </c>
      <c r="G215" s="184">
        <v>0.15</v>
      </c>
      <c r="H215" s="184">
        <v>0.17</v>
      </c>
      <c r="I215" s="184">
        <v>0.17</v>
      </c>
      <c r="J215" s="184">
        <v>0.17</v>
      </c>
      <c r="K215" s="184">
        <v>0.17</v>
      </c>
      <c r="L215" s="184">
        <v>0.17</v>
      </c>
      <c r="M215" s="184">
        <v>0.13</v>
      </c>
      <c r="N215" s="184">
        <v>0.13</v>
      </c>
      <c r="P215" s="119">
        <f t="shared" si="3"/>
        <v>0.17</v>
      </c>
    </row>
    <row r="216" spans="2:16" x14ac:dyDescent="0.25">
      <c r="B216" s="184">
        <v>2270002054</v>
      </c>
      <c r="C216" s="184">
        <v>750</v>
      </c>
      <c r="D216" s="184">
        <v>9999</v>
      </c>
      <c r="E216" s="184">
        <v>1.01</v>
      </c>
      <c r="F216" s="184">
        <v>0.68</v>
      </c>
      <c r="G216" s="184">
        <v>0.28999999999999998</v>
      </c>
      <c r="H216" s="184">
        <v>0.17</v>
      </c>
      <c r="I216" s="184">
        <v>0.17</v>
      </c>
      <c r="J216" s="184">
        <v>0.17</v>
      </c>
      <c r="K216" s="184">
        <v>0.17</v>
      </c>
      <c r="L216" s="184">
        <v>0.17</v>
      </c>
      <c r="M216" s="184">
        <v>0.28000000000000003</v>
      </c>
      <c r="N216" s="184">
        <v>0.13</v>
      </c>
      <c r="P216" s="119">
        <f t="shared" si="3"/>
        <v>0.17</v>
      </c>
    </row>
    <row r="217" spans="2:16" x14ac:dyDescent="0.25">
      <c r="B217" s="184">
        <v>2270002057</v>
      </c>
      <c r="C217" s="184">
        <v>0</v>
      </c>
      <c r="D217" s="184">
        <v>11</v>
      </c>
      <c r="E217" s="184">
        <v>1.57</v>
      </c>
      <c r="F217" s="184">
        <v>1.57</v>
      </c>
      <c r="G217" s="184">
        <v>0.8</v>
      </c>
      <c r="H217" s="184">
        <v>0.57999999999999996</v>
      </c>
      <c r="I217" s="184">
        <v>0.57999999999999996</v>
      </c>
      <c r="J217" s="184">
        <v>0.57999999999999996</v>
      </c>
      <c r="K217" s="184">
        <v>0.55000000000000004</v>
      </c>
      <c r="L217" s="184">
        <v>0.55000000000000004</v>
      </c>
      <c r="M217" s="184">
        <v>0.13</v>
      </c>
      <c r="N217" s="184">
        <v>0.13</v>
      </c>
      <c r="P217" s="119">
        <f t="shared" si="3"/>
        <v>0.56499999999999995</v>
      </c>
    </row>
    <row r="218" spans="2:16" x14ac:dyDescent="0.25">
      <c r="B218" s="184">
        <v>2270002057</v>
      </c>
      <c r="C218" s="184">
        <v>11</v>
      </c>
      <c r="D218" s="184">
        <v>16</v>
      </c>
      <c r="E218" s="184">
        <v>1.78</v>
      </c>
      <c r="F218" s="184">
        <v>1.78</v>
      </c>
      <c r="G218" s="184">
        <v>0.46</v>
      </c>
      <c r="H218" s="184">
        <v>0.46</v>
      </c>
      <c r="I218" s="184">
        <v>0.46</v>
      </c>
      <c r="J218" s="184">
        <v>0.46</v>
      </c>
      <c r="K218" s="184">
        <v>0.44</v>
      </c>
      <c r="L218" s="184">
        <v>0.44</v>
      </c>
      <c r="M218" s="184">
        <v>0.13</v>
      </c>
      <c r="N218" s="184">
        <v>0.13</v>
      </c>
      <c r="P218" s="119">
        <f t="shared" si="3"/>
        <v>0.45</v>
      </c>
    </row>
    <row r="219" spans="2:16" x14ac:dyDescent="0.25">
      <c r="B219" s="184">
        <v>2270002057</v>
      </c>
      <c r="C219" s="184">
        <v>16</v>
      </c>
      <c r="D219" s="184">
        <v>25</v>
      </c>
      <c r="E219" s="184">
        <v>1.78</v>
      </c>
      <c r="F219" s="184">
        <v>1.78</v>
      </c>
      <c r="G219" s="184">
        <v>0.46</v>
      </c>
      <c r="H219" s="184">
        <v>0.46</v>
      </c>
      <c r="I219" s="184">
        <v>0.46</v>
      </c>
      <c r="J219" s="184">
        <v>0.46</v>
      </c>
      <c r="K219" s="184">
        <v>0.44</v>
      </c>
      <c r="L219" s="184">
        <v>0.44</v>
      </c>
      <c r="M219" s="184">
        <v>0.13</v>
      </c>
      <c r="N219" s="184">
        <v>0.13</v>
      </c>
      <c r="P219" s="119">
        <f t="shared" si="3"/>
        <v>0.45</v>
      </c>
    </row>
    <row r="220" spans="2:16" x14ac:dyDescent="0.25">
      <c r="B220" s="184">
        <v>2270002057</v>
      </c>
      <c r="C220" s="184">
        <v>25</v>
      </c>
      <c r="D220" s="184">
        <v>50</v>
      </c>
      <c r="E220" s="184">
        <v>1.88</v>
      </c>
      <c r="F220" s="184">
        <v>1.88</v>
      </c>
      <c r="G220" s="184">
        <v>0.28999999999999998</v>
      </c>
      <c r="H220" s="184">
        <v>0.28999999999999998</v>
      </c>
      <c r="I220" s="184">
        <v>0.28999999999999998</v>
      </c>
      <c r="J220" s="184">
        <v>0.28999999999999998</v>
      </c>
      <c r="K220" s="184">
        <v>0.28000000000000003</v>
      </c>
      <c r="L220" s="184">
        <v>0.28000000000000003</v>
      </c>
      <c r="M220" s="184">
        <v>0.13</v>
      </c>
      <c r="N220" s="184">
        <v>0.13</v>
      </c>
      <c r="P220" s="119">
        <f t="shared" si="3"/>
        <v>0.28500000000000003</v>
      </c>
    </row>
    <row r="221" spans="2:16" x14ac:dyDescent="0.25">
      <c r="B221" s="184">
        <v>2270002057</v>
      </c>
      <c r="C221" s="184">
        <v>50</v>
      </c>
      <c r="D221" s="184">
        <v>75</v>
      </c>
      <c r="E221" s="184">
        <v>1.25</v>
      </c>
      <c r="F221" s="184">
        <v>1.03</v>
      </c>
      <c r="G221" s="184">
        <v>0.54</v>
      </c>
      <c r="H221" s="184">
        <v>0.38</v>
      </c>
      <c r="I221" s="184">
        <v>0.19</v>
      </c>
      <c r="J221" s="184">
        <v>0.19</v>
      </c>
      <c r="K221" s="184">
        <v>0.18</v>
      </c>
      <c r="L221" s="184">
        <v>0.18</v>
      </c>
      <c r="M221" s="184">
        <v>0.13</v>
      </c>
      <c r="N221" s="184">
        <v>0.13</v>
      </c>
      <c r="P221" s="119">
        <f t="shared" si="3"/>
        <v>0.185</v>
      </c>
    </row>
    <row r="222" spans="2:16" x14ac:dyDescent="0.25">
      <c r="B222" s="184">
        <v>2270002057</v>
      </c>
      <c r="C222" s="184">
        <v>75</v>
      </c>
      <c r="D222" s="184">
        <v>100</v>
      </c>
      <c r="E222" s="184">
        <v>1.25</v>
      </c>
      <c r="F222" s="184">
        <v>1.03</v>
      </c>
      <c r="G222" s="184">
        <v>0.54</v>
      </c>
      <c r="H222" s="184">
        <v>0.38</v>
      </c>
      <c r="I222" s="184">
        <v>0.19</v>
      </c>
      <c r="J222" s="184">
        <v>0.19</v>
      </c>
      <c r="K222" s="184">
        <v>0.18</v>
      </c>
      <c r="L222" s="184">
        <v>0.18</v>
      </c>
      <c r="M222" s="184">
        <v>0.13</v>
      </c>
      <c r="N222" s="184">
        <v>0.13</v>
      </c>
      <c r="P222" s="119">
        <f t="shared" si="3"/>
        <v>0.185</v>
      </c>
    </row>
    <row r="223" spans="2:16" x14ac:dyDescent="0.25">
      <c r="B223" s="184">
        <v>2270002057</v>
      </c>
      <c r="C223" s="184">
        <v>100</v>
      </c>
      <c r="D223" s="184">
        <v>175</v>
      </c>
      <c r="E223" s="184">
        <v>1.25</v>
      </c>
      <c r="F223" s="184">
        <v>0.71</v>
      </c>
      <c r="G223" s="184">
        <v>0.35</v>
      </c>
      <c r="H223" s="184">
        <v>0.35</v>
      </c>
      <c r="I223" s="184">
        <v>0.19</v>
      </c>
      <c r="J223" s="184">
        <v>0.19</v>
      </c>
      <c r="K223" s="184">
        <v>0.19</v>
      </c>
      <c r="L223" s="184">
        <v>0.18</v>
      </c>
      <c r="M223" s="184">
        <v>0.13</v>
      </c>
      <c r="N223" s="184">
        <v>0.13</v>
      </c>
      <c r="P223" s="119">
        <f t="shared" si="3"/>
        <v>0.19</v>
      </c>
    </row>
    <row r="224" spans="2:16" x14ac:dyDescent="0.25">
      <c r="B224" s="184">
        <v>2270002057</v>
      </c>
      <c r="C224" s="184">
        <v>175</v>
      </c>
      <c r="D224" s="184">
        <v>300</v>
      </c>
      <c r="E224" s="184">
        <v>1.25</v>
      </c>
      <c r="F224" s="184">
        <v>0.71</v>
      </c>
      <c r="G224" s="184">
        <v>0.32</v>
      </c>
      <c r="H224" s="184">
        <v>0.32</v>
      </c>
      <c r="I224" s="184">
        <v>0.19</v>
      </c>
      <c r="J224" s="184">
        <v>0.19</v>
      </c>
      <c r="K224" s="184">
        <v>0.19</v>
      </c>
      <c r="L224" s="184">
        <v>0.18</v>
      </c>
      <c r="M224" s="184">
        <v>0.13</v>
      </c>
      <c r="N224" s="184">
        <v>0.13</v>
      </c>
      <c r="P224" s="119">
        <f t="shared" si="3"/>
        <v>0.19</v>
      </c>
    </row>
    <row r="225" spans="2:16" x14ac:dyDescent="0.25">
      <c r="B225" s="184">
        <v>2270002057</v>
      </c>
      <c r="C225" s="184">
        <v>300</v>
      </c>
      <c r="D225" s="184">
        <v>600</v>
      </c>
      <c r="E225" s="184">
        <v>1.25</v>
      </c>
      <c r="F225" s="184">
        <v>0.71</v>
      </c>
      <c r="G225" s="184">
        <v>0.21</v>
      </c>
      <c r="H225" s="184">
        <v>0.17</v>
      </c>
      <c r="I225" s="184">
        <v>0.17</v>
      </c>
      <c r="J225" s="184">
        <v>0.17</v>
      </c>
      <c r="K225" s="184">
        <v>0.17</v>
      </c>
      <c r="L225" s="184">
        <v>0.17</v>
      </c>
      <c r="M225" s="184">
        <v>0.13</v>
      </c>
      <c r="N225" s="184">
        <v>0.13</v>
      </c>
      <c r="P225" s="119">
        <f t="shared" si="3"/>
        <v>0.17</v>
      </c>
    </row>
    <row r="226" spans="2:16" x14ac:dyDescent="0.25">
      <c r="B226" s="184">
        <v>2270002057</v>
      </c>
      <c r="C226" s="184">
        <v>600</v>
      </c>
      <c r="D226" s="184">
        <v>750</v>
      </c>
      <c r="E226" s="184">
        <v>1.25</v>
      </c>
      <c r="F226" s="184">
        <v>0.71</v>
      </c>
      <c r="G226" s="184">
        <v>0.15</v>
      </c>
      <c r="H226" s="184">
        <v>0.17</v>
      </c>
      <c r="I226" s="184">
        <v>0.17</v>
      </c>
      <c r="J226" s="184">
        <v>0.17</v>
      </c>
      <c r="K226" s="184">
        <v>0.17</v>
      </c>
      <c r="L226" s="184">
        <v>0.17</v>
      </c>
      <c r="M226" s="184">
        <v>0.13</v>
      </c>
      <c r="N226" s="184">
        <v>0.13</v>
      </c>
      <c r="P226" s="119">
        <f t="shared" si="3"/>
        <v>0.17</v>
      </c>
    </row>
    <row r="227" spans="2:16" x14ac:dyDescent="0.25">
      <c r="B227" s="184">
        <v>2270002057</v>
      </c>
      <c r="C227" s="184">
        <v>750</v>
      </c>
      <c r="D227" s="184">
        <v>9999</v>
      </c>
      <c r="E227" s="184">
        <v>1.25</v>
      </c>
      <c r="F227" s="184">
        <v>0.71</v>
      </c>
      <c r="G227" s="184">
        <v>0.3</v>
      </c>
      <c r="H227" s="184">
        <v>0.17</v>
      </c>
      <c r="I227" s="184">
        <v>0.17</v>
      </c>
      <c r="J227" s="184">
        <v>0.17</v>
      </c>
      <c r="K227" s="184">
        <v>0.17</v>
      </c>
      <c r="L227" s="184">
        <v>0.17</v>
      </c>
      <c r="M227" s="184">
        <v>0.28000000000000003</v>
      </c>
      <c r="N227" s="184">
        <v>0.13</v>
      </c>
      <c r="P227" s="119">
        <f t="shared" si="3"/>
        <v>0.17</v>
      </c>
    </row>
    <row r="228" spans="2:16" x14ac:dyDescent="0.25">
      <c r="B228" s="184">
        <v>2270002060</v>
      </c>
      <c r="C228" s="184">
        <v>0</v>
      </c>
      <c r="D228" s="184">
        <v>11</v>
      </c>
      <c r="E228" s="184">
        <v>1.57</v>
      </c>
      <c r="F228" s="184">
        <v>1.57</v>
      </c>
      <c r="G228" s="184">
        <v>0.8</v>
      </c>
      <c r="H228" s="184">
        <v>0.57999999999999996</v>
      </c>
      <c r="I228" s="184">
        <v>0.57999999999999996</v>
      </c>
      <c r="J228" s="184">
        <v>0.57999999999999996</v>
      </c>
      <c r="K228" s="184">
        <v>0.55000000000000004</v>
      </c>
      <c r="L228" s="184">
        <v>0.55000000000000004</v>
      </c>
      <c r="M228" s="184">
        <v>0.13</v>
      </c>
      <c r="N228" s="184">
        <v>0.13</v>
      </c>
      <c r="P228" s="119">
        <f t="shared" si="3"/>
        <v>0.56499999999999995</v>
      </c>
    </row>
    <row r="229" spans="2:16" x14ac:dyDescent="0.25">
      <c r="B229" s="184">
        <v>2270002060</v>
      </c>
      <c r="C229" s="184">
        <v>11</v>
      </c>
      <c r="D229" s="184">
        <v>16</v>
      </c>
      <c r="E229" s="184">
        <v>1.78</v>
      </c>
      <c r="F229" s="184">
        <v>1.78</v>
      </c>
      <c r="G229" s="184">
        <v>0.46</v>
      </c>
      <c r="H229" s="184">
        <v>0.46</v>
      </c>
      <c r="I229" s="184">
        <v>0.46</v>
      </c>
      <c r="J229" s="184">
        <v>0.46</v>
      </c>
      <c r="K229" s="184">
        <v>0.44</v>
      </c>
      <c r="L229" s="184">
        <v>0.44</v>
      </c>
      <c r="M229" s="184">
        <v>0.13</v>
      </c>
      <c r="N229" s="184">
        <v>0.13</v>
      </c>
      <c r="P229" s="119">
        <f t="shared" si="3"/>
        <v>0.45</v>
      </c>
    </row>
    <row r="230" spans="2:16" x14ac:dyDescent="0.25">
      <c r="B230" s="184">
        <v>2270002060</v>
      </c>
      <c r="C230" s="184">
        <v>16</v>
      </c>
      <c r="D230" s="184">
        <v>25</v>
      </c>
      <c r="E230" s="184">
        <v>1.78</v>
      </c>
      <c r="F230" s="184">
        <v>1.78</v>
      </c>
      <c r="G230" s="184">
        <v>0.46</v>
      </c>
      <c r="H230" s="184">
        <v>0.46</v>
      </c>
      <c r="I230" s="184">
        <v>0.46</v>
      </c>
      <c r="J230" s="184">
        <v>0.46</v>
      </c>
      <c r="K230" s="184">
        <v>0.44</v>
      </c>
      <c r="L230" s="184">
        <v>0.44</v>
      </c>
      <c r="M230" s="184">
        <v>0.13</v>
      </c>
      <c r="N230" s="184">
        <v>0.13</v>
      </c>
      <c r="P230" s="119">
        <f t="shared" si="3"/>
        <v>0.45</v>
      </c>
    </row>
    <row r="231" spans="2:16" x14ac:dyDescent="0.25">
      <c r="B231" s="184">
        <v>2270002060</v>
      </c>
      <c r="C231" s="184">
        <v>25</v>
      </c>
      <c r="D231" s="184">
        <v>50</v>
      </c>
      <c r="E231" s="184">
        <v>1.88</v>
      </c>
      <c r="F231" s="184">
        <v>1.88</v>
      </c>
      <c r="G231" s="184">
        <v>0.28999999999999998</v>
      </c>
      <c r="H231" s="184">
        <v>0.28999999999999998</v>
      </c>
      <c r="I231" s="184">
        <v>0.28999999999999998</v>
      </c>
      <c r="J231" s="184">
        <v>0.28999999999999998</v>
      </c>
      <c r="K231" s="184">
        <v>0.28000000000000003</v>
      </c>
      <c r="L231" s="184">
        <v>0.28000000000000003</v>
      </c>
      <c r="M231" s="184">
        <v>0.13</v>
      </c>
      <c r="N231" s="184">
        <v>0.13</v>
      </c>
      <c r="P231" s="119">
        <f t="shared" si="3"/>
        <v>0.28500000000000003</v>
      </c>
    </row>
    <row r="232" spans="2:16" x14ac:dyDescent="0.25">
      <c r="B232" s="184">
        <v>2270002060</v>
      </c>
      <c r="C232" s="184">
        <v>50</v>
      </c>
      <c r="D232" s="184">
        <v>75</v>
      </c>
      <c r="E232" s="184">
        <v>0.63</v>
      </c>
      <c r="F232" s="184">
        <v>1.03</v>
      </c>
      <c r="G232" s="184">
        <v>0.54</v>
      </c>
      <c r="H232" s="184">
        <v>0.38</v>
      </c>
      <c r="I232" s="184">
        <v>0.19</v>
      </c>
      <c r="J232" s="184">
        <v>0.19</v>
      </c>
      <c r="K232" s="184">
        <v>0.18</v>
      </c>
      <c r="L232" s="184">
        <v>0.18</v>
      </c>
      <c r="M232" s="184">
        <v>0.13</v>
      </c>
      <c r="N232" s="184">
        <v>0.13</v>
      </c>
      <c r="P232" s="119">
        <f t="shared" si="3"/>
        <v>0.185</v>
      </c>
    </row>
    <row r="233" spans="2:16" x14ac:dyDescent="0.25">
      <c r="B233" s="184">
        <v>2270002060</v>
      </c>
      <c r="C233" s="184">
        <v>75</v>
      </c>
      <c r="D233" s="184">
        <v>100</v>
      </c>
      <c r="E233" s="184">
        <v>0.63</v>
      </c>
      <c r="F233" s="184">
        <v>1.03</v>
      </c>
      <c r="G233" s="184">
        <v>0.54</v>
      </c>
      <c r="H233" s="184">
        <v>0.38</v>
      </c>
      <c r="I233" s="184">
        <v>0.19</v>
      </c>
      <c r="J233" s="184">
        <v>0.19</v>
      </c>
      <c r="K233" s="184">
        <v>0.18</v>
      </c>
      <c r="L233" s="184">
        <v>0.18</v>
      </c>
      <c r="M233" s="184">
        <v>0.13</v>
      </c>
      <c r="N233" s="184">
        <v>0.13</v>
      </c>
      <c r="P233" s="119">
        <f t="shared" si="3"/>
        <v>0.185</v>
      </c>
    </row>
    <row r="234" spans="2:16" x14ac:dyDescent="0.25">
      <c r="B234" s="184">
        <v>2270002060</v>
      </c>
      <c r="C234" s="184">
        <v>100</v>
      </c>
      <c r="D234" s="184">
        <v>175</v>
      </c>
      <c r="E234" s="184">
        <v>0.63</v>
      </c>
      <c r="F234" s="184">
        <v>0.71</v>
      </c>
      <c r="G234" s="184">
        <v>0.35</v>
      </c>
      <c r="H234" s="184">
        <v>0.35</v>
      </c>
      <c r="I234" s="184">
        <v>0.19</v>
      </c>
      <c r="J234" s="184">
        <v>0.19</v>
      </c>
      <c r="K234" s="184">
        <v>0.19</v>
      </c>
      <c r="L234" s="184">
        <v>0.18</v>
      </c>
      <c r="M234" s="184">
        <v>0.13</v>
      </c>
      <c r="N234" s="184">
        <v>0.13</v>
      </c>
      <c r="P234" s="119">
        <f t="shared" si="3"/>
        <v>0.19</v>
      </c>
    </row>
    <row r="235" spans="2:16" x14ac:dyDescent="0.25">
      <c r="B235" s="184">
        <v>2270002060</v>
      </c>
      <c r="C235" s="184">
        <v>175</v>
      </c>
      <c r="D235" s="184">
        <v>300</v>
      </c>
      <c r="E235" s="184">
        <v>0.63</v>
      </c>
      <c r="F235" s="184">
        <v>0.71</v>
      </c>
      <c r="G235" s="184">
        <v>0.32</v>
      </c>
      <c r="H235" s="184">
        <v>0.32</v>
      </c>
      <c r="I235" s="184">
        <v>0.19</v>
      </c>
      <c r="J235" s="184">
        <v>0.19</v>
      </c>
      <c r="K235" s="184">
        <v>0.19</v>
      </c>
      <c r="L235" s="184">
        <v>0.18</v>
      </c>
      <c r="M235" s="184">
        <v>0.13</v>
      </c>
      <c r="N235" s="184">
        <v>0.13</v>
      </c>
      <c r="P235" s="119">
        <f t="shared" si="3"/>
        <v>0.19</v>
      </c>
    </row>
    <row r="236" spans="2:16" x14ac:dyDescent="0.25">
      <c r="B236" s="184">
        <v>2270002060</v>
      </c>
      <c r="C236" s="184">
        <v>300</v>
      </c>
      <c r="D236" s="184">
        <v>600</v>
      </c>
      <c r="E236" s="184">
        <v>0.63</v>
      </c>
      <c r="F236" s="184">
        <v>0.71</v>
      </c>
      <c r="G236" s="184">
        <v>0.21</v>
      </c>
      <c r="H236" s="184">
        <v>0.17</v>
      </c>
      <c r="I236" s="184">
        <v>0.17</v>
      </c>
      <c r="J236" s="184">
        <v>0.17</v>
      </c>
      <c r="K236" s="184">
        <v>0.17</v>
      </c>
      <c r="L236" s="184">
        <v>0.17</v>
      </c>
      <c r="M236" s="184">
        <v>0.13</v>
      </c>
      <c r="N236" s="184">
        <v>0.13</v>
      </c>
      <c r="P236" s="119">
        <f t="shared" si="3"/>
        <v>0.17</v>
      </c>
    </row>
    <row r="237" spans="2:16" x14ac:dyDescent="0.25">
      <c r="B237" s="184">
        <v>2270002060</v>
      </c>
      <c r="C237" s="184">
        <v>600</v>
      </c>
      <c r="D237" s="184">
        <v>750</v>
      </c>
      <c r="E237" s="184">
        <v>0.63</v>
      </c>
      <c r="F237" s="184">
        <v>0.71</v>
      </c>
      <c r="G237" s="184">
        <v>0.15</v>
      </c>
      <c r="H237" s="184">
        <v>0.17</v>
      </c>
      <c r="I237" s="184">
        <v>0.17</v>
      </c>
      <c r="J237" s="184">
        <v>0.17</v>
      </c>
      <c r="K237" s="184">
        <v>0.17</v>
      </c>
      <c r="L237" s="184">
        <v>0.17</v>
      </c>
      <c r="M237" s="184">
        <v>0.13</v>
      </c>
      <c r="N237" s="184">
        <v>0.13</v>
      </c>
      <c r="P237" s="119">
        <f t="shared" si="3"/>
        <v>0.17</v>
      </c>
    </row>
    <row r="238" spans="2:16" x14ac:dyDescent="0.25">
      <c r="B238" s="184">
        <v>2270002060</v>
      </c>
      <c r="C238" s="184">
        <v>750</v>
      </c>
      <c r="D238" s="184">
        <v>9999</v>
      </c>
      <c r="E238" s="184">
        <v>0.63</v>
      </c>
      <c r="F238" s="184">
        <v>0.71</v>
      </c>
      <c r="G238" s="184">
        <v>0.3</v>
      </c>
      <c r="H238" s="184">
        <v>0.17</v>
      </c>
      <c r="I238" s="184">
        <v>0.17</v>
      </c>
      <c r="J238" s="184">
        <v>0.17</v>
      </c>
      <c r="K238" s="184">
        <v>0.17</v>
      </c>
      <c r="L238" s="184">
        <v>0.17</v>
      </c>
      <c r="M238" s="184">
        <v>0.28000000000000003</v>
      </c>
      <c r="N238" s="184">
        <v>0.13</v>
      </c>
      <c r="P238" s="119">
        <f t="shared" si="3"/>
        <v>0.17</v>
      </c>
    </row>
    <row r="239" spans="2:16" x14ac:dyDescent="0.25">
      <c r="B239" s="184">
        <v>2270002063</v>
      </c>
      <c r="C239" s="184">
        <v>0</v>
      </c>
      <c r="D239" s="184">
        <v>11</v>
      </c>
      <c r="E239" s="184">
        <v>1.57</v>
      </c>
      <c r="F239" s="184">
        <v>1.57</v>
      </c>
      <c r="G239" s="184">
        <v>0.8</v>
      </c>
      <c r="H239" s="184">
        <v>0.57999999999999996</v>
      </c>
      <c r="I239" s="184">
        <v>0.57999999999999996</v>
      </c>
      <c r="J239" s="184">
        <v>0.57999999999999996</v>
      </c>
      <c r="K239" s="184">
        <v>0.55000000000000004</v>
      </c>
      <c r="L239" s="184">
        <v>0.55000000000000004</v>
      </c>
      <c r="M239" s="184">
        <v>0.13</v>
      </c>
      <c r="N239" s="184">
        <v>0.13</v>
      </c>
      <c r="P239" s="119">
        <f t="shared" si="3"/>
        <v>0.56499999999999995</v>
      </c>
    </row>
    <row r="240" spans="2:16" x14ac:dyDescent="0.25">
      <c r="B240" s="184">
        <v>2270002063</v>
      </c>
      <c r="C240" s="184">
        <v>11</v>
      </c>
      <c r="D240" s="184">
        <v>16</v>
      </c>
      <c r="E240" s="184">
        <v>1.78</v>
      </c>
      <c r="F240" s="184">
        <v>1.78</v>
      </c>
      <c r="G240" s="184">
        <v>0.46</v>
      </c>
      <c r="H240" s="184">
        <v>0.46</v>
      </c>
      <c r="I240" s="184">
        <v>0.46</v>
      </c>
      <c r="J240" s="184">
        <v>0.46</v>
      </c>
      <c r="K240" s="184">
        <v>0.44</v>
      </c>
      <c r="L240" s="184">
        <v>0.44</v>
      </c>
      <c r="M240" s="184">
        <v>0.13</v>
      </c>
      <c r="N240" s="184">
        <v>0.13</v>
      </c>
      <c r="P240" s="119">
        <f t="shared" si="3"/>
        <v>0.45</v>
      </c>
    </row>
    <row r="241" spans="2:16" x14ac:dyDescent="0.25">
      <c r="B241" s="184">
        <v>2270002063</v>
      </c>
      <c r="C241" s="184">
        <v>16</v>
      </c>
      <c r="D241" s="184">
        <v>25</v>
      </c>
      <c r="E241" s="184">
        <v>1.78</v>
      </c>
      <c r="F241" s="184">
        <v>1.78</v>
      </c>
      <c r="G241" s="184">
        <v>0.46</v>
      </c>
      <c r="H241" s="184">
        <v>0.46</v>
      </c>
      <c r="I241" s="184">
        <v>0.46</v>
      </c>
      <c r="J241" s="184">
        <v>0.46</v>
      </c>
      <c r="K241" s="184">
        <v>0.44</v>
      </c>
      <c r="L241" s="184">
        <v>0.44</v>
      </c>
      <c r="M241" s="184">
        <v>0.13</v>
      </c>
      <c r="N241" s="184">
        <v>0.13</v>
      </c>
      <c r="P241" s="119">
        <f t="shared" si="3"/>
        <v>0.45</v>
      </c>
    </row>
    <row r="242" spans="2:16" x14ac:dyDescent="0.25">
      <c r="B242" s="184">
        <v>2270002063</v>
      </c>
      <c r="C242" s="184">
        <v>25</v>
      </c>
      <c r="D242" s="184">
        <v>50</v>
      </c>
      <c r="E242" s="184">
        <v>1.88</v>
      </c>
      <c r="F242" s="184">
        <v>1.88</v>
      </c>
      <c r="G242" s="184">
        <v>0.28999999999999998</v>
      </c>
      <c r="H242" s="184">
        <v>0.28999999999999998</v>
      </c>
      <c r="I242" s="184">
        <v>0.28999999999999998</v>
      </c>
      <c r="J242" s="184">
        <v>0.28999999999999998</v>
      </c>
      <c r="K242" s="184">
        <v>0.28000000000000003</v>
      </c>
      <c r="L242" s="184">
        <v>0.28000000000000003</v>
      </c>
      <c r="M242" s="184">
        <v>0.13</v>
      </c>
      <c r="N242" s="184">
        <v>0.13</v>
      </c>
      <c r="P242" s="119">
        <f t="shared" si="3"/>
        <v>0.28500000000000003</v>
      </c>
    </row>
    <row r="243" spans="2:16" x14ac:dyDescent="0.25">
      <c r="B243" s="184">
        <v>2270002063</v>
      </c>
      <c r="C243" s="184">
        <v>50</v>
      </c>
      <c r="D243" s="184">
        <v>75</v>
      </c>
      <c r="E243" s="184">
        <v>0.63</v>
      </c>
      <c r="F243" s="184">
        <v>1.03</v>
      </c>
      <c r="G243" s="184">
        <v>0.54</v>
      </c>
      <c r="H243" s="184">
        <v>0.38</v>
      </c>
      <c r="I243" s="184">
        <v>0.19</v>
      </c>
      <c r="J243" s="184">
        <v>0.19</v>
      </c>
      <c r="K243" s="184">
        <v>0.18</v>
      </c>
      <c r="L243" s="184">
        <v>0.18</v>
      </c>
      <c r="M243" s="184">
        <v>0.13</v>
      </c>
      <c r="N243" s="184">
        <v>0.13</v>
      </c>
      <c r="P243" s="119">
        <f t="shared" si="3"/>
        <v>0.185</v>
      </c>
    </row>
    <row r="244" spans="2:16" x14ac:dyDescent="0.25">
      <c r="B244" s="184">
        <v>2270002063</v>
      </c>
      <c r="C244" s="184">
        <v>75</v>
      </c>
      <c r="D244" s="184">
        <v>100</v>
      </c>
      <c r="E244" s="184">
        <v>0.63</v>
      </c>
      <c r="F244" s="184">
        <v>1.03</v>
      </c>
      <c r="G244" s="184">
        <v>0.54</v>
      </c>
      <c r="H244" s="184">
        <v>0.38</v>
      </c>
      <c r="I244" s="184">
        <v>0.19</v>
      </c>
      <c r="J244" s="184">
        <v>0.19</v>
      </c>
      <c r="K244" s="184">
        <v>0.18</v>
      </c>
      <c r="L244" s="184">
        <v>0.18</v>
      </c>
      <c r="M244" s="184">
        <v>0.13</v>
      </c>
      <c r="N244" s="184">
        <v>0.13</v>
      </c>
      <c r="P244" s="119">
        <f t="shared" si="3"/>
        <v>0.185</v>
      </c>
    </row>
    <row r="245" spans="2:16" x14ac:dyDescent="0.25">
      <c r="B245" s="184">
        <v>2270002063</v>
      </c>
      <c r="C245" s="184">
        <v>100</v>
      </c>
      <c r="D245" s="184">
        <v>175</v>
      </c>
      <c r="E245" s="184">
        <v>0.63</v>
      </c>
      <c r="F245" s="184">
        <v>0.71</v>
      </c>
      <c r="G245" s="184">
        <v>0.35</v>
      </c>
      <c r="H245" s="184">
        <v>0.35</v>
      </c>
      <c r="I245" s="184">
        <v>0.19</v>
      </c>
      <c r="J245" s="184">
        <v>0.19</v>
      </c>
      <c r="K245" s="184">
        <v>0.19</v>
      </c>
      <c r="L245" s="184">
        <v>0.18</v>
      </c>
      <c r="M245" s="184">
        <v>0.13</v>
      </c>
      <c r="N245" s="184">
        <v>0.13</v>
      </c>
      <c r="P245" s="119">
        <f t="shared" si="3"/>
        <v>0.19</v>
      </c>
    </row>
    <row r="246" spans="2:16" x14ac:dyDescent="0.25">
      <c r="B246" s="184">
        <v>2270002063</v>
      </c>
      <c r="C246" s="184">
        <v>175</v>
      </c>
      <c r="D246" s="184">
        <v>300</v>
      </c>
      <c r="E246" s="184">
        <v>0.63</v>
      </c>
      <c r="F246" s="184">
        <v>0.71</v>
      </c>
      <c r="G246" s="184">
        <v>0.32</v>
      </c>
      <c r="H246" s="184">
        <v>0.32</v>
      </c>
      <c r="I246" s="184">
        <v>0.19</v>
      </c>
      <c r="J246" s="184">
        <v>0.19</v>
      </c>
      <c r="K246" s="184">
        <v>0.19</v>
      </c>
      <c r="L246" s="184">
        <v>0.18</v>
      </c>
      <c r="M246" s="184">
        <v>0.13</v>
      </c>
      <c r="N246" s="184">
        <v>0.13</v>
      </c>
      <c r="P246" s="119">
        <f t="shared" si="3"/>
        <v>0.19</v>
      </c>
    </row>
    <row r="247" spans="2:16" x14ac:dyDescent="0.25">
      <c r="B247" s="184">
        <v>2270002063</v>
      </c>
      <c r="C247" s="184">
        <v>300</v>
      </c>
      <c r="D247" s="184">
        <v>600</v>
      </c>
      <c r="E247" s="184">
        <v>0.63</v>
      </c>
      <c r="F247" s="184">
        <v>0.71</v>
      </c>
      <c r="G247" s="184">
        <v>0.21</v>
      </c>
      <c r="H247" s="184">
        <v>0.17</v>
      </c>
      <c r="I247" s="184">
        <v>0.17</v>
      </c>
      <c r="J247" s="184">
        <v>0.17</v>
      </c>
      <c r="K247" s="184">
        <v>0.17</v>
      </c>
      <c r="L247" s="184">
        <v>0.17</v>
      </c>
      <c r="M247" s="184">
        <v>0.13</v>
      </c>
      <c r="N247" s="184">
        <v>0.13</v>
      </c>
      <c r="P247" s="119">
        <f t="shared" si="3"/>
        <v>0.17</v>
      </c>
    </row>
    <row r="248" spans="2:16" x14ac:dyDescent="0.25">
      <c r="B248" s="184">
        <v>2270002063</v>
      </c>
      <c r="C248" s="184">
        <v>600</v>
      </c>
      <c r="D248" s="184">
        <v>750</v>
      </c>
      <c r="E248" s="184">
        <v>0.63</v>
      </c>
      <c r="F248" s="184">
        <v>0.71</v>
      </c>
      <c r="G248" s="184">
        <v>0.15</v>
      </c>
      <c r="H248" s="184">
        <v>0.17</v>
      </c>
      <c r="I248" s="184">
        <v>0.17</v>
      </c>
      <c r="J248" s="184">
        <v>0.17</v>
      </c>
      <c r="K248" s="184">
        <v>0.17</v>
      </c>
      <c r="L248" s="184">
        <v>0.17</v>
      </c>
      <c r="M248" s="184">
        <v>0.13</v>
      </c>
      <c r="N248" s="184">
        <v>0.13</v>
      </c>
      <c r="P248" s="119">
        <f t="shared" si="3"/>
        <v>0.17</v>
      </c>
    </row>
    <row r="249" spans="2:16" x14ac:dyDescent="0.25">
      <c r="B249" s="184">
        <v>2270002063</v>
      </c>
      <c r="C249" s="184">
        <v>750</v>
      </c>
      <c r="D249" s="184">
        <v>9999</v>
      </c>
      <c r="E249" s="184">
        <v>0.63</v>
      </c>
      <c r="F249" s="184">
        <v>0.71</v>
      </c>
      <c r="G249" s="184">
        <v>0.3</v>
      </c>
      <c r="H249" s="184">
        <v>0.17</v>
      </c>
      <c r="I249" s="184">
        <v>0.17</v>
      </c>
      <c r="J249" s="184">
        <v>0.17</v>
      </c>
      <c r="K249" s="184">
        <v>0.17</v>
      </c>
      <c r="L249" s="184">
        <v>0.17</v>
      </c>
      <c r="M249" s="184">
        <v>0.28000000000000003</v>
      </c>
      <c r="N249" s="184">
        <v>0.13</v>
      </c>
      <c r="P249" s="119">
        <f t="shared" si="3"/>
        <v>0.17</v>
      </c>
    </row>
    <row r="250" spans="2:16" x14ac:dyDescent="0.25">
      <c r="B250" s="184">
        <v>2270002066</v>
      </c>
      <c r="C250" s="184">
        <v>0</v>
      </c>
      <c r="D250" s="184">
        <v>11</v>
      </c>
      <c r="E250" s="184">
        <v>3.44</v>
      </c>
      <c r="F250" s="184">
        <v>3.44</v>
      </c>
      <c r="G250" s="184">
        <v>1.75</v>
      </c>
      <c r="H250" s="184">
        <v>1.26</v>
      </c>
      <c r="I250" s="184">
        <v>1.26</v>
      </c>
      <c r="J250" s="184">
        <v>1.26</v>
      </c>
      <c r="K250" s="184">
        <v>0.55000000000000004</v>
      </c>
      <c r="L250" s="184">
        <v>0.55000000000000004</v>
      </c>
      <c r="M250" s="184">
        <v>0.13</v>
      </c>
      <c r="N250" s="184">
        <v>0.13</v>
      </c>
      <c r="P250" s="119">
        <f t="shared" si="3"/>
        <v>0.90500000000000003</v>
      </c>
    </row>
    <row r="251" spans="2:16" x14ac:dyDescent="0.25">
      <c r="B251" s="184">
        <v>2270002066</v>
      </c>
      <c r="C251" s="184">
        <v>11</v>
      </c>
      <c r="D251" s="184">
        <v>16</v>
      </c>
      <c r="E251" s="184">
        <v>3.9</v>
      </c>
      <c r="F251" s="184">
        <v>3.9</v>
      </c>
      <c r="G251" s="184">
        <v>1</v>
      </c>
      <c r="H251" s="184">
        <v>1</v>
      </c>
      <c r="I251" s="184">
        <v>1</v>
      </c>
      <c r="J251" s="184">
        <v>1</v>
      </c>
      <c r="K251" s="184">
        <v>0.44</v>
      </c>
      <c r="L251" s="184">
        <v>0.44</v>
      </c>
      <c r="M251" s="184">
        <v>0.13</v>
      </c>
      <c r="N251" s="184">
        <v>0.13</v>
      </c>
      <c r="P251" s="119">
        <f t="shared" si="3"/>
        <v>0.72</v>
      </c>
    </row>
    <row r="252" spans="2:16" x14ac:dyDescent="0.25">
      <c r="B252" s="184">
        <v>2270002066</v>
      </c>
      <c r="C252" s="184">
        <v>16</v>
      </c>
      <c r="D252" s="184">
        <v>25</v>
      </c>
      <c r="E252" s="184">
        <v>3.9</v>
      </c>
      <c r="F252" s="184">
        <v>3.9</v>
      </c>
      <c r="G252" s="184">
        <v>1</v>
      </c>
      <c r="H252" s="184">
        <v>1</v>
      </c>
      <c r="I252" s="184">
        <v>1</v>
      </c>
      <c r="J252" s="184">
        <v>1</v>
      </c>
      <c r="K252" s="184">
        <v>0.44</v>
      </c>
      <c r="L252" s="184">
        <v>0.44</v>
      </c>
      <c r="M252" s="184">
        <v>0.13</v>
      </c>
      <c r="N252" s="184">
        <v>0.13</v>
      </c>
      <c r="P252" s="119">
        <f t="shared" si="3"/>
        <v>0.72</v>
      </c>
    </row>
    <row r="253" spans="2:16" x14ac:dyDescent="0.25">
      <c r="B253" s="184">
        <v>2270002066</v>
      </c>
      <c r="C253" s="184">
        <v>25</v>
      </c>
      <c r="D253" s="184">
        <v>50</v>
      </c>
      <c r="E253" s="184">
        <v>4.13</v>
      </c>
      <c r="F253" s="184">
        <v>4.13</v>
      </c>
      <c r="G253" s="184">
        <v>0.64</v>
      </c>
      <c r="H253" s="184">
        <v>0.64</v>
      </c>
      <c r="I253" s="184">
        <v>0.64</v>
      </c>
      <c r="J253" s="184">
        <v>0.64</v>
      </c>
      <c r="K253" s="184">
        <v>0.28000000000000003</v>
      </c>
      <c r="L253" s="184">
        <v>0.28000000000000003</v>
      </c>
      <c r="M253" s="184">
        <v>0.13</v>
      </c>
      <c r="N253" s="184">
        <v>0.13</v>
      </c>
      <c r="P253" s="119">
        <f t="shared" si="3"/>
        <v>0.46</v>
      </c>
    </row>
    <row r="254" spans="2:16" x14ac:dyDescent="0.25">
      <c r="B254" s="184">
        <v>2270002066</v>
      </c>
      <c r="C254" s="184">
        <v>50</v>
      </c>
      <c r="D254" s="184">
        <v>75</v>
      </c>
      <c r="E254" s="184">
        <v>2.29</v>
      </c>
      <c r="F254" s="184">
        <v>2.27</v>
      </c>
      <c r="G254" s="184">
        <v>1.2</v>
      </c>
      <c r="H254" s="184">
        <v>0.84</v>
      </c>
      <c r="I254" s="184">
        <v>0.42</v>
      </c>
      <c r="J254" s="184">
        <v>0.42</v>
      </c>
      <c r="K254" s="184">
        <v>0.18</v>
      </c>
      <c r="L254" s="184">
        <v>0.18</v>
      </c>
      <c r="M254" s="184">
        <v>0.13</v>
      </c>
      <c r="N254" s="184">
        <v>0.13</v>
      </c>
      <c r="P254" s="119">
        <f t="shared" si="3"/>
        <v>0.3</v>
      </c>
    </row>
    <row r="255" spans="2:16" x14ac:dyDescent="0.25">
      <c r="B255" s="184">
        <v>2270002066</v>
      </c>
      <c r="C255" s="184">
        <v>75</v>
      </c>
      <c r="D255" s="184">
        <v>100</v>
      </c>
      <c r="E255" s="184">
        <v>2.29</v>
      </c>
      <c r="F255" s="184">
        <v>2.27</v>
      </c>
      <c r="G255" s="184">
        <v>1.2</v>
      </c>
      <c r="H255" s="184">
        <v>0.84</v>
      </c>
      <c r="I255" s="184">
        <v>0.42</v>
      </c>
      <c r="J255" s="184">
        <v>0.42</v>
      </c>
      <c r="K255" s="184">
        <v>0.18</v>
      </c>
      <c r="L255" s="184">
        <v>0.18</v>
      </c>
      <c r="M255" s="184">
        <v>0.13</v>
      </c>
      <c r="N255" s="184">
        <v>0.13</v>
      </c>
      <c r="P255" s="119">
        <f t="shared" si="3"/>
        <v>0.3</v>
      </c>
    </row>
    <row r="256" spans="2:16" x14ac:dyDescent="0.25">
      <c r="B256" s="184">
        <v>2270002066</v>
      </c>
      <c r="C256" s="184">
        <v>100</v>
      </c>
      <c r="D256" s="184">
        <v>175</v>
      </c>
      <c r="E256" s="184">
        <v>2.29</v>
      </c>
      <c r="F256" s="184">
        <v>1.56</v>
      </c>
      <c r="G256" s="184">
        <v>0.78</v>
      </c>
      <c r="H256" s="184">
        <v>0.78</v>
      </c>
      <c r="I256" s="184">
        <v>0.42</v>
      </c>
      <c r="J256" s="184">
        <v>0.42</v>
      </c>
      <c r="K256" s="184">
        <v>0.42</v>
      </c>
      <c r="L256" s="184">
        <v>0.18</v>
      </c>
      <c r="M256" s="184">
        <v>0.13</v>
      </c>
      <c r="N256" s="184">
        <v>0.13</v>
      </c>
      <c r="P256" s="119">
        <f t="shared" si="3"/>
        <v>0.42</v>
      </c>
    </row>
    <row r="257" spans="2:16" x14ac:dyDescent="0.25">
      <c r="B257" s="184">
        <v>2270002066</v>
      </c>
      <c r="C257" s="184">
        <v>175</v>
      </c>
      <c r="D257" s="184">
        <v>300</v>
      </c>
      <c r="E257" s="184">
        <v>2.29</v>
      </c>
      <c r="F257" s="184">
        <v>1.56</v>
      </c>
      <c r="G257" s="184">
        <v>0.71</v>
      </c>
      <c r="H257" s="184">
        <v>0.71</v>
      </c>
      <c r="I257" s="184">
        <v>0.42</v>
      </c>
      <c r="J257" s="184">
        <v>0.42</v>
      </c>
      <c r="K257" s="184">
        <v>0.42</v>
      </c>
      <c r="L257" s="184">
        <v>0.18</v>
      </c>
      <c r="M257" s="184">
        <v>0.13</v>
      </c>
      <c r="N257" s="184">
        <v>0.13</v>
      </c>
      <c r="P257" s="119">
        <f t="shared" si="3"/>
        <v>0.42</v>
      </c>
    </row>
    <row r="258" spans="2:16" x14ac:dyDescent="0.25">
      <c r="B258" s="184">
        <v>2270002066</v>
      </c>
      <c r="C258" s="184">
        <v>300</v>
      </c>
      <c r="D258" s="184">
        <v>600</v>
      </c>
      <c r="E258" s="184">
        <v>2.29</v>
      </c>
      <c r="F258" s="184">
        <v>1.56</v>
      </c>
      <c r="G258" s="184">
        <v>0.46</v>
      </c>
      <c r="H258" s="184">
        <v>0.38</v>
      </c>
      <c r="I258" s="184">
        <v>0.38</v>
      </c>
      <c r="J258" s="184">
        <v>0.38</v>
      </c>
      <c r="K258" s="184">
        <v>0.38</v>
      </c>
      <c r="L258" s="184">
        <v>0.17</v>
      </c>
      <c r="M258" s="184">
        <v>0.13</v>
      </c>
      <c r="N258" s="184">
        <v>0.13</v>
      </c>
      <c r="P258" s="119">
        <f t="shared" si="3"/>
        <v>0.38</v>
      </c>
    </row>
    <row r="259" spans="2:16" x14ac:dyDescent="0.25">
      <c r="B259" s="184">
        <v>2270002066</v>
      </c>
      <c r="C259" s="184">
        <v>600</v>
      </c>
      <c r="D259" s="184">
        <v>750</v>
      </c>
      <c r="E259" s="184">
        <v>2.29</v>
      </c>
      <c r="F259" s="184">
        <v>1.56</v>
      </c>
      <c r="G259" s="184">
        <v>0.34</v>
      </c>
      <c r="H259" s="184">
        <v>0.38</v>
      </c>
      <c r="I259" s="184">
        <v>0.38</v>
      </c>
      <c r="J259" s="184">
        <v>0.38</v>
      </c>
      <c r="K259" s="184">
        <v>0.38</v>
      </c>
      <c r="L259" s="184">
        <v>0.17</v>
      </c>
      <c r="M259" s="184">
        <v>0.13</v>
      </c>
      <c r="N259" s="184">
        <v>0.13</v>
      </c>
      <c r="P259" s="119">
        <f t="shared" si="3"/>
        <v>0.38</v>
      </c>
    </row>
    <row r="260" spans="2:16" x14ac:dyDescent="0.25">
      <c r="B260" s="184">
        <v>2270002066</v>
      </c>
      <c r="C260" s="184">
        <v>750</v>
      </c>
      <c r="D260" s="184">
        <v>9999</v>
      </c>
      <c r="E260" s="184">
        <v>2.29</v>
      </c>
      <c r="F260" s="184">
        <v>1.56</v>
      </c>
      <c r="G260" s="184">
        <v>0.66</v>
      </c>
      <c r="H260" s="184">
        <v>0.38</v>
      </c>
      <c r="I260" s="184">
        <v>0.38</v>
      </c>
      <c r="J260" s="184">
        <v>0.38</v>
      </c>
      <c r="K260" s="184">
        <v>0.38</v>
      </c>
      <c r="L260" s="184">
        <v>0.17</v>
      </c>
      <c r="M260" s="184">
        <v>0.28000000000000003</v>
      </c>
      <c r="N260" s="184">
        <v>0.13</v>
      </c>
      <c r="P260" s="119">
        <f t="shared" si="3"/>
        <v>0.38</v>
      </c>
    </row>
    <row r="261" spans="2:16" x14ac:dyDescent="0.25">
      <c r="B261" s="184">
        <v>2270002069</v>
      </c>
      <c r="C261" s="184">
        <v>0</v>
      </c>
      <c r="D261" s="184">
        <v>11</v>
      </c>
      <c r="E261" s="184">
        <v>1.57</v>
      </c>
      <c r="F261" s="184">
        <v>1.57</v>
      </c>
      <c r="G261" s="184">
        <v>0.8</v>
      </c>
      <c r="H261" s="184">
        <v>0.57999999999999996</v>
      </c>
      <c r="I261" s="184">
        <v>0.57999999999999996</v>
      </c>
      <c r="J261" s="184">
        <v>0.57999999999999996</v>
      </c>
      <c r="K261" s="184">
        <v>0.55000000000000004</v>
      </c>
      <c r="L261" s="184">
        <v>0.55000000000000004</v>
      </c>
      <c r="M261" s="184">
        <v>0.13</v>
      </c>
      <c r="N261" s="184">
        <v>0.13</v>
      </c>
      <c r="P261" s="119">
        <f t="shared" si="3"/>
        <v>0.56499999999999995</v>
      </c>
    </row>
    <row r="262" spans="2:16" x14ac:dyDescent="0.25">
      <c r="B262" s="184">
        <v>2270002069</v>
      </c>
      <c r="C262" s="184">
        <v>11</v>
      </c>
      <c r="D262" s="184">
        <v>16</v>
      </c>
      <c r="E262" s="184">
        <v>1.78</v>
      </c>
      <c r="F262" s="184">
        <v>1.78</v>
      </c>
      <c r="G262" s="184">
        <v>0.46</v>
      </c>
      <c r="H262" s="184">
        <v>0.46</v>
      </c>
      <c r="I262" s="184">
        <v>0.46</v>
      </c>
      <c r="J262" s="184">
        <v>0.46</v>
      </c>
      <c r="K262" s="184">
        <v>0.44</v>
      </c>
      <c r="L262" s="184">
        <v>0.44</v>
      </c>
      <c r="M262" s="184">
        <v>0.13</v>
      </c>
      <c r="N262" s="184">
        <v>0.13</v>
      </c>
      <c r="P262" s="119">
        <f t="shared" si="3"/>
        <v>0.45</v>
      </c>
    </row>
    <row r="263" spans="2:16" x14ac:dyDescent="0.25">
      <c r="B263" s="184">
        <v>2270002069</v>
      </c>
      <c r="C263" s="184">
        <v>16</v>
      </c>
      <c r="D263" s="184">
        <v>25</v>
      </c>
      <c r="E263" s="184">
        <v>1.78</v>
      </c>
      <c r="F263" s="184">
        <v>1.78</v>
      </c>
      <c r="G263" s="184">
        <v>0.46</v>
      </c>
      <c r="H263" s="184">
        <v>0.46</v>
      </c>
      <c r="I263" s="184">
        <v>0.46</v>
      </c>
      <c r="J263" s="184">
        <v>0.46</v>
      </c>
      <c r="K263" s="184">
        <v>0.44</v>
      </c>
      <c r="L263" s="184">
        <v>0.44</v>
      </c>
      <c r="M263" s="184">
        <v>0.13</v>
      </c>
      <c r="N263" s="184">
        <v>0.13</v>
      </c>
      <c r="P263" s="119">
        <f t="shared" si="3"/>
        <v>0.45</v>
      </c>
    </row>
    <row r="264" spans="2:16" x14ac:dyDescent="0.25">
      <c r="B264" s="184">
        <v>2270002069</v>
      </c>
      <c r="C264" s="184">
        <v>25</v>
      </c>
      <c r="D264" s="184">
        <v>50</v>
      </c>
      <c r="E264" s="184">
        <v>1.88</v>
      </c>
      <c r="F264" s="184">
        <v>1.88</v>
      </c>
      <c r="G264" s="184">
        <v>0.28999999999999998</v>
      </c>
      <c r="H264" s="184">
        <v>0.28999999999999998</v>
      </c>
      <c r="I264" s="184">
        <v>0.28999999999999998</v>
      </c>
      <c r="J264" s="184">
        <v>0.28999999999999998</v>
      </c>
      <c r="K264" s="184">
        <v>0.28000000000000003</v>
      </c>
      <c r="L264" s="184">
        <v>0.28000000000000003</v>
      </c>
      <c r="M264" s="184">
        <v>0.13</v>
      </c>
      <c r="N264" s="184">
        <v>0.13</v>
      </c>
      <c r="P264" s="119">
        <f t="shared" si="3"/>
        <v>0.28500000000000003</v>
      </c>
    </row>
    <row r="265" spans="2:16" x14ac:dyDescent="0.25">
      <c r="B265" s="184">
        <v>2270002069</v>
      </c>
      <c r="C265" s="184">
        <v>50</v>
      </c>
      <c r="D265" s="184">
        <v>75</v>
      </c>
      <c r="E265" s="184">
        <v>0.94</v>
      </c>
      <c r="F265" s="184">
        <v>1.03</v>
      </c>
      <c r="G265" s="184">
        <v>0.54</v>
      </c>
      <c r="H265" s="184">
        <v>0.38</v>
      </c>
      <c r="I265" s="184">
        <v>0.19</v>
      </c>
      <c r="J265" s="184">
        <v>0.19</v>
      </c>
      <c r="K265" s="184">
        <v>0.18</v>
      </c>
      <c r="L265" s="184">
        <v>0.18</v>
      </c>
      <c r="M265" s="184">
        <v>0.13</v>
      </c>
      <c r="N265" s="184">
        <v>0.13</v>
      </c>
      <c r="P265" s="119">
        <f t="shared" ref="P265:P328" si="4">H265*$G$2+I265*$G$3+K265*$G$4</f>
        <v>0.185</v>
      </c>
    </row>
    <row r="266" spans="2:16" x14ac:dyDescent="0.25">
      <c r="B266" s="184">
        <v>2270002069</v>
      </c>
      <c r="C266" s="184">
        <v>75</v>
      </c>
      <c r="D266" s="184">
        <v>100</v>
      </c>
      <c r="E266" s="184">
        <v>0.94</v>
      </c>
      <c r="F266" s="184">
        <v>1.03</v>
      </c>
      <c r="G266" s="184">
        <v>0.54</v>
      </c>
      <c r="H266" s="184">
        <v>0.38</v>
      </c>
      <c r="I266" s="184">
        <v>0.19</v>
      </c>
      <c r="J266" s="184">
        <v>0.19</v>
      </c>
      <c r="K266" s="184">
        <v>0.18</v>
      </c>
      <c r="L266" s="184">
        <v>0.18</v>
      </c>
      <c r="M266" s="184">
        <v>0.13</v>
      </c>
      <c r="N266" s="184">
        <v>0.13</v>
      </c>
      <c r="P266" s="119">
        <f t="shared" si="4"/>
        <v>0.185</v>
      </c>
    </row>
    <row r="267" spans="2:16" x14ac:dyDescent="0.25">
      <c r="B267" s="184">
        <v>2270002069</v>
      </c>
      <c r="C267" s="184">
        <v>100</v>
      </c>
      <c r="D267" s="184">
        <v>175</v>
      </c>
      <c r="E267" s="184">
        <v>0.94</v>
      </c>
      <c r="F267" s="184">
        <v>0.71</v>
      </c>
      <c r="G267" s="184">
        <v>0.35</v>
      </c>
      <c r="H267" s="184">
        <v>0.35</v>
      </c>
      <c r="I267" s="184">
        <v>0.19</v>
      </c>
      <c r="J267" s="184">
        <v>0.19</v>
      </c>
      <c r="K267" s="184">
        <v>0.19</v>
      </c>
      <c r="L267" s="184">
        <v>0.18</v>
      </c>
      <c r="M267" s="184">
        <v>0.13</v>
      </c>
      <c r="N267" s="184">
        <v>0.13</v>
      </c>
      <c r="P267" s="119">
        <f t="shared" si="4"/>
        <v>0.19</v>
      </c>
    </row>
    <row r="268" spans="2:16" x14ac:dyDescent="0.25">
      <c r="B268" s="184">
        <v>2270002069</v>
      </c>
      <c r="C268" s="184">
        <v>175</v>
      </c>
      <c r="D268" s="184">
        <v>300</v>
      </c>
      <c r="E268" s="184">
        <v>0.94</v>
      </c>
      <c r="F268" s="184">
        <v>0.71</v>
      </c>
      <c r="G268" s="184">
        <v>0.32</v>
      </c>
      <c r="H268" s="184">
        <v>0.32</v>
      </c>
      <c r="I268" s="184">
        <v>0.19</v>
      </c>
      <c r="J268" s="184">
        <v>0.19</v>
      </c>
      <c r="K268" s="184">
        <v>0.19</v>
      </c>
      <c r="L268" s="184">
        <v>0.18</v>
      </c>
      <c r="M268" s="184">
        <v>0.13</v>
      </c>
      <c r="N268" s="184">
        <v>0.13</v>
      </c>
      <c r="P268" s="119">
        <f t="shared" si="4"/>
        <v>0.19</v>
      </c>
    </row>
    <row r="269" spans="2:16" x14ac:dyDescent="0.25">
      <c r="B269" s="184">
        <v>2270002069</v>
      </c>
      <c r="C269" s="184">
        <v>300</v>
      </c>
      <c r="D269" s="184">
        <v>600</v>
      </c>
      <c r="E269" s="184">
        <v>0.94</v>
      </c>
      <c r="F269" s="184">
        <v>0.71</v>
      </c>
      <c r="G269" s="184">
        <v>0.21</v>
      </c>
      <c r="H269" s="184">
        <v>0.17</v>
      </c>
      <c r="I269" s="184">
        <v>0.17</v>
      </c>
      <c r="J269" s="184">
        <v>0.17</v>
      </c>
      <c r="K269" s="184">
        <v>0.17</v>
      </c>
      <c r="L269" s="184">
        <v>0.17</v>
      </c>
      <c r="M269" s="184">
        <v>0.13</v>
      </c>
      <c r="N269" s="184">
        <v>0.13</v>
      </c>
      <c r="P269" s="119">
        <f t="shared" si="4"/>
        <v>0.17</v>
      </c>
    </row>
    <row r="270" spans="2:16" x14ac:dyDescent="0.25">
      <c r="B270" s="184">
        <v>2270002069</v>
      </c>
      <c r="C270" s="184">
        <v>600</v>
      </c>
      <c r="D270" s="184">
        <v>750</v>
      </c>
      <c r="E270" s="184">
        <v>0.94</v>
      </c>
      <c r="F270" s="184">
        <v>0.71</v>
      </c>
      <c r="G270" s="184">
        <v>0.15</v>
      </c>
      <c r="H270" s="184">
        <v>0.17</v>
      </c>
      <c r="I270" s="184">
        <v>0.17</v>
      </c>
      <c r="J270" s="184">
        <v>0.17</v>
      </c>
      <c r="K270" s="184">
        <v>0.17</v>
      </c>
      <c r="L270" s="184">
        <v>0.17</v>
      </c>
      <c r="M270" s="184">
        <v>0.13</v>
      </c>
      <c r="N270" s="184">
        <v>0.13</v>
      </c>
      <c r="P270" s="119">
        <f t="shared" si="4"/>
        <v>0.17</v>
      </c>
    </row>
    <row r="271" spans="2:16" x14ac:dyDescent="0.25">
      <c r="B271" s="184">
        <v>2270002069</v>
      </c>
      <c r="C271" s="184">
        <v>750</v>
      </c>
      <c r="D271" s="184">
        <v>9999</v>
      </c>
      <c r="E271" s="184">
        <v>0.94</v>
      </c>
      <c r="F271" s="184">
        <v>0.71</v>
      </c>
      <c r="G271" s="184">
        <v>0.3</v>
      </c>
      <c r="H271" s="184">
        <v>0.17</v>
      </c>
      <c r="I271" s="184">
        <v>0.17</v>
      </c>
      <c r="J271" s="184">
        <v>0.17</v>
      </c>
      <c r="K271" s="184">
        <v>0.17</v>
      </c>
      <c r="L271" s="184">
        <v>0.17</v>
      </c>
      <c r="M271" s="184">
        <v>0.28000000000000003</v>
      </c>
      <c r="N271" s="184">
        <v>0.13</v>
      </c>
      <c r="P271" s="119">
        <f t="shared" si="4"/>
        <v>0.17</v>
      </c>
    </row>
    <row r="272" spans="2:16" x14ac:dyDescent="0.25">
      <c r="B272" s="184">
        <v>2270002072</v>
      </c>
      <c r="C272" s="184">
        <v>0</v>
      </c>
      <c r="D272" s="184">
        <v>11</v>
      </c>
      <c r="E272" s="184">
        <v>3.44</v>
      </c>
      <c r="F272" s="184">
        <v>3.44</v>
      </c>
      <c r="G272" s="184">
        <v>1.75</v>
      </c>
      <c r="H272" s="184">
        <v>1.26</v>
      </c>
      <c r="I272" s="184">
        <v>1.26</v>
      </c>
      <c r="J272" s="184">
        <v>1.26</v>
      </c>
      <c r="K272" s="184">
        <v>0.55000000000000004</v>
      </c>
      <c r="L272" s="184">
        <v>0.55000000000000004</v>
      </c>
      <c r="M272" s="184">
        <v>0.13</v>
      </c>
      <c r="N272" s="184">
        <v>0.13</v>
      </c>
      <c r="P272" s="119">
        <f t="shared" si="4"/>
        <v>0.90500000000000003</v>
      </c>
    </row>
    <row r="273" spans="2:16" x14ac:dyDescent="0.25">
      <c r="B273" s="184">
        <v>2270002072</v>
      </c>
      <c r="C273" s="184">
        <v>11</v>
      </c>
      <c r="D273" s="184">
        <v>16</v>
      </c>
      <c r="E273" s="184">
        <v>3.9</v>
      </c>
      <c r="F273" s="184">
        <v>3.9</v>
      </c>
      <c r="G273" s="184">
        <v>1</v>
      </c>
      <c r="H273" s="184">
        <v>1</v>
      </c>
      <c r="I273" s="184">
        <v>1</v>
      </c>
      <c r="J273" s="184">
        <v>1</v>
      </c>
      <c r="K273" s="184">
        <v>0.44</v>
      </c>
      <c r="L273" s="184">
        <v>0.44</v>
      </c>
      <c r="M273" s="184">
        <v>0.13</v>
      </c>
      <c r="N273" s="184">
        <v>0.13</v>
      </c>
      <c r="P273" s="119">
        <f t="shared" si="4"/>
        <v>0.72</v>
      </c>
    </row>
    <row r="274" spans="2:16" x14ac:dyDescent="0.25">
      <c r="B274" s="184">
        <v>2270002072</v>
      </c>
      <c r="C274" s="184">
        <v>16</v>
      </c>
      <c r="D274" s="184">
        <v>25</v>
      </c>
      <c r="E274" s="184">
        <v>3.9</v>
      </c>
      <c r="F274" s="184">
        <v>3.9</v>
      </c>
      <c r="G274" s="184">
        <v>1</v>
      </c>
      <c r="H274" s="184">
        <v>1</v>
      </c>
      <c r="I274" s="184">
        <v>1</v>
      </c>
      <c r="J274" s="184">
        <v>1</v>
      </c>
      <c r="K274" s="184">
        <v>0.44</v>
      </c>
      <c r="L274" s="184">
        <v>0.44</v>
      </c>
      <c r="M274" s="184">
        <v>0.13</v>
      </c>
      <c r="N274" s="184">
        <v>0.13</v>
      </c>
      <c r="P274" s="119">
        <f t="shared" si="4"/>
        <v>0.72</v>
      </c>
    </row>
    <row r="275" spans="2:16" x14ac:dyDescent="0.25">
      <c r="B275" s="184">
        <v>2270002072</v>
      </c>
      <c r="C275" s="184">
        <v>25</v>
      </c>
      <c r="D275" s="184">
        <v>50</v>
      </c>
      <c r="E275" s="184">
        <v>4.13</v>
      </c>
      <c r="F275" s="184">
        <v>4.13</v>
      </c>
      <c r="G275" s="184">
        <v>0.64</v>
      </c>
      <c r="H275" s="184">
        <v>0.64</v>
      </c>
      <c r="I275" s="184">
        <v>0.64</v>
      </c>
      <c r="J275" s="184">
        <v>0.64</v>
      </c>
      <c r="K275" s="184">
        <v>0.28000000000000003</v>
      </c>
      <c r="L275" s="184">
        <v>0.28000000000000003</v>
      </c>
      <c r="M275" s="184">
        <v>0.13</v>
      </c>
      <c r="N275" s="184">
        <v>0.13</v>
      </c>
      <c r="P275" s="119">
        <f t="shared" si="4"/>
        <v>0.46</v>
      </c>
    </row>
    <row r="276" spans="2:16" x14ac:dyDescent="0.25">
      <c r="B276" s="184">
        <v>2270002072</v>
      </c>
      <c r="C276" s="184">
        <v>50</v>
      </c>
      <c r="D276" s="184">
        <v>75</v>
      </c>
      <c r="E276" s="184">
        <v>3.44</v>
      </c>
      <c r="F276" s="184">
        <v>2.27</v>
      </c>
      <c r="G276" s="184">
        <v>1.2</v>
      </c>
      <c r="H276" s="184">
        <v>0.84</v>
      </c>
      <c r="I276" s="184">
        <v>0.42</v>
      </c>
      <c r="J276" s="184">
        <v>0.42</v>
      </c>
      <c r="K276" s="184">
        <v>0.18</v>
      </c>
      <c r="L276" s="184">
        <v>0.18</v>
      </c>
      <c r="M276" s="184">
        <v>0.13</v>
      </c>
      <c r="N276" s="184">
        <v>0.13</v>
      </c>
      <c r="P276" s="119">
        <f t="shared" si="4"/>
        <v>0.3</v>
      </c>
    </row>
    <row r="277" spans="2:16" x14ac:dyDescent="0.25">
      <c r="B277" s="184">
        <v>2270002072</v>
      </c>
      <c r="C277" s="184">
        <v>75</v>
      </c>
      <c r="D277" s="184">
        <v>100</v>
      </c>
      <c r="E277" s="184">
        <v>3.44</v>
      </c>
      <c r="F277" s="184">
        <v>2.27</v>
      </c>
      <c r="G277" s="184">
        <v>1.2</v>
      </c>
      <c r="H277" s="184">
        <v>0.84</v>
      </c>
      <c r="I277" s="184">
        <v>0.42</v>
      </c>
      <c r="J277" s="184">
        <v>0.42</v>
      </c>
      <c r="K277" s="184">
        <v>0.18</v>
      </c>
      <c r="L277" s="184">
        <v>0.18</v>
      </c>
      <c r="M277" s="184">
        <v>0.13</v>
      </c>
      <c r="N277" s="184">
        <v>0.13</v>
      </c>
      <c r="P277" s="119">
        <f t="shared" si="4"/>
        <v>0.3</v>
      </c>
    </row>
    <row r="278" spans="2:16" x14ac:dyDescent="0.25">
      <c r="B278" s="184">
        <v>2270002072</v>
      </c>
      <c r="C278" s="184">
        <v>100</v>
      </c>
      <c r="D278" s="184">
        <v>175</v>
      </c>
      <c r="E278" s="184">
        <v>3.44</v>
      </c>
      <c r="F278" s="184">
        <v>1.56</v>
      </c>
      <c r="G278" s="184">
        <v>0.78</v>
      </c>
      <c r="H278" s="184">
        <v>0.78</v>
      </c>
      <c r="I278" s="184">
        <v>0.42</v>
      </c>
      <c r="J278" s="184">
        <v>0.42</v>
      </c>
      <c r="K278" s="184">
        <v>0.42</v>
      </c>
      <c r="L278" s="184">
        <v>0.18</v>
      </c>
      <c r="M278" s="184">
        <v>0.13</v>
      </c>
      <c r="N278" s="184">
        <v>0.13</v>
      </c>
      <c r="P278" s="119">
        <f t="shared" si="4"/>
        <v>0.42</v>
      </c>
    </row>
    <row r="279" spans="2:16" x14ac:dyDescent="0.25">
      <c r="B279" s="184">
        <v>2270002072</v>
      </c>
      <c r="C279" s="184">
        <v>175</v>
      </c>
      <c r="D279" s="184">
        <v>300</v>
      </c>
      <c r="E279" s="184">
        <v>3.44</v>
      </c>
      <c r="F279" s="184">
        <v>1.56</v>
      </c>
      <c r="G279" s="184">
        <v>0.71</v>
      </c>
      <c r="H279" s="184">
        <v>0.71</v>
      </c>
      <c r="I279" s="184">
        <v>0.42</v>
      </c>
      <c r="J279" s="184">
        <v>0.42</v>
      </c>
      <c r="K279" s="184">
        <v>0.42</v>
      </c>
      <c r="L279" s="184">
        <v>0.18</v>
      </c>
      <c r="M279" s="184">
        <v>0.13</v>
      </c>
      <c r="N279" s="184">
        <v>0.13</v>
      </c>
      <c r="P279" s="119">
        <f t="shared" si="4"/>
        <v>0.42</v>
      </c>
    </row>
    <row r="280" spans="2:16" x14ac:dyDescent="0.25">
      <c r="B280" s="184">
        <v>2270002072</v>
      </c>
      <c r="C280" s="184">
        <v>300</v>
      </c>
      <c r="D280" s="184">
        <v>600</v>
      </c>
      <c r="E280" s="184">
        <v>3.44</v>
      </c>
      <c r="F280" s="184">
        <v>1.56</v>
      </c>
      <c r="G280" s="184">
        <v>0.46</v>
      </c>
      <c r="H280" s="184">
        <v>0.38</v>
      </c>
      <c r="I280" s="184">
        <v>0.38</v>
      </c>
      <c r="J280" s="184">
        <v>0.38</v>
      </c>
      <c r="K280" s="184">
        <v>0.38</v>
      </c>
      <c r="L280" s="184">
        <v>0.17</v>
      </c>
      <c r="M280" s="184">
        <v>0.13</v>
      </c>
      <c r="N280" s="184">
        <v>0.13</v>
      </c>
      <c r="P280" s="119">
        <f t="shared" si="4"/>
        <v>0.38</v>
      </c>
    </row>
    <row r="281" spans="2:16" x14ac:dyDescent="0.25">
      <c r="B281" s="184">
        <v>2270002072</v>
      </c>
      <c r="C281" s="184">
        <v>600</v>
      </c>
      <c r="D281" s="184">
        <v>750</v>
      </c>
      <c r="E281" s="184">
        <v>3.44</v>
      </c>
      <c r="F281" s="184">
        <v>1.56</v>
      </c>
      <c r="G281" s="184">
        <v>0.34</v>
      </c>
      <c r="H281" s="184">
        <v>0.38</v>
      </c>
      <c r="I281" s="184">
        <v>0.38</v>
      </c>
      <c r="J281" s="184">
        <v>0.38</v>
      </c>
      <c r="K281" s="184">
        <v>0.38</v>
      </c>
      <c r="L281" s="184">
        <v>0.17</v>
      </c>
      <c r="M281" s="184">
        <v>0.13</v>
      </c>
      <c r="N281" s="184">
        <v>0.13</v>
      </c>
      <c r="P281" s="119">
        <f t="shared" si="4"/>
        <v>0.38</v>
      </c>
    </row>
    <row r="282" spans="2:16" x14ac:dyDescent="0.25">
      <c r="B282" s="184">
        <v>2270002072</v>
      </c>
      <c r="C282" s="184">
        <v>750</v>
      </c>
      <c r="D282" s="184">
        <v>9999</v>
      </c>
      <c r="E282" s="184">
        <v>3.44</v>
      </c>
      <c r="F282" s="184">
        <v>1.56</v>
      </c>
      <c r="G282" s="184">
        <v>0.66</v>
      </c>
      <c r="H282" s="184">
        <v>0.38</v>
      </c>
      <c r="I282" s="184">
        <v>0.38</v>
      </c>
      <c r="J282" s="184">
        <v>0.38</v>
      </c>
      <c r="K282" s="184">
        <v>0.38</v>
      </c>
      <c r="L282" s="184">
        <v>0.17</v>
      </c>
      <c r="M282" s="184">
        <v>0.28000000000000003</v>
      </c>
      <c r="N282" s="184">
        <v>0.13</v>
      </c>
      <c r="P282" s="119">
        <f t="shared" si="4"/>
        <v>0.38</v>
      </c>
    </row>
    <row r="283" spans="2:16" x14ac:dyDescent="0.25">
      <c r="B283" s="184">
        <v>2270002075</v>
      </c>
      <c r="C283" s="184">
        <v>0</v>
      </c>
      <c r="D283" s="184">
        <v>11</v>
      </c>
      <c r="E283" s="184">
        <v>1.57</v>
      </c>
      <c r="F283" s="184">
        <v>1.57</v>
      </c>
      <c r="G283" s="184">
        <v>0.8</v>
      </c>
      <c r="H283" s="184">
        <v>0.57999999999999996</v>
      </c>
      <c r="I283" s="184">
        <v>0.57999999999999996</v>
      </c>
      <c r="J283" s="184">
        <v>0.57999999999999996</v>
      </c>
      <c r="K283" s="184">
        <v>0.55000000000000004</v>
      </c>
      <c r="L283" s="184">
        <v>0.55000000000000004</v>
      </c>
      <c r="M283" s="184">
        <v>0.13</v>
      </c>
      <c r="N283" s="184">
        <v>0.13</v>
      </c>
      <c r="P283" s="119">
        <f t="shared" si="4"/>
        <v>0.56499999999999995</v>
      </c>
    </row>
    <row r="284" spans="2:16" x14ac:dyDescent="0.25">
      <c r="B284" s="184">
        <v>2270002075</v>
      </c>
      <c r="C284" s="184">
        <v>11</v>
      </c>
      <c r="D284" s="184">
        <v>16</v>
      </c>
      <c r="E284" s="184">
        <v>1.78</v>
      </c>
      <c r="F284" s="184">
        <v>1.78</v>
      </c>
      <c r="G284" s="184">
        <v>0.46</v>
      </c>
      <c r="H284" s="184">
        <v>0.46</v>
      </c>
      <c r="I284" s="184">
        <v>0.46</v>
      </c>
      <c r="J284" s="184">
        <v>0.46</v>
      </c>
      <c r="K284" s="184">
        <v>0.44</v>
      </c>
      <c r="L284" s="184">
        <v>0.44</v>
      </c>
      <c r="M284" s="184">
        <v>0.13</v>
      </c>
      <c r="N284" s="184">
        <v>0.13</v>
      </c>
      <c r="P284" s="119">
        <f t="shared" si="4"/>
        <v>0.45</v>
      </c>
    </row>
    <row r="285" spans="2:16" x14ac:dyDescent="0.25">
      <c r="B285" s="184">
        <v>2270002075</v>
      </c>
      <c r="C285" s="184">
        <v>16</v>
      </c>
      <c r="D285" s="184">
        <v>25</v>
      </c>
      <c r="E285" s="184">
        <v>1.78</v>
      </c>
      <c r="F285" s="184">
        <v>1.78</v>
      </c>
      <c r="G285" s="184">
        <v>0.46</v>
      </c>
      <c r="H285" s="184">
        <v>0.46</v>
      </c>
      <c r="I285" s="184">
        <v>0.46</v>
      </c>
      <c r="J285" s="184">
        <v>0.46</v>
      </c>
      <c r="K285" s="184">
        <v>0.44</v>
      </c>
      <c r="L285" s="184">
        <v>0.44</v>
      </c>
      <c r="M285" s="184">
        <v>0.13</v>
      </c>
      <c r="N285" s="184">
        <v>0.13</v>
      </c>
      <c r="P285" s="119">
        <f t="shared" si="4"/>
        <v>0.45</v>
      </c>
    </row>
    <row r="286" spans="2:16" x14ac:dyDescent="0.25">
      <c r="B286" s="184">
        <v>2270002075</v>
      </c>
      <c r="C286" s="184">
        <v>25</v>
      </c>
      <c r="D286" s="184">
        <v>50</v>
      </c>
      <c r="E286" s="184">
        <v>1.88</v>
      </c>
      <c r="F286" s="184">
        <v>1.88</v>
      </c>
      <c r="G286" s="184">
        <v>0.28999999999999998</v>
      </c>
      <c r="H286" s="184">
        <v>0.28999999999999998</v>
      </c>
      <c r="I286" s="184">
        <v>0.28999999999999998</v>
      </c>
      <c r="J286" s="184">
        <v>0.28999999999999998</v>
      </c>
      <c r="K286" s="184">
        <v>0.28000000000000003</v>
      </c>
      <c r="L286" s="184">
        <v>0.28000000000000003</v>
      </c>
      <c r="M286" s="184">
        <v>0.13</v>
      </c>
      <c r="N286" s="184">
        <v>0.13</v>
      </c>
      <c r="P286" s="119">
        <f t="shared" si="4"/>
        <v>0.28500000000000003</v>
      </c>
    </row>
    <row r="287" spans="2:16" x14ac:dyDescent="0.25">
      <c r="B287" s="184">
        <v>2270002075</v>
      </c>
      <c r="C287" s="184">
        <v>50</v>
      </c>
      <c r="D287" s="184">
        <v>75</v>
      </c>
      <c r="E287" s="184">
        <v>1.84</v>
      </c>
      <c r="F287" s="184">
        <v>1.03</v>
      </c>
      <c r="G287" s="184">
        <v>0.54</v>
      </c>
      <c r="H287" s="184">
        <v>0.38</v>
      </c>
      <c r="I287" s="184">
        <v>0.19</v>
      </c>
      <c r="J287" s="184">
        <v>0.19</v>
      </c>
      <c r="K287" s="184">
        <v>0.18</v>
      </c>
      <c r="L287" s="184">
        <v>0.18</v>
      </c>
      <c r="M287" s="184">
        <v>0.13</v>
      </c>
      <c r="N287" s="184">
        <v>0.13</v>
      </c>
      <c r="P287" s="119">
        <f t="shared" si="4"/>
        <v>0.185</v>
      </c>
    </row>
    <row r="288" spans="2:16" x14ac:dyDescent="0.25">
      <c r="B288" s="184">
        <v>2270002075</v>
      </c>
      <c r="C288" s="184">
        <v>75</v>
      </c>
      <c r="D288" s="184">
        <v>100</v>
      </c>
      <c r="E288" s="184">
        <v>1.84</v>
      </c>
      <c r="F288" s="184">
        <v>1.03</v>
      </c>
      <c r="G288" s="184">
        <v>0.54</v>
      </c>
      <c r="H288" s="184">
        <v>0.38</v>
      </c>
      <c r="I288" s="184">
        <v>0.19</v>
      </c>
      <c r="J288" s="184">
        <v>0.19</v>
      </c>
      <c r="K288" s="184">
        <v>0.18</v>
      </c>
      <c r="L288" s="184">
        <v>0.18</v>
      </c>
      <c r="M288" s="184">
        <v>0.13</v>
      </c>
      <c r="N288" s="184">
        <v>0.13</v>
      </c>
      <c r="P288" s="119">
        <f t="shared" si="4"/>
        <v>0.185</v>
      </c>
    </row>
    <row r="289" spans="2:16" x14ac:dyDescent="0.25">
      <c r="B289" s="184">
        <v>2270002075</v>
      </c>
      <c r="C289" s="184">
        <v>100</v>
      </c>
      <c r="D289" s="184">
        <v>175</v>
      </c>
      <c r="E289" s="184">
        <v>1.84</v>
      </c>
      <c r="F289" s="184">
        <v>0.71</v>
      </c>
      <c r="G289" s="184">
        <v>0.35</v>
      </c>
      <c r="H289" s="184">
        <v>0.35</v>
      </c>
      <c r="I289" s="184">
        <v>0.19</v>
      </c>
      <c r="J289" s="184">
        <v>0.19</v>
      </c>
      <c r="K289" s="184">
        <v>0.19</v>
      </c>
      <c r="L289" s="184">
        <v>0.18</v>
      </c>
      <c r="M289" s="184">
        <v>0.13</v>
      </c>
      <c r="N289" s="184">
        <v>0.13</v>
      </c>
      <c r="P289" s="119">
        <f t="shared" si="4"/>
        <v>0.19</v>
      </c>
    </row>
    <row r="290" spans="2:16" x14ac:dyDescent="0.25">
      <c r="B290" s="184">
        <v>2270002075</v>
      </c>
      <c r="C290" s="184">
        <v>175</v>
      </c>
      <c r="D290" s="184">
        <v>300</v>
      </c>
      <c r="E290" s="184">
        <v>1.84</v>
      </c>
      <c r="F290" s="184">
        <v>0.71</v>
      </c>
      <c r="G290" s="184">
        <v>0.32</v>
      </c>
      <c r="H290" s="184">
        <v>0.32</v>
      </c>
      <c r="I290" s="184">
        <v>0.19</v>
      </c>
      <c r="J290" s="184">
        <v>0.19</v>
      </c>
      <c r="K290" s="184">
        <v>0.19</v>
      </c>
      <c r="L290" s="184">
        <v>0.18</v>
      </c>
      <c r="M290" s="184">
        <v>0.13</v>
      </c>
      <c r="N290" s="184">
        <v>0.13</v>
      </c>
      <c r="P290" s="119">
        <f t="shared" si="4"/>
        <v>0.19</v>
      </c>
    </row>
    <row r="291" spans="2:16" x14ac:dyDescent="0.25">
      <c r="B291" s="184">
        <v>2270002075</v>
      </c>
      <c r="C291" s="184">
        <v>300</v>
      </c>
      <c r="D291" s="184">
        <v>600</v>
      </c>
      <c r="E291" s="184">
        <v>1.84</v>
      </c>
      <c r="F291" s="184">
        <v>0.71</v>
      </c>
      <c r="G291" s="184">
        <v>0.21</v>
      </c>
      <c r="H291" s="184">
        <v>0.17</v>
      </c>
      <c r="I291" s="184">
        <v>0.17</v>
      </c>
      <c r="J291" s="184">
        <v>0.17</v>
      </c>
      <c r="K291" s="184">
        <v>0.17</v>
      </c>
      <c r="L291" s="184">
        <v>0.17</v>
      </c>
      <c r="M291" s="184">
        <v>0.13</v>
      </c>
      <c r="N291" s="184">
        <v>0.13</v>
      </c>
      <c r="P291" s="119">
        <f t="shared" si="4"/>
        <v>0.17</v>
      </c>
    </row>
    <row r="292" spans="2:16" x14ac:dyDescent="0.25">
      <c r="B292" s="184">
        <v>2270002075</v>
      </c>
      <c r="C292" s="184">
        <v>600</v>
      </c>
      <c r="D292" s="184">
        <v>750</v>
      </c>
      <c r="E292" s="184">
        <v>1.84</v>
      </c>
      <c r="F292" s="184">
        <v>0.71</v>
      </c>
      <c r="G292" s="184">
        <v>0.15</v>
      </c>
      <c r="H292" s="184">
        <v>0.17</v>
      </c>
      <c r="I292" s="184">
        <v>0.17</v>
      </c>
      <c r="J292" s="184">
        <v>0.17</v>
      </c>
      <c r="K292" s="184">
        <v>0.17</v>
      </c>
      <c r="L292" s="184">
        <v>0.17</v>
      </c>
      <c r="M292" s="184">
        <v>0.13</v>
      </c>
      <c r="N292" s="184">
        <v>0.13</v>
      </c>
      <c r="P292" s="119">
        <f t="shared" si="4"/>
        <v>0.17</v>
      </c>
    </row>
    <row r="293" spans="2:16" x14ac:dyDescent="0.25">
      <c r="B293" s="184">
        <v>2270002075</v>
      </c>
      <c r="C293" s="184">
        <v>750</v>
      </c>
      <c r="D293" s="184">
        <v>9999</v>
      </c>
      <c r="E293" s="184">
        <v>1.84</v>
      </c>
      <c r="F293" s="184">
        <v>0.71</v>
      </c>
      <c r="G293" s="184">
        <v>0.3</v>
      </c>
      <c r="H293" s="184">
        <v>0.17</v>
      </c>
      <c r="I293" s="184">
        <v>0.17</v>
      </c>
      <c r="J293" s="184">
        <v>0.17</v>
      </c>
      <c r="K293" s="184">
        <v>0.17</v>
      </c>
      <c r="L293" s="184">
        <v>0.17</v>
      </c>
      <c r="M293" s="184">
        <v>0.28000000000000003</v>
      </c>
      <c r="N293" s="184">
        <v>0.13</v>
      </c>
      <c r="P293" s="119">
        <f t="shared" si="4"/>
        <v>0.17</v>
      </c>
    </row>
    <row r="294" spans="2:16" x14ac:dyDescent="0.25">
      <c r="B294" s="184">
        <v>2270002078</v>
      </c>
      <c r="C294" s="184">
        <v>0</v>
      </c>
      <c r="D294" s="184">
        <v>11</v>
      </c>
      <c r="E294" s="184">
        <v>3.44</v>
      </c>
      <c r="F294" s="184">
        <v>3.44</v>
      </c>
      <c r="G294" s="184">
        <v>1.75</v>
      </c>
      <c r="H294" s="184">
        <v>1.26</v>
      </c>
      <c r="I294" s="184">
        <v>1.26</v>
      </c>
      <c r="J294" s="184">
        <v>1.26</v>
      </c>
      <c r="K294" s="184">
        <v>0.55000000000000004</v>
      </c>
      <c r="L294" s="184">
        <v>0.55000000000000004</v>
      </c>
      <c r="M294" s="184">
        <v>0.13</v>
      </c>
      <c r="N294" s="184">
        <v>0.13</v>
      </c>
      <c r="P294" s="119">
        <f t="shared" si="4"/>
        <v>0.90500000000000003</v>
      </c>
    </row>
    <row r="295" spans="2:16" x14ac:dyDescent="0.25">
      <c r="B295" s="184">
        <v>2270002078</v>
      </c>
      <c r="C295" s="184">
        <v>11</v>
      </c>
      <c r="D295" s="184">
        <v>16</v>
      </c>
      <c r="E295" s="184">
        <v>3.9</v>
      </c>
      <c r="F295" s="184">
        <v>3.9</v>
      </c>
      <c r="G295" s="184">
        <v>1</v>
      </c>
      <c r="H295" s="184">
        <v>1</v>
      </c>
      <c r="I295" s="184">
        <v>1</v>
      </c>
      <c r="J295" s="184">
        <v>1</v>
      </c>
      <c r="K295" s="184">
        <v>0.44</v>
      </c>
      <c r="L295" s="184">
        <v>0.44</v>
      </c>
      <c r="M295" s="184">
        <v>0.13</v>
      </c>
      <c r="N295" s="184">
        <v>0.13</v>
      </c>
      <c r="P295" s="119">
        <f t="shared" si="4"/>
        <v>0.72</v>
      </c>
    </row>
    <row r="296" spans="2:16" x14ac:dyDescent="0.25">
      <c r="B296" s="184">
        <v>2270002078</v>
      </c>
      <c r="C296" s="184">
        <v>16</v>
      </c>
      <c r="D296" s="184">
        <v>25</v>
      </c>
      <c r="E296" s="184">
        <v>3.9</v>
      </c>
      <c r="F296" s="184">
        <v>3.9</v>
      </c>
      <c r="G296" s="184">
        <v>1</v>
      </c>
      <c r="H296" s="184">
        <v>1</v>
      </c>
      <c r="I296" s="184">
        <v>1</v>
      </c>
      <c r="J296" s="184">
        <v>1</v>
      </c>
      <c r="K296" s="184">
        <v>0.44</v>
      </c>
      <c r="L296" s="184">
        <v>0.44</v>
      </c>
      <c r="M296" s="184">
        <v>0.13</v>
      </c>
      <c r="N296" s="184">
        <v>0.13</v>
      </c>
      <c r="P296" s="119">
        <f t="shared" si="4"/>
        <v>0.72</v>
      </c>
    </row>
    <row r="297" spans="2:16" x14ac:dyDescent="0.25">
      <c r="B297" s="184">
        <v>2270002078</v>
      </c>
      <c r="C297" s="184">
        <v>25</v>
      </c>
      <c r="D297" s="184">
        <v>50</v>
      </c>
      <c r="E297" s="184">
        <v>4.13</v>
      </c>
      <c r="F297" s="184">
        <v>4.13</v>
      </c>
      <c r="G297" s="184">
        <v>0.64</v>
      </c>
      <c r="H297" s="184">
        <v>0.64</v>
      </c>
      <c r="I297" s="184">
        <v>0.64</v>
      </c>
      <c r="J297" s="184">
        <v>0.64</v>
      </c>
      <c r="K297" s="184">
        <v>0.28000000000000003</v>
      </c>
      <c r="L297" s="184">
        <v>0.28000000000000003</v>
      </c>
      <c r="M297" s="184">
        <v>0.13</v>
      </c>
      <c r="N297" s="184">
        <v>0.13</v>
      </c>
      <c r="P297" s="119">
        <f t="shared" si="4"/>
        <v>0.46</v>
      </c>
    </row>
    <row r="298" spans="2:16" x14ac:dyDescent="0.25">
      <c r="B298" s="184">
        <v>2270002078</v>
      </c>
      <c r="C298" s="184">
        <v>50</v>
      </c>
      <c r="D298" s="184">
        <v>75</v>
      </c>
      <c r="E298" s="184">
        <v>1.38</v>
      </c>
      <c r="F298" s="184">
        <v>2.27</v>
      </c>
      <c r="G298" s="184">
        <v>1.2</v>
      </c>
      <c r="H298" s="184">
        <v>0.84</v>
      </c>
      <c r="I298" s="184">
        <v>0.42</v>
      </c>
      <c r="J298" s="184">
        <v>0.42</v>
      </c>
      <c r="K298" s="184">
        <v>0.18</v>
      </c>
      <c r="L298" s="184">
        <v>0.18</v>
      </c>
      <c r="M298" s="184">
        <v>0.13</v>
      </c>
      <c r="N298" s="184">
        <v>0.13</v>
      </c>
      <c r="P298" s="119">
        <f t="shared" si="4"/>
        <v>0.3</v>
      </c>
    </row>
    <row r="299" spans="2:16" x14ac:dyDescent="0.25">
      <c r="B299" s="184">
        <v>2270002078</v>
      </c>
      <c r="C299" s="184">
        <v>75</v>
      </c>
      <c r="D299" s="184">
        <v>100</v>
      </c>
      <c r="E299" s="184">
        <v>1.38</v>
      </c>
      <c r="F299" s="184">
        <v>2.27</v>
      </c>
      <c r="G299" s="184">
        <v>1.2</v>
      </c>
      <c r="H299" s="184">
        <v>0.84</v>
      </c>
      <c r="I299" s="184">
        <v>0.42</v>
      </c>
      <c r="J299" s="184">
        <v>0.42</v>
      </c>
      <c r="K299" s="184">
        <v>0.18</v>
      </c>
      <c r="L299" s="184">
        <v>0.18</v>
      </c>
      <c r="M299" s="184">
        <v>0.13</v>
      </c>
      <c r="N299" s="184">
        <v>0.13</v>
      </c>
      <c r="P299" s="119">
        <f t="shared" si="4"/>
        <v>0.3</v>
      </c>
    </row>
    <row r="300" spans="2:16" x14ac:dyDescent="0.25">
      <c r="B300" s="184">
        <v>2270002078</v>
      </c>
      <c r="C300" s="184">
        <v>100</v>
      </c>
      <c r="D300" s="184">
        <v>175</v>
      </c>
      <c r="E300" s="184">
        <v>1.38</v>
      </c>
      <c r="F300" s="184">
        <v>1.56</v>
      </c>
      <c r="G300" s="184">
        <v>0.78</v>
      </c>
      <c r="H300" s="184">
        <v>0.78</v>
      </c>
      <c r="I300" s="184">
        <v>0.42</v>
      </c>
      <c r="J300" s="184">
        <v>0.42</v>
      </c>
      <c r="K300" s="184">
        <v>0.42</v>
      </c>
      <c r="L300" s="184">
        <v>0.18</v>
      </c>
      <c r="M300" s="184">
        <v>0.13</v>
      </c>
      <c r="N300" s="184">
        <v>0.13</v>
      </c>
      <c r="P300" s="119">
        <f t="shared" si="4"/>
        <v>0.42</v>
      </c>
    </row>
    <row r="301" spans="2:16" x14ac:dyDescent="0.25">
      <c r="B301" s="184">
        <v>2270002078</v>
      </c>
      <c r="C301" s="184">
        <v>175</v>
      </c>
      <c r="D301" s="184">
        <v>300</v>
      </c>
      <c r="E301" s="184">
        <v>1.38</v>
      </c>
      <c r="F301" s="184">
        <v>1.56</v>
      </c>
      <c r="G301" s="184">
        <v>0.71</v>
      </c>
      <c r="H301" s="184">
        <v>0.71</v>
      </c>
      <c r="I301" s="184">
        <v>0.42</v>
      </c>
      <c r="J301" s="184">
        <v>0.42</v>
      </c>
      <c r="K301" s="184">
        <v>0.42</v>
      </c>
      <c r="L301" s="184">
        <v>0.18</v>
      </c>
      <c r="M301" s="184">
        <v>0.13</v>
      </c>
      <c r="N301" s="184">
        <v>0.13</v>
      </c>
      <c r="P301" s="119">
        <f t="shared" si="4"/>
        <v>0.42</v>
      </c>
    </row>
    <row r="302" spans="2:16" x14ac:dyDescent="0.25">
      <c r="B302" s="184">
        <v>2270002078</v>
      </c>
      <c r="C302" s="184">
        <v>300</v>
      </c>
      <c r="D302" s="184">
        <v>600</v>
      </c>
      <c r="E302" s="184">
        <v>1.38</v>
      </c>
      <c r="F302" s="184">
        <v>1.56</v>
      </c>
      <c r="G302" s="184">
        <v>0.46</v>
      </c>
      <c r="H302" s="184">
        <v>0.38</v>
      </c>
      <c r="I302" s="184">
        <v>0.38</v>
      </c>
      <c r="J302" s="184">
        <v>0.38</v>
      </c>
      <c r="K302" s="184">
        <v>0.38</v>
      </c>
      <c r="L302" s="184">
        <v>0.17</v>
      </c>
      <c r="M302" s="184">
        <v>0.13</v>
      </c>
      <c r="N302" s="184">
        <v>0.13</v>
      </c>
      <c r="P302" s="119">
        <f t="shared" si="4"/>
        <v>0.38</v>
      </c>
    </row>
    <row r="303" spans="2:16" x14ac:dyDescent="0.25">
      <c r="B303" s="184">
        <v>2270002078</v>
      </c>
      <c r="C303" s="184">
        <v>600</v>
      </c>
      <c r="D303" s="184">
        <v>750</v>
      </c>
      <c r="E303" s="184">
        <v>1.38</v>
      </c>
      <c r="F303" s="184">
        <v>1.56</v>
      </c>
      <c r="G303" s="184">
        <v>0.34</v>
      </c>
      <c r="H303" s="184">
        <v>0.38</v>
      </c>
      <c r="I303" s="184">
        <v>0.38</v>
      </c>
      <c r="J303" s="184">
        <v>0.38</v>
      </c>
      <c r="K303" s="184">
        <v>0.38</v>
      </c>
      <c r="L303" s="184">
        <v>0.17</v>
      </c>
      <c r="M303" s="184">
        <v>0.13</v>
      </c>
      <c r="N303" s="184">
        <v>0.13</v>
      </c>
      <c r="P303" s="119">
        <f t="shared" si="4"/>
        <v>0.38</v>
      </c>
    </row>
    <row r="304" spans="2:16" x14ac:dyDescent="0.25">
      <c r="B304" s="184">
        <v>2270002078</v>
      </c>
      <c r="C304" s="184">
        <v>750</v>
      </c>
      <c r="D304" s="184">
        <v>9999</v>
      </c>
      <c r="E304" s="184">
        <v>1.38</v>
      </c>
      <c r="F304" s="184">
        <v>1.56</v>
      </c>
      <c r="G304" s="184">
        <v>0.66</v>
      </c>
      <c r="H304" s="184">
        <v>0.38</v>
      </c>
      <c r="I304" s="184">
        <v>0.38</v>
      </c>
      <c r="J304" s="184">
        <v>0.38</v>
      </c>
      <c r="K304" s="184">
        <v>0.38</v>
      </c>
      <c r="L304" s="184">
        <v>0.17</v>
      </c>
      <c r="M304" s="184">
        <v>0.28000000000000003</v>
      </c>
      <c r="N304" s="184">
        <v>0.13</v>
      </c>
      <c r="P304" s="119">
        <f t="shared" si="4"/>
        <v>0.38</v>
      </c>
    </row>
    <row r="305" spans="2:16" x14ac:dyDescent="0.25">
      <c r="B305" s="184">
        <v>2270002081</v>
      </c>
      <c r="C305" s="184">
        <v>0</v>
      </c>
      <c r="D305" s="184">
        <v>11</v>
      </c>
      <c r="E305" s="184">
        <v>1.57</v>
      </c>
      <c r="F305" s="184">
        <v>1.57</v>
      </c>
      <c r="G305" s="184">
        <v>0.8</v>
      </c>
      <c r="H305" s="184">
        <v>0.57999999999999996</v>
      </c>
      <c r="I305" s="184">
        <v>0.57999999999999996</v>
      </c>
      <c r="J305" s="184">
        <v>0.57999999999999996</v>
      </c>
      <c r="K305" s="184">
        <v>0.55000000000000004</v>
      </c>
      <c r="L305" s="184">
        <v>0.55000000000000004</v>
      </c>
      <c r="M305" s="184">
        <v>0.13</v>
      </c>
      <c r="N305" s="184">
        <v>0.13</v>
      </c>
      <c r="P305" s="119">
        <f t="shared" si="4"/>
        <v>0.56499999999999995</v>
      </c>
    </row>
    <row r="306" spans="2:16" x14ac:dyDescent="0.25">
      <c r="B306" s="184">
        <v>2270002081</v>
      </c>
      <c r="C306" s="184">
        <v>11</v>
      </c>
      <c r="D306" s="184">
        <v>16</v>
      </c>
      <c r="E306" s="184">
        <v>1.78</v>
      </c>
      <c r="F306" s="184">
        <v>1.78</v>
      </c>
      <c r="G306" s="184">
        <v>0.46</v>
      </c>
      <c r="H306" s="184">
        <v>0.46</v>
      </c>
      <c r="I306" s="184">
        <v>0.46</v>
      </c>
      <c r="J306" s="184">
        <v>0.46</v>
      </c>
      <c r="K306" s="184">
        <v>0.44</v>
      </c>
      <c r="L306" s="184">
        <v>0.44</v>
      </c>
      <c r="M306" s="184">
        <v>0.13</v>
      </c>
      <c r="N306" s="184">
        <v>0.13</v>
      </c>
      <c r="P306" s="119">
        <f t="shared" si="4"/>
        <v>0.45</v>
      </c>
    </row>
    <row r="307" spans="2:16" x14ac:dyDescent="0.25">
      <c r="B307" s="184">
        <v>2270002081</v>
      </c>
      <c r="C307" s="184">
        <v>16</v>
      </c>
      <c r="D307" s="184">
        <v>25</v>
      </c>
      <c r="E307" s="184">
        <v>1.78</v>
      </c>
      <c r="F307" s="184">
        <v>1.78</v>
      </c>
      <c r="G307" s="184">
        <v>0.46</v>
      </c>
      <c r="H307" s="184">
        <v>0.46</v>
      </c>
      <c r="I307" s="184">
        <v>0.46</v>
      </c>
      <c r="J307" s="184">
        <v>0.46</v>
      </c>
      <c r="K307" s="184">
        <v>0.44</v>
      </c>
      <c r="L307" s="184">
        <v>0.44</v>
      </c>
      <c r="M307" s="184">
        <v>0.13</v>
      </c>
      <c r="N307" s="184">
        <v>0.13</v>
      </c>
      <c r="P307" s="119">
        <f t="shared" si="4"/>
        <v>0.45</v>
      </c>
    </row>
    <row r="308" spans="2:16" x14ac:dyDescent="0.25">
      <c r="B308" s="184">
        <v>2270002081</v>
      </c>
      <c r="C308" s="184">
        <v>25</v>
      </c>
      <c r="D308" s="184">
        <v>50</v>
      </c>
      <c r="E308" s="184">
        <v>1.88</v>
      </c>
      <c r="F308" s="184">
        <v>1.88</v>
      </c>
      <c r="G308" s="184">
        <v>0.28999999999999998</v>
      </c>
      <c r="H308" s="184">
        <v>0.28999999999999998</v>
      </c>
      <c r="I308" s="184">
        <v>0.28999999999999998</v>
      </c>
      <c r="J308" s="184">
        <v>0.28999999999999998</v>
      </c>
      <c r="K308" s="184">
        <v>0.28000000000000003</v>
      </c>
      <c r="L308" s="184">
        <v>0.28000000000000003</v>
      </c>
      <c r="M308" s="184">
        <v>0.13</v>
      </c>
      <c r="N308" s="184">
        <v>0.13</v>
      </c>
      <c r="P308" s="119">
        <f t="shared" si="4"/>
        <v>0.28500000000000003</v>
      </c>
    </row>
    <row r="309" spans="2:16" x14ac:dyDescent="0.25">
      <c r="B309" s="184">
        <v>2270002081</v>
      </c>
      <c r="C309" s="184">
        <v>50</v>
      </c>
      <c r="D309" s="184">
        <v>75</v>
      </c>
      <c r="E309" s="184">
        <v>1.05</v>
      </c>
      <c r="F309" s="184">
        <v>1.03</v>
      </c>
      <c r="G309" s="184">
        <v>0.54</v>
      </c>
      <c r="H309" s="184">
        <v>0.38</v>
      </c>
      <c r="I309" s="184">
        <v>0.19</v>
      </c>
      <c r="J309" s="184">
        <v>0.19</v>
      </c>
      <c r="K309" s="184">
        <v>0.18</v>
      </c>
      <c r="L309" s="184">
        <v>0.18</v>
      </c>
      <c r="M309" s="184">
        <v>0.13</v>
      </c>
      <c r="N309" s="184">
        <v>0.13</v>
      </c>
      <c r="P309" s="119">
        <f t="shared" si="4"/>
        <v>0.185</v>
      </c>
    </row>
    <row r="310" spans="2:16" x14ac:dyDescent="0.25">
      <c r="B310" s="184">
        <v>2270002081</v>
      </c>
      <c r="C310" s="184">
        <v>75</v>
      </c>
      <c r="D310" s="184">
        <v>100</v>
      </c>
      <c r="E310" s="184">
        <v>1.05</v>
      </c>
      <c r="F310" s="184">
        <v>1.03</v>
      </c>
      <c r="G310" s="184">
        <v>0.54</v>
      </c>
      <c r="H310" s="184">
        <v>0.38</v>
      </c>
      <c r="I310" s="184">
        <v>0.19</v>
      </c>
      <c r="J310" s="184">
        <v>0.19</v>
      </c>
      <c r="K310" s="184">
        <v>0.18</v>
      </c>
      <c r="L310" s="184">
        <v>0.18</v>
      </c>
      <c r="M310" s="184">
        <v>0.13</v>
      </c>
      <c r="N310" s="184">
        <v>0.13</v>
      </c>
      <c r="P310" s="119">
        <f t="shared" si="4"/>
        <v>0.185</v>
      </c>
    </row>
    <row r="311" spans="2:16" x14ac:dyDescent="0.25">
      <c r="B311" s="184">
        <v>2270002081</v>
      </c>
      <c r="C311" s="184">
        <v>100</v>
      </c>
      <c r="D311" s="184">
        <v>175</v>
      </c>
      <c r="E311" s="184">
        <v>1.05</v>
      </c>
      <c r="F311" s="184">
        <v>0.71</v>
      </c>
      <c r="G311" s="184">
        <v>0.35</v>
      </c>
      <c r="H311" s="184">
        <v>0.35</v>
      </c>
      <c r="I311" s="184">
        <v>0.19</v>
      </c>
      <c r="J311" s="184">
        <v>0.19</v>
      </c>
      <c r="K311" s="184">
        <v>0.19</v>
      </c>
      <c r="L311" s="184">
        <v>0.18</v>
      </c>
      <c r="M311" s="184">
        <v>0.13</v>
      </c>
      <c r="N311" s="184">
        <v>0.13</v>
      </c>
      <c r="P311" s="119">
        <f t="shared" si="4"/>
        <v>0.19</v>
      </c>
    </row>
    <row r="312" spans="2:16" x14ac:dyDescent="0.25">
      <c r="B312" s="184">
        <v>2270002081</v>
      </c>
      <c r="C312" s="184">
        <v>175</v>
      </c>
      <c r="D312" s="184">
        <v>300</v>
      </c>
      <c r="E312" s="184">
        <v>1.05</v>
      </c>
      <c r="F312" s="184">
        <v>0.71</v>
      </c>
      <c r="G312" s="184">
        <v>0.32</v>
      </c>
      <c r="H312" s="184">
        <v>0.32</v>
      </c>
      <c r="I312" s="184">
        <v>0.19</v>
      </c>
      <c r="J312" s="184">
        <v>0.19</v>
      </c>
      <c r="K312" s="184">
        <v>0.19</v>
      </c>
      <c r="L312" s="184">
        <v>0.18</v>
      </c>
      <c r="M312" s="184">
        <v>0.13</v>
      </c>
      <c r="N312" s="184">
        <v>0.13</v>
      </c>
      <c r="P312" s="119">
        <f t="shared" si="4"/>
        <v>0.19</v>
      </c>
    </row>
    <row r="313" spans="2:16" x14ac:dyDescent="0.25">
      <c r="B313" s="184">
        <v>2270002081</v>
      </c>
      <c r="C313" s="184">
        <v>300</v>
      </c>
      <c r="D313" s="184">
        <v>600</v>
      </c>
      <c r="E313" s="184">
        <v>1.05</v>
      </c>
      <c r="F313" s="184">
        <v>0.71</v>
      </c>
      <c r="G313" s="184">
        <v>0.21</v>
      </c>
      <c r="H313" s="184">
        <v>0.17</v>
      </c>
      <c r="I313" s="184">
        <v>0.17</v>
      </c>
      <c r="J313" s="184">
        <v>0.17</v>
      </c>
      <c r="K313" s="184">
        <v>0.17</v>
      </c>
      <c r="L313" s="184">
        <v>0.17</v>
      </c>
      <c r="M313" s="184">
        <v>0.13</v>
      </c>
      <c r="N313" s="184">
        <v>0.13</v>
      </c>
      <c r="P313" s="119">
        <f t="shared" si="4"/>
        <v>0.17</v>
      </c>
    </row>
    <row r="314" spans="2:16" x14ac:dyDescent="0.25">
      <c r="B314" s="184">
        <v>2270002081</v>
      </c>
      <c r="C314" s="184">
        <v>600</v>
      </c>
      <c r="D314" s="184">
        <v>750</v>
      </c>
      <c r="E314" s="184">
        <v>1.05</v>
      </c>
      <c r="F314" s="184">
        <v>0.71</v>
      </c>
      <c r="G314" s="184">
        <v>0.15</v>
      </c>
      <c r="H314" s="184">
        <v>0.17</v>
      </c>
      <c r="I314" s="184">
        <v>0.17</v>
      </c>
      <c r="J314" s="184">
        <v>0.17</v>
      </c>
      <c r="K314" s="184">
        <v>0.17</v>
      </c>
      <c r="L314" s="184">
        <v>0.17</v>
      </c>
      <c r="M314" s="184">
        <v>0.13</v>
      </c>
      <c r="N314" s="184">
        <v>0.13</v>
      </c>
      <c r="P314" s="119">
        <f t="shared" si="4"/>
        <v>0.17</v>
      </c>
    </row>
    <row r="315" spans="2:16" x14ac:dyDescent="0.25">
      <c r="B315" s="184">
        <v>2270002081</v>
      </c>
      <c r="C315" s="184">
        <v>750</v>
      </c>
      <c r="D315" s="184">
        <v>9999</v>
      </c>
      <c r="E315" s="184">
        <v>1.05</v>
      </c>
      <c r="F315" s="184">
        <v>0.71</v>
      </c>
      <c r="G315" s="184">
        <v>0.3</v>
      </c>
      <c r="H315" s="184">
        <v>0.17</v>
      </c>
      <c r="I315" s="184">
        <v>0.17</v>
      </c>
      <c r="J315" s="184">
        <v>0.17</v>
      </c>
      <c r="K315" s="184">
        <v>0.17</v>
      </c>
      <c r="L315" s="184">
        <v>0.17</v>
      </c>
      <c r="M315" s="184">
        <v>0.28000000000000003</v>
      </c>
      <c r="N315" s="184">
        <v>0.13</v>
      </c>
      <c r="P315" s="119">
        <f t="shared" si="4"/>
        <v>0.17</v>
      </c>
    </row>
    <row r="316" spans="2:16" x14ac:dyDescent="0.25">
      <c r="B316" s="184">
        <v>2270003010</v>
      </c>
      <c r="C316" s="184">
        <v>0</v>
      </c>
      <c r="D316" s="184">
        <v>11</v>
      </c>
      <c r="E316" s="184">
        <v>3.44</v>
      </c>
      <c r="F316" s="184">
        <v>3.44</v>
      </c>
      <c r="G316" s="184">
        <v>1.75</v>
      </c>
      <c r="H316" s="184">
        <v>1.26</v>
      </c>
      <c r="I316" s="184">
        <v>1.26</v>
      </c>
      <c r="J316" s="184">
        <v>1.26</v>
      </c>
      <c r="K316" s="184">
        <v>0.55000000000000004</v>
      </c>
      <c r="L316" s="184">
        <v>0.55000000000000004</v>
      </c>
      <c r="M316" s="184">
        <v>0.13</v>
      </c>
      <c r="N316" s="184">
        <v>0.13</v>
      </c>
      <c r="P316" s="119">
        <f t="shared" si="4"/>
        <v>0.90500000000000003</v>
      </c>
    </row>
    <row r="317" spans="2:16" x14ac:dyDescent="0.25">
      <c r="B317" s="184">
        <v>2270003010</v>
      </c>
      <c r="C317" s="184">
        <v>11</v>
      </c>
      <c r="D317" s="184">
        <v>16</v>
      </c>
      <c r="E317" s="184">
        <v>3.9</v>
      </c>
      <c r="F317" s="184">
        <v>3.9</v>
      </c>
      <c r="G317" s="184">
        <v>1</v>
      </c>
      <c r="H317" s="184">
        <v>1</v>
      </c>
      <c r="I317" s="184">
        <v>1</v>
      </c>
      <c r="J317" s="184">
        <v>1</v>
      </c>
      <c r="K317" s="184">
        <v>0.44</v>
      </c>
      <c r="L317" s="184">
        <v>0.44</v>
      </c>
      <c r="M317" s="184">
        <v>0.13</v>
      </c>
      <c r="N317" s="184">
        <v>0.13</v>
      </c>
      <c r="P317" s="119">
        <f t="shared" si="4"/>
        <v>0.72</v>
      </c>
    </row>
    <row r="318" spans="2:16" x14ac:dyDescent="0.25">
      <c r="B318" s="184">
        <v>2270003010</v>
      </c>
      <c r="C318" s="184">
        <v>16</v>
      </c>
      <c r="D318" s="184">
        <v>25</v>
      </c>
      <c r="E318" s="184">
        <v>3.9</v>
      </c>
      <c r="F318" s="184">
        <v>3.9</v>
      </c>
      <c r="G318" s="184">
        <v>1</v>
      </c>
      <c r="H318" s="184">
        <v>1</v>
      </c>
      <c r="I318" s="184">
        <v>1</v>
      </c>
      <c r="J318" s="184">
        <v>1</v>
      </c>
      <c r="K318" s="184">
        <v>0.44</v>
      </c>
      <c r="L318" s="184">
        <v>0.44</v>
      </c>
      <c r="M318" s="184">
        <v>0.13</v>
      </c>
      <c r="N318" s="184">
        <v>0.13</v>
      </c>
      <c r="P318" s="119">
        <f t="shared" si="4"/>
        <v>0.72</v>
      </c>
    </row>
    <row r="319" spans="2:16" x14ac:dyDescent="0.25">
      <c r="B319" s="184">
        <v>2270003010</v>
      </c>
      <c r="C319" s="184">
        <v>25</v>
      </c>
      <c r="D319" s="184">
        <v>50</v>
      </c>
      <c r="E319" s="184">
        <v>4.13</v>
      </c>
      <c r="F319" s="184">
        <v>4.13</v>
      </c>
      <c r="G319" s="184">
        <v>0.64</v>
      </c>
      <c r="H319" s="184">
        <v>0.64</v>
      </c>
      <c r="I319" s="184">
        <v>0.64</v>
      </c>
      <c r="J319" s="184">
        <v>0.64</v>
      </c>
      <c r="K319" s="184">
        <v>0.28000000000000003</v>
      </c>
      <c r="L319" s="184">
        <v>0.28000000000000003</v>
      </c>
      <c r="M319" s="184">
        <v>0.13</v>
      </c>
      <c r="N319" s="184">
        <v>0.13</v>
      </c>
      <c r="P319" s="119">
        <f t="shared" si="4"/>
        <v>0.46</v>
      </c>
    </row>
    <row r="320" spans="2:16" x14ac:dyDescent="0.25">
      <c r="B320" s="184">
        <v>2270003010</v>
      </c>
      <c r="C320" s="184">
        <v>50</v>
      </c>
      <c r="D320" s="184">
        <v>75</v>
      </c>
      <c r="E320" s="184">
        <v>2.57</v>
      </c>
      <c r="F320" s="184">
        <v>2.27</v>
      </c>
      <c r="G320" s="184">
        <v>1.2</v>
      </c>
      <c r="H320" s="184">
        <v>0.84</v>
      </c>
      <c r="I320" s="184">
        <v>0.42</v>
      </c>
      <c r="J320" s="184">
        <v>0.42</v>
      </c>
      <c r="K320" s="184">
        <v>0.18</v>
      </c>
      <c r="L320" s="184">
        <v>0.18</v>
      </c>
      <c r="M320" s="184">
        <v>0.13</v>
      </c>
      <c r="N320" s="184">
        <v>0.13</v>
      </c>
      <c r="P320" s="119">
        <f t="shared" si="4"/>
        <v>0.3</v>
      </c>
    </row>
    <row r="321" spans="2:16" x14ac:dyDescent="0.25">
      <c r="B321" s="184">
        <v>2270003010</v>
      </c>
      <c r="C321" s="184">
        <v>75</v>
      </c>
      <c r="D321" s="184">
        <v>100</v>
      </c>
      <c r="E321" s="184">
        <v>2.57</v>
      </c>
      <c r="F321" s="184">
        <v>2.27</v>
      </c>
      <c r="G321" s="184">
        <v>1.2</v>
      </c>
      <c r="H321" s="184">
        <v>0.84</v>
      </c>
      <c r="I321" s="184">
        <v>0.42</v>
      </c>
      <c r="J321" s="184">
        <v>0.42</v>
      </c>
      <c r="K321" s="184">
        <v>0.18</v>
      </c>
      <c r="L321" s="184">
        <v>0.18</v>
      </c>
      <c r="M321" s="184">
        <v>0.13</v>
      </c>
      <c r="N321" s="184">
        <v>0.13</v>
      </c>
      <c r="P321" s="119">
        <f t="shared" si="4"/>
        <v>0.3</v>
      </c>
    </row>
    <row r="322" spans="2:16" x14ac:dyDescent="0.25">
      <c r="B322" s="184">
        <v>2270003010</v>
      </c>
      <c r="C322" s="184">
        <v>100</v>
      </c>
      <c r="D322" s="184">
        <v>175</v>
      </c>
      <c r="E322" s="184">
        <v>2.57</v>
      </c>
      <c r="F322" s="184">
        <v>1.56</v>
      </c>
      <c r="G322" s="184">
        <v>0.78</v>
      </c>
      <c r="H322" s="184">
        <v>0.78</v>
      </c>
      <c r="I322" s="184">
        <v>0.42</v>
      </c>
      <c r="J322" s="184">
        <v>0.42</v>
      </c>
      <c r="K322" s="184">
        <v>0.42</v>
      </c>
      <c r="L322" s="184">
        <v>0.18</v>
      </c>
      <c r="M322" s="184">
        <v>0.13</v>
      </c>
      <c r="N322" s="184">
        <v>0.13</v>
      </c>
      <c r="P322" s="119">
        <f t="shared" si="4"/>
        <v>0.42</v>
      </c>
    </row>
    <row r="323" spans="2:16" x14ac:dyDescent="0.25">
      <c r="B323" s="184">
        <v>2270003010</v>
      </c>
      <c r="C323" s="184">
        <v>175</v>
      </c>
      <c r="D323" s="184">
        <v>300</v>
      </c>
      <c r="E323" s="184">
        <v>2.57</v>
      </c>
      <c r="F323" s="184">
        <v>1.56</v>
      </c>
      <c r="G323" s="184">
        <v>0.71</v>
      </c>
      <c r="H323" s="184">
        <v>0.71</v>
      </c>
      <c r="I323" s="184">
        <v>0.42</v>
      </c>
      <c r="J323" s="184">
        <v>0.42</v>
      </c>
      <c r="K323" s="184">
        <v>0.42</v>
      </c>
      <c r="L323" s="184">
        <v>0.18</v>
      </c>
      <c r="M323" s="184">
        <v>0.13</v>
      </c>
      <c r="N323" s="184">
        <v>0.13</v>
      </c>
      <c r="P323" s="119">
        <f t="shared" si="4"/>
        <v>0.42</v>
      </c>
    </row>
    <row r="324" spans="2:16" x14ac:dyDescent="0.25">
      <c r="B324" s="184">
        <v>2270003010</v>
      </c>
      <c r="C324" s="184">
        <v>300</v>
      </c>
      <c r="D324" s="184">
        <v>600</v>
      </c>
      <c r="E324" s="184">
        <v>2.57</v>
      </c>
      <c r="F324" s="184">
        <v>1.56</v>
      </c>
      <c r="G324" s="184">
        <v>0.46</v>
      </c>
      <c r="H324" s="184">
        <v>0.38</v>
      </c>
      <c r="I324" s="184">
        <v>0.38</v>
      </c>
      <c r="J324" s="184">
        <v>0.38</v>
      </c>
      <c r="K324" s="184">
        <v>0.38</v>
      </c>
      <c r="L324" s="184">
        <v>0.17</v>
      </c>
      <c r="M324" s="184">
        <v>0.13</v>
      </c>
      <c r="N324" s="184">
        <v>0.13</v>
      </c>
      <c r="P324" s="119">
        <f t="shared" si="4"/>
        <v>0.38</v>
      </c>
    </row>
    <row r="325" spans="2:16" x14ac:dyDescent="0.25">
      <c r="B325" s="184">
        <v>2270003010</v>
      </c>
      <c r="C325" s="184">
        <v>600</v>
      </c>
      <c r="D325" s="184">
        <v>750</v>
      </c>
      <c r="E325" s="184">
        <v>2.57</v>
      </c>
      <c r="F325" s="184">
        <v>1.56</v>
      </c>
      <c r="G325" s="184">
        <v>0.34</v>
      </c>
      <c r="H325" s="184">
        <v>0.38</v>
      </c>
      <c r="I325" s="184">
        <v>0.38</v>
      </c>
      <c r="J325" s="184">
        <v>0.38</v>
      </c>
      <c r="K325" s="184">
        <v>0.38</v>
      </c>
      <c r="L325" s="184">
        <v>0.17</v>
      </c>
      <c r="M325" s="184">
        <v>0.13</v>
      </c>
      <c r="N325" s="184">
        <v>0.13</v>
      </c>
      <c r="P325" s="119">
        <f t="shared" si="4"/>
        <v>0.38</v>
      </c>
    </row>
    <row r="326" spans="2:16" x14ac:dyDescent="0.25">
      <c r="B326" s="184">
        <v>2270003010</v>
      </c>
      <c r="C326" s="184">
        <v>750</v>
      </c>
      <c r="D326" s="184">
        <v>9999</v>
      </c>
      <c r="E326" s="184">
        <v>2.57</v>
      </c>
      <c r="F326" s="184">
        <v>1.56</v>
      </c>
      <c r="G326" s="184">
        <v>0.66</v>
      </c>
      <c r="H326" s="184">
        <v>0.38</v>
      </c>
      <c r="I326" s="184">
        <v>0.38</v>
      </c>
      <c r="J326" s="184">
        <v>0.38</v>
      </c>
      <c r="K326" s="184">
        <v>0.38</v>
      </c>
      <c r="L326" s="184">
        <v>0.17</v>
      </c>
      <c r="M326" s="184">
        <v>0.28000000000000003</v>
      </c>
      <c r="N326" s="184">
        <v>0.13</v>
      </c>
      <c r="P326" s="119">
        <f t="shared" si="4"/>
        <v>0.38</v>
      </c>
    </row>
    <row r="327" spans="2:16" x14ac:dyDescent="0.25">
      <c r="B327" s="184">
        <v>2270003020</v>
      </c>
      <c r="C327" s="184">
        <v>0</v>
      </c>
      <c r="D327" s="184">
        <v>11</v>
      </c>
      <c r="E327" s="184">
        <v>1.57</v>
      </c>
      <c r="F327" s="184">
        <v>1.57</v>
      </c>
      <c r="G327" s="184">
        <v>0.8</v>
      </c>
      <c r="H327" s="184">
        <v>0.57999999999999996</v>
      </c>
      <c r="I327" s="184">
        <v>0.57999999999999996</v>
      </c>
      <c r="J327" s="184">
        <v>0.57999999999999996</v>
      </c>
      <c r="K327" s="184">
        <v>0.55000000000000004</v>
      </c>
      <c r="L327" s="184">
        <v>0.55000000000000004</v>
      </c>
      <c r="M327" s="184">
        <v>0.13</v>
      </c>
      <c r="N327" s="184">
        <v>0.13</v>
      </c>
      <c r="P327" s="119">
        <f t="shared" si="4"/>
        <v>0.56499999999999995</v>
      </c>
    </row>
    <row r="328" spans="2:16" x14ac:dyDescent="0.25">
      <c r="B328" s="184">
        <v>2270003020</v>
      </c>
      <c r="C328" s="184">
        <v>11</v>
      </c>
      <c r="D328" s="184">
        <v>16</v>
      </c>
      <c r="E328" s="184">
        <v>1.78</v>
      </c>
      <c r="F328" s="184">
        <v>1.78</v>
      </c>
      <c r="G328" s="184">
        <v>0.46</v>
      </c>
      <c r="H328" s="184">
        <v>0.46</v>
      </c>
      <c r="I328" s="184">
        <v>0.46</v>
      </c>
      <c r="J328" s="184">
        <v>0.46</v>
      </c>
      <c r="K328" s="184">
        <v>0.44</v>
      </c>
      <c r="L328" s="184">
        <v>0.44</v>
      </c>
      <c r="M328" s="184">
        <v>0.13</v>
      </c>
      <c r="N328" s="184">
        <v>0.13</v>
      </c>
      <c r="P328" s="119">
        <f t="shared" si="4"/>
        <v>0.45</v>
      </c>
    </row>
    <row r="329" spans="2:16" x14ac:dyDescent="0.25">
      <c r="B329" s="184">
        <v>2270003020</v>
      </c>
      <c r="C329" s="184">
        <v>16</v>
      </c>
      <c r="D329" s="184">
        <v>25</v>
      </c>
      <c r="E329" s="184">
        <v>1.78</v>
      </c>
      <c r="F329" s="184">
        <v>1.78</v>
      </c>
      <c r="G329" s="184">
        <v>0.46</v>
      </c>
      <c r="H329" s="184">
        <v>0.46</v>
      </c>
      <c r="I329" s="184">
        <v>0.46</v>
      </c>
      <c r="J329" s="184">
        <v>0.46</v>
      </c>
      <c r="K329" s="184">
        <v>0.44</v>
      </c>
      <c r="L329" s="184">
        <v>0.44</v>
      </c>
      <c r="M329" s="184">
        <v>0.13</v>
      </c>
      <c r="N329" s="184">
        <v>0.13</v>
      </c>
      <c r="P329" s="119">
        <f t="shared" ref="P329:P392" si="5">H329*$G$2+I329*$G$3+K329*$G$4</f>
        <v>0.45</v>
      </c>
    </row>
    <row r="330" spans="2:16" x14ac:dyDescent="0.25">
      <c r="B330" s="184">
        <v>2270003020</v>
      </c>
      <c r="C330" s="184">
        <v>25</v>
      </c>
      <c r="D330" s="184">
        <v>50</v>
      </c>
      <c r="E330" s="184">
        <v>1.88</v>
      </c>
      <c r="F330" s="184">
        <v>1.88</v>
      </c>
      <c r="G330" s="184">
        <v>0.28999999999999998</v>
      </c>
      <c r="H330" s="184">
        <v>0.28999999999999998</v>
      </c>
      <c r="I330" s="184">
        <v>0.28999999999999998</v>
      </c>
      <c r="J330" s="184">
        <v>0.28999999999999998</v>
      </c>
      <c r="K330" s="184">
        <v>0.28000000000000003</v>
      </c>
      <c r="L330" s="184">
        <v>0.28000000000000003</v>
      </c>
      <c r="M330" s="184">
        <v>0.13</v>
      </c>
      <c r="N330" s="184">
        <v>0.13</v>
      </c>
      <c r="P330" s="119">
        <f t="shared" si="5"/>
        <v>0.28500000000000003</v>
      </c>
    </row>
    <row r="331" spans="2:16" x14ac:dyDescent="0.25">
      <c r="B331" s="184">
        <v>2270003020</v>
      </c>
      <c r="C331" s="184">
        <v>50</v>
      </c>
      <c r="D331" s="184">
        <v>75</v>
      </c>
      <c r="E331" s="184">
        <v>1.17</v>
      </c>
      <c r="F331" s="184">
        <v>1.03</v>
      </c>
      <c r="G331" s="184">
        <v>0.54</v>
      </c>
      <c r="H331" s="184">
        <v>0.38</v>
      </c>
      <c r="I331" s="184">
        <v>0.19</v>
      </c>
      <c r="J331" s="184">
        <v>0.19</v>
      </c>
      <c r="K331" s="184">
        <v>0.18</v>
      </c>
      <c r="L331" s="184">
        <v>0.18</v>
      </c>
      <c r="M331" s="184">
        <v>0.13</v>
      </c>
      <c r="N331" s="184">
        <v>0.13</v>
      </c>
      <c r="P331" s="119">
        <f t="shared" si="5"/>
        <v>0.185</v>
      </c>
    </row>
    <row r="332" spans="2:16" x14ac:dyDescent="0.25">
      <c r="B332" s="184">
        <v>2270003020</v>
      </c>
      <c r="C332" s="184">
        <v>75</v>
      </c>
      <c r="D332" s="184">
        <v>100</v>
      </c>
      <c r="E332" s="184">
        <v>1.17</v>
      </c>
      <c r="F332" s="184">
        <v>1.03</v>
      </c>
      <c r="G332" s="184">
        <v>0.54</v>
      </c>
      <c r="H332" s="184">
        <v>0.38</v>
      </c>
      <c r="I332" s="184">
        <v>0.19</v>
      </c>
      <c r="J332" s="184">
        <v>0.19</v>
      </c>
      <c r="K332" s="184">
        <v>0.18</v>
      </c>
      <c r="L332" s="184">
        <v>0.18</v>
      </c>
      <c r="M332" s="184">
        <v>0.13</v>
      </c>
      <c r="N332" s="184">
        <v>0.13</v>
      </c>
      <c r="P332" s="119">
        <f t="shared" si="5"/>
        <v>0.185</v>
      </c>
    </row>
    <row r="333" spans="2:16" x14ac:dyDescent="0.25">
      <c r="B333" s="184">
        <v>2270003020</v>
      </c>
      <c r="C333" s="184">
        <v>100</v>
      </c>
      <c r="D333" s="184">
        <v>175</v>
      </c>
      <c r="E333" s="184">
        <v>1.17</v>
      </c>
      <c r="F333" s="184">
        <v>0.71</v>
      </c>
      <c r="G333" s="184">
        <v>0.35</v>
      </c>
      <c r="H333" s="184">
        <v>0.35</v>
      </c>
      <c r="I333" s="184">
        <v>0.19</v>
      </c>
      <c r="J333" s="184">
        <v>0.19</v>
      </c>
      <c r="K333" s="184">
        <v>0.19</v>
      </c>
      <c r="L333" s="184">
        <v>0.18</v>
      </c>
      <c r="M333" s="184">
        <v>0.13</v>
      </c>
      <c r="N333" s="184">
        <v>0.13</v>
      </c>
      <c r="P333" s="119">
        <f t="shared" si="5"/>
        <v>0.19</v>
      </c>
    </row>
    <row r="334" spans="2:16" x14ac:dyDescent="0.25">
      <c r="B334" s="184">
        <v>2270003020</v>
      </c>
      <c r="C334" s="184">
        <v>175</v>
      </c>
      <c r="D334" s="184">
        <v>300</v>
      </c>
      <c r="E334" s="184">
        <v>1.17</v>
      </c>
      <c r="F334" s="184">
        <v>0.71</v>
      </c>
      <c r="G334" s="184">
        <v>0.32</v>
      </c>
      <c r="H334" s="184">
        <v>0.32</v>
      </c>
      <c r="I334" s="184">
        <v>0.19</v>
      </c>
      <c r="J334" s="184">
        <v>0.19</v>
      </c>
      <c r="K334" s="184">
        <v>0.19</v>
      </c>
      <c r="L334" s="184">
        <v>0.18</v>
      </c>
      <c r="M334" s="184">
        <v>0.13</v>
      </c>
      <c r="N334" s="184">
        <v>0.13</v>
      </c>
      <c r="P334" s="119">
        <f t="shared" si="5"/>
        <v>0.19</v>
      </c>
    </row>
    <row r="335" spans="2:16" x14ac:dyDescent="0.25">
      <c r="B335" s="184">
        <v>2270003020</v>
      </c>
      <c r="C335" s="184">
        <v>300</v>
      </c>
      <c r="D335" s="184">
        <v>600</v>
      </c>
      <c r="E335" s="184">
        <v>1.17</v>
      </c>
      <c r="F335" s="184">
        <v>0.71</v>
      </c>
      <c r="G335" s="184">
        <v>0.21</v>
      </c>
      <c r="H335" s="184">
        <v>0.17</v>
      </c>
      <c r="I335" s="184">
        <v>0.17</v>
      </c>
      <c r="J335" s="184">
        <v>0.17</v>
      </c>
      <c r="K335" s="184">
        <v>0.17</v>
      </c>
      <c r="L335" s="184">
        <v>0.17</v>
      </c>
      <c r="M335" s="184">
        <v>0.13</v>
      </c>
      <c r="N335" s="184">
        <v>0.13</v>
      </c>
      <c r="P335" s="119">
        <f t="shared" si="5"/>
        <v>0.17</v>
      </c>
    </row>
    <row r="336" spans="2:16" x14ac:dyDescent="0.25">
      <c r="B336" s="184">
        <v>2270003020</v>
      </c>
      <c r="C336" s="184">
        <v>600</v>
      </c>
      <c r="D336" s="184">
        <v>750</v>
      </c>
      <c r="E336" s="184">
        <v>1.17</v>
      </c>
      <c r="F336" s="184">
        <v>0.71</v>
      </c>
      <c r="G336" s="184">
        <v>0.15</v>
      </c>
      <c r="H336" s="184">
        <v>0.17</v>
      </c>
      <c r="I336" s="184">
        <v>0.17</v>
      </c>
      <c r="J336" s="184">
        <v>0.17</v>
      </c>
      <c r="K336" s="184">
        <v>0.17</v>
      </c>
      <c r="L336" s="184">
        <v>0.17</v>
      </c>
      <c r="M336" s="184">
        <v>0.13</v>
      </c>
      <c r="N336" s="184">
        <v>0.13</v>
      </c>
      <c r="P336" s="119">
        <f t="shared" si="5"/>
        <v>0.17</v>
      </c>
    </row>
    <row r="337" spans="2:16" x14ac:dyDescent="0.25">
      <c r="B337" s="184">
        <v>2270003020</v>
      </c>
      <c r="C337" s="184">
        <v>750</v>
      </c>
      <c r="D337" s="184">
        <v>9999</v>
      </c>
      <c r="E337" s="184">
        <v>1.17</v>
      </c>
      <c r="F337" s="184">
        <v>0.71</v>
      </c>
      <c r="G337" s="184">
        <v>0.3</v>
      </c>
      <c r="H337" s="184">
        <v>0.17</v>
      </c>
      <c r="I337" s="184">
        <v>0.17</v>
      </c>
      <c r="J337" s="184">
        <v>0.17</v>
      </c>
      <c r="K337" s="184">
        <v>0.17</v>
      </c>
      <c r="L337" s="184">
        <v>0.17</v>
      </c>
      <c r="M337" s="184">
        <v>0.28000000000000003</v>
      </c>
      <c r="N337" s="184">
        <v>0.13</v>
      </c>
      <c r="P337" s="119">
        <f t="shared" si="5"/>
        <v>0.17</v>
      </c>
    </row>
    <row r="338" spans="2:16" x14ac:dyDescent="0.25">
      <c r="B338" s="184">
        <v>2270003030</v>
      </c>
      <c r="C338" s="184">
        <v>0</v>
      </c>
      <c r="D338" s="184">
        <v>11</v>
      </c>
      <c r="E338" s="184">
        <v>1.5</v>
      </c>
      <c r="F338" s="184">
        <v>1.5</v>
      </c>
      <c r="G338" s="184">
        <v>0.76</v>
      </c>
      <c r="H338" s="184">
        <v>0.55000000000000004</v>
      </c>
      <c r="I338" s="184">
        <v>0.55000000000000004</v>
      </c>
      <c r="J338" s="184">
        <v>0.55000000000000004</v>
      </c>
      <c r="K338" s="184">
        <v>0.55000000000000004</v>
      </c>
      <c r="L338" s="184">
        <v>0.55000000000000004</v>
      </c>
      <c r="M338" s="184">
        <v>0.13</v>
      </c>
      <c r="N338" s="184">
        <v>0.13</v>
      </c>
      <c r="P338" s="119">
        <f t="shared" si="5"/>
        <v>0.55000000000000004</v>
      </c>
    </row>
    <row r="339" spans="2:16" x14ac:dyDescent="0.25">
      <c r="B339" s="184">
        <v>2270003030</v>
      </c>
      <c r="C339" s="184">
        <v>11</v>
      </c>
      <c r="D339" s="184">
        <v>16</v>
      </c>
      <c r="E339" s="184">
        <v>1.7</v>
      </c>
      <c r="F339" s="184">
        <v>1.7</v>
      </c>
      <c r="G339" s="184">
        <v>0.44</v>
      </c>
      <c r="H339" s="184">
        <v>0.44</v>
      </c>
      <c r="I339" s="184">
        <v>0.44</v>
      </c>
      <c r="J339" s="184">
        <v>0.44</v>
      </c>
      <c r="K339" s="184">
        <v>0.44</v>
      </c>
      <c r="L339" s="184">
        <v>0.44</v>
      </c>
      <c r="M339" s="184">
        <v>0.13</v>
      </c>
      <c r="N339" s="184">
        <v>0.13</v>
      </c>
      <c r="P339" s="119">
        <f t="shared" si="5"/>
        <v>0.44</v>
      </c>
    </row>
    <row r="340" spans="2:16" x14ac:dyDescent="0.25">
      <c r="B340" s="184">
        <v>2270003030</v>
      </c>
      <c r="C340" s="184">
        <v>16</v>
      </c>
      <c r="D340" s="184">
        <v>25</v>
      </c>
      <c r="E340" s="184">
        <v>1.7</v>
      </c>
      <c r="F340" s="184">
        <v>1.7</v>
      </c>
      <c r="G340" s="184">
        <v>0.44</v>
      </c>
      <c r="H340" s="184">
        <v>0.44</v>
      </c>
      <c r="I340" s="184">
        <v>0.44</v>
      </c>
      <c r="J340" s="184">
        <v>0.44</v>
      </c>
      <c r="K340" s="184">
        <v>0.44</v>
      </c>
      <c r="L340" s="184">
        <v>0.44</v>
      </c>
      <c r="M340" s="184">
        <v>0.13</v>
      </c>
      <c r="N340" s="184">
        <v>0.13</v>
      </c>
      <c r="P340" s="119">
        <f t="shared" si="5"/>
        <v>0.44</v>
      </c>
    </row>
    <row r="341" spans="2:16" x14ac:dyDescent="0.25">
      <c r="B341" s="184">
        <v>2270003030</v>
      </c>
      <c r="C341" s="184">
        <v>25</v>
      </c>
      <c r="D341" s="184">
        <v>50</v>
      </c>
      <c r="E341" s="184">
        <v>1.8</v>
      </c>
      <c r="F341" s="184">
        <v>1.8</v>
      </c>
      <c r="G341" s="184">
        <v>0.28000000000000003</v>
      </c>
      <c r="H341" s="184">
        <v>0.28000000000000003</v>
      </c>
      <c r="I341" s="184">
        <v>0.28000000000000003</v>
      </c>
      <c r="J341" s="184">
        <v>0.28000000000000003</v>
      </c>
      <c r="K341" s="184">
        <v>0.28000000000000003</v>
      </c>
      <c r="L341" s="184">
        <v>0.28000000000000003</v>
      </c>
      <c r="M341" s="184">
        <v>0.13</v>
      </c>
      <c r="N341" s="184">
        <v>0.13</v>
      </c>
      <c r="P341" s="119">
        <f t="shared" si="5"/>
        <v>0.28000000000000003</v>
      </c>
    </row>
    <row r="342" spans="2:16" x14ac:dyDescent="0.25">
      <c r="B342" s="184">
        <v>2270003030</v>
      </c>
      <c r="C342" s="184">
        <v>50</v>
      </c>
      <c r="D342" s="184">
        <v>75</v>
      </c>
      <c r="E342" s="184">
        <v>1.1200000000000001</v>
      </c>
      <c r="F342" s="184">
        <v>0.99</v>
      </c>
      <c r="G342" s="184">
        <v>0.52</v>
      </c>
      <c r="H342" s="184">
        <v>0.37</v>
      </c>
      <c r="I342" s="184">
        <v>0.18</v>
      </c>
      <c r="J342" s="184">
        <v>0.18</v>
      </c>
      <c r="K342" s="184">
        <v>0.18</v>
      </c>
      <c r="L342" s="184">
        <v>0.18</v>
      </c>
      <c r="M342" s="184">
        <v>0.13</v>
      </c>
      <c r="N342" s="184">
        <v>0.13</v>
      </c>
      <c r="P342" s="119">
        <f t="shared" si="5"/>
        <v>0.18</v>
      </c>
    </row>
    <row r="343" spans="2:16" x14ac:dyDescent="0.25">
      <c r="B343" s="184">
        <v>2270003030</v>
      </c>
      <c r="C343" s="184">
        <v>75</v>
      </c>
      <c r="D343" s="184">
        <v>100</v>
      </c>
      <c r="E343" s="184">
        <v>1.1200000000000001</v>
      </c>
      <c r="F343" s="184">
        <v>0.99</v>
      </c>
      <c r="G343" s="184">
        <v>0.52</v>
      </c>
      <c r="H343" s="184">
        <v>0.37</v>
      </c>
      <c r="I343" s="184">
        <v>0.18</v>
      </c>
      <c r="J343" s="184">
        <v>0.18</v>
      </c>
      <c r="K343" s="184">
        <v>0.18</v>
      </c>
      <c r="L343" s="184">
        <v>0.18</v>
      </c>
      <c r="M343" s="184">
        <v>0.13</v>
      </c>
      <c r="N343" s="184">
        <v>0.13</v>
      </c>
      <c r="P343" s="119">
        <f t="shared" si="5"/>
        <v>0.18</v>
      </c>
    </row>
    <row r="344" spans="2:16" x14ac:dyDescent="0.25">
      <c r="B344" s="184">
        <v>2270003030</v>
      </c>
      <c r="C344" s="184">
        <v>100</v>
      </c>
      <c r="D344" s="184">
        <v>175</v>
      </c>
      <c r="E344" s="184">
        <v>1.1200000000000001</v>
      </c>
      <c r="F344" s="184">
        <v>0.68</v>
      </c>
      <c r="G344" s="184">
        <v>0.34</v>
      </c>
      <c r="H344" s="184">
        <v>0.34</v>
      </c>
      <c r="I344" s="184">
        <v>0.18</v>
      </c>
      <c r="J344" s="184">
        <v>0.18</v>
      </c>
      <c r="K344" s="184">
        <v>0.18</v>
      </c>
      <c r="L344" s="184">
        <v>0.18</v>
      </c>
      <c r="M344" s="184">
        <v>0.13</v>
      </c>
      <c r="N344" s="184">
        <v>0.13</v>
      </c>
      <c r="P344" s="119">
        <f t="shared" si="5"/>
        <v>0.18</v>
      </c>
    </row>
    <row r="345" spans="2:16" x14ac:dyDescent="0.25">
      <c r="B345" s="184">
        <v>2270003030</v>
      </c>
      <c r="C345" s="184">
        <v>175</v>
      </c>
      <c r="D345" s="184">
        <v>300</v>
      </c>
      <c r="E345" s="184">
        <v>1.1200000000000001</v>
      </c>
      <c r="F345" s="184">
        <v>0.68</v>
      </c>
      <c r="G345" s="184">
        <v>0.31</v>
      </c>
      <c r="H345" s="184">
        <v>0.31</v>
      </c>
      <c r="I345" s="184">
        <v>0.18</v>
      </c>
      <c r="J345" s="184">
        <v>0.18</v>
      </c>
      <c r="K345" s="184">
        <v>0.18</v>
      </c>
      <c r="L345" s="184">
        <v>0.18</v>
      </c>
      <c r="M345" s="184">
        <v>0.13</v>
      </c>
      <c r="N345" s="184">
        <v>0.13</v>
      </c>
      <c r="P345" s="119">
        <f t="shared" si="5"/>
        <v>0.18</v>
      </c>
    </row>
    <row r="346" spans="2:16" x14ac:dyDescent="0.25">
      <c r="B346" s="184">
        <v>2270003030</v>
      </c>
      <c r="C346" s="184">
        <v>300</v>
      </c>
      <c r="D346" s="184">
        <v>600</v>
      </c>
      <c r="E346" s="184">
        <v>1.1200000000000001</v>
      </c>
      <c r="F346" s="184">
        <v>0.68</v>
      </c>
      <c r="G346" s="184">
        <v>0.2</v>
      </c>
      <c r="H346" s="184">
        <v>0.17</v>
      </c>
      <c r="I346" s="184">
        <v>0.17</v>
      </c>
      <c r="J346" s="184">
        <v>0.17</v>
      </c>
      <c r="K346" s="184">
        <v>0.17</v>
      </c>
      <c r="L346" s="184">
        <v>0.17</v>
      </c>
      <c r="M346" s="184">
        <v>0.13</v>
      </c>
      <c r="N346" s="184">
        <v>0.13</v>
      </c>
      <c r="P346" s="119">
        <f t="shared" si="5"/>
        <v>0.17</v>
      </c>
    </row>
    <row r="347" spans="2:16" x14ac:dyDescent="0.25">
      <c r="B347" s="184">
        <v>2270003030</v>
      </c>
      <c r="C347" s="184">
        <v>600</v>
      </c>
      <c r="D347" s="184">
        <v>750</v>
      </c>
      <c r="E347" s="184">
        <v>1.1200000000000001</v>
      </c>
      <c r="F347" s="184">
        <v>0.68</v>
      </c>
      <c r="G347" s="184">
        <v>0.15</v>
      </c>
      <c r="H347" s="184">
        <v>0.17</v>
      </c>
      <c r="I347" s="184">
        <v>0.17</v>
      </c>
      <c r="J347" s="184">
        <v>0.17</v>
      </c>
      <c r="K347" s="184">
        <v>0.17</v>
      </c>
      <c r="L347" s="184">
        <v>0.17</v>
      </c>
      <c r="M347" s="184">
        <v>0.13</v>
      </c>
      <c r="N347" s="184">
        <v>0.13</v>
      </c>
      <c r="P347" s="119">
        <f t="shared" si="5"/>
        <v>0.17</v>
      </c>
    </row>
    <row r="348" spans="2:16" x14ac:dyDescent="0.25">
      <c r="B348" s="184">
        <v>2270003030</v>
      </c>
      <c r="C348" s="184">
        <v>750</v>
      </c>
      <c r="D348" s="184">
        <v>9999</v>
      </c>
      <c r="E348" s="184">
        <v>1.1200000000000001</v>
      </c>
      <c r="F348" s="184">
        <v>0.68</v>
      </c>
      <c r="G348" s="184">
        <v>0.28999999999999998</v>
      </c>
      <c r="H348" s="184">
        <v>0.17</v>
      </c>
      <c r="I348" s="184">
        <v>0.17</v>
      </c>
      <c r="J348" s="184">
        <v>0.17</v>
      </c>
      <c r="K348" s="184">
        <v>0.17</v>
      </c>
      <c r="L348" s="184">
        <v>0.17</v>
      </c>
      <c r="M348" s="184">
        <v>0.28000000000000003</v>
      </c>
      <c r="N348" s="184">
        <v>0.13</v>
      </c>
      <c r="P348" s="119">
        <f t="shared" si="5"/>
        <v>0.17</v>
      </c>
    </row>
    <row r="349" spans="2:16" x14ac:dyDescent="0.25">
      <c r="B349" s="184">
        <v>2270003040</v>
      </c>
      <c r="C349" s="184">
        <v>0</v>
      </c>
      <c r="D349" s="184">
        <v>11</v>
      </c>
      <c r="E349" s="184">
        <v>1.5</v>
      </c>
      <c r="F349" s="184">
        <v>1.5</v>
      </c>
      <c r="G349" s="184">
        <v>0.76</v>
      </c>
      <c r="H349" s="184">
        <v>0.55000000000000004</v>
      </c>
      <c r="I349" s="184">
        <v>0.55000000000000004</v>
      </c>
      <c r="J349" s="184">
        <v>0.55000000000000004</v>
      </c>
      <c r="K349" s="184">
        <v>0.55000000000000004</v>
      </c>
      <c r="L349" s="184">
        <v>0.55000000000000004</v>
      </c>
      <c r="M349" s="184">
        <v>0.13</v>
      </c>
      <c r="N349" s="184">
        <v>0.13</v>
      </c>
      <c r="P349" s="119">
        <f t="shared" si="5"/>
        <v>0.55000000000000004</v>
      </c>
    </row>
    <row r="350" spans="2:16" x14ac:dyDescent="0.25">
      <c r="B350" s="184">
        <v>2270003040</v>
      </c>
      <c r="C350" s="184">
        <v>11</v>
      </c>
      <c r="D350" s="184">
        <v>16</v>
      </c>
      <c r="E350" s="184">
        <v>1.7</v>
      </c>
      <c r="F350" s="184">
        <v>1.7</v>
      </c>
      <c r="G350" s="184">
        <v>0.44</v>
      </c>
      <c r="H350" s="184">
        <v>0.44</v>
      </c>
      <c r="I350" s="184">
        <v>0.44</v>
      </c>
      <c r="J350" s="184">
        <v>0.44</v>
      </c>
      <c r="K350" s="184">
        <v>0.44</v>
      </c>
      <c r="L350" s="184">
        <v>0.44</v>
      </c>
      <c r="M350" s="184">
        <v>0.13</v>
      </c>
      <c r="N350" s="184">
        <v>0.13</v>
      </c>
      <c r="P350" s="119">
        <f t="shared" si="5"/>
        <v>0.44</v>
      </c>
    </row>
    <row r="351" spans="2:16" x14ac:dyDescent="0.25">
      <c r="B351" s="184">
        <v>2270003040</v>
      </c>
      <c r="C351" s="184">
        <v>16</v>
      </c>
      <c r="D351" s="184">
        <v>25</v>
      </c>
      <c r="E351" s="184">
        <v>1.7</v>
      </c>
      <c r="F351" s="184">
        <v>1.7</v>
      </c>
      <c r="G351" s="184">
        <v>0.44</v>
      </c>
      <c r="H351" s="184">
        <v>0.44</v>
      </c>
      <c r="I351" s="184">
        <v>0.44</v>
      </c>
      <c r="J351" s="184">
        <v>0.44</v>
      </c>
      <c r="K351" s="184">
        <v>0.44</v>
      </c>
      <c r="L351" s="184">
        <v>0.44</v>
      </c>
      <c r="M351" s="184">
        <v>0.13</v>
      </c>
      <c r="N351" s="184">
        <v>0.13</v>
      </c>
      <c r="P351" s="119">
        <f t="shared" si="5"/>
        <v>0.44</v>
      </c>
    </row>
    <row r="352" spans="2:16" x14ac:dyDescent="0.25">
      <c r="B352" s="184">
        <v>2270003040</v>
      </c>
      <c r="C352" s="184">
        <v>25</v>
      </c>
      <c r="D352" s="184">
        <v>50</v>
      </c>
      <c r="E352" s="184">
        <v>1.8</v>
      </c>
      <c r="F352" s="184">
        <v>1.8</v>
      </c>
      <c r="G352" s="184">
        <v>0.28000000000000003</v>
      </c>
      <c r="H352" s="184">
        <v>0.28000000000000003</v>
      </c>
      <c r="I352" s="184">
        <v>0.28000000000000003</v>
      </c>
      <c r="J352" s="184">
        <v>0.28000000000000003</v>
      </c>
      <c r="K352" s="184">
        <v>0.28000000000000003</v>
      </c>
      <c r="L352" s="184">
        <v>0.28000000000000003</v>
      </c>
      <c r="M352" s="184">
        <v>0.13</v>
      </c>
      <c r="N352" s="184">
        <v>0.13</v>
      </c>
      <c r="P352" s="119">
        <f t="shared" si="5"/>
        <v>0.28000000000000003</v>
      </c>
    </row>
    <row r="353" spans="2:16" x14ac:dyDescent="0.25">
      <c r="B353" s="184">
        <v>2270003040</v>
      </c>
      <c r="C353" s="184">
        <v>50</v>
      </c>
      <c r="D353" s="184">
        <v>75</v>
      </c>
      <c r="E353" s="184">
        <v>1.1200000000000001</v>
      </c>
      <c r="F353" s="184">
        <v>0.99</v>
      </c>
      <c r="G353" s="184">
        <v>0.52</v>
      </c>
      <c r="H353" s="184">
        <v>0.37</v>
      </c>
      <c r="I353" s="184">
        <v>0.18</v>
      </c>
      <c r="J353" s="184">
        <v>0.18</v>
      </c>
      <c r="K353" s="184">
        <v>0.18</v>
      </c>
      <c r="L353" s="184">
        <v>0.18</v>
      </c>
      <c r="M353" s="184">
        <v>0.13</v>
      </c>
      <c r="N353" s="184">
        <v>0.13</v>
      </c>
      <c r="P353" s="119">
        <f t="shared" si="5"/>
        <v>0.18</v>
      </c>
    </row>
    <row r="354" spans="2:16" x14ac:dyDescent="0.25">
      <c r="B354" s="184">
        <v>2270003040</v>
      </c>
      <c r="C354" s="184">
        <v>75</v>
      </c>
      <c r="D354" s="184">
        <v>100</v>
      </c>
      <c r="E354" s="184">
        <v>1.1200000000000001</v>
      </c>
      <c r="F354" s="184">
        <v>0.99</v>
      </c>
      <c r="G354" s="184">
        <v>0.52</v>
      </c>
      <c r="H354" s="184">
        <v>0.37</v>
      </c>
      <c r="I354" s="184">
        <v>0.18</v>
      </c>
      <c r="J354" s="184">
        <v>0.18</v>
      </c>
      <c r="K354" s="184">
        <v>0.18</v>
      </c>
      <c r="L354" s="184">
        <v>0.18</v>
      </c>
      <c r="M354" s="184">
        <v>0.13</v>
      </c>
      <c r="N354" s="184">
        <v>0.13</v>
      </c>
      <c r="P354" s="119">
        <f t="shared" si="5"/>
        <v>0.18</v>
      </c>
    </row>
    <row r="355" spans="2:16" x14ac:dyDescent="0.25">
      <c r="B355" s="184">
        <v>2270003040</v>
      </c>
      <c r="C355" s="184">
        <v>100</v>
      </c>
      <c r="D355" s="184">
        <v>175</v>
      </c>
      <c r="E355" s="184">
        <v>1.1200000000000001</v>
      </c>
      <c r="F355" s="184">
        <v>0.68</v>
      </c>
      <c r="G355" s="184">
        <v>0.34</v>
      </c>
      <c r="H355" s="184">
        <v>0.34</v>
      </c>
      <c r="I355" s="184">
        <v>0.18</v>
      </c>
      <c r="J355" s="184">
        <v>0.18</v>
      </c>
      <c r="K355" s="184">
        <v>0.18</v>
      </c>
      <c r="L355" s="184">
        <v>0.18</v>
      </c>
      <c r="M355" s="184">
        <v>0.13</v>
      </c>
      <c r="N355" s="184">
        <v>0.13</v>
      </c>
      <c r="P355" s="119">
        <f t="shared" si="5"/>
        <v>0.18</v>
      </c>
    </row>
    <row r="356" spans="2:16" x14ac:dyDescent="0.25">
      <c r="B356" s="184">
        <v>2270003040</v>
      </c>
      <c r="C356" s="184">
        <v>175</v>
      </c>
      <c r="D356" s="184">
        <v>300</v>
      </c>
      <c r="E356" s="184">
        <v>1.1200000000000001</v>
      </c>
      <c r="F356" s="184">
        <v>0.68</v>
      </c>
      <c r="G356" s="184">
        <v>0.31</v>
      </c>
      <c r="H356" s="184">
        <v>0.31</v>
      </c>
      <c r="I356" s="184">
        <v>0.18</v>
      </c>
      <c r="J356" s="184">
        <v>0.18</v>
      </c>
      <c r="K356" s="184">
        <v>0.18</v>
      </c>
      <c r="L356" s="184">
        <v>0.18</v>
      </c>
      <c r="M356" s="184">
        <v>0.13</v>
      </c>
      <c r="N356" s="184">
        <v>0.13</v>
      </c>
      <c r="P356" s="119">
        <f t="shared" si="5"/>
        <v>0.18</v>
      </c>
    </row>
    <row r="357" spans="2:16" x14ac:dyDescent="0.25">
      <c r="B357" s="184">
        <v>2270003040</v>
      </c>
      <c r="C357" s="184">
        <v>300</v>
      </c>
      <c r="D357" s="184">
        <v>600</v>
      </c>
      <c r="E357" s="184">
        <v>1.1200000000000001</v>
      </c>
      <c r="F357" s="184">
        <v>0.68</v>
      </c>
      <c r="G357" s="184">
        <v>0.2</v>
      </c>
      <c r="H357" s="184">
        <v>0.17</v>
      </c>
      <c r="I357" s="184">
        <v>0.17</v>
      </c>
      <c r="J357" s="184">
        <v>0.17</v>
      </c>
      <c r="K357" s="184">
        <v>0.17</v>
      </c>
      <c r="L357" s="184">
        <v>0.17</v>
      </c>
      <c r="M357" s="184">
        <v>0.13</v>
      </c>
      <c r="N357" s="184">
        <v>0.13</v>
      </c>
      <c r="P357" s="119">
        <f t="shared" si="5"/>
        <v>0.17</v>
      </c>
    </row>
    <row r="358" spans="2:16" x14ac:dyDescent="0.25">
      <c r="B358" s="184">
        <v>2270003040</v>
      </c>
      <c r="C358" s="184">
        <v>600</v>
      </c>
      <c r="D358" s="184">
        <v>750</v>
      </c>
      <c r="E358" s="184">
        <v>1.1200000000000001</v>
      </c>
      <c r="F358" s="184">
        <v>0.68</v>
      </c>
      <c r="G358" s="184">
        <v>0.15</v>
      </c>
      <c r="H358" s="184">
        <v>0.17</v>
      </c>
      <c r="I358" s="184">
        <v>0.17</v>
      </c>
      <c r="J358" s="184">
        <v>0.17</v>
      </c>
      <c r="K358" s="184">
        <v>0.17</v>
      </c>
      <c r="L358" s="184">
        <v>0.17</v>
      </c>
      <c r="M358" s="184">
        <v>0.13</v>
      </c>
      <c r="N358" s="184">
        <v>0.13</v>
      </c>
      <c r="P358" s="119">
        <f t="shared" si="5"/>
        <v>0.17</v>
      </c>
    </row>
    <row r="359" spans="2:16" x14ac:dyDescent="0.25">
      <c r="B359" s="184">
        <v>2270003040</v>
      </c>
      <c r="C359" s="184">
        <v>750</v>
      </c>
      <c r="D359" s="184">
        <v>9999</v>
      </c>
      <c r="E359" s="184">
        <v>1.1200000000000001</v>
      </c>
      <c r="F359" s="184">
        <v>0.68</v>
      </c>
      <c r="G359" s="184">
        <v>0.28999999999999998</v>
      </c>
      <c r="H359" s="184">
        <v>0.17</v>
      </c>
      <c r="I359" s="184">
        <v>0.17</v>
      </c>
      <c r="J359" s="184">
        <v>0.17</v>
      </c>
      <c r="K359" s="184">
        <v>0.17</v>
      </c>
      <c r="L359" s="184">
        <v>0.17</v>
      </c>
      <c r="M359" s="184">
        <v>0.28000000000000003</v>
      </c>
      <c r="N359" s="184">
        <v>0.13</v>
      </c>
      <c r="P359" s="119">
        <f t="shared" si="5"/>
        <v>0.17</v>
      </c>
    </row>
    <row r="360" spans="2:16" x14ac:dyDescent="0.25">
      <c r="B360" s="184">
        <v>2270003050</v>
      </c>
      <c r="C360" s="184">
        <v>0</v>
      </c>
      <c r="D360" s="184">
        <v>11</v>
      </c>
      <c r="E360" s="184">
        <v>3.44</v>
      </c>
      <c r="F360" s="184">
        <v>3.44</v>
      </c>
      <c r="G360" s="184">
        <v>1.75</v>
      </c>
      <c r="H360" s="184">
        <v>1.26</v>
      </c>
      <c r="I360" s="184">
        <v>1.26</v>
      </c>
      <c r="J360" s="184">
        <v>1.26</v>
      </c>
      <c r="K360" s="184">
        <v>0.55000000000000004</v>
      </c>
      <c r="L360" s="184">
        <v>0.55000000000000004</v>
      </c>
      <c r="M360" s="184">
        <v>0.13</v>
      </c>
      <c r="N360" s="184">
        <v>0.13</v>
      </c>
      <c r="P360" s="119">
        <f t="shared" si="5"/>
        <v>0.90500000000000003</v>
      </c>
    </row>
    <row r="361" spans="2:16" x14ac:dyDescent="0.25">
      <c r="B361" s="184">
        <v>2270003050</v>
      </c>
      <c r="C361" s="184">
        <v>11</v>
      </c>
      <c r="D361" s="184">
        <v>16</v>
      </c>
      <c r="E361" s="184">
        <v>3.9</v>
      </c>
      <c r="F361" s="184">
        <v>3.9</v>
      </c>
      <c r="G361" s="184">
        <v>1</v>
      </c>
      <c r="H361" s="184">
        <v>1</v>
      </c>
      <c r="I361" s="184">
        <v>1</v>
      </c>
      <c r="J361" s="184">
        <v>1</v>
      </c>
      <c r="K361" s="184">
        <v>0.44</v>
      </c>
      <c r="L361" s="184">
        <v>0.44</v>
      </c>
      <c r="M361" s="184">
        <v>0.13</v>
      </c>
      <c r="N361" s="184">
        <v>0.13</v>
      </c>
      <c r="P361" s="119">
        <f t="shared" si="5"/>
        <v>0.72</v>
      </c>
    </row>
    <row r="362" spans="2:16" x14ac:dyDescent="0.25">
      <c r="B362" s="184">
        <v>2270003050</v>
      </c>
      <c r="C362" s="184">
        <v>16</v>
      </c>
      <c r="D362" s="184">
        <v>25</v>
      </c>
      <c r="E362" s="184">
        <v>3.9</v>
      </c>
      <c r="F362" s="184">
        <v>3.9</v>
      </c>
      <c r="G362" s="184">
        <v>1</v>
      </c>
      <c r="H362" s="184">
        <v>1</v>
      </c>
      <c r="I362" s="184">
        <v>1</v>
      </c>
      <c r="J362" s="184">
        <v>1</v>
      </c>
      <c r="K362" s="184">
        <v>0.44</v>
      </c>
      <c r="L362" s="184">
        <v>0.44</v>
      </c>
      <c r="M362" s="184">
        <v>0.13</v>
      </c>
      <c r="N362" s="184">
        <v>0.13</v>
      </c>
      <c r="P362" s="119">
        <f t="shared" si="5"/>
        <v>0.72</v>
      </c>
    </row>
    <row r="363" spans="2:16" x14ac:dyDescent="0.25">
      <c r="B363" s="184">
        <v>2270003050</v>
      </c>
      <c r="C363" s="184">
        <v>25</v>
      </c>
      <c r="D363" s="184">
        <v>50</v>
      </c>
      <c r="E363" s="184">
        <v>4.13</v>
      </c>
      <c r="F363" s="184">
        <v>4.13</v>
      </c>
      <c r="G363" s="184">
        <v>0.64</v>
      </c>
      <c r="H363" s="184">
        <v>0.64</v>
      </c>
      <c r="I363" s="184">
        <v>0.64</v>
      </c>
      <c r="J363" s="184">
        <v>0.64</v>
      </c>
      <c r="K363" s="184">
        <v>0.28000000000000003</v>
      </c>
      <c r="L363" s="184">
        <v>0.28000000000000003</v>
      </c>
      <c r="M363" s="184">
        <v>0.13</v>
      </c>
      <c r="N363" s="184">
        <v>0.13</v>
      </c>
      <c r="P363" s="119">
        <f t="shared" si="5"/>
        <v>0.46</v>
      </c>
    </row>
    <row r="364" spans="2:16" x14ac:dyDescent="0.25">
      <c r="B364" s="184">
        <v>2270003050</v>
      </c>
      <c r="C364" s="184">
        <v>50</v>
      </c>
      <c r="D364" s="184">
        <v>75</v>
      </c>
      <c r="E364" s="184">
        <v>2.57</v>
      </c>
      <c r="F364" s="184">
        <v>2.27</v>
      </c>
      <c r="G364" s="184">
        <v>1.2</v>
      </c>
      <c r="H364" s="184">
        <v>0.84</v>
      </c>
      <c r="I364" s="184">
        <v>0.42</v>
      </c>
      <c r="J364" s="184">
        <v>0.42</v>
      </c>
      <c r="K364" s="184">
        <v>0.18</v>
      </c>
      <c r="L364" s="184">
        <v>0.18</v>
      </c>
      <c r="M364" s="184">
        <v>0.13</v>
      </c>
      <c r="N364" s="184">
        <v>0.13</v>
      </c>
      <c r="P364" s="119">
        <f t="shared" si="5"/>
        <v>0.3</v>
      </c>
    </row>
    <row r="365" spans="2:16" x14ac:dyDescent="0.25">
      <c r="B365" s="184">
        <v>2270003050</v>
      </c>
      <c r="C365" s="184">
        <v>75</v>
      </c>
      <c r="D365" s="184">
        <v>100</v>
      </c>
      <c r="E365" s="184">
        <v>2.57</v>
      </c>
      <c r="F365" s="184">
        <v>2.27</v>
      </c>
      <c r="G365" s="184">
        <v>1.2</v>
      </c>
      <c r="H365" s="184">
        <v>0.84</v>
      </c>
      <c r="I365" s="184">
        <v>0.42</v>
      </c>
      <c r="J365" s="184">
        <v>0.42</v>
      </c>
      <c r="K365" s="184">
        <v>0.18</v>
      </c>
      <c r="L365" s="184">
        <v>0.18</v>
      </c>
      <c r="M365" s="184">
        <v>0.13</v>
      </c>
      <c r="N365" s="184">
        <v>0.13</v>
      </c>
      <c r="P365" s="119">
        <f t="shared" si="5"/>
        <v>0.3</v>
      </c>
    </row>
    <row r="366" spans="2:16" x14ac:dyDescent="0.25">
      <c r="B366" s="184">
        <v>2270003050</v>
      </c>
      <c r="C366" s="184">
        <v>100</v>
      </c>
      <c r="D366" s="184">
        <v>175</v>
      </c>
      <c r="E366" s="184">
        <v>2.57</v>
      </c>
      <c r="F366" s="184">
        <v>1.56</v>
      </c>
      <c r="G366" s="184">
        <v>0.78</v>
      </c>
      <c r="H366" s="184">
        <v>0.78</v>
      </c>
      <c r="I366" s="184">
        <v>0.42</v>
      </c>
      <c r="J366" s="184">
        <v>0.42</v>
      </c>
      <c r="K366" s="184">
        <v>0.42</v>
      </c>
      <c r="L366" s="184">
        <v>0.18</v>
      </c>
      <c r="M366" s="184">
        <v>0.13</v>
      </c>
      <c r="N366" s="184">
        <v>0.13</v>
      </c>
      <c r="P366" s="119">
        <f t="shared" si="5"/>
        <v>0.42</v>
      </c>
    </row>
    <row r="367" spans="2:16" x14ac:dyDescent="0.25">
      <c r="B367" s="184">
        <v>2270003050</v>
      </c>
      <c r="C367" s="184">
        <v>175</v>
      </c>
      <c r="D367" s="184">
        <v>300</v>
      </c>
      <c r="E367" s="184">
        <v>2.57</v>
      </c>
      <c r="F367" s="184">
        <v>1.56</v>
      </c>
      <c r="G367" s="184">
        <v>0.71</v>
      </c>
      <c r="H367" s="184">
        <v>0.71</v>
      </c>
      <c r="I367" s="184">
        <v>0.42</v>
      </c>
      <c r="J367" s="184">
        <v>0.42</v>
      </c>
      <c r="K367" s="184">
        <v>0.42</v>
      </c>
      <c r="L367" s="184">
        <v>0.18</v>
      </c>
      <c r="M367" s="184">
        <v>0.13</v>
      </c>
      <c r="N367" s="184">
        <v>0.13</v>
      </c>
      <c r="P367" s="119">
        <f t="shared" si="5"/>
        <v>0.42</v>
      </c>
    </row>
    <row r="368" spans="2:16" x14ac:dyDescent="0.25">
      <c r="B368" s="184">
        <v>2270003050</v>
      </c>
      <c r="C368" s="184">
        <v>300</v>
      </c>
      <c r="D368" s="184">
        <v>600</v>
      </c>
      <c r="E368" s="184">
        <v>2.57</v>
      </c>
      <c r="F368" s="184">
        <v>1.56</v>
      </c>
      <c r="G368" s="184">
        <v>0.46</v>
      </c>
      <c r="H368" s="184">
        <v>0.38</v>
      </c>
      <c r="I368" s="184">
        <v>0.38</v>
      </c>
      <c r="J368" s="184">
        <v>0.38</v>
      </c>
      <c r="K368" s="184">
        <v>0.38</v>
      </c>
      <c r="L368" s="184">
        <v>0.17</v>
      </c>
      <c r="M368" s="184">
        <v>0.13</v>
      </c>
      <c r="N368" s="184">
        <v>0.13</v>
      </c>
      <c r="P368" s="119">
        <f t="shared" si="5"/>
        <v>0.38</v>
      </c>
    </row>
    <row r="369" spans="2:16" x14ac:dyDescent="0.25">
      <c r="B369" s="184">
        <v>2270003050</v>
      </c>
      <c r="C369" s="184">
        <v>600</v>
      </c>
      <c r="D369" s="184">
        <v>750</v>
      </c>
      <c r="E369" s="184">
        <v>2.57</v>
      </c>
      <c r="F369" s="184">
        <v>1.56</v>
      </c>
      <c r="G369" s="184">
        <v>0.34</v>
      </c>
      <c r="H369" s="184">
        <v>0.38</v>
      </c>
      <c r="I369" s="184">
        <v>0.38</v>
      </c>
      <c r="J369" s="184">
        <v>0.38</v>
      </c>
      <c r="K369" s="184">
        <v>0.38</v>
      </c>
      <c r="L369" s="184">
        <v>0.17</v>
      </c>
      <c r="M369" s="184">
        <v>0.13</v>
      </c>
      <c r="N369" s="184">
        <v>0.13</v>
      </c>
      <c r="P369" s="119">
        <f t="shared" si="5"/>
        <v>0.38</v>
      </c>
    </row>
    <row r="370" spans="2:16" x14ac:dyDescent="0.25">
      <c r="B370" s="184">
        <v>2270003050</v>
      </c>
      <c r="C370" s="184">
        <v>750</v>
      </c>
      <c r="D370" s="184">
        <v>9999</v>
      </c>
      <c r="E370" s="184">
        <v>2.57</v>
      </c>
      <c r="F370" s="184">
        <v>1.56</v>
      </c>
      <c r="G370" s="184">
        <v>0.66</v>
      </c>
      <c r="H370" s="184">
        <v>0.38</v>
      </c>
      <c r="I370" s="184">
        <v>0.38</v>
      </c>
      <c r="J370" s="184">
        <v>0.38</v>
      </c>
      <c r="K370" s="184">
        <v>0.38</v>
      </c>
      <c r="L370" s="184">
        <v>0.17</v>
      </c>
      <c r="M370" s="184">
        <v>0.28000000000000003</v>
      </c>
      <c r="N370" s="184">
        <v>0.13</v>
      </c>
      <c r="P370" s="119">
        <f t="shared" si="5"/>
        <v>0.38</v>
      </c>
    </row>
    <row r="371" spans="2:16" x14ac:dyDescent="0.25">
      <c r="B371" s="184">
        <v>2270003060</v>
      </c>
      <c r="C371" s="184">
        <v>0</v>
      </c>
      <c r="D371" s="184">
        <v>11</v>
      </c>
      <c r="E371" s="184">
        <v>1.5</v>
      </c>
      <c r="F371" s="184">
        <v>1.5</v>
      </c>
      <c r="G371" s="184">
        <v>0.76</v>
      </c>
      <c r="H371" s="184">
        <v>0.55000000000000004</v>
      </c>
      <c r="I371" s="184">
        <v>0.55000000000000004</v>
      </c>
      <c r="J371" s="184">
        <v>0.55000000000000004</v>
      </c>
      <c r="K371" s="184">
        <v>0.55000000000000004</v>
      </c>
      <c r="L371" s="184">
        <v>0.55000000000000004</v>
      </c>
      <c r="M371" s="184">
        <v>0.13</v>
      </c>
      <c r="N371" s="184">
        <v>0.13</v>
      </c>
      <c r="P371" s="119">
        <f t="shared" si="5"/>
        <v>0.55000000000000004</v>
      </c>
    </row>
    <row r="372" spans="2:16" x14ac:dyDescent="0.25">
      <c r="B372" s="184">
        <v>2270003060</v>
      </c>
      <c r="C372" s="184">
        <v>11</v>
      </c>
      <c r="D372" s="184">
        <v>16</v>
      </c>
      <c r="E372" s="184">
        <v>1.7</v>
      </c>
      <c r="F372" s="184">
        <v>1.7</v>
      </c>
      <c r="G372" s="184">
        <v>0.44</v>
      </c>
      <c r="H372" s="184">
        <v>0.44</v>
      </c>
      <c r="I372" s="184">
        <v>0.44</v>
      </c>
      <c r="J372" s="184">
        <v>0.44</v>
      </c>
      <c r="K372" s="184">
        <v>0.44</v>
      </c>
      <c r="L372" s="184">
        <v>0.44</v>
      </c>
      <c r="M372" s="184">
        <v>0.13</v>
      </c>
      <c r="N372" s="184">
        <v>0.13</v>
      </c>
      <c r="P372" s="119">
        <f t="shared" si="5"/>
        <v>0.44</v>
      </c>
    </row>
    <row r="373" spans="2:16" x14ac:dyDescent="0.25">
      <c r="B373" s="184">
        <v>2270003060</v>
      </c>
      <c r="C373" s="184">
        <v>16</v>
      </c>
      <c r="D373" s="184">
        <v>25</v>
      </c>
      <c r="E373" s="184">
        <v>1.7</v>
      </c>
      <c r="F373" s="184">
        <v>1.7</v>
      </c>
      <c r="G373" s="184">
        <v>0.44</v>
      </c>
      <c r="H373" s="184">
        <v>0.44</v>
      </c>
      <c r="I373" s="184">
        <v>0.44</v>
      </c>
      <c r="J373" s="184">
        <v>0.44</v>
      </c>
      <c r="K373" s="184">
        <v>0.44</v>
      </c>
      <c r="L373" s="184">
        <v>0.44</v>
      </c>
      <c r="M373" s="184">
        <v>0.13</v>
      </c>
      <c r="N373" s="184">
        <v>0.13</v>
      </c>
      <c r="P373" s="119">
        <f t="shared" si="5"/>
        <v>0.44</v>
      </c>
    </row>
    <row r="374" spans="2:16" x14ac:dyDescent="0.25">
      <c r="B374" s="184">
        <v>2270003060</v>
      </c>
      <c r="C374" s="184">
        <v>25</v>
      </c>
      <c r="D374" s="184">
        <v>50</v>
      </c>
      <c r="E374" s="184">
        <v>1.8</v>
      </c>
      <c r="F374" s="184">
        <v>1.8</v>
      </c>
      <c r="G374" s="184">
        <v>0.28000000000000003</v>
      </c>
      <c r="H374" s="184">
        <v>0.28000000000000003</v>
      </c>
      <c r="I374" s="184">
        <v>0.28000000000000003</v>
      </c>
      <c r="J374" s="184">
        <v>0.28000000000000003</v>
      </c>
      <c r="K374" s="184">
        <v>0.28000000000000003</v>
      </c>
      <c r="L374" s="184">
        <v>0.28000000000000003</v>
      </c>
      <c r="M374" s="184">
        <v>0.13</v>
      </c>
      <c r="N374" s="184">
        <v>0.13</v>
      </c>
      <c r="P374" s="119">
        <f t="shared" si="5"/>
        <v>0.28000000000000003</v>
      </c>
    </row>
    <row r="375" spans="2:16" x14ac:dyDescent="0.25">
      <c r="B375" s="184">
        <v>2270003060</v>
      </c>
      <c r="C375" s="184">
        <v>50</v>
      </c>
      <c r="D375" s="184">
        <v>75</v>
      </c>
      <c r="E375" s="184">
        <v>1.2</v>
      </c>
      <c r="F375" s="184">
        <v>0.99</v>
      </c>
      <c r="G375" s="184">
        <v>0.52</v>
      </c>
      <c r="H375" s="184">
        <v>0.37</v>
      </c>
      <c r="I375" s="184">
        <v>0.18</v>
      </c>
      <c r="J375" s="184">
        <v>0.18</v>
      </c>
      <c r="K375" s="184">
        <v>0.18</v>
      </c>
      <c r="L375" s="184">
        <v>0.18</v>
      </c>
      <c r="M375" s="184">
        <v>0.13</v>
      </c>
      <c r="N375" s="184">
        <v>0.13</v>
      </c>
      <c r="P375" s="119">
        <f t="shared" si="5"/>
        <v>0.18</v>
      </c>
    </row>
    <row r="376" spans="2:16" x14ac:dyDescent="0.25">
      <c r="B376" s="184">
        <v>2270003060</v>
      </c>
      <c r="C376" s="184">
        <v>75</v>
      </c>
      <c r="D376" s="184">
        <v>100</v>
      </c>
      <c r="E376" s="184">
        <v>1.2</v>
      </c>
      <c r="F376" s="184">
        <v>0.99</v>
      </c>
      <c r="G376" s="184">
        <v>0.52</v>
      </c>
      <c r="H376" s="184">
        <v>0.37</v>
      </c>
      <c r="I376" s="184">
        <v>0.18</v>
      </c>
      <c r="J376" s="184">
        <v>0.18</v>
      </c>
      <c r="K376" s="184">
        <v>0.18</v>
      </c>
      <c r="L376" s="184">
        <v>0.18</v>
      </c>
      <c r="M376" s="184">
        <v>0.13</v>
      </c>
      <c r="N376" s="184">
        <v>0.13</v>
      </c>
      <c r="P376" s="119">
        <f t="shared" si="5"/>
        <v>0.18</v>
      </c>
    </row>
    <row r="377" spans="2:16" x14ac:dyDescent="0.25">
      <c r="B377" s="184">
        <v>2270003060</v>
      </c>
      <c r="C377" s="184">
        <v>100</v>
      </c>
      <c r="D377" s="184">
        <v>175</v>
      </c>
      <c r="E377" s="184">
        <v>1.2</v>
      </c>
      <c r="F377" s="184">
        <v>0.68</v>
      </c>
      <c r="G377" s="184">
        <v>0.34</v>
      </c>
      <c r="H377" s="184">
        <v>0.34</v>
      </c>
      <c r="I377" s="184">
        <v>0.18</v>
      </c>
      <c r="J377" s="184">
        <v>0.18</v>
      </c>
      <c r="K377" s="184">
        <v>0.18</v>
      </c>
      <c r="L377" s="184">
        <v>0.18</v>
      </c>
      <c r="M377" s="184">
        <v>0.13</v>
      </c>
      <c r="N377" s="184">
        <v>0.13</v>
      </c>
      <c r="P377" s="119">
        <f t="shared" si="5"/>
        <v>0.18</v>
      </c>
    </row>
    <row r="378" spans="2:16" x14ac:dyDescent="0.25">
      <c r="B378" s="184">
        <v>2270003060</v>
      </c>
      <c r="C378" s="184">
        <v>175</v>
      </c>
      <c r="D378" s="184">
        <v>300</v>
      </c>
      <c r="E378" s="184">
        <v>1.2</v>
      </c>
      <c r="F378" s="184">
        <v>0.68</v>
      </c>
      <c r="G378" s="184">
        <v>0.31</v>
      </c>
      <c r="H378" s="184">
        <v>0.31</v>
      </c>
      <c r="I378" s="184">
        <v>0.18</v>
      </c>
      <c r="J378" s="184">
        <v>0.18</v>
      </c>
      <c r="K378" s="184">
        <v>0.18</v>
      </c>
      <c r="L378" s="184">
        <v>0.18</v>
      </c>
      <c r="M378" s="184">
        <v>0.13</v>
      </c>
      <c r="N378" s="184">
        <v>0.13</v>
      </c>
      <c r="P378" s="119">
        <f t="shared" si="5"/>
        <v>0.18</v>
      </c>
    </row>
    <row r="379" spans="2:16" x14ac:dyDescent="0.25">
      <c r="B379" s="184">
        <v>2270003060</v>
      </c>
      <c r="C379" s="184">
        <v>300</v>
      </c>
      <c r="D379" s="184">
        <v>600</v>
      </c>
      <c r="E379" s="184">
        <v>1.2</v>
      </c>
      <c r="F379" s="184">
        <v>0.68</v>
      </c>
      <c r="G379" s="184">
        <v>0.2</v>
      </c>
      <c r="H379" s="184">
        <v>0.17</v>
      </c>
      <c r="I379" s="184">
        <v>0.17</v>
      </c>
      <c r="J379" s="184">
        <v>0.17</v>
      </c>
      <c r="K379" s="184">
        <v>0.17</v>
      </c>
      <c r="L379" s="184">
        <v>0.17</v>
      </c>
      <c r="M379" s="184">
        <v>0.13</v>
      </c>
      <c r="N379" s="184">
        <v>0.13</v>
      </c>
      <c r="P379" s="119">
        <f t="shared" si="5"/>
        <v>0.17</v>
      </c>
    </row>
    <row r="380" spans="2:16" x14ac:dyDescent="0.25">
      <c r="B380" s="184">
        <v>2270003060</v>
      </c>
      <c r="C380" s="184">
        <v>600</v>
      </c>
      <c r="D380" s="184">
        <v>750</v>
      </c>
      <c r="E380" s="184">
        <v>1.2</v>
      </c>
      <c r="F380" s="184">
        <v>0.68</v>
      </c>
      <c r="G380" s="184">
        <v>0.15</v>
      </c>
      <c r="H380" s="184">
        <v>0.17</v>
      </c>
      <c r="I380" s="184">
        <v>0.17</v>
      </c>
      <c r="J380" s="184">
        <v>0.17</v>
      </c>
      <c r="K380" s="184">
        <v>0.17</v>
      </c>
      <c r="L380" s="184">
        <v>0.17</v>
      </c>
      <c r="M380" s="184">
        <v>0.13</v>
      </c>
      <c r="N380" s="184">
        <v>0.13</v>
      </c>
      <c r="P380" s="119">
        <f t="shared" si="5"/>
        <v>0.17</v>
      </c>
    </row>
    <row r="381" spans="2:16" x14ac:dyDescent="0.25">
      <c r="B381" s="184">
        <v>2270003060</v>
      </c>
      <c r="C381" s="184">
        <v>750</v>
      </c>
      <c r="D381" s="184">
        <v>9999</v>
      </c>
      <c r="E381" s="184">
        <v>1.2</v>
      </c>
      <c r="F381" s="184">
        <v>0.68</v>
      </c>
      <c r="G381" s="184">
        <v>0.28999999999999998</v>
      </c>
      <c r="H381" s="184">
        <v>0.17</v>
      </c>
      <c r="I381" s="184">
        <v>0.17</v>
      </c>
      <c r="J381" s="184">
        <v>0.17</v>
      </c>
      <c r="K381" s="184">
        <v>0.17</v>
      </c>
      <c r="L381" s="184">
        <v>0.17</v>
      </c>
      <c r="M381" s="184">
        <v>0.28000000000000003</v>
      </c>
      <c r="N381" s="184">
        <v>0.13</v>
      </c>
      <c r="P381" s="119">
        <f t="shared" si="5"/>
        <v>0.17</v>
      </c>
    </row>
    <row r="382" spans="2:16" x14ac:dyDescent="0.25">
      <c r="B382" s="184">
        <v>2270003070</v>
      </c>
      <c r="C382" s="184">
        <v>0</v>
      </c>
      <c r="D382" s="184">
        <v>11</v>
      </c>
      <c r="E382" s="184">
        <v>1.57</v>
      </c>
      <c r="F382" s="184">
        <v>1.57</v>
      </c>
      <c r="G382" s="184">
        <v>0.8</v>
      </c>
      <c r="H382" s="184">
        <v>0.57999999999999996</v>
      </c>
      <c r="I382" s="184">
        <v>0.57999999999999996</v>
      </c>
      <c r="J382" s="184">
        <v>0.57999999999999996</v>
      </c>
      <c r="K382" s="184">
        <v>0.55000000000000004</v>
      </c>
      <c r="L382" s="184">
        <v>0.55000000000000004</v>
      </c>
      <c r="M382" s="184">
        <v>0.13</v>
      </c>
      <c r="N382" s="184">
        <v>0.13</v>
      </c>
      <c r="P382" s="119">
        <f t="shared" si="5"/>
        <v>0.56499999999999995</v>
      </c>
    </row>
    <row r="383" spans="2:16" x14ac:dyDescent="0.25">
      <c r="B383" s="184">
        <v>2270003070</v>
      </c>
      <c r="C383" s="184">
        <v>11</v>
      </c>
      <c r="D383" s="184">
        <v>16</v>
      </c>
      <c r="E383" s="184">
        <v>1.78</v>
      </c>
      <c r="F383" s="184">
        <v>1.78</v>
      </c>
      <c r="G383" s="184">
        <v>0.46</v>
      </c>
      <c r="H383" s="184">
        <v>0.46</v>
      </c>
      <c r="I383" s="184">
        <v>0.46</v>
      </c>
      <c r="J383" s="184">
        <v>0.46</v>
      </c>
      <c r="K383" s="184">
        <v>0.44</v>
      </c>
      <c r="L383" s="184">
        <v>0.44</v>
      </c>
      <c r="M383" s="184">
        <v>0.13</v>
      </c>
      <c r="N383" s="184">
        <v>0.13</v>
      </c>
      <c r="P383" s="119">
        <f t="shared" si="5"/>
        <v>0.45</v>
      </c>
    </row>
    <row r="384" spans="2:16" x14ac:dyDescent="0.25">
      <c r="B384" s="184">
        <v>2270003070</v>
      </c>
      <c r="C384" s="184">
        <v>16</v>
      </c>
      <c r="D384" s="184">
        <v>25</v>
      </c>
      <c r="E384" s="184">
        <v>1.78</v>
      </c>
      <c r="F384" s="184">
        <v>1.78</v>
      </c>
      <c r="G384" s="184">
        <v>0.46</v>
      </c>
      <c r="H384" s="184">
        <v>0.46</v>
      </c>
      <c r="I384" s="184">
        <v>0.46</v>
      </c>
      <c r="J384" s="184">
        <v>0.46</v>
      </c>
      <c r="K384" s="184">
        <v>0.44</v>
      </c>
      <c r="L384" s="184">
        <v>0.44</v>
      </c>
      <c r="M384" s="184">
        <v>0.13</v>
      </c>
      <c r="N384" s="184">
        <v>0.13</v>
      </c>
      <c r="P384" s="119">
        <f t="shared" si="5"/>
        <v>0.45</v>
      </c>
    </row>
    <row r="385" spans="2:16" x14ac:dyDescent="0.25">
      <c r="B385" s="184">
        <v>2270003070</v>
      </c>
      <c r="C385" s="184">
        <v>25</v>
      </c>
      <c r="D385" s="184">
        <v>50</v>
      </c>
      <c r="E385" s="184">
        <v>1.88</v>
      </c>
      <c r="F385" s="184">
        <v>1.88</v>
      </c>
      <c r="G385" s="184">
        <v>0.28999999999999998</v>
      </c>
      <c r="H385" s="184">
        <v>0.28999999999999998</v>
      </c>
      <c r="I385" s="184">
        <v>0.28999999999999998</v>
      </c>
      <c r="J385" s="184">
        <v>0.28999999999999998</v>
      </c>
      <c r="K385" s="184">
        <v>0.28000000000000003</v>
      </c>
      <c r="L385" s="184">
        <v>0.28000000000000003</v>
      </c>
      <c r="M385" s="184">
        <v>0.13</v>
      </c>
      <c r="N385" s="184">
        <v>0.13</v>
      </c>
      <c r="P385" s="119">
        <f t="shared" si="5"/>
        <v>0.28500000000000003</v>
      </c>
    </row>
    <row r="386" spans="2:16" x14ac:dyDescent="0.25">
      <c r="B386" s="184">
        <v>2270003070</v>
      </c>
      <c r="C386" s="184">
        <v>50</v>
      </c>
      <c r="D386" s="184">
        <v>75</v>
      </c>
      <c r="E386" s="184">
        <v>1.17</v>
      </c>
      <c r="F386" s="184">
        <v>1.03</v>
      </c>
      <c r="G386" s="184">
        <v>0.54</v>
      </c>
      <c r="H386" s="184">
        <v>0.38</v>
      </c>
      <c r="I386" s="184">
        <v>0.19</v>
      </c>
      <c r="J386" s="184">
        <v>0.19</v>
      </c>
      <c r="K386" s="184">
        <v>0.18</v>
      </c>
      <c r="L386" s="184">
        <v>0.18</v>
      </c>
      <c r="M386" s="184">
        <v>0.13</v>
      </c>
      <c r="N386" s="184">
        <v>0.13</v>
      </c>
      <c r="P386" s="119">
        <f t="shared" si="5"/>
        <v>0.185</v>
      </c>
    </row>
    <row r="387" spans="2:16" x14ac:dyDescent="0.25">
      <c r="B387" s="184">
        <v>2270003070</v>
      </c>
      <c r="C387" s="184">
        <v>75</v>
      </c>
      <c r="D387" s="184">
        <v>100</v>
      </c>
      <c r="E387" s="184">
        <v>1.17</v>
      </c>
      <c r="F387" s="184">
        <v>1.03</v>
      </c>
      <c r="G387" s="184">
        <v>0.54</v>
      </c>
      <c r="H387" s="184">
        <v>0.38</v>
      </c>
      <c r="I387" s="184">
        <v>0.19</v>
      </c>
      <c r="J387" s="184">
        <v>0.19</v>
      </c>
      <c r="K387" s="184">
        <v>0.18</v>
      </c>
      <c r="L387" s="184">
        <v>0.18</v>
      </c>
      <c r="M387" s="184">
        <v>0.13</v>
      </c>
      <c r="N387" s="184">
        <v>0.13</v>
      </c>
      <c r="P387" s="119">
        <f t="shared" si="5"/>
        <v>0.185</v>
      </c>
    </row>
    <row r="388" spans="2:16" x14ac:dyDescent="0.25">
      <c r="B388" s="184">
        <v>2270003070</v>
      </c>
      <c r="C388" s="184">
        <v>100</v>
      </c>
      <c r="D388" s="184">
        <v>175</v>
      </c>
      <c r="E388" s="184">
        <v>1.17</v>
      </c>
      <c r="F388" s="184">
        <v>0.71</v>
      </c>
      <c r="G388" s="184">
        <v>0.35</v>
      </c>
      <c r="H388" s="184">
        <v>0.35</v>
      </c>
      <c r="I388" s="184">
        <v>0.19</v>
      </c>
      <c r="J388" s="184">
        <v>0.19</v>
      </c>
      <c r="K388" s="184">
        <v>0.19</v>
      </c>
      <c r="L388" s="184">
        <v>0.18</v>
      </c>
      <c r="M388" s="184">
        <v>0.13</v>
      </c>
      <c r="N388" s="184">
        <v>0.13</v>
      </c>
      <c r="P388" s="119">
        <f t="shared" si="5"/>
        <v>0.19</v>
      </c>
    </row>
    <row r="389" spans="2:16" x14ac:dyDescent="0.25">
      <c r="B389" s="184">
        <v>2270003070</v>
      </c>
      <c r="C389" s="184">
        <v>175</v>
      </c>
      <c r="D389" s="184">
        <v>300</v>
      </c>
      <c r="E389" s="184">
        <v>1.17</v>
      </c>
      <c r="F389" s="184">
        <v>0.71</v>
      </c>
      <c r="G389" s="184">
        <v>0.32</v>
      </c>
      <c r="H389" s="184">
        <v>0.32</v>
      </c>
      <c r="I389" s="184">
        <v>0.19</v>
      </c>
      <c r="J389" s="184">
        <v>0.19</v>
      </c>
      <c r="K389" s="184">
        <v>0.19</v>
      </c>
      <c r="L389" s="184">
        <v>0.18</v>
      </c>
      <c r="M389" s="184">
        <v>0.13</v>
      </c>
      <c r="N389" s="184">
        <v>0.13</v>
      </c>
      <c r="P389" s="119">
        <f t="shared" si="5"/>
        <v>0.19</v>
      </c>
    </row>
    <row r="390" spans="2:16" x14ac:dyDescent="0.25">
      <c r="B390" s="184">
        <v>2270003070</v>
      </c>
      <c r="C390" s="184">
        <v>300</v>
      </c>
      <c r="D390" s="184">
        <v>600</v>
      </c>
      <c r="E390" s="184">
        <v>1.17</v>
      </c>
      <c r="F390" s="184">
        <v>0.71</v>
      </c>
      <c r="G390" s="184">
        <v>0.21</v>
      </c>
      <c r="H390" s="184">
        <v>0.17</v>
      </c>
      <c r="I390" s="184">
        <v>0.17</v>
      </c>
      <c r="J390" s="184">
        <v>0.17</v>
      </c>
      <c r="K390" s="184">
        <v>0.17</v>
      </c>
      <c r="L390" s="184">
        <v>0.17</v>
      </c>
      <c r="M390" s="184">
        <v>0.13</v>
      </c>
      <c r="N390" s="184">
        <v>0.13</v>
      </c>
      <c r="P390" s="119">
        <f t="shared" si="5"/>
        <v>0.17</v>
      </c>
    </row>
    <row r="391" spans="2:16" x14ac:dyDescent="0.25">
      <c r="B391" s="184">
        <v>2270003070</v>
      </c>
      <c r="C391" s="184">
        <v>600</v>
      </c>
      <c r="D391" s="184">
        <v>750</v>
      </c>
      <c r="E391" s="184">
        <v>1.17</v>
      </c>
      <c r="F391" s="184">
        <v>0.71</v>
      </c>
      <c r="G391" s="184">
        <v>0.15</v>
      </c>
      <c r="H391" s="184">
        <v>0.17</v>
      </c>
      <c r="I391" s="184">
        <v>0.17</v>
      </c>
      <c r="J391" s="184">
        <v>0.17</v>
      </c>
      <c r="K391" s="184">
        <v>0.17</v>
      </c>
      <c r="L391" s="184">
        <v>0.17</v>
      </c>
      <c r="M391" s="184">
        <v>0.13</v>
      </c>
      <c r="N391" s="184">
        <v>0.13</v>
      </c>
      <c r="P391" s="119">
        <f t="shared" si="5"/>
        <v>0.17</v>
      </c>
    </row>
    <row r="392" spans="2:16" x14ac:dyDescent="0.25">
      <c r="B392" s="184">
        <v>2270003070</v>
      </c>
      <c r="C392" s="184">
        <v>750</v>
      </c>
      <c r="D392" s="184">
        <v>9999</v>
      </c>
      <c r="E392" s="184">
        <v>1.17</v>
      </c>
      <c r="F392" s="184">
        <v>0.71</v>
      </c>
      <c r="G392" s="184">
        <v>0.3</v>
      </c>
      <c r="H392" s="184">
        <v>0.17</v>
      </c>
      <c r="I392" s="184">
        <v>0.17</v>
      </c>
      <c r="J392" s="184">
        <v>0.17</v>
      </c>
      <c r="K392" s="184">
        <v>0.17</v>
      </c>
      <c r="L392" s="184">
        <v>0.17</v>
      </c>
      <c r="M392" s="184">
        <v>0.28000000000000003</v>
      </c>
      <c r="N392" s="184">
        <v>0.13</v>
      </c>
      <c r="P392" s="119">
        <f t="shared" si="5"/>
        <v>0.17</v>
      </c>
    </row>
    <row r="393" spans="2:16" x14ac:dyDescent="0.25">
      <c r="B393" s="184">
        <v>2270004000</v>
      </c>
      <c r="C393" s="184">
        <v>0</v>
      </c>
      <c r="D393" s="184">
        <v>11</v>
      </c>
      <c r="E393" s="184">
        <v>1.5</v>
      </c>
      <c r="F393" s="184">
        <v>1.5</v>
      </c>
      <c r="G393" s="184">
        <v>0.76</v>
      </c>
      <c r="H393" s="184">
        <v>0.55000000000000004</v>
      </c>
      <c r="I393" s="184">
        <v>0.55000000000000004</v>
      </c>
      <c r="J393" s="184">
        <v>0.55000000000000004</v>
      </c>
      <c r="K393" s="184">
        <v>0.55000000000000004</v>
      </c>
      <c r="L393" s="184">
        <v>0.55000000000000004</v>
      </c>
      <c r="M393" s="184">
        <v>0.13</v>
      </c>
      <c r="N393" s="184">
        <v>0.13</v>
      </c>
      <c r="P393" s="119">
        <f t="shared" ref="P393:P456" si="6">H393*$G$2+I393*$G$3+K393*$G$4</f>
        <v>0.55000000000000004</v>
      </c>
    </row>
    <row r="394" spans="2:16" x14ac:dyDescent="0.25">
      <c r="B394" s="184">
        <v>2270004000</v>
      </c>
      <c r="C394" s="184">
        <v>11</v>
      </c>
      <c r="D394" s="184">
        <v>16</v>
      </c>
      <c r="E394" s="184">
        <v>1.7</v>
      </c>
      <c r="F394" s="184">
        <v>1.7</v>
      </c>
      <c r="G394" s="184">
        <v>0.44</v>
      </c>
      <c r="H394" s="184">
        <v>0.44</v>
      </c>
      <c r="I394" s="184">
        <v>0.44</v>
      </c>
      <c r="J394" s="184">
        <v>0.44</v>
      </c>
      <c r="K394" s="184">
        <v>0.44</v>
      </c>
      <c r="L394" s="184">
        <v>0.44</v>
      </c>
      <c r="M394" s="184">
        <v>0.13</v>
      </c>
      <c r="N394" s="184">
        <v>0.13</v>
      </c>
      <c r="P394" s="119">
        <f t="shared" si="6"/>
        <v>0.44</v>
      </c>
    </row>
    <row r="395" spans="2:16" x14ac:dyDescent="0.25">
      <c r="B395" s="184">
        <v>2270004000</v>
      </c>
      <c r="C395" s="184">
        <v>16</v>
      </c>
      <c r="D395" s="184">
        <v>25</v>
      </c>
      <c r="E395" s="184">
        <v>1.7</v>
      </c>
      <c r="F395" s="184">
        <v>1.7</v>
      </c>
      <c r="G395" s="184">
        <v>0.44</v>
      </c>
      <c r="H395" s="184">
        <v>0.44</v>
      </c>
      <c r="I395" s="184">
        <v>0.44</v>
      </c>
      <c r="J395" s="184">
        <v>0.44</v>
      </c>
      <c r="K395" s="184">
        <v>0.44</v>
      </c>
      <c r="L395" s="184">
        <v>0.44</v>
      </c>
      <c r="M395" s="184">
        <v>0.13</v>
      </c>
      <c r="N395" s="184">
        <v>0.13</v>
      </c>
      <c r="P395" s="119">
        <f t="shared" si="6"/>
        <v>0.44</v>
      </c>
    </row>
    <row r="396" spans="2:16" x14ac:dyDescent="0.25">
      <c r="B396" s="184">
        <v>2270004000</v>
      </c>
      <c r="C396" s="184">
        <v>25</v>
      </c>
      <c r="D396" s="184">
        <v>50</v>
      </c>
      <c r="E396" s="184">
        <v>1.8</v>
      </c>
      <c r="F396" s="184">
        <v>1.8</v>
      </c>
      <c r="G396" s="184">
        <v>0.28000000000000003</v>
      </c>
      <c r="H396" s="184">
        <v>0.28000000000000003</v>
      </c>
      <c r="I396" s="184">
        <v>0.28000000000000003</v>
      </c>
      <c r="J396" s="184">
        <v>0.28000000000000003</v>
      </c>
      <c r="K396" s="184">
        <v>0.28000000000000003</v>
      </c>
      <c r="L396" s="184">
        <v>0.28000000000000003</v>
      </c>
      <c r="M396" s="184">
        <v>0.13</v>
      </c>
      <c r="N396" s="184">
        <v>0.13</v>
      </c>
      <c r="P396" s="119">
        <f t="shared" si="6"/>
        <v>0.28000000000000003</v>
      </c>
    </row>
    <row r="397" spans="2:16" x14ac:dyDescent="0.25">
      <c r="B397" s="184">
        <v>2270004000</v>
      </c>
      <c r="C397" s="184">
        <v>50</v>
      </c>
      <c r="D397" s="184">
        <v>75</v>
      </c>
      <c r="E397" s="184">
        <v>1.2</v>
      </c>
      <c r="F397" s="184">
        <v>0.99</v>
      </c>
      <c r="G397" s="184">
        <v>0.52</v>
      </c>
      <c r="H397" s="184">
        <v>0.37</v>
      </c>
      <c r="I397" s="184">
        <v>0.18</v>
      </c>
      <c r="J397" s="184">
        <v>0.18</v>
      </c>
      <c r="K397" s="184">
        <v>0.18</v>
      </c>
      <c r="L397" s="184">
        <v>0.18</v>
      </c>
      <c r="M397" s="184">
        <v>0.13</v>
      </c>
      <c r="N397" s="184">
        <v>0.13</v>
      </c>
      <c r="P397" s="119">
        <f t="shared" si="6"/>
        <v>0.18</v>
      </c>
    </row>
    <row r="398" spans="2:16" x14ac:dyDescent="0.25">
      <c r="B398" s="184">
        <v>2270004000</v>
      </c>
      <c r="C398" s="184">
        <v>75</v>
      </c>
      <c r="D398" s="184">
        <v>100</v>
      </c>
      <c r="E398" s="184">
        <v>1.2</v>
      </c>
      <c r="F398" s="184">
        <v>0.99</v>
      </c>
      <c r="G398" s="184">
        <v>0.52</v>
      </c>
      <c r="H398" s="184">
        <v>0.37</v>
      </c>
      <c r="I398" s="184">
        <v>0.18</v>
      </c>
      <c r="J398" s="184">
        <v>0.18</v>
      </c>
      <c r="K398" s="184">
        <v>0.18</v>
      </c>
      <c r="L398" s="184">
        <v>0.18</v>
      </c>
      <c r="M398" s="184">
        <v>0.13</v>
      </c>
      <c r="N398" s="184">
        <v>0.13</v>
      </c>
      <c r="P398" s="119">
        <f t="shared" si="6"/>
        <v>0.18</v>
      </c>
    </row>
    <row r="399" spans="2:16" x14ac:dyDescent="0.25">
      <c r="B399" s="184">
        <v>2270004000</v>
      </c>
      <c r="C399" s="184">
        <v>100</v>
      </c>
      <c r="D399" s="184">
        <v>175</v>
      </c>
      <c r="E399" s="184">
        <v>1.2</v>
      </c>
      <c r="F399" s="184">
        <v>0.68</v>
      </c>
      <c r="G399" s="184">
        <v>0.34</v>
      </c>
      <c r="H399" s="184">
        <v>0.34</v>
      </c>
      <c r="I399" s="184">
        <v>0.18</v>
      </c>
      <c r="J399" s="184">
        <v>0.18</v>
      </c>
      <c r="K399" s="184">
        <v>0.18</v>
      </c>
      <c r="L399" s="184">
        <v>0.18</v>
      </c>
      <c r="M399" s="184">
        <v>0.13</v>
      </c>
      <c r="N399" s="184">
        <v>0.13</v>
      </c>
      <c r="P399" s="119">
        <f t="shared" si="6"/>
        <v>0.18</v>
      </c>
    </row>
    <row r="400" spans="2:16" x14ac:dyDescent="0.25">
      <c r="B400" s="184">
        <v>2270004000</v>
      </c>
      <c r="C400" s="184">
        <v>175</v>
      </c>
      <c r="D400" s="184">
        <v>300</v>
      </c>
      <c r="E400" s="184">
        <v>1.2</v>
      </c>
      <c r="F400" s="184">
        <v>0.68</v>
      </c>
      <c r="G400" s="184">
        <v>0.31</v>
      </c>
      <c r="H400" s="184">
        <v>0.31</v>
      </c>
      <c r="I400" s="184">
        <v>0.18</v>
      </c>
      <c r="J400" s="184">
        <v>0.18</v>
      </c>
      <c r="K400" s="184">
        <v>0.18</v>
      </c>
      <c r="L400" s="184">
        <v>0.18</v>
      </c>
      <c r="M400" s="184">
        <v>0.13</v>
      </c>
      <c r="N400" s="184">
        <v>0.13</v>
      </c>
      <c r="P400" s="119">
        <f t="shared" si="6"/>
        <v>0.18</v>
      </c>
    </row>
    <row r="401" spans="2:16" x14ac:dyDescent="0.25">
      <c r="B401" s="184">
        <v>2270004000</v>
      </c>
      <c r="C401" s="184">
        <v>300</v>
      </c>
      <c r="D401" s="184">
        <v>600</v>
      </c>
      <c r="E401" s="184">
        <v>1.2</v>
      </c>
      <c r="F401" s="184">
        <v>0.68</v>
      </c>
      <c r="G401" s="184">
        <v>0.2</v>
      </c>
      <c r="H401" s="184">
        <v>0.17</v>
      </c>
      <c r="I401" s="184">
        <v>0.17</v>
      </c>
      <c r="J401" s="184">
        <v>0.17</v>
      </c>
      <c r="K401" s="184">
        <v>0.17</v>
      </c>
      <c r="L401" s="184">
        <v>0.17</v>
      </c>
      <c r="M401" s="184">
        <v>0.13</v>
      </c>
      <c r="N401" s="184">
        <v>0.13</v>
      </c>
      <c r="P401" s="119">
        <f t="shared" si="6"/>
        <v>0.17</v>
      </c>
    </row>
    <row r="402" spans="2:16" x14ac:dyDescent="0.25">
      <c r="B402" s="184">
        <v>2270004000</v>
      </c>
      <c r="C402" s="184">
        <v>600</v>
      </c>
      <c r="D402" s="184">
        <v>750</v>
      </c>
      <c r="E402" s="184">
        <v>1.2</v>
      </c>
      <c r="F402" s="184">
        <v>0.68</v>
      </c>
      <c r="G402" s="184">
        <v>0.15</v>
      </c>
      <c r="H402" s="184">
        <v>0.17</v>
      </c>
      <c r="I402" s="184">
        <v>0.17</v>
      </c>
      <c r="J402" s="184">
        <v>0.17</v>
      </c>
      <c r="K402" s="184">
        <v>0.17</v>
      </c>
      <c r="L402" s="184">
        <v>0.17</v>
      </c>
      <c r="M402" s="184">
        <v>0.13</v>
      </c>
      <c r="N402" s="184">
        <v>0.13</v>
      </c>
      <c r="P402" s="119">
        <f t="shared" si="6"/>
        <v>0.17</v>
      </c>
    </row>
    <row r="403" spans="2:16" x14ac:dyDescent="0.25">
      <c r="B403" s="184">
        <v>2270004000</v>
      </c>
      <c r="C403" s="184">
        <v>750</v>
      </c>
      <c r="D403" s="184">
        <v>9999</v>
      </c>
      <c r="E403" s="184">
        <v>1.2</v>
      </c>
      <c r="F403" s="184">
        <v>0.68</v>
      </c>
      <c r="G403" s="184">
        <v>0.28999999999999998</v>
      </c>
      <c r="H403" s="184">
        <v>0.17</v>
      </c>
      <c r="I403" s="184">
        <v>0.17</v>
      </c>
      <c r="J403" s="184">
        <v>0.17</v>
      </c>
      <c r="K403" s="184">
        <v>0.17</v>
      </c>
      <c r="L403" s="184">
        <v>0.17</v>
      </c>
      <c r="M403" s="184">
        <v>0.28000000000000003</v>
      </c>
      <c r="N403" s="184">
        <v>0.13</v>
      </c>
      <c r="P403" s="119">
        <f t="shared" si="6"/>
        <v>0.17</v>
      </c>
    </row>
    <row r="404" spans="2:16" x14ac:dyDescent="0.25">
      <c r="B404" s="185">
        <v>2270004036</v>
      </c>
      <c r="C404" s="185">
        <v>0</v>
      </c>
      <c r="D404" s="185">
        <v>11</v>
      </c>
      <c r="E404" s="185">
        <v>1.5</v>
      </c>
      <c r="F404" s="185">
        <v>1.5</v>
      </c>
      <c r="G404" s="185">
        <v>0.76280000000000003</v>
      </c>
      <c r="H404" s="185">
        <v>0.55079999999999996</v>
      </c>
      <c r="I404" s="185">
        <v>0.55079999999999996</v>
      </c>
      <c r="J404" s="185">
        <v>0.55079999999999996</v>
      </c>
      <c r="K404" s="185">
        <v>0.55079999999999996</v>
      </c>
      <c r="L404" s="185">
        <v>0.55079999999999996</v>
      </c>
      <c r="M404" s="185">
        <v>0.55079999999999996</v>
      </c>
      <c r="N404" s="185">
        <v>0.55079999999999996</v>
      </c>
      <c r="P404" s="119">
        <f t="shared" si="6"/>
        <v>0.55079999999999996</v>
      </c>
    </row>
    <row r="405" spans="2:16" x14ac:dyDescent="0.25">
      <c r="B405" s="185">
        <v>2270004036</v>
      </c>
      <c r="C405" s="185">
        <v>11</v>
      </c>
      <c r="D405" s="185">
        <v>16</v>
      </c>
      <c r="E405" s="185">
        <v>1.7</v>
      </c>
      <c r="F405" s="185">
        <v>1.7</v>
      </c>
      <c r="G405" s="185">
        <v>0.438</v>
      </c>
      <c r="H405" s="185">
        <v>0.438</v>
      </c>
      <c r="I405" s="185">
        <v>0.438</v>
      </c>
      <c r="J405" s="185">
        <v>0.438</v>
      </c>
      <c r="K405" s="185">
        <v>0.438</v>
      </c>
      <c r="L405" s="185">
        <v>0.438</v>
      </c>
      <c r="M405" s="185">
        <v>0.438</v>
      </c>
      <c r="N405" s="185">
        <v>0.438</v>
      </c>
      <c r="P405" s="119">
        <f t="shared" si="6"/>
        <v>0.438</v>
      </c>
    </row>
    <row r="406" spans="2:16" x14ac:dyDescent="0.25">
      <c r="B406" s="185">
        <v>2270004036</v>
      </c>
      <c r="C406" s="185">
        <v>16</v>
      </c>
      <c r="D406" s="185">
        <v>25</v>
      </c>
      <c r="E406" s="185">
        <v>1.7</v>
      </c>
      <c r="F406" s="185">
        <v>1.7</v>
      </c>
      <c r="G406" s="185">
        <v>0.438</v>
      </c>
      <c r="H406" s="185">
        <v>0.438</v>
      </c>
      <c r="I406" s="185">
        <v>0.438</v>
      </c>
      <c r="J406" s="185">
        <v>0.438</v>
      </c>
      <c r="K406" s="185">
        <v>0.438</v>
      </c>
      <c r="L406" s="185">
        <v>0.438</v>
      </c>
      <c r="M406" s="185">
        <v>0.438</v>
      </c>
      <c r="N406" s="185">
        <v>0.438</v>
      </c>
      <c r="P406" s="119">
        <f t="shared" si="6"/>
        <v>0.438</v>
      </c>
    </row>
    <row r="407" spans="2:16" x14ac:dyDescent="0.25">
      <c r="B407" s="185">
        <v>2270004036</v>
      </c>
      <c r="C407" s="185">
        <v>25</v>
      </c>
      <c r="D407" s="185">
        <v>50</v>
      </c>
      <c r="E407" s="185">
        <v>1.8</v>
      </c>
      <c r="F407" s="185">
        <v>1.8</v>
      </c>
      <c r="G407" s="185">
        <v>0.27889999999999998</v>
      </c>
      <c r="H407" s="185">
        <v>0.27889999999999998</v>
      </c>
      <c r="I407" s="185">
        <v>0.27889999999999998</v>
      </c>
      <c r="J407" s="185">
        <v>0.27889999999999998</v>
      </c>
      <c r="K407" s="185">
        <v>0.27889999999999998</v>
      </c>
      <c r="L407" s="185">
        <v>0.27889999999999998</v>
      </c>
      <c r="M407" s="185">
        <v>0.13139999999999999</v>
      </c>
      <c r="N407" s="185">
        <v>0.13139999999999999</v>
      </c>
      <c r="P407" s="119">
        <f t="shared" si="6"/>
        <v>0.27889999999999998</v>
      </c>
    </row>
    <row r="408" spans="2:16" x14ac:dyDescent="0.25">
      <c r="B408" s="185">
        <v>2270004036</v>
      </c>
      <c r="C408" s="185">
        <v>50</v>
      </c>
      <c r="D408" s="185">
        <v>75</v>
      </c>
      <c r="E408" s="185"/>
      <c r="F408" s="185">
        <v>0.99</v>
      </c>
      <c r="G408" s="185">
        <v>0.52129999999999999</v>
      </c>
      <c r="H408" s="185">
        <v>0.36720000000000003</v>
      </c>
      <c r="I408" s="185">
        <v>0.36720000000000003</v>
      </c>
      <c r="J408" s="185">
        <v>0.36720000000000003</v>
      </c>
      <c r="K408" s="185">
        <v>0.18360000000000001</v>
      </c>
      <c r="L408" s="185">
        <v>0.18360000000000001</v>
      </c>
      <c r="M408" s="185">
        <v>0.13139999999999999</v>
      </c>
      <c r="N408" s="185">
        <v>0.13139999999999999</v>
      </c>
      <c r="P408" s="119">
        <f t="shared" si="6"/>
        <v>0.27540000000000003</v>
      </c>
    </row>
    <row r="409" spans="2:16" x14ac:dyDescent="0.25">
      <c r="B409" s="185">
        <v>2270004036</v>
      </c>
      <c r="C409" s="185">
        <v>75</v>
      </c>
      <c r="D409" s="185">
        <v>100</v>
      </c>
      <c r="E409" s="185"/>
      <c r="F409" s="185">
        <v>0.99</v>
      </c>
      <c r="G409" s="185">
        <v>0.52129999999999999</v>
      </c>
      <c r="H409" s="185">
        <v>0.36720000000000003</v>
      </c>
      <c r="I409" s="185">
        <v>0.36720000000000003</v>
      </c>
      <c r="J409" s="185">
        <v>0.36720000000000003</v>
      </c>
      <c r="K409" s="185">
        <v>0.18360000000000001</v>
      </c>
      <c r="L409" s="185">
        <v>0.18360000000000001</v>
      </c>
      <c r="M409" s="185">
        <v>0.13139999999999999</v>
      </c>
      <c r="N409" s="185">
        <v>0.13139999999999999</v>
      </c>
      <c r="P409" s="119">
        <f t="shared" si="6"/>
        <v>0.27540000000000003</v>
      </c>
    </row>
    <row r="410" spans="2:16" x14ac:dyDescent="0.25">
      <c r="B410" s="185">
        <v>2270004036</v>
      </c>
      <c r="C410" s="185">
        <v>100</v>
      </c>
      <c r="D410" s="185">
        <v>175</v>
      </c>
      <c r="E410" s="185"/>
      <c r="F410" s="185">
        <v>0.68</v>
      </c>
      <c r="G410" s="185">
        <v>0.33839999999999998</v>
      </c>
      <c r="H410" s="185">
        <v>0.33839999999999998</v>
      </c>
      <c r="I410" s="185">
        <v>0.18360000000000001</v>
      </c>
      <c r="J410" s="185">
        <v>0.18360000000000001</v>
      </c>
      <c r="K410" s="185">
        <v>0.13139999999999999</v>
      </c>
      <c r="L410" s="185">
        <v>0.13139999999999999</v>
      </c>
      <c r="M410" s="185">
        <v>0.13139999999999999</v>
      </c>
      <c r="N410" s="185">
        <v>0.13139999999999999</v>
      </c>
      <c r="P410" s="119">
        <f t="shared" si="6"/>
        <v>0.1575</v>
      </c>
    </row>
    <row r="411" spans="2:16" x14ac:dyDescent="0.25">
      <c r="B411" s="185">
        <v>2270004036</v>
      </c>
      <c r="C411" s="185">
        <v>175</v>
      </c>
      <c r="D411" s="185">
        <v>300</v>
      </c>
      <c r="E411" s="185"/>
      <c r="F411" s="185">
        <v>0.68</v>
      </c>
      <c r="G411" s="185">
        <v>0.3085</v>
      </c>
      <c r="H411" s="185">
        <v>0.3085</v>
      </c>
      <c r="I411" s="185">
        <v>0.18360000000000001</v>
      </c>
      <c r="J411" s="185">
        <v>0.18360000000000001</v>
      </c>
      <c r="K411" s="185">
        <v>0.13139999999999999</v>
      </c>
      <c r="L411" s="185">
        <v>0.13139999999999999</v>
      </c>
      <c r="M411" s="185">
        <v>0.13139999999999999</v>
      </c>
      <c r="N411" s="185">
        <v>0.13139999999999999</v>
      </c>
      <c r="P411" s="119">
        <f t="shared" si="6"/>
        <v>0.1575</v>
      </c>
    </row>
    <row r="412" spans="2:16" x14ac:dyDescent="0.25">
      <c r="B412" s="185">
        <v>2270004036</v>
      </c>
      <c r="C412" s="185">
        <v>300</v>
      </c>
      <c r="D412" s="185">
        <v>600</v>
      </c>
      <c r="E412" s="185"/>
      <c r="F412" s="185">
        <v>0.68</v>
      </c>
      <c r="G412" s="185">
        <v>0.20250000000000001</v>
      </c>
      <c r="H412" s="185">
        <v>0.16689999999999999</v>
      </c>
      <c r="I412" s="185">
        <v>0.16689999999999999</v>
      </c>
      <c r="J412" s="185">
        <v>0.16689999999999999</v>
      </c>
      <c r="K412" s="185">
        <v>0.13139999999999999</v>
      </c>
      <c r="L412" s="185">
        <v>0.13139999999999999</v>
      </c>
      <c r="M412" s="185">
        <v>0.13139999999999999</v>
      </c>
      <c r="N412" s="185">
        <v>0.13139999999999999</v>
      </c>
      <c r="P412" s="119">
        <f t="shared" si="6"/>
        <v>0.14915</v>
      </c>
    </row>
    <row r="413" spans="2:16" x14ac:dyDescent="0.25">
      <c r="B413" s="185">
        <v>2270004036</v>
      </c>
      <c r="C413" s="185">
        <v>600</v>
      </c>
      <c r="D413" s="185">
        <v>750</v>
      </c>
      <c r="E413" s="185"/>
      <c r="F413" s="185">
        <v>0.68</v>
      </c>
      <c r="G413" s="185">
        <v>0.14729999999999999</v>
      </c>
      <c r="H413" s="185">
        <v>0.16689999999999999</v>
      </c>
      <c r="I413" s="185">
        <v>0.16689999999999999</v>
      </c>
      <c r="J413" s="185">
        <v>0.16689999999999999</v>
      </c>
      <c r="K413" s="185">
        <v>0.13139999999999999</v>
      </c>
      <c r="L413" s="185">
        <v>0.13139999999999999</v>
      </c>
      <c r="M413" s="185">
        <v>0.13139999999999999</v>
      </c>
      <c r="N413" s="185">
        <v>0.13139999999999999</v>
      </c>
      <c r="P413" s="119">
        <f t="shared" si="6"/>
        <v>0.14915</v>
      </c>
    </row>
    <row r="414" spans="2:16" x14ac:dyDescent="0.25">
      <c r="B414" s="185">
        <v>2270004036</v>
      </c>
      <c r="C414" s="185">
        <v>750</v>
      </c>
      <c r="D414" s="185">
        <v>9999</v>
      </c>
      <c r="E414" s="185"/>
      <c r="F414" s="185">
        <v>0.68</v>
      </c>
      <c r="G414" s="185">
        <v>0.28610000000000002</v>
      </c>
      <c r="H414" s="185">
        <v>0.16689999999999999</v>
      </c>
      <c r="I414" s="185">
        <v>0.16689999999999999</v>
      </c>
      <c r="J414" s="185">
        <v>0.16689999999999999</v>
      </c>
      <c r="K414" s="185">
        <v>0.28149999999999997</v>
      </c>
      <c r="L414" s="185">
        <v>0.28149999999999997</v>
      </c>
      <c r="M414" s="185">
        <v>0.28149999999999997</v>
      </c>
      <c r="N414" s="185">
        <v>0.13139999999999999</v>
      </c>
      <c r="P414" s="119">
        <f t="shared" si="6"/>
        <v>0.22419999999999998</v>
      </c>
    </row>
    <row r="415" spans="2:16" x14ac:dyDescent="0.25">
      <c r="B415" s="185">
        <v>2270004066</v>
      </c>
      <c r="C415" s="185">
        <v>0</v>
      </c>
      <c r="D415" s="185">
        <v>11</v>
      </c>
      <c r="E415" s="185">
        <v>1.5</v>
      </c>
      <c r="F415" s="185">
        <v>1.5</v>
      </c>
      <c r="G415" s="185">
        <v>0.76280000000000003</v>
      </c>
      <c r="H415" s="185">
        <v>0.55079999999999996</v>
      </c>
      <c r="I415" s="185">
        <v>0.55079999999999996</v>
      </c>
      <c r="J415" s="185">
        <v>0.55079999999999996</v>
      </c>
      <c r="K415" s="185">
        <v>0.55079999999999996</v>
      </c>
      <c r="L415" s="185">
        <v>0.55079999999999996</v>
      </c>
      <c r="M415" s="185">
        <v>0.55079999999999996</v>
      </c>
      <c r="N415" s="185">
        <v>0.55079999999999996</v>
      </c>
      <c r="P415" s="119">
        <f t="shared" si="6"/>
        <v>0.55079999999999996</v>
      </c>
    </row>
    <row r="416" spans="2:16" x14ac:dyDescent="0.25">
      <c r="B416" s="185">
        <v>2270004066</v>
      </c>
      <c r="C416" s="185">
        <v>11</v>
      </c>
      <c r="D416" s="185">
        <v>16</v>
      </c>
      <c r="E416" s="185">
        <v>1.7</v>
      </c>
      <c r="F416" s="185">
        <v>1.7</v>
      </c>
      <c r="G416" s="185">
        <v>0.438</v>
      </c>
      <c r="H416" s="185">
        <v>0.438</v>
      </c>
      <c r="I416" s="185">
        <v>0.438</v>
      </c>
      <c r="J416" s="185">
        <v>0.438</v>
      </c>
      <c r="K416" s="185">
        <v>0.438</v>
      </c>
      <c r="L416" s="185">
        <v>0.438</v>
      </c>
      <c r="M416" s="185">
        <v>0.438</v>
      </c>
      <c r="N416" s="185">
        <v>0.438</v>
      </c>
      <c r="P416" s="119">
        <f t="shared" si="6"/>
        <v>0.438</v>
      </c>
    </row>
    <row r="417" spans="2:16" x14ac:dyDescent="0.25">
      <c r="B417" s="185">
        <v>2270004066</v>
      </c>
      <c r="C417" s="185">
        <v>16</v>
      </c>
      <c r="D417" s="185">
        <v>25</v>
      </c>
      <c r="E417" s="185">
        <v>1.7</v>
      </c>
      <c r="F417" s="185">
        <v>1.7</v>
      </c>
      <c r="G417" s="185">
        <v>0.438</v>
      </c>
      <c r="H417" s="185">
        <v>0.438</v>
      </c>
      <c r="I417" s="185">
        <v>0.438</v>
      </c>
      <c r="J417" s="185">
        <v>0.438</v>
      </c>
      <c r="K417" s="185">
        <v>0.438</v>
      </c>
      <c r="L417" s="185">
        <v>0.438</v>
      </c>
      <c r="M417" s="185">
        <v>0.438</v>
      </c>
      <c r="N417" s="185">
        <v>0.438</v>
      </c>
      <c r="P417" s="119">
        <f t="shared" si="6"/>
        <v>0.438</v>
      </c>
    </row>
    <row r="418" spans="2:16" x14ac:dyDescent="0.25">
      <c r="B418" s="185">
        <v>2270004066</v>
      </c>
      <c r="C418" s="185">
        <v>25</v>
      </c>
      <c r="D418" s="185">
        <v>50</v>
      </c>
      <c r="E418" s="185">
        <v>1.8</v>
      </c>
      <c r="F418" s="185">
        <v>1.8</v>
      </c>
      <c r="G418" s="185">
        <v>0.27889999999999998</v>
      </c>
      <c r="H418" s="185">
        <v>0.27889999999999998</v>
      </c>
      <c r="I418" s="185">
        <v>0.27889999999999998</v>
      </c>
      <c r="J418" s="185">
        <v>0.27889999999999998</v>
      </c>
      <c r="K418" s="185">
        <v>0.27889999999999998</v>
      </c>
      <c r="L418" s="185">
        <v>0.27889999999999998</v>
      </c>
      <c r="M418" s="185">
        <v>0.13139999999999999</v>
      </c>
      <c r="N418" s="185">
        <v>0.13139999999999999</v>
      </c>
      <c r="P418" s="119">
        <f t="shared" si="6"/>
        <v>0.27889999999999998</v>
      </c>
    </row>
    <row r="419" spans="2:16" x14ac:dyDescent="0.25">
      <c r="B419" s="185">
        <v>2270004066</v>
      </c>
      <c r="C419" s="185">
        <v>50</v>
      </c>
      <c r="D419" s="185">
        <v>75</v>
      </c>
      <c r="E419" s="185"/>
      <c r="F419" s="185">
        <v>0.99</v>
      </c>
      <c r="G419" s="185">
        <v>0.52129999999999999</v>
      </c>
      <c r="H419" s="185">
        <v>0.36720000000000003</v>
      </c>
      <c r="I419" s="185">
        <v>0.36720000000000003</v>
      </c>
      <c r="J419" s="185">
        <v>0.36720000000000003</v>
      </c>
      <c r="K419" s="185">
        <v>0.18360000000000001</v>
      </c>
      <c r="L419" s="185">
        <v>0.18360000000000001</v>
      </c>
      <c r="M419" s="185">
        <v>0.13139999999999999</v>
      </c>
      <c r="N419" s="185">
        <v>0.13139999999999999</v>
      </c>
      <c r="P419" s="119">
        <f t="shared" si="6"/>
        <v>0.27540000000000003</v>
      </c>
    </row>
    <row r="420" spans="2:16" x14ac:dyDescent="0.25">
      <c r="B420" s="185">
        <v>2270004066</v>
      </c>
      <c r="C420" s="185">
        <v>75</v>
      </c>
      <c r="D420" s="185">
        <v>100</v>
      </c>
      <c r="E420" s="185"/>
      <c r="F420" s="185">
        <v>0.99</v>
      </c>
      <c r="G420" s="185">
        <v>0.52129999999999999</v>
      </c>
      <c r="H420" s="185">
        <v>0.36720000000000003</v>
      </c>
      <c r="I420" s="185">
        <v>0.36720000000000003</v>
      </c>
      <c r="J420" s="185">
        <v>0.36720000000000003</v>
      </c>
      <c r="K420" s="185">
        <v>0.18360000000000001</v>
      </c>
      <c r="L420" s="185">
        <v>0.18360000000000001</v>
      </c>
      <c r="M420" s="185">
        <v>0.13139999999999999</v>
      </c>
      <c r="N420" s="185">
        <v>0.13139999999999999</v>
      </c>
      <c r="P420" s="119">
        <f t="shared" si="6"/>
        <v>0.27540000000000003</v>
      </c>
    </row>
    <row r="421" spans="2:16" x14ac:dyDescent="0.25">
      <c r="B421" s="185">
        <v>2270004066</v>
      </c>
      <c r="C421" s="185">
        <v>100</v>
      </c>
      <c r="D421" s="185">
        <v>175</v>
      </c>
      <c r="E421" s="185"/>
      <c r="F421" s="185">
        <v>0.68</v>
      </c>
      <c r="G421" s="185">
        <v>0.33839999999999998</v>
      </c>
      <c r="H421" s="185">
        <v>0.33839999999999998</v>
      </c>
      <c r="I421" s="185">
        <v>0.18360000000000001</v>
      </c>
      <c r="J421" s="185">
        <v>0.18360000000000001</v>
      </c>
      <c r="K421" s="185">
        <v>0.13139999999999999</v>
      </c>
      <c r="L421" s="185">
        <v>0.13139999999999999</v>
      </c>
      <c r="M421" s="185">
        <v>0.13139999999999999</v>
      </c>
      <c r="N421" s="185">
        <v>0.13139999999999999</v>
      </c>
      <c r="P421" s="119">
        <f t="shared" si="6"/>
        <v>0.1575</v>
      </c>
    </row>
    <row r="422" spans="2:16" x14ac:dyDescent="0.25">
      <c r="B422" s="185">
        <v>2270004066</v>
      </c>
      <c r="C422" s="185">
        <v>175</v>
      </c>
      <c r="D422" s="185">
        <v>300</v>
      </c>
      <c r="E422" s="185"/>
      <c r="F422" s="185">
        <v>0.68</v>
      </c>
      <c r="G422" s="185">
        <v>0.3085</v>
      </c>
      <c r="H422" s="185">
        <v>0.3085</v>
      </c>
      <c r="I422" s="185">
        <v>0.18360000000000001</v>
      </c>
      <c r="J422" s="185">
        <v>0.18360000000000001</v>
      </c>
      <c r="K422" s="185">
        <v>0.13139999999999999</v>
      </c>
      <c r="L422" s="185">
        <v>0.13139999999999999</v>
      </c>
      <c r="M422" s="185">
        <v>0.13139999999999999</v>
      </c>
      <c r="N422" s="185">
        <v>0.13139999999999999</v>
      </c>
      <c r="P422" s="119">
        <f t="shared" si="6"/>
        <v>0.1575</v>
      </c>
    </row>
    <row r="423" spans="2:16" x14ac:dyDescent="0.25">
      <c r="B423" s="185">
        <v>2270004066</v>
      </c>
      <c r="C423" s="185">
        <v>300</v>
      </c>
      <c r="D423" s="185">
        <v>600</v>
      </c>
      <c r="E423" s="185"/>
      <c r="F423" s="185">
        <v>0.68</v>
      </c>
      <c r="G423" s="185">
        <v>0.20250000000000001</v>
      </c>
      <c r="H423" s="185">
        <v>0.16689999999999999</v>
      </c>
      <c r="I423" s="185">
        <v>0.16689999999999999</v>
      </c>
      <c r="J423" s="185">
        <v>0.16689999999999999</v>
      </c>
      <c r="K423" s="185">
        <v>0.13139999999999999</v>
      </c>
      <c r="L423" s="185">
        <v>0.13139999999999999</v>
      </c>
      <c r="M423" s="185">
        <v>0.13139999999999999</v>
      </c>
      <c r="N423" s="185">
        <v>0.13139999999999999</v>
      </c>
      <c r="P423" s="119">
        <f t="shared" si="6"/>
        <v>0.14915</v>
      </c>
    </row>
    <row r="424" spans="2:16" x14ac:dyDescent="0.25">
      <c r="B424" s="185">
        <v>2270004066</v>
      </c>
      <c r="C424" s="185">
        <v>600</v>
      </c>
      <c r="D424" s="185">
        <v>750</v>
      </c>
      <c r="E424" s="185"/>
      <c r="F424" s="185">
        <v>0.68</v>
      </c>
      <c r="G424" s="185">
        <v>0.14729999999999999</v>
      </c>
      <c r="H424" s="185">
        <v>0.16689999999999999</v>
      </c>
      <c r="I424" s="185">
        <v>0.16689999999999999</v>
      </c>
      <c r="J424" s="185">
        <v>0.16689999999999999</v>
      </c>
      <c r="K424" s="185">
        <v>0.13139999999999999</v>
      </c>
      <c r="L424" s="185">
        <v>0.13139999999999999</v>
      </c>
      <c r="M424" s="185">
        <v>0.13139999999999999</v>
      </c>
      <c r="N424" s="185">
        <v>0.13139999999999999</v>
      </c>
      <c r="P424" s="119">
        <f t="shared" si="6"/>
        <v>0.14915</v>
      </c>
    </row>
    <row r="425" spans="2:16" x14ac:dyDescent="0.25">
      <c r="B425" s="185">
        <v>2270004066</v>
      </c>
      <c r="C425" s="185">
        <v>750</v>
      </c>
      <c r="D425" s="185">
        <v>9999</v>
      </c>
      <c r="E425" s="185"/>
      <c r="F425" s="185">
        <v>0.68</v>
      </c>
      <c r="G425" s="185">
        <v>0.28610000000000002</v>
      </c>
      <c r="H425" s="185">
        <v>0.16689999999999999</v>
      </c>
      <c r="I425" s="185">
        <v>0.16689999999999999</v>
      </c>
      <c r="J425" s="185">
        <v>0.16689999999999999</v>
      </c>
      <c r="K425" s="185">
        <v>0.28149999999999997</v>
      </c>
      <c r="L425" s="185">
        <v>0.28149999999999997</v>
      </c>
      <c r="M425" s="185">
        <v>0.28149999999999997</v>
      </c>
      <c r="N425" s="185">
        <v>0.13139999999999999</v>
      </c>
      <c r="P425" s="119">
        <f t="shared" si="6"/>
        <v>0.22419999999999998</v>
      </c>
    </row>
    <row r="426" spans="2:16" x14ac:dyDescent="0.25">
      <c r="B426" s="184">
        <v>2270005010</v>
      </c>
      <c r="C426" s="184">
        <v>0</v>
      </c>
      <c r="D426" s="184">
        <v>11</v>
      </c>
      <c r="E426" s="184">
        <v>1.57</v>
      </c>
      <c r="F426" s="184">
        <v>1.57</v>
      </c>
      <c r="G426" s="184">
        <v>0.8</v>
      </c>
      <c r="H426" s="184">
        <v>0.57999999999999996</v>
      </c>
      <c r="I426" s="184">
        <v>0.57999999999999996</v>
      </c>
      <c r="J426" s="184">
        <v>0.57999999999999996</v>
      </c>
      <c r="K426" s="184">
        <v>0.55000000000000004</v>
      </c>
      <c r="L426" s="184">
        <v>0.55000000000000004</v>
      </c>
      <c r="M426" s="184">
        <v>0.13</v>
      </c>
      <c r="N426" s="184">
        <v>0.13</v>
      </c>
      <c r="P426" s="119">
        <f t="shared" si="6"/>
        <v>0.56499999999999995</v>
      </c>
    </row>
    <row r="427" spans="2:16" x14ac:dyDescent="0.25">
      <c r="B427" s="184">
        <v>2270005010</v>
      </c>
      <c r="C427" s="184">
        <v>11</v>
      </c>
      <c r="D427" s="184">
        <v>16</v>
      </c>
      <c r="E427" s="184">
        <v>1.78</v>
      </c>
      <c r="F427" s="184">
        <v>1.78</v>
      </c>
      <c r="G427" s="184">
        <v>0.46</v>
      </c>
      <c r="H427" s="184">
        <v>0.46</v>
      </c>
      <c r="I427" s="184">
        <v>0.46</v>
      </c>
      <c r="J427" s="184">
        <v>0.46</v>
      </c>
      <c r="K427" s="184">
        <v>0.44</v>
      </c>
      <c r="L427" s="184">
        <v>0.44</v>
      </c>
      <c r="M427" s="184">
        <v>0.13</v>
      </c>
      <c r="N427" s="184">
        <v>0.13</v>
      </c>
      <c r="P427" s="119">
        <f t="shared" si="6"/>
        <v>0.45</v>
      </c>
    </row>
    <row r="428" spans="2:16" x14ac:dyDescent="0.25">
      <c r="B428" s="184">
        <v>2270005010</v>
      </c>
      <c r="C428" s="184">
        <v>16</v>
      </c>
      <c r="D428" s="184">
        <v>25</v>
      </c>
      <c r="E428" s="184">
        <v>1.78</v>
      </c>
      <c r="F428" s="184">
        <v>1.78</v>
      </c>
      <c r="G428" s="184">
        <v>0.46</v>
      </c>
      <c r="H428" s="184">
        <v>0.46</v>
      </c>
      <c r="I428" s="184">
        <v>0.46</v>
      </c>
      <c r="J428" s="184">
        <v>0.46</v>
      </c>
      <c r="K428" s="184">
        <v>0.44</v>
      </c>
      <c r="L428" s="184">
        <v>0.44</v>
      </c>
      <c r="M428" s="184">
        <v>0.13</v>
      </c>
      <c r="N428" s="184">
        <v>0.13</v>
      </c>
      <c r="P428" s="119">
        <f t="shared" si="6"/>
        <v>0.45</v>
      </c>
    </row>
    <row r="429" spans="2:16" x14ac:dyDescent="0.25">
      <c r="B429" s="184">
        <v>2270005010</v>
      </c>
      <c r="C429" s="184">
        <v>25</v>
      </c>
      <c r="D429" s="184">
        <v>50</v>
      </c>
      <c r="E429" s="184">
        <v>1.88</v>
      </c>
      <c r="F429" s="184">
        <v>1.88</v>
      </c>
      <c r="G429" s="184">
        <v>0.28999999999999998</v>
      </c>
      <c r="H429" s="184">
        <v>0.28999999999999998</v>
      </c>
      <c r="I429" s="184">
        <v>0.28999999999999998</v>
      </c>
      <c r="J429" s="184">
        <v>0.28999999999999998</v>
      </c>
      <c r="K429" s="184">
        <v>0.28000000000000003</v>
      </c>
      <c r="L429" s="184">
        <v>0.28000000000000003</v>
      </c>
      <c r="M429" s="184">
        <v>0.13</v>
      </c>
      <c r="N429" s="184">
        <v>0.13</v>
      </c>
      <c r="P429" s="119">
        <f t="shared" si="6"/>
        <v>0.28500000000000003</v>
      </c>
    </row>
    <row r="430" spans="2:16" x14ac:dyDescent="0.25">
      <c r="B430" s="184">
        <v>2270005010</v>
      </c>
      <c r="C430" s="184">
        <v>50</v>
      </c>
      <c r="D430" s="184">
        <v>75</v>
      </c>
      <c r="E430" s="184">
        <v>1.66</v>
      </c>
      <c r="F430" s="184">
        <v>1.03</v>
      </c>
      <c r="G430" s="184">
        <v>0.54</v>
      </c>
      <c r="H430" s="184">
        <v>0.38</v>
      </c>
      <c r="I430" s="184">
        <v>0.19</v>
      </c>
      <c r="J430" s="184">
        <v>0.19</v>
      </c>
      <c r="K430" s="184">
        <v>0.18</v>
      </c>
      <c r="L430" s="184">
        <v>0.18</v>
      </c>
      <c r="M430" s="184">
        <v>0.13</v>
      </c>
      <c r="N430" s="184">
        <v>0.13</v>
      </c>
      <c r="P430" s="119">
        <f t="shared" si="6"/>
        <v>0.185</v>
      </c>
    </row>
    <row r="431" spans="2:16" x14ac:dyDescent="0.25">
      <c r="B431" s="184">
        <v>2270005010</v>
      </c>
      <c r="C431" s="184">
        <v>75</v>
      </c>
      <c r="D431" s="184">
        <v>100</v>
      </c>
      <c r="E431" s="184">
        <v>1.66</v>
      </c>
      <c r="F431" s="184">
        <v>1.03</v>
      </c>
      <c r="G431" s="184">
        <v>0.54</v>
      </c>
      <c r="H431" s="184">
        <v>0.38</v>
      </c>
      <c r="I431" s="184">
        <v>0.19</v>
      </c>
      <c r="J431" s="184">
        <v>0.19</v>
      </c>
      <c r="K431" s="184">
        <v>0.18</v>
      </c>
      <c r="L431" s="184">
        <v>0.18</v>
      </c>
      <c r="M431" s="184">
        <v>0.13</v>
      </c>
      <c r="N431" s="184">
        <v>0.13</v>
      </c>
      <c r="P431" s="119">
        <f t="shared" si="6"/>
        <v>0.185</v>
      </c>
    </row>
    <row r="432" spans="2:16" x14ac:dyDescent="0.25">
      <c r="B432" s="184">
        <v>2270005010</v>
      </c>
      <c r="C432" s="184">
        <v>100</v>
      </c>
      <c r="D432" s="184">
        <v>175</v>
      </c>
      <c r="E432" s="184">
        <v>1.66</v>
      </c>
      <c r="F432" s="184">
        <v>0.71</v>
      </c>
      <c r="G432" s="184">
        <v>0.35</v>
      </c>
      <c r="H432" s="184">
        <v>0.35</v>
      </c>
      <c r="I432" s="184">
        <v>0.19</v>
      </c>
      <c r="J432" s="184">
        <v>0.19</v>
      </c>
      <c r="K432" s="184">
        <v>0.19</v>
      </c>
      <c r="L432" s="184">
        <v>0.18</v>
      </c>
      <c r="M432" s="184">
        <v>0.13</v>
      </c>
      <c r="N432" s="184">
        <v>0.13</v>
      </c>
      <c r="P432" s="119">
        <f t="shared" si="6"/>
        <v>0.19</v>
      </c>
    </row>
    <row r="433" spans="2:16" x14ac:dyDescent="0.25">
      <c r="B433" s="184">
        <v>2270005010</v>
      </c>
      <c r="C433" s="184">
        <v>175</v>
      </c>
      <c r="D433" s="184">
        <v>300</v>
      </c>
      <c r="E433" s="184">
        <v>1.66</v>
      </c>
      <c r="F433" s="184">
        <v>0.71</v>
      </c>
      <c r="G433" s="184">
        <v>0.32</v>
      </c>
      <c r="H433" s="184">
        <v>0.32</v>
      </c>
      <c r="I433" s="184">
        <v>0.19</v>
      </c>
      <c r="J433" s="184">
        <v>0.19</v>
      </c>
      <c r="K433" s="184">
        <v>0.19</v>
      </c>
      <c r="L433" s="184">
        <v>0.18</v>
      </c>
      <c r="M433" s="184">
        <v>0.13</v>
      </c>
      <c r="N433" s="184">
        <v>0.13</v>
      </c>
      <c r="P433" s="119">
        <f t="shared" si="6"/>
        <v>0.19</v>
      </c>
    </row>
    <row r="434" spans="2:16" x14ac:dyDescent="0.25">
      <c r="B434" s="184">
        <v>2270005010</v>
      </c>
      <c r="C434" s="184">
        <v>300</v>
      </c>
      <c r="D434" s="184">
        <v>600</v>
      </c>
      <c r="E434" s="184">
        <v>1.66</v>
      </c>
      <c r="F434" s="184">
        <v>0.71</v>
      </c>
      <c r="G434" s="184">
        <v>0.21</v>
      </c>
      <c r="H434" s="184">
        <v>0.17</v>
      </c>
      <c r="I434" s="184">
        <v>0.17</v>
      </c>
      <c r="J434" s="184">
        <v>0.17</v>
      </c>
      <c r="K434" s="184">
        <v>0.17</v>
      </c>
      <c r="L434" s="184">
        <v>0.17</v>
      </c>
      <c r="M434" s="184">
        <v>0.13</v>
      </c>
      <c r="N434" s="184">
        <v>0.13</v>
      </c>
      <c r="P434" s="119">
        <f t="shared" si="6"/>
        <v>0.17</v>
      </c>
    </row>
    <row r="435" spans="2:16" x14ac:dyDescent="0.25">
      <c r="B435" s="184">
        <v>2270005010</v>
      </c>
      <c r="C435" s="184">
        <v>600</v>
      </c>
      <c r="D435" s="184">
        <v>750</v>
      </c>
      <c r="E435" s="184">
        <v>1.66</v>
      </c>
      <c r="F435" s="184">
        <v>0.71</v>
      </c>
      <c r="G435" s="184">
        <v>0.15</v>
      </c>
      <c r="H435" s="184">
        <v>0.17</v>
      </c>
      <c r="I435" s="184">
        <v>0.17</v>
      </c>
      <c r="J435" s="184">
        <v>0.17</v>
      </c>
      <c r="K435" s="184">
        <v>0.17</v>
      </c>
      <c r="L435" s="184">
        <v>0.17</v>
      </c>
      <c r="M435" s="184">
        <v>0.13</v>
      </c>
      <c r="N435" s="184">
        <v>0.13</v>
      </c>
      <c r="P435" s="119">
        <f t="shared" si="6"/>
        <v>0.17</v>
      </c>
    </row>
    <row r="436" spans="2:16" x14ac:dyDescent="0.25">
      <c r="B436" s="184">
        <v>2270005010</v>
      </c>
      <c r="C436" s="184">
        <v>750</v>
      </c>
      <c r="D436" s="184">
        <v>9999</v>
      </c>
      <c r="E436" s="184">
        <v>1.66</v>
      </c>
      <c r="F436" s="184">
        <v>0.71</v>
      </c>
      <c r="G436" s="184">
        <v>0.3</v>
      </c>
      <c r="H436" s="184">
        <v>0.17</v>
      </c>
      <c r="I436" s="184">
        <v>0.17</v>
      </c>
      <c r="J436" s="184">
        <v>0.17</v>
      </c>
      <c r="K436" s="184">
        <v>0.17</v>
      </c>
      <c r="L436" s="184">
        <v>0.17</v>
      </c>
      <c r="M436" s="184">
        <v>0.28000000000000003</v>
      </c>
      <c r="N436" s="184">
        <v>0.13</v>
      </c>
      <c r="P436" s="119">
        <f t="shared" si="6"/>
        <v>0.17</v>
      </c>
    </row>
    <row r="437" spans="2:16" x14ac:dyDescent="0.25">
      <c r="B437" s="184">
        <v>2270005015</v>
      </c>
      <c r="C437" s="184">
        <v>0</v>
      </c>
      <c r="D437" s="184">
        <v>11</v>
      </c>
      <c r="E437" s="184">
        <v>1.57</v>
      </c>
      <c r="F437" s="184">
        <v>1.57</v>
      </c>
      <c r="G437" s="184">
        <v>0.8</v>
      </c>
      <c r="H437" s="184">
        <v>0.57999999999999996</v>
      </c>
      <c r="I437" s="184">
        <v>0.57999999999999996</v>
      </c>
      <c r="J437" s="184">
        <v>0.57999999999999996</v>
      </c>
      <c r="K437" s="184">
        <v>0.55000000000000004</v>
      </c>
      <c r="L437" s="184">
        <v>0.55000000000000004</v>
      </c>
      <c r="M437" s="184">
        <v>0.13</v>
      </c>
      <c r="N437" s="184">
        <v>0.13</v>
      </c>
      <c r="P437" s="119">
        <f t="shared" si="6"/>
        <v>0.56499999999999995</v>
      </c>
    </row>
    <row r="438" spans="2:16" x14ac:dyDescent="0.25">
      <c r="B438" s="184">
        <v>2270005015</v>
      </c>
      <c r="C438" s="184">
        <v>11</v>
      </c>
      <c r="D438" s="184">
        <v>16</v>
      </c>
      <c r="E438" s="184">
        <v>1.78</v>
      </c>
      <c r="F438" s="184">
        <v>1.78</v>
      </c>
      <c r="G438" s="184">
        <v>0.46</v>
      </c>
      <c r="H438" s="184">
        <v>0.46</v>
      </c>
      <c r="I438" s="184">
        <v>0.46</v>
      </c>
      <c r="J438" s="184">
        <v>0.46</v>
      </c>
      <c r="K438" s="184">
        <v>0.44</v>
      </c>
      <c r="L438" s="184">
        <v>0.44</v>
      </c>
      <c r="M438" s="184">
        <v>0.13</v>
      </c>
      <c r="N438" s="184">
        <v>0.13</v>
      </c>
      <c r="P438" s="119">
        <f t="shared" si="6"/>
        <v>0.45</v>
      </c>
    </row>
    <row r="439" spans="2:16" x14ac:dyDescent="0.25">
      <c r="B439" s="184">
        <v>2270005015</v>
      </c>
      <c r="C439" s="184">
        <v>16</v>
      </c>
      <c r="D439" s="184">
        <v>25</v>
      </c>
      <c r="E439" s="184">
        <v>1.78</v>
      </c>
      <c r="F439" s="184">
        <v>1.78</v>
      </c>
      <c r="G439" s="184">
        <v>0.46</v>
      </c>
      <c r="H439" s="184">
        <v>0.46</v>
      </c>
      <c r="I439" s="184">
        <v>0.46</v>
      </c>
      <c r="J439" s="184">
        <v>0.46</v>
      </c>
      <c r="K439" s="184">
        <v>0.44</v>
      </c>
      <c r="L439" s="184">
        <v>0.44</v>
      </c>
      <c r="M439" s="184">
        <v>0.13</v>
      </c>
      <c r="N439" s="184">
        <v>0.13</v>
      </c>
      <c r="P439" s="119">
        <f t="shared" si="6"/>
        <v>0.45</v>
      </c>
    </row>
    <row r="440" spans="2:16" x14ac:dyDescent="0.25">
      <c r="B440" s="184">
        <v>2270005015</v>
      </c>
      <c r="C440" s="184">
        <v>25</v>
      </c>
      <c r="D440" s="184">
        <v>50</v>
      </c>
      <c r="E440" s="184">
        <v>1.88</v>
      </c>
      <c r="F440" s="184">
        <v>1.88</v>
      </c>
      <c r="G440" s="184">
        <v>0.28999999999999998</v>
      </c>
      <c r="H440" s="184">
        <v>0.28999999999999998</v>
      </c>
      <c r="I440" s="184">
        <v>0.28999999999999998</v>
      </c>
      <c r="J440" s="184">
        <v>0.28999999999999998</v>
      </c>
      <c r="K440" s="184">
        <v>0.28000000000000003</v>
      </c>
      <c r="L440" s="184">
        <v>0.28000000000000003</v>
      </c>
      <c r="M440" s="184">
        <v>0.13</v>
      </c>
      <c r="N440" s="184">
        <v>0.13</v>
      </c>
      <c r="P440" s="119">
        <f t="shared" si="6"/>
        <v>0.28500000000000003</v>
      </c>
    </row>
    <row r="441" spans="2:16" x14ac:dyDescent="0.25">
      <c r="B441" s="184">
        <v>2270005015</v>
      </c>
      <c r="C441" s="184">
        <v>50</v>
      </c>
      <c r="D441" s="184">
        <v>75</v>
      </c>
      <c r="E441" s="184">
        <v>1.66</v>
      </c>
      <c r="F441" s="184">
        <v>1.03</v>
      </c>
      <c r="G441" s="184">
        <v>0.54</v>
      </c>
      <c r="H441" s="184">
        <v>0.38</v>
      </c>
      <c r="I441" s="184">
        <v>0.19</v>
      </c>
      <c r="J441" s="184">
        <v>0.19</v>
      </c>
      <c r="K441" s="184">
        <v>0.18</v>
      </c>
      <c r="L441" s="184">
        <v>0.18</v>
      </c>
      <c r="M441" s="184">
        <v>0.13</v>
      </c>
      <c r="N441" s="184">
        <v>0.13</v>
      </c>
      <c r="P441" s="119">
        <f t="shared" si="6"/>
        <v>0.185</v>
      </c>
    </row>
    <row r="442" spans="2:16" x14ac:dyDescent="0.25">
      <c r="B442" s="184">
        <v>2270005015</v>
      </c>
      <c r="C442" s="184">
        <v>75</v>
      </c>
      <c r="D442" s="184">
        <v>100</v>
      </c>
      <c r="E442" s="184">
        <v>1.66</v>
      </c>
      <c r="F442" s="184">
        <v>1.03</v>
      </c>
      <c r="G442" s="184">
        <v>0.54</v>
      </c>
      <c r="H442" s="184">
        <v>0.38</v>
      </c>
      <c r="I442" s="184">
        <v>0.19</v>
      </c>
      <c r="J442" s="184">
        <v>0.19</v>
      </c>
      <c r="K442" s="184">
        <v>0.18</v>
      </c>
      <c r="L442" s="184">
        <v>0.18</v>
      </c>
      <c r="M442" s="184">
        <v>0.13</v>
      </c>
      <c r="N442" s="184">
        <v>0.13</v>
      </c>
      <c r="P442" s="119">
        <f t="shared" si="6"/>
        <v>0.185</v>
      </c>
    </row>
    <row r="443" spans="2:16" x14ac:dyDescent="0.25">
      <c r="B443" s="184">
        <v>2270005015</v>
      </c>
      <c r="C443" s="184">
        <v>100</v>
      </c>
      <c r="D443" s="184">
        <v>175</v>
      </c>
      <c r="E443" s="184">
        <v>1.66</v>
      </c>
      <c r="F443" s="184">
        <v>0.71</v>
      </c>
      <c r="G443" s="184">
        <v>0.35</v>
      </c>
      <c r="H443" s="184">
        <v>0.35</v>
      </c>
      <c r="I443" s="184">
        <v>0.19</v>
      </c>
      <c r="J443" s="184">
        <v>0.19</v>
      </c>
      <c r="K443" s="184">
        <v>0.19</v>
      </c>
      <c r="L443" s="184">
        <v>0.18</v>
      </c>
      <c r="M443" s="184">
        <v>0.13</v>
      </c>
      <c r="N443" s="184">
        <v>0.13</v>
      </c>
      <c r="P443" s="119">
        <f t="shared" si="6"/>
        <v>0.19</v>
      </c>
    </row>
    <row r="444" spans="2:16" x14ac:dyDescent="0.25">
      <c r="B444" s="184">
        <v>2270005015</v>
      </c>
      <c r="C444" s="184">
        <v>175</v>
      </c>
      <c r="D444" s="184">
        <v>300</v>
      </c>
      <c r="E444" s="184">
        <v>1.66</v>
      </c>
      <c r="F444" s="184">
        <v>0.71</v>
      </c>
      <c r="G444" s="184">
        <v>0.32</v>
      </c>
      <c r="H444" s="184">
        <v>0.32</v>
      </c>
      <c r="I444" s="184">
        <v>0.19</v>
      </c>
      <c r="J444" s="184">
        <v>0.19</v>
      </c>
      <c r="K444" s="184">
        <v>0.19</v>
      </c>
      <c r="L444" s="184">
        <v>0.18</v>
      </c>
      <c r="M444" s="184">
        <v>0.13</v>
      </c>
      <c r="N444" s="184">
        <v>0.13</v>
      </c>
      <c r="P444" s="119">
        <f t="shared" si="6"/>
        <v>0.19</v>
      </c>
    </row>
    <row r="445" spans="2:16" x14ac:dyDescent="0.25">
      <c r="B445" s="184">
        <v>2270005015</v>
      </c>
      <c r="C445" s="184">
        <v>300</v>
      </c>
      <c r="D445" s="184">
        <v>600</v>
      </c>
      <c r="E445" s="184">
        <v>1.66</v>
      </c>
      <c r="F445" s="184">
        <v>0.71</v>
      </c>
      <c r="G445" s="184">
        <v>0.21</v>
      </c>
      <c r="H445" s="184">
        <v>0.17</v>
      </c>
      <c r="I445" s="184">
        <v>0.17</v>
      </c>
      <c r="J445" s="184">
        <v>0.17</v>
      </c>
      <c r="K445" s="184">
        <v>0.17</v>
      </c>
      <c r="L445" s="184">
        <v>0.17</v>
      </c>
      <c r="M445" s="184">
        <v>0.13</v>
      </c>
      <c r="N445" s="184">
        <v>0.13</v>
      </c>
      <c r="P445" s="119">
        <f t="shared" si="6"/>
        <v>0.17</v>
      </c>
    </row>
    <row r="446" spans="2:16" x14ac:dyDescent="0.25">
      <c r="B446" s="184">
        <v>2270005015</v>
      </c>
      <c r="C446" s="184">
        <v>600</v>
      </c>
      <c r="D446" s="184">
        <v>750</v>
      </c>
      <c r="E446" s="184">
        <v>1.66</v>
      </c>
      <c r="F446" s="184">
        <v>0.71</v>
      </c>
      <c r="G446" s="184">
        <v>0.15</v>
      </c>
      <c r="H446" s="184">
        <v>0.17</v>
      </c>
      <c r="I446" s="184">
        <v>0.17</v>
      </c>
      <c r="J446" s="184">
        <v>0.17</v>
      </c>
      <c r="K446" s="184">
        <v>0.17</v>
      </c>
      <c r="L446" s="184">
        <v>0.17</v>
      </c>
      <c r="M446" s="184">
        <v>0.13</v>
      </c>
      <c r="N446" s="184">
        <v>0.13</v>
      </c>
      <c r="P446" s="119">
        <f t="shared" si="6"/>
        <v>0.17</v>
      </c>
    </row>
    <row r="447" spans="2:16" x14ac:dyDescent="0.25">
      <c r="B447" s="184">
        <v>2270005015</v>
      </c>
      <c r="C447" s="184">
        <v>750</v>
      </c>
      <c r="D447" s="184">
        <v>9999</v>
      </c>
      <c r="E447" s="184">
        <v>1.66</v>
      </c>
      <c r="F447" s="184">
        <v>0.71</v>
      </c>
      <c r="G447" s="184">
        <v>0.3</v>
      </c>
      <c r="H447" s="184">
        <v>0.17</v>
      </c>
      <c r="I447" s="184">
        <v>0.17</v>
      </c>
      <c r="J447" s="184">
        <v>0.17</v>
      </c>
      <c r="K447" s="184">
        <v>0.17</v>
      </c>
      <c r="L447" s="184">
        <v>0.17</v>
      </c>
      <c r="M447" s="184">
        <v>0.28000000000000003</v>
      </c>
      <c r="N447" s="184">
        <v>0.13</v>
      </c>
      <c r="P447" s="119">
        <f t="shared" si="6"/>
        <v>0.17</v>
      </c>
    </row>
    <row r="448" spans="2:16" x14ac:dyDescent="0.25">
      <c r="B448" s="184">
        <v>2270005020</v>
      </c>
      <c r="C448" s="184">
        <v>0</v>
      </c>
      <c r="D448" s="184">
        <v>11</v>
      </c>
      <c r="E448" s="184">
        <v>1.57</v>
      </c>
      <c r="F448" s="184">
        <v>1.57</v>
      </c>
      <c r="G448" s="184">
        <v>0.8</v>
      </c>
      <c r="H448" s="184">
        <v>0.57999999999999996</v>
      </c>
      <c r="I448" s="184">
        <v>0.57999999999999996</v>
      </c>
      <c r="J448" s="184">
        <v>0.57999999999999996</v>
      </c>
      <c r="K448" s="184">
        <v>0.55000000000000004</v>
      </c>
      <c r="L448" s="184">
        <v>0.55000000000000004</v>
      </c>
      <c r="M448" s="184">
        <v>0.13</v>
      </c>
      <c r="N448" s="184">
        <v>0.13</v>
      </c>
      <c r="P448" s="119">
        <f t="shared" si="6"/>
        <v>0.56499999999999995</v>
      </c>
    </row>
    <row r="449" spans="2:16" x14ac:dyDescent="0.25">
      <c r="B449" s="184">
        <v>2270005020</v>
      </c>
      <c r="C449" s="184">
        <v>11</v>
      </c>
      <c r="D449" s="184">
        <v>16</v>
      </c>
      <c r="E449" s="184">
        <v>1.78</v>
      </c>
      <c r="F449" s="184">
        <v>1.78</v>
      </c>
      <c r="G449" s="184">
        <v>0.46</v>
      </c>
      <c r="H449" s="184">
        <v>0.46</v>
      </c>
      <c r="I449" s="184">
        <v>0.46</v>
      </c>
      <c r="J449" s="184">
        <v>0.46</v>
      </c>
      <c r="K449" s="184">
        <v>0.44</v>
      </c>
      <c r="L449" s="184">
        <v>0.44</v>
      </c>
      <c r="M449" s="184">
        <v>0.13</v>
      </c>
      <c r="N449" s="184">
        <v>0.13</v>
      </c>
      <c r="P449" s="119">
        <f t="shared" si="6"/>
        <v>0.45</v>
      </c>
    </row>
    <row r="450" spans="2:16" x14ac:dyDescent="0.25">
      <c r="B450" s="184">
        <v>2270005020</v>
      </c>
      <c r="C450" s="184">
        <v>16</v>
      </c>
      <c r="D450" s="184">
        <v>25</v>
      </c>
      <c r="E450" s="184">
        <v>1.78</v>
      </c>
      <c r="F450" s="184">
        <v>1.78</v>
      </c>
      <c r="G450" s="184">
        <v>0.46</v>
      </c>
      <c r="H450" s="184">
        <v>0.46</v>
      </c>
      <c r="I450" s="184">
        <v>0.46</v>
      </c>
      <c r="J450" s="184">
        <v>0.46</v>
      </c>
      <c r="K450" s="184">
        <v>0.44</v>
      </c>
      <c r="L450" s="184">
        <v>0.44</v>
      </c>
      <c r="M450" s="184">
        <v>0.13</v>
      </c>
      <c r="N450" s="184">
        <v>0.13</v>
      </c>
      <c r="P450" s="119">
        <f t="shared" si="6"/>
        <v>0.45</v>
      </c>
    </row>
    <row r="451" spans="2:16" x14ac:dyDescent="0.25">
      <c r="B451" s="184">
        <v>2270005020</v>
      </c>
      <c r="C451" s="184">
        <v>25</v>
      </c>
      <c r="D451" s="184">
        <v>50</v>
      </c>
      <c r="E451" s="184">
        <v>1.88</v>
      </c>
      <c r="F451" s="184">
        <v>1.88</v>
      </c>
      <c r="G451" s="184">
        <v>0.28999999999999998</v>
      </c>
      <c r="H451" s="184">
        <v>0.28999999999999998</v>
      </c>
      <c r="I451" s="184">
        <v>0.28999999999999998</v>
      </c>
      <c r="J451" s="184">
        <v>0.28999999999999998</v>
      </c>
      <c r="K451" s="184">
        <v>0.28000000000000003</v>
      </c>
      <c r="L451" s="184">
        <v>0.28000000000000003</v>
      </c>
      <c r="M451" s="184">
        <v>0.13</v>
      </c>
      <c r="N451" s="184">
        <v>0.13</v>
      </c>
      <c r="P451" s="119">
        <f t="shared" si="6"/>
        <v>0.28500000000000003</v>
      </c>
    </row>
    <row r="452" spans="2:16" x14ac:dyDescent="0.25">
      <c r="B452" s="184">
        <v>2270005020</v>
      </c>
      <c r="C452" s="184">
        <v>50</v>
      </c>
      <c r="D452" s="184">
        <v>75</v>
      </c>
      <c r="E452" s="184">
        <v>0.94</v>
      </c>
      <c r="F452" s="184">
        <v>1.03</v>
      </c>
      <c r="G452" s="184">
        <v>0.54</v>
      </c>
      <c r="H452" s="184">
        <v>0.38</v>
      </c>
      <c r="I452" s="184">
        <v>0.19</v>
      </c>
      <c r="J452" s="184">
        <v>0.19</v>
      </c>
      <c r="K452" s="184">
        <v>0.18</v>
      </c>
      <c r="L452" s="184">
        <v>0.18</v>
      </c>
      <c r="M452" s="184">
        <v>0.13</v>
      </c>
      <c r="N452" s="184">
        <v>0.13</v>
      </c>
      <c r="P452" s="119">
        <f t="shared" si="6"/>
        <v>0.185</v>
      </c>
    </row>
    <row r="453" spans="2:16" x14ac:dyDescent="0.25">
      <c r="B453" s="184">
        <v>2270005020</v>
      </c>
      <c r="C453" s="184">
        <v>75</v>
      </c>
      <c r="D453" s="184">
        <v>100</v>
      </c>
      <c r="E453" s="184">
        <v>0.94</v>
      </c>
      <c r="F453" s="184">
        <v>1.03</v>
      </c>
      <c r="G453" s="184">
        <v>0.54</v>
      </c>
      <c r="H453" s="184">
        <v>0.38</v>
      </c>
      <c r="I453" s="184">
        <v>0.19</v>
      </c>
      <c r="J453" s="184">
        <v>0.19</v>
      </c>
      <c r="K453" s="184">
        <v>0.18</v>
      </c>
      <c r="L453" s="184">
        <v>0.18</v>
      </c>
      <c r="M453" s="184">
        <v>0.13</v>
      </c>
      <c r="N453" s="184">
        <v>0.13</v>
      </c>
      <c r="P453" s="119">
        <f t="shared" si="6"/>
        <v>0.185</v>
      </c>
    </row>
    <row r="454" spans="2:16" x14ac:dyDescent="0.25">
      <c r="B454" s="184">
        <v>2270005020</v>
      </c>
      <c r="C454" s="184">
        <v>100</v>
      </c>
      <c r="D454" s="184">
        <v>175</v>
      </c>
      <c r="E454" s="184">
        <v>0.94</v>
      </c>
      <c r="F454" s="184">
        <v>0.71</v>
      </c>
      <c r="G454" s="184">
        <v>0.35</v>
      </c>
      <c r="H454" s="184">
        <v>0.35</v>
      </c>
      <c r="I454" s="184">
        <v>0.19</v>
      </c>
      <c r="J454" s="184">
        <v>0.19</v>
      </c>
      <c r="K454" s="184">
        <v>0.19</v>
      </c>
      <c r="L454" s="184">
        <v>0.18</v>
      </c>
      <c r="M454" s="184">
        <v>0.13</v>
      </c>
      <c r="N454" s="184">
        <v>0.13</v>
      </c>
      <c r="P454" s="119">
        <f t="shared" si="6"/>
        <v>0.19</v>
      </c>
    </row>
    <row r="455" spans="2:16" x14ac:dyDescent="0.25">
      <c r="B455" s="184">
        <v>2270005020</v>
      </c>
      <c r="C455" s="184">
        <v>175</v>
      </c>
      <c r="D455" s="184">
        <v>300</v>
      </c>
      <c r="E455" s="184">
        <v>0.94</v>
      </c>
      <c r="F455" s="184">
        <v>0.71</v>
      </c>
      <c r="G455" s="184">
        <v>0.32</v>
      </c>
      <c r="H455" s="184">
        <v>0.32</v>
      </c>
      <c r="I455" s="184">
        <v>0.19</v>
      </c>
      <c r="J455" s="184">
        <v>0.19</v>
      </c>
      <c r="K455" s="184">
        <v>0.19</v>
      </c>
      <c r="L455" s="184">
        <v>0.18</v>
      </c>
      <c r="M455" s="184">
        <v>0.13</v>
      </c>
      <c r="N455" s="184">
        <v>0.13</v>
      </c>
      <c r="P455" s="119">
        <f t="shared" si="6"/>
        <v>0.19</v>
      </c>
    </row>
    <row r="456" spans="2:16" x14ac:dyDescent="0.25">
      <c r="B456" s="184">
        <v>2270005020</v>
      </c>
      <c r="C456" s="184">
        <v>300</v>
      </c>
      <c r="D456" s="184">
        <v>600</v>
      </c>
      <c r="E456" s="184">
        <v>0.94</v>
      </c>
      <c r="F456" s="184">
        <v>0.71</v>
      </c>
      <c r="G456" s="184">
        <v>0.21</v>
      </c>
      <c r="H456" s="184">
        <v>0.17</v>
      </c>
      <c r="I456" s="184">
        <v>0.17</v>
      </c>
      <c r="J456" s="184">
        <v>0.17</v>
      </c>
      <c r="K456" s="184">
        <v>0.17</v>
      </c>
      <c r="L456" s="184">
        <v>0.17</v>
      </c>
      <c r="M456" s="184">
        <v>0.13</v>
      </c>
      <c r="N456" s="184">
        <v>0.13</v>
      </c>
      <c r="P456" s="119">
        <f t="shared" si="6"/>
        <v>0.17</v>
      </c>
    </row>
    <row r="457" spans="2:16" x14ac:dyDescent="0.25">
      <c r="B457" s="184">
        <v>2270005020</v>
      </c>
      <c r="C457" s="184">
        <v>600</v>
      </c>
      <c r="D457" s="184">
        <v>750</v>
      </c>
      <c r="E457" s="184">
        <v>0.94</v>
      </c>
      <c r="F457" s="184">
        <v>0.71</v>
      </c>
      <c r="G457" s="184">
        <v>0.15</v>
      </c>
      <c r="H457" s="184">
        <v>0.17</v>
      </c>
      <c r="I457" s="184">
        <v>0.17</v>
      </c>
      <c r="J457" s="184">
        <v>0.17</v>
      </c>
      <c r="K457" s="184">
        <v>0.17</v>
      </c>
      <c r="L457" s="184">
        <v>0.17</v>
      </c>
      <c r="M457" s="184">
        <v>0.13</v>
      </c>
      <c r="N457" s="184">
        <v>0.13</v>
      </c>
      <c r="P457" s="119">
        <f t="shared" ref="P457:P520" si="7">H457*$G$2+I457*$G$3+K457*$G$4</f>
        <v>0.17</v>
      </c>
    </row>
    <row r="458" spans="2:16" x14ac:dyDescent="0.25">
      <c r="B458" s="184">
        <v>2270005020</v>
      </c>
      <c r="C458" s="184">
        <v>750</v>
      </c>
      <c r="D458" s="184">
        <v>9999</v>
      </c>
      <c r="E458" s="184">
        <v>0.94</v>
      </c>
      <c r="F458" s="184">
        <v>0.71</v>
      </c>
      <c r="G458" s="184">
        <v>0.3</v>
      </c>
      <c r="H458" s="184">
        <v>0.17</v>
      </c>
      <c r="I458" s="184">
        <v>0.17</v>
      </c>
      <c r="J458" s="184">
        <v>0.17</v>
      </c>
      <c r="K458" s="184">
        <v>0.17</v>
      </c>
      <c r="L458" s="184">
        <v>0.17</v>
      </c>
      <c r="M458" s="184">
        <v>0.28000000000000003</v>
      </c>
      <c r="N458" s="184">
        <v>0.13</v>
      </c>
      <c r="P458" s="119">
        <f t="shared" si="7"/>
        <v>0.17</v>
      </c>
    </row>
    <row r="459" spans="2:16" x14ac:dyDescent="0.25">
      <c r="B459" s="184">
        <v>2270005025</v>
      </c>
      <c r="C459" s="184">
        <v>0</v>
      </c>
      <c r="D459" s="184">
        <v>11</v>
      </c>
      <c r="E459" s="184">
        <v>1.57</v>
      </c>
      <c r="F459" s="184">
        <v>1.57</v>
      </c>
      <c r="G459" s="184">
        <v>0.8</v>
      </c>
      <c r="H459" s="184">
        <v>0.57999999999999996</v>
      </c>
      <c r="I459" s="184">
        <v>0.57999999999999996</v>
      </c>
      <c r="J459" s="184">
        <v>0.57999999999999996</v>
      </c>
      <c r="K459" s="184">
        <v>0.55000000000000004</v>
      </c>
      <c r="L459" s="184">
        <v>0.55000000000000004</v>
      </c>
      <c r="M459" s="184">
        <v>0.13</v>
      </c>
      <c r="N459" s="184">
        <v>0.13</v>
      </c>
      <c r="P459" s="119">
        <f t="shared" si="7"/>
        <v>0.56499999999999995</v>
      </c>
    </row>
    <row r="460" spans="2:16" x14ac:dyDescent="0.25">
      <c r="B460" s="184">
        <v>2270005025</v>
      </c>
      <c r="C460" s="184">
        <v>11</v>
      </c>
      <c r="D460" s="184">
        <v>16</v>
      </c>
      <c r="E460" s="184">
        <v>1.78</v>
      </c>
      <c r="F460" s="184">
        <v>1.78</v>
      </c>
      <c r="G460" s="184">
        <v>0.46</v>
      </c>
      <c r="H460" s="184">
        <v>0.46</v>
      </c>
      <c r="I460" s="184">
        <v>0.46</v>
      </c>
      <c r="J460" s="184">
        <v>0.46</v>
      </c>
      <c r="K460" s="184">
        <v>0.44</v>
      </c>
      <c r="L460" s="184">
        <v>0.44</v>
      </c>
      <c r="M460" s="184">
        <v>0.13</v>
      </c>
      <c r="N460" s="184">
        <v>0.13</v>
      </c>
      <c r="P460" s="119">
        <f t="shared" si="7"/>
        <v>0.45</v>
      </c>
    </row>
    <row r="461" spans="2:16" x14ac:dyDescent="0.25">
      <c r="B461" s="184">
        <v>2270005025</v>
      </c>
      <c r="C461" s="184">
        <v>16</v>
      </c>
      <c r="D461" s="184">
        <v>25</v>
      </c>
      <c r="E461" s="184">
        <v>1.78</v>
      </c>
      <c r="F461" s="184">
        <v>1.78</v>
      </c>
      <c r="G461" s="184">
        <v>0.46</v>
      </c>
      <c r="H461" s="184">
        <v>0.46</v>
      </c>
      <c r="I461" s="184">
        <v>0.46</v>
      </c>
      <c r="J461" s="184">
        <v>0.46</v>
      </c>
      <c r="K461" s="184">
        <v>0.44</v>
      </c>
      <c r="L461" s="184">
        <v>0.44</v>
      </c>
      <c r="M461" s="184">
        <v>0.13</v>
      </c>
      <c r="N461" s="184">
        <v>0.13</v>
      </c>
      <c r="P461" s="119">
        <f t="shared" si="7"/>
        <v>0.45</v>
      </c>
    </row>
    <row r="462" spans="2:16" x14ac:dyDescent="0.25">
      <c r="B462" s="184">
        <v>2270005025</v>
      </c>
      <c r="C462" s="184">
        <v>25</v>
      </c>
      <c r="D462" s="184">
        <v>50</v>
      </c>
      <c r="E462" s="184">
        <v>1.88</v>
      </c>
      <c r="F462" s="184">
        <v>1.88</v>
      </c>
      <c r="G462" s="184">
        <v>0.28999999999999998</v>
      </c>
      <c r="H462" s="184">
        <v>0.28999999999999998</v>
      </c>
      <c r="I462" s="184">
        <v>0.28999999999999998</v>
      </c>
      <c r="J462" s="184">
        <v>0.28999999999999998</v>
      </c>
      <c r="K462" s="184">
        <v>0.28000000000000003</v>
      </c>
      <c r="L462" s="184">
        <v>0.28000000000000003</v>
      </c>
      <c r="M462" s="184">
        <v>0.13</v>
      </c>
      <c r="N462" s="184">
        <v>0.13</v>
      </c>
      <c r="P462" s="119">
        <f t="shared" si="7"/>
        <v>0.28500000000000003</v>
      </c>
    </row>
    <row r="463" spans="2:16" x14ac:dyDescent="0.25">
      <c r="B463" s="184">
        <v>2270005025</v>
      </c>
      <c r="C463" s="184">
        <v>50</v>
      </c>
      <c r="D463" s="184">
        <v>75</v>
      </c>
      <c r="E463" s="184">
        <v>2.33</v>
      </c>
      <c r="F463" s="184">
        <v>1.03</v>
      </c>
      <c r="G463" s="184">
        <v>0.54</v>
      </c>
      <c r="H463" s="184">
        <v>0.38</v>
      </c>
      <c r="I463" s="184">
        <v>0.19</v>
      </c>
      <c r="J463" s="184">
        <v>0.19</v>
      </c>
      <c r="K463" s="184">
        <v>0.18</v>
      </c>
      <c r="L463" s="184">
        <v>0.18</v>
      </c>
      <c r="M463" s="184">
        <v>0.13</v>
      </c>
      <c r="N463" s="184">
        <v>0.13</v>
      </c>
      <c r="P463" s="119">
        <f t="shared" si="7"/>
        <v>0.185</v>
      </c>
    </row>
    <row r="464" spans="2:16" x14ac:dyDescent="0.25">
      <c r="B464" s="184">
        <v>2270005025</v>
      </c>
      <c r="C464" s="184">
        <v>75</v>
      </c>
      <c r="D464" s="184">
        <v>100</v>
      </c>
      <c r="E464" s="184">
        <v>2.33</v>
      </c>
      <c r="F464" s="184">
        <v>1.03</v>
      </c>
      <c r="G464" s="184">
        <v>0.54</v>
      </c>
      <c r="H464" s="184">
        <v>0.38</v>
      </c>
      <c r="I464" s="184">
        <v>0.19</v>
      </c>
      <c r="J464" s="184">
        <v>0.19</v>
      </c>
      <c r="K464" s="184">
        <v>0.18</v>
      </c>
      <c r="L464" s="184">
        <v>0.18</v>
      </c>
      <c r="M464" s="184">
        <v>0.13</v>
      </c>
      <c r="N464" s="184">
        <v>0.13</v>
      </c>
      <c r="P464" s="119">
        <f t="shared" si="7"/>
        <v>0.185</v>
      </c>
    </row>
    <row r="465" spans="2:16" x14ac:dyDescent="0.25">
      <c r="B465" s="184">
        <v>2270005025</v>
      </c>
      <c r="C465" s="184">
        <v>100</v>
      </c>
      <c r="D465" s="184">
        <v>175</v>
      </c>
      <c r="E465" s="184">
        <v>2.33</v>
      </c>
      <c r="F465" s="184">
        <v>0.71</v>
      </c>
      <c r="G465" s="184">
        <v>0.35</v>
      </c>
      <c r="H465" s="184">
        <v>0.35</v>
      </c>
      <c r="I465" s="184">
        <v>0.19</v>
      </c>
      <c r="J465" s="184">
        <v>0.19</v>
      </c>
      <c r="K465" s="184">
        <v>0.19</v>
      </c>
      <c r="L465" s="184">
        <v>0.18</v>
      </c>
      <c r="M465" s="184">
        <v>0.13</v>
      </c>
      <c r="N465" s="184">
        <v>0.13</v>
      </c>
      <c r="P465" s="119">
        <f t="shared" si="7"/>
        <v>0.19</v>
      </c>
    </row>
    <row r="466" spans="2:16" x14ac:dyDescent="0.25">
      <c r="B466" s="184">
        <v>2270005025</v>
      </c>
      <c r="C466" s="184">
        <v>175</v>
      </c>
      <c r="D466" s="184">
        <v>300</v>
      </c>
      <c r="E466" s="184">
        <v>2.33</v>
      </c>
      <c r="F466" s="184">
        <v>0.71</v>
      </c>
      <c r="G466" s="184">
        <v>0.32</v>
      </c>
      <c r="H466" s="184">
        <v>0.32</v>
      </c>
      <c r="I466" s="184">
        <v>0.19</v>
      </c>
      <c r="J466" s="184">
        <v>0.19</v>
      </c>
      <c r="K466" s="184">
        <v>0.19</v>
      </c>
      <c r="L466" s="184">
        <v>0.18</v>
      </c>
      <c r="M466" s="184">
        <v>0.13</v>
      </c>
      <c r="N466" s="184">
        <v>0.13</v>
      </c>
      <c r="P466" s="119">
        <f t="shared" si="7"/>
        <v>0.19</v>
      </c>
    </row>
    <row r="467" spans="2:16" x14ac:dyDescent="0.25">
      <c r="B467" s="184">
        <v>2270005025</v>
      </c>
      <c r="C467" s="184">
        <v>300</v>
      </c>
      <c r="D467" s="184">
        <v>600</v>
      </c>
      <c r="E467" s="184">
        <v>2.33</v>
      </c>
      <c r="F467" s="184">
        <v>0.71</v>
      </c>
      <c r="G467" s="184">
        <v>0.21</v>
      </c>
      <c r="H467" s="184">
        <v>0.17</v>
      </c>
      <c r="I467" s="184">
        <v>0.17</v>
      </c>
      <c r="J467" s="184">
        <v>0.17</v>
      </c>
      <c r="K467" s="184">
        <v>0.17</v>
      </c>
      <c r="L467" s="184">
        <v>0.17</v>
      </c>
      <c r="M467" s="184">
        <v>0.13</v>
      </c>
      <c r="N467" s="184">
        <v>0.13</v>
      </c>
      <c r="P467" s="119">
        <f t="shared" si="7"/>
        <v>0.17</v>
      </c>
    </row>
    <row r="468" spans="2:16" x14ac:dyDescent="0.25">
      <c r="B468" s="184">
        <v>2270005025</v>
      </c>
      <c r="C468" s="184">
        <v>600</v>
      </c>
      <c r="D468" s="184">
        <v>750</v>
      </c>
      <c r="E468" s="184">
        <v>2.33</v>
      </c>
      <c r="F468" s="184">
        <v>0.71</v>
      </c>
      <c r="G468" s="184">
        <v>0.15</v>
      </c>
      <c r="H468" s="184">
        <v>0.17</v>
      </c>
      <c r="I468" s="184">
        <v>0.17</v>
      </c>
      <c r="J468" s="184">
        <v>0.17</v>
      </c>
      <c r="K468" s="184">
        <v>0.17</v>
      </c>
      <c r="L468" s="184">
        <v>0.17</v>
      </c>
      <c r="M468" s="184">
        <v>0.13</v>
      </c>
      <c r="N468" s="184">
        <v>0.13</v>
      </c>
      <c r="P468" s="119">
        <f t="shared" si="7"/>
        <v>0.17</v>
      </c>
    </row>
    <row r="469" spans="2:16" x14ac:dyDescent="0.25">
      <c r="B469" s="184">
        <v>2270005025</v>
      </c>
      <c r="C469" s="184">
        <v>750</v>
      </c>
      <c r="D469" s="184">
        <v>9999</v>
      </c>
      <c r="E469" s="184">
        <v>2.33</v>
      </c>
      <c r="F469" s="184">
        <v>0.71</v>
      </c>
      <c r="G469" s="184">
        <v>0.3</v>
      </c>
      <c r="H469" s="184">
        <v>0.17</v>
      </c>
      <c r="I469" s="184">
        <v>0.17</v>
      </c>
      <c r="J469" s="184">
        <v>0.17</v>
      </c>
      <c r="K469" s="184">
        <v>0.17</v>
      </c>
      <c r="L469" s="184">
        <v>0.17</v>
      </c>
      <c r="M469" s="184">
        <v>0.28000000000000003</v>
      </c>
      <c r="N469" s="184">
        <v>0.13</v>
      </c>
      <c r="P469" s="119">
        <f t="shared" si="7"/>
        <v>0.17</v>
      </c>
    </row>
    <row r="470" spans="2:16" x14ac:dyDescent="0.25">
      <c r="B470" s="184">
        <v>2270005030</v>
      </c>
      <c r="C470" s="184">
        <v>0</v>
      </c>
      <c r="D470" s="184">
        <v>11</v>
      </c>
      <c r="E470" s="184">
        <v>1.57</v>
      </c>
      <c r="F470" s="184">
        <v>1.57</v>
      </c>
      <c r="G470" s="184">
        <v>0.8</v>
      </c>
      <c r="H470" s="184">
        <v>0.57999999999999996</v>
      </c>
      <c r="I470" s="184">
        <v>0.57999999999999996</v>
      </c>
      <c r="J470" s="184">
        <v>0.57999999999999996</v>
      </c>
      <c r="K470" s="184">
        <v>0.55000000000000004</v>
      </c>
      <c r="L470" s="184">
        <v>0.55000000000000004</v>
      </c>
      <c r="M470" s="184">
        <v>0.13</v>
      </c>
      <c r="N470" s="184">
        <v>0.13</v>
      </c>
      <c r="P470" s="119">
        <f t="shared" si="7"/>
        <v>0.56499999999999995</v>
      </c>
    </row>
    <row r="471" spans="2:16" x14ac:dyDescent="0.25">
      <c r="B471" s="184">
        <v>2270005030</v>
      </c>
      <c r="C471" s="184">
        <v>11</v>
      </c>
      <c r="D471" s="184">
        <v>16</v>
      </c>
      <c r="E471" s="184">
        <v>1.78</v>
      </c>
      <c r="F471" s="184">
        <v>1.78</v>
      </c>
      <c r="G471" s="184">
        <v>0.46</v>
      </c>
      <c r="H471" s="184">
        <v>0.46</v>
      </c>
      <c r="I471" s="184">
        <v>0.46</v>
      </c>
      <c r="J471" s="184">
        <v>0.46</v>
      </c>
      <c r="K471" s="184">
        <v>0.44</v>
      </c>
      <c r="L471" s="184">
        <v>0.44</v>
      </c>
      <c r="M471" s="184">
        <v>0.13</v>
      </c>
      <c r="N471" s="184">
        <v>0.13</v>
      </c>
      <c r="P471" s="119">
        <f t="shared" si="7"/>
        <v>0.45</v>
      </c>
    </row>
    <row r="472" spans="2:16" x14ac:dyDescent="0.25">
      <c r="B472" s="184">
        <v>2270005030</v>
      </c>
      <c r="C472" s="184">
        <v>16</v>
      </c>
      <c r="D472" s="184">
        <v>25</v>
      </c>
      <c r="E472" s="184">
        <v>1.78</v>
      </c>
      <c r="F472" s="184">
        <v>1.78</v>
      </c>
      <c r="G472" s="184">
        <v>0.46</v>
      </c>
      <c r="H472" s="184">
        <v>0.46</v>
      </c>
      <c r="I472" s="184">
        <v>0.46</v>
      </c>
      <c r="J472" s="184">
        <v>0.46</v>
      </c>
      <c r="K472" s="184">
        <v>0.44</v>
      </c>
      <c r="L472" s="184">
        <v>0.44</v>
      </c>
      <c r="M472" s="184">
        <v>0.13</v>
      </c>
      <c r="N472" s="184">
        <v>0.13</v>
      </c>
      <c r="P472" s="119">
        <f t="shared" si="7"/>
        <v>0.45</v>
      </c>
    </row>
    <row r="473" spans="2:16" x14ac:dyDescent="0.25">
      <c r="B473" s="184">
        <v>2270005030</v>
      </c>
      <c r="C473" s="184">
        <v>25</v>
      </c>
      <c r="D473" s="184">
        <v>50</v>
      </c>
      <c r="E473" s="184">
        <v>1.88</v>
      </c>
      <c r="F473" s="184">
        <v>1.88</v>
      </c>
      <c r="G473" s="184">
        <v>0.28999999999999998</v>
      </c>
      <c r="H473" s="184">
        <v>0.28999999999999998</v>
      </c>
      <c r="I473" s="184">
        <v>0.28999999999999998</v>
      </c>
      <c r="J473" s="184">
        <v>0.28999999999999998</v>
      </c>
      <c r="K473" s="184">
        <v>0.28000000000000003</v>
      </c>
      <c r="L473" s="184">
        <v>0.28000000000000003</v>
      </c>
      <c r="M473" s="184">
        <v>0.13</v>
      </c>
      <c r="N473" s="184">
        <v>0.13</v>
      </c>
      <c r="P473" s="119">
        <f t="shared" si="7"/>
        <v>0.28500000000000003</v>
      </c>
    </row>
    <row r="474" spans="2:16" x14ac:dyDescent="0.25">
      <c r="B474" s="184">
        <v>2270005030</v>
      </c>
      <c r="C474" s="184">
        <v>50</v>
      </c>
      <c r="D474" s="184">
        <v>75</v>
      </c>
      <c r="E474" s="184">
        <v>1.66</v>
      </c>
      <c r="F474" s="184">
        <v>1.03</v>
      </c>
      <c r="G474" s="184">
        <v>0.54</v>
      </c>
      <c r="H474" s="184">
        <v>0.38</v>
      </c>
      <c r="I474" s="184">
        <v>0.19</v>
      </c>
      <c r="J474" s="184">
        <v>0.19</v>
      </c>
      <c r="K474" s="184">
        <v>0.18</v>
      </c>
      <c r="L474" s="184">
        <v>0.18</v>
      </c>
      <c r="M474" s="184">
        <v>0.13</v>
      </c>
      <c r="N474" s="184">
        <v>0.13</v>
      </c>
      <c r="P474" s="119">
        <f t="shared" si="7"/>
        <v>0.185</v>
      </c>
    </row>
    <row r="475" spans="2:16" x14ac:dyDescent="0.25">
      <c r="B475" s="184">
        <v>2270005030</v>
      </c>
      <c r="C475" s="184">
        <v>75</v>
      </c>
      <c r="D475" s="184">
        <v>100</v>
      </c>
      <c r="E475" s="184">
        <v>1.66</v>
      </c>
      <c r="F475" s="184">
        <v>1.03</v>
      </c>
      <c r="G475" s="184">
        <v>0.54</v>
      </c>
      <c r="H475" s="184">
        <v>0.38</v>
      </c>
      <c r="I475" s="184">
        <v>0.19</v>
      </c>
      <c r="J475" s="184">
        <v>0.19</v>
      </c>
      <c r="K475" s="184">
        <v>0.18</v>
      </c>
      <c r="L475" s="184">
        <v>0.18</v>
      </c>
      <c r="M475" s="184">
        <v>0.13</v>
      </c>
      <c r="N475" s="184">
        <v>0.13</v>
      </c>
      <c r="P475" s="119">
        <f t="shared" si="7"/>
        <v>0.185</v>
      </c>
    </row>
    <row r="476" spans="2:16" x14ac:dyDescent="0.25">
      <c r="B476" s="184">
        <v>2270005030</v>
      </c>
      <c r="C476" s="184">
        <v>100</v>
      </c>
      <c r="D476" s="184">
        <v>175</v>
      </c>
      <c r="E476" s="184">
        <v>1.66</v>
      </c>
      <c r="F476" s="184">
        <v>0.71</v>
      </c>
      <c r="G476" s="184">
        <v>0.35</v>
      </c>
      <c r="H476" s="184">
        <v>0.35</v>
      </c>
      <c r="I476" s="184">
        <v>0.19</v>
      </c>
      <c r="J476" s="184">
        <v>0.19</v>
      </c>
      <c r="K476" s="184">
        <v>0.19</v>
      </c>
      <c r="L476" s="184">
        <v>0.18</v>
      </c>
      <c r="M476" s="184">
        <v>0.13</v>
      </c>
      <c r="N476" s="184">
        <v>0.13</v>
      </c>
      <c r="P476" s="119">
        <f t="shared" si="7"/>
        <v>0.19</v>
      </c>
    </row>
    <row r="477" spans="2:16" x14ac:dyDescent="0.25">
      <c r="B477" s="184">
        <v>2270005030</v>
      </c>
      <c r="C477" s="184">
        <v>175</v>
      </c>
      <c r="D477" s="184">
        <v>300</v>
      </c>
      <c r="E477" s="184">
        <v>1.66</v>
      </c>
      <c r="F477" s="184">
        <v>0.71</v>
      </c>
      <c r="G477" s="184">
        <v>0.32</v>
      </c>
      <c r="H477" s="184">
        <v>0.32</v>
      </c>
      <c r="I477" s="184">
        <v>0.19</v>
      </c>
      <c r="J477" s="184">
        <v>0.19</v>
      </c>
      <c r="K477" s="184">
        <v>0.19</v>
      </c>
      <c r="L477" s="184">
        <v>0.18</v>
      </c>
      <c r="M477" s="184">
        <v>0.13</v>
      </c>
      <c r="N477" s="184">
        <v>0.13</v>
      </c>
      <c r="P477" s="119">
        <f t="shared" si="7"/>
        <v>0.19</v>
      </c>
    </row>
    <row r="478" spans="2:16" x14ac:dyDescent="0.25">
      <c r="B478" s="184">
        <v>2270005030</v>
      </c>
      <c r="C478" s="184">
        <v>300</v>
      </c>
      <c r="D478" s="184">
        <v>600</v>
      </c>
      <c r="E478" s="184">
        <v>1.66</v>
      </c>
      <c r="F478" s="184">
        <v>0.71</v>
      </c>
      <c r="G478" s="184">
        <v>0.21</v>
      </c>
      <c r="H478" s="184">
        <v>0.17</v>
      </c>
      <c r="I478" s="184">
        <v>0.17</v>
      </c>
      <c r="J478" s="184">
        <v>0.17</v>
      </c>
      <c r="K478" s="184">
        <v>0.17</v>
      </c>
      <c r="L478" s="184">
        <v>0.17</v>
      </c>
      <c r="M478" s="184">
        <v>0.13</v>
      </c>
      <c r="N478" s="184">
        <v>0.13</v>
      </c>
      <c r="P478" s="119">
        <f t="shared" si="7"/>
        <v>0.17</v>
      </c>
    </row>
    <row r="479" spans="2:16" x14ac:dyDescent="0.25">
      <c r="B479" s="184">
        <v>2270005030</v>
      </c>
      <c r="C479" s="184">
        <v>600</v>
      </c>
      <c r="D479" s="184">
        <v>750</v>
      </c>
      <c r="E479" s="184">
        <v>1.66</v>
      </c>
      <c r="F479" s="184">
        <v>0.71</v>
      </c>
      <c r="G479" s="184">
        <v>0.15</v>
      </c>
      <c r="H479" s="184">
        <v>0.17</v>
      </c>
      <c r="I479" s="184">
        <v>0.17</v>
      </c>
      <c r="J479" s="184">
        <v>0.17</v>
      </c>
      <c r="K479" s="184">
        <v>0.17</v>
      </c>
      <c r="L479" s="184">
        <v>0.17</v>
      </c>
      <c r="M479" s="184">
        <v>0.13</v>
      </c>
      <c r="N479" s="184">
        <v>0.13</v>
      </c>
      <c r="P479" s="119">
        <f t="shared" si="7"/>
        <v>0.17</v>
      </c>
    </row>
    <row r="480" spans="2:16" x14ac:dyDescent="0.25">
      <c r="B480" s="184">
        <v>2270005030</v>
      </c>
      <c r="C480" s="184">
        <v>750</v>
      </c>
      <c r="D480" s="184">
        <v>9999</v>
      </c>
      <c r="E480" s="184">
        <v>1.66</v>
      </c>
      <c r="F480" s="184">
        <v>0.71</v>
      </c>
      <c r="G480" s="184">
        <v>0.3</v>
      </c>
      <c r="H480" s="184">
        <v>0.17</v>
      </c>
      <c r="I480" s="184">
        <v>0.17</v>
      </c>
      <c r="J480" s="184">
        <v>0.17</v>
      </c>
      <c r="K480" s="184">
        <v>0.17</v>
      </c>
      <c r="L480" s="184">
        <v>0.17</v>
      </c>
      <c r="M480" s="184">
        <v>0.28000000000000003</v>
      </c>
      <c r="N480" s="184">
        <v>0.13</v>
      </c>
      <c r="P480" s="119">
        <f t="shared" si="7"/>
        <v>0.17</v>
      </c>
    </row>
    <row r="481" spans="2:16" x14ac:dyDescent="0.25">
      <c r="B481" s="184">
        <v>2270005035</v>
      </c>
      <c r="C481" s="184">
        <v>0</v>
      </c>
      <c r="D481" s="184">
        <v>11</v>
      </c>
      <c r="E481" s="184">
        <v>1.57</v>
      </c>
      <c r="F481" s="184">
        <v>1.57</v>
      </c>
      <c r="G481" s="184">
        <v>0.8</v>
      </c>
      <c r="H481" s="184">
        <v>0.57999999999999996</v>
      </c>
      <c r="I481" s="184">
        <v>0.57999999999999996</v>
      </c>
      <c r="J481" s="184">
        <v>0.57999999999999996</v>
      </c>
      <c r="K481" s="184">
        <v>0.55000000000000004</v>
      </c>
      <c r="L481" s="184">
        <v>0.55000000000000004</v>
      </c>
      <c r="M481" s="184">
        <v>0.13</v>
      </c>
      <c r="N481" s="184">
        <v>0.13</v>
      </c>
      <c r="P481" s="119">
        <f t="shared" si="7"/>
        <v>0.56499999999999995</v>
      </c>
    </row>
    <row r="482" spans="2:16" x14ac:dyDescent="0.25">
      <c r="B482" s="184">
        <v>2270005035</v>
      </c>
      <c r="C482" s="184">
        <v>11</v>
      </c>
      <c r="D482" s="184">
        <v>16</v>
      </c>
      <c r="E482" s="184">
        <v>1.78</v>
      </c>
      <c r="F482" s="184">
        <v>1.78</v>
      </c>
      <c r="G482" s="184">
        <v>0.46</v>
      </c>
      <c r="H482" s="184">
        <v>0.46</v>
      </c>
      <c r="I482" s="184">
        <v>0.46</v>
      </c>
      <c r="J482" s="184">
        <v>0.46</v>
      </c>
      <c r="K482" s="184">
        <v>0.44</v>
      </c>
      <c r="L482" s="184">
        <v>0.44</v>
      </c>
      <c r="M482" s="184">
        <v>0.13</v>
      </c>
      <c r="N482" s="184">
        <v>0.13</v>
      </c>
      <c r="P482" s="119">
        <f t="shared" si="7"/>
        <v>0.45</v>
      </c>
    </row>
    <row r="483" spans="2:16" x14ac:dyDescent="0.25">
      <c r="B483" s="184">
        <v>2270005035</v>
      </c>
      <c r="C483" s="184">
        <v>16</v>
      </c>
      <c r="D483" s="184">
        <v>25</v>
      </c>
      <c r="E483" s="184">
        <v>1.78</v>
      </c>
      <c r="F483" s="184">
        <v>1.78</v>
      </c>
      <c r="G483" s="184">
        <v>0.46</v>
      </c>
      <c r="H483" s="184">
        <v>0.46</v>
      </c>
      <c r="I483" s="184">
        <v>0.46</v>
      </c>
      <c r="J483" s="184">
        <v>0.46</v>
      </c>
      <c r="K483" s="184">
        <v>0.44</v>
      </c>
      <c r="L483" s="184">
        <v>0.44</v>
      </c>
      <c r="M483" s="184">
        <v>0.13</v>
      </c>
      <c r="N483" s="184">
        <v>0.13</v>
      </c>
      <c r="P483" s="119">
        <f t="shared" si="7"/>
        <v>0.45</v>
      </c>
    </row>
    <row r="484" spans="2:16" x14ac:dyDescent="0.25">
      <c r="B484" s="184">
        <v>2270005035</v>
      </c>
      <c r="C484" s="184">
        <v>25</v>
      </c>
      <c r="D484" s="184">
        <v>50</v>
      </c>
      <c r="E484" s="184">
        <v>1.88</v>
      </c>
      <c r="F484" s="184">
        <v>1.88</v>
      </c>
      <c r="G484" s="184">
        <v>0.28999999999999998</v>
      </c>
      <c r="H484" s="184">
        <v>0.28999999999999998</v>
      </c>
      <c r="I484" s="184">
        <v>0.28999999999999998</v>
      </c>
      <c r="J484" s="184">
        <v>0.28999999999999998</v>
      </c>
      <c r="K484" s="184">
        <v>0.28000000000000003</v>
      </c>
      <c r="L484" s="184">
        <v>0.28000000000000003</v>
      </c>
      <c r="M484" s="184">
        <v>0.13</v>
      </c>
      <c r="N484" s="184">
        <v>0.13</v>
      </c>
      <c r="P484" s="119">
        <f t="shared" si="7"/>
        <v>0.28500000000000003</v>
      </c>
    </row>
    <row r="485" spans="2:16" x14ac:dyDescent="0.25">
      <c r="B485" s="184">
        <v>2270005035</v>
      </c>
      <c r="C485" s="184">
        <v>50</v>
      </c>
      <c r="D485" s="184">
        <v>75</v>
      </c>
      <c r="E485" s="184">
        <v>2.33</v>
      </c>
      <c r="F485" s="184">
        <v>1.03</v>
      </c>
      <c r="G485" s="184">
        <v>0.54</v>
      </c>
      <c r="H485" s="184">
        <v>0.38</v>
      </c>
      <c r="I485" s="184">
        <v>0.19</v>
      </c>
      <c r="J485" s="184">
        <v>0.19</v>
      </c>
      <c r="K485" s="184">
        <v>0.18</v>
      </c>
      <c r="L485" s="184">
        <v>0.18</v>
      </c>
      <c r="M485" s="184">
        <v>0.13</v>
      </c>
      <c r="N485" s="184">
        <v>0.13</v>
      </c>
      <c r="P485" s="119">
        <f t="shared" si="7"/>
        <v>0.185</v>
      </c>
    </row>
    <row r="486" spans="2:16" x14ac:dyDescent="0.25">
      <c r="B486" s="184">
        <v>2270005035</v>
      </c>
      <c r="C486" s="184">
        <v>75</v>
      </c>
      <c r="D486" s="184">
        <v>100</v>
      </c>
      <c r="E486" s="184">
        <v>2.33</v>
      </c>
      <c r="F486" s="184">
        <v>1.03</v>
      </c>
      <c r="G486" s="184">
        <v>0.54</v>
      </c>
      <c r="H486" s="184">
        <v>0.38</v>
      </c>
      <c r="I486" s="184">
        <v>0.19</v>
      </c>
      <c r="J486" s="184">
        <v>0.19</v>
      </c>
      <c r="K486" s="184">
        <v>0.18</v>
      </c>
      <c r="L486" s="184">
        <v>0.18</v>
      </c>
      <c r="M486" s="184">
        <v>0.13</v>
      </c>
      <c r="N486" s="184">
        <v>0.13</v>
      </c>
      <c r="P486" s="119">
        <f t="shared" si="7"/>
        <v>0.185</v>
      </c>
    </row>
    <row r="487" spans="2:16" x14ac:dyDescent="0.25">
      <c r="B487" s="184">
        <v>2270005035</v>
      </c>
      <c r="C487" s="184">
        <v>100</v>
      </c>
      <c r="D487" s="184">
        <v>175</v>
      </c>
      <c r="E487" s="184">
        <v>2.33</v>
      </c>
      <c r="F487" s="184">
        <v>0.71</v>
      </c>
      <c r="G487" s="184">
        <v>0.35</v>
      </c>
      <c r="H487" s="184">
        <v>0.35</v>
      </c>
      <c r="I487" s="184">
        <v>0.19</v>
      </c>
      <c r="J487" s="184">
        <v>0.19</v>
      </c>
      <c r="K487" s="184">
        <v>0.19</v>
      </c>
      <c r="L487" s="184">
        <v>0.18</v>
      </c>
      <c r="M487" s="184">
        <v>0.13</v>
      </c>
      <c r="N487" s="184">
        <v>0.13</v>
      </c>
      <c r="P487" s="119">
        <f t="shared" si="7"/>
        <v>0.19</v>
      </c>
    </row>
    <row r="488" spans="2:16" x14ac:dyDescent="0.25">
      <c r="B488" s="184">
        <v>2270005035</v>
      </c>
      <c r="C488" s="184">
        <v>175</v>
      </c>
      <c r="D488" s="184">
        <v>300</v>
      </c>
      <c r="E488" s="184">
        <v>2.33</v>
      </c>
      <c r="F488" s="184">
        <v>0.71</v>
      </c>
      <c r="G488" s="184">
        <v>0.32</v>
      </c>
      <c r="H488" s="184">
        <v>0.32</v>
      </c>
      <c r="I488" s="184">
        <v>0.19</v>
      </c>
      <c r="J488" s="184">
        <v>0.19</v>
      </c>
      <c r="K488" s="184">
        <v>0.19</v>
      </c>
      <c r="L488" s="184">
        <v>0.18</v>
      </c>
      <c r="M488" s="184">
        <v>0.13</v>
      </c>
      <c r="N488" s="184">
        <v>0.13</v>
      </c>
      <c r="P488" s="119">
        <f t="shared" si="7"/>
        <v>0.19</v>
      </c>
    </row>
    <row r="489" spans="2:16" x14ac:dyDescent="0.25">
      <c r="B489" s="184">
        <v>2270005035</v>
      </c>
      <c r="C489" s="184">
        <v>300</v>
      </c>
      <c r="D489" s="184">
        <v>600</v>
      </c>
      <c r="E489" s="184">
        <v>2.33</v>
      </c>
      <c r="F489" s="184">
        <v>0.71</v>
      </c>
      <c r="G489" s="184">
        <v>0.21</v>
      </c>
      <c r="H489" s="184">
        <v>0.17</v>
      </c>
      <c r="I489" s="184">
        <v>0.17</v>
      </c>
      <c r="J489" s="184">
        <v>0.17</v>
      </c>
      <c r="K489" s="184">
        <v>0.17</v>
      </c>
      <c r="L489" s="184">
        <v>0.17</v>
      </c>
      <c r="M489" s="184">
        <v>0.13</v>
      </c>
      <c r="N489" s="184">
        <v>0.13</v>
      </c>
      <c r="P489" s="119">
        <f t="shared" si="7"/>
        <v>0.17</v>
      </c>
    </row>
    <row r="490" spans="2:16" x14ac:dyDescent="0.25">
      <c r="B490" s="184">
        <v>2270005035</v>
      </c>
      <c r="C490" s="184">
        <v>600</v>
      </c>
      <c r="D490" s="184">
        <v>750</v>
      </c>
      <c r="E490" s="184">
        <v>2.33</v>
      </c>
      <c r="F490" s="184">
        <v>0.71</v>
      </c>
      <c r="G490" s="184">
        <v>0.15</v>
      </c>
      <c r="H490" s="184">
        <v>0.17</v>
      </c>
      <c r="I490" s="184">
        <v>0.17</v>
      </c>
      <c r="J490" s="184">
        <v>0.17</v>
      </c>
      <c r="K490" s="184">
        <v>0.17</v>
      </c>
      <c r="L490" s="184">
        <v>0.17</v>
      </c>
      <c r="M490" s="184">
        <v>0.13</v>
      </c>
      <c r="N490" s="184">
        <v>0.13</v>
      </c>
      <c r="P490" s="119">
        <f t="shared" si="7"/>
        <v>0.17</v>
      </c>
    </row>
    <row r="491" spans="2:16" x14ac:dyDescent="0.25">
      <c r="B491" s="184">
        <v>2270005035</v>
      </c>
      <c r="C491" s="184">
        <v>750</v>
      </c>
      <c r="D491" s="184">
        <v>9999</v>
      </c>
      <c r="E491" s="184">
        <v>2.33</v>
      </c>
      <c r="F491" s="184">
        <v>0.71</v>
      </c>
      <c r="G491" s="184">
        <v>0.3</v>
      </c>
      <c r="H491" s="184">
        <v>0.17</v>
      </c>
      <c r="I491" s="184">
        <v>0.17</v>
      </c>
      <c r="J491" s="184">
        <v>0.17</v>
      </c>
      <c r="K491" s="184">
        <v>0.17</v>
      </c>
      <c r="L491" s="184">
        <v>0.17</v>
      </c>
      <c r="M491" s="184">
        <v>0.28000000000000003</v>
      </c>
      <c r="N491" s="184">
        <v>0.13</v>
      </c>
      <c r="P491" s="119">
        <f t="shared" si="7"/>
        <v>0.17</v>
      </c>
    </row>
    <row r="492" spans="2:16" x14ac:dyDescent="0.25">
      <c r="B492" s="184">
        <v>2270005040</v>
      </c>
      <c r="C492" s="184">
        <v>0</v>
      </c>
      <c r="D492" s="184">
        <v>11</v>
      </c>
      <c r="E492" s="184">
        <v>1.57</v>
      </c>
      <c r="F492" s="184">
        <v>1.57</v>
      </c>
      <c r="G492" s="184">
        <v>0.8</v>
      </c>
      <c r="H492" s="184">
        <v>0.57999999999999996</v>
      </c>
      <c r="I492" s="184">
        <v>0.57999999999999996</v>
      </c>
      <c r="J492" s="184">
        <v>0.57999999999999996</v>
      </c>
      <c r="K492" s="184">
        <v>0.55000000000000004</v>
      </c>
      <c r="L492" s="184">
        <v>0.55000000000000004</v>
      </c>
      <c r="M492" s="184">
        <v>0.13</v>
      </c>
      <c r="N492" s="184">
        <v>0.13</v>
      </c>
      <c r="P492" s="119">
        <f t="shared" si="7"/>
        <v>0.56499999999999995</v>
      </c>
    </row>
    <row r="493" spans="2:16" x14ac:dyDescent="0.25">
      <c r="B493" s="184">
        <v>2270005040</v>
      </c>
      <c r="C493" s="184">
        <v>11</v>
      </c>
      <c r="D493" s="184">
        <v>16</v>
      </c>
      <c r="E493" s="184">
        <v>1.78</v>
      </c>
      <c r="F493" s="184">
        <v>1.78</v>
      </c>
      <c r="G493" s="184">
        <v>0.46</v>
      </c>
      <c r="H493" s="184">
        <v>0.46</v>
      </c>
      <c r="I493" s="184">
        <v>0.46</v>
      </c>
      <c r="J493" s="184">
        <v>0.46</v>
      </c>
      <c r="K493" s="184">
        <v>0.44</v>
      </c>
      <c r="L493" s="184">
        <v>0.44</v>
      </c>
      <c r="M493" s="184">
        <v>0.13</v>
      </c>
      <c r="N493" s="184">
        <v>0.13</v>
      </c>
      <c r="P493" s="119">
        <f t="shared" si="7"/>
        <v>0.45</v>
      </c>
    </row>
    <row r="494" spans="2:16" x14ac:dyDescent="0.25">
      <c r="B494" s="184">
        <v>2270005040</v>
      </c>
      <c r="C494" s="184">
        <v>16</v>
      </c>
      <c r="D494" s="184">
        <v>25</v>
      </c>
      <c r="E494" s="184">
        <v>1.78</v>
      </c>
      <c r="F494" s="184">
        <v>1.78</v>
      </c>
      <c r="G494" s="184">
        <v>0.46</v>
      </c>
      <c r="H494" s="184">
        <v>0.46</v>
      </c>
      <c r="I494" s="184">
        <v>0.46</v>
      </c>
      <c r="J494" s="184">
        <v>0.46</v>
      </c>
      <c r="K494" s="184">
        <v>0.44</v>
      </c>
      <c r="L494" s="184">
        <v>0.44</v>
      </c>
      <c r="M494" s="184">
        <v>0.13</v>
      </c>
      <c r="N494" s="184">
        <v>0.13</v>
      </c>
      <c r="P494" s="119">
        <f t="shared" si="7"/>
        <v>0.45</v>
      </c>
    </row>
    <row r="495" spans="2:16" x14ac:dyDescent="0.25">
      <c r="B495" s="184">
        <v>2270005040</v>
      </c>
      <c r="C495" s="184">
        <v>25</v>
      </c>
      <c r="D495" s="184">
        <v>50</v>
      </c>
      <c r="E495" s="184">
        <v>1.88</v>
      </c>
      <c r="F495" s="184">
        <v>1.88</v>
      </c>
      <c r="G495" s="184">
        <v>0.28999999999999998</v>
      </c>
      <c r="H495" s="184">
        <v>0.28999999999999998</v>
      </c>
      <c r="I495" s="184">
        <v>0.28999999999999998</v>
      </c>
      <c r="J495" s="184">
        <v>0.28999999999999998</v>
      </c>
      <c r="K495" s="184">
        <v>0.28000000000000003</v>
      </c>
      <c r="L495" s="184">
        <v>0.28000000000000003</v>
      </c>
      <c r="M495" s="184">
        <v>0.13</v>
      </c>
      <c r="N495" s="184">
        <v>0.13</v>
      </c>
      <c r="P495" s="119">
        <f t="shared" si="7"/>
        <v>0.28500000000000003</v>
      </c>
    </row>
    <row r="496" spans="2:16" x14ac:dyDescent="0.25">
      <c r="B496" s="184">
        <v>2270005040</v>
      </c>
      <c r="C496" s="184">
        <v>50</v>
      </c>
      <c r="D496" s="184">
        <v>75</v>
      </c>
      <c r="E496" s="184">
        <v>1.25</v>
      </c>
      <c r="F496" s="184">
        <v>1.03</v>
      </c>
      <c r="G496" s="184">
        <v>0.54</v>
      </c>
      <c r="H496" s="184">
        <v>0.38</v>
      </c>
      <c r="I496" s="184">
        <v>0.19</v>
      </c>
      <c r="J496" s="184">
        <v>0.19</v>
      </c>
      <c r="K496" s="184">
        <v>0.18</v>
      </c>
      <c r="L496" s="184">
        <v>0.18</v>
      </c>
      <c r="M496" s="184">
        <v>0.13</v>
      </c>
      <c r="N496" s="184">
        <v>0.13</v>
      </c>
      <c r="P496" s="119">
        <f t="shared" si="7"/>
        <v>0.185</v>
      </c>
    </row>
    <row r="497" spans="2:16" x14ac:dyDescent="0.25">
      <c r="B497" s="184">
        <v>2270005040</v>
      </c>
      <c r="C497" s="184">
        <v>75</v>
      </c>
      <c r="D497" s="184">
        <v>100</v>
      </c>
      <c r="E497" s="184">
        <v>1.25</v>
      </c>
      <c r="F497" s="184">
        <v>1.03</v>
      </c>
      <c r="G497" s="184">
        <v>0.54</v>
      </c>
      <c r="H497" s="184">
        <v>0.38</v>
      </c>
      <c r="I497" s="184">
        <v>0.19</v>
      </c>
      <c r="J497" s="184">
        <v>0.19</v>
      </c>
      <c r="K497" s="184">
        <v>0.18</v>
      </c>
      <c r="L497" s="184">
        <v>0.18</v>
      </c>
      <c r="M497" s="184">
        <v>0.13</v>
      </c>
      <c r="N497" s="184">
        <v>0.13</v>
      </c>
      <c r="P497" s="119">
        <f t="shared" si="7"/>
        <v>0.185</v>
      </c>
    </row>
    <row r="498" spans="2:16" x14ac:dyDescent="0.25">
      <c r="B498" s="184">
        <v>2270005040</v>
      </c>
      <c r="C498" s="184">
        <v>100</v>
      </c>
      <c r="D498" s="184">
        <v>175</v>
      </c>
      <c r="E498" s="184">
        <v>1.25</v>
      </c>
      <c r="F498" s="184">
        <v>0.71</v>
      </c>
      <c r="G498" s="184">
        <v>0.35</v>
      </c>
      <c r="H498" s="184">
        <v>0.35</v>
      </c>
      <c r="I498" s="184">
        <v>0.19</v>
      </c>
      <c r="J498" s="184">
        <v>0.19</v>
      </c>
      <c r="K498" s="184">
        <v>0.19</v>
      </c>
      <c r="L498" s="184">
        <v>0.18</v>
      </c>
      <c r="M498" s="184">
        <v>0.13</v>
      </c>
      <c r="N498" s="184">
        <v>0.13</v>
      </c>
      <c r="P498" s="119">
        <f t="shared" si="7"/>
        <v>0.19</v>
      </c>
    </row>
    <row r="499" spans="2:16" x14ac:dyDescent="0.25">
      <c r="B499" s="184">
        <v>2270005040</v>
      </c>
      <c r="C499" s="184">
        <v>175</v>
      </c>
      <c r="D499" s="184">
        <v>300</v>
      </c>
      <c r="E499" s="184">
        <v>1.25</v>
      </c>
      <c r="F499" s="184">
        <v>0.71</v>
      </c>
      <c r="G499" s="184">
        <v>0.32</v>
      </c>
      <c r="H499" s="184">
        <v>0.32</v>
      </c>
      <c r="I499" s="184">
        <v>0.19</v>
      </c>
      <c r="J499" s="184">
        <v>0.19</v>
      </c>
      <c r="K499" s="184">
        <v>0.19</v>
      </c>
      <c r="L499" s="184">
        <v>0.18</v>
      </c>
      <c r="M499" s="184">
        <v>0.13</v>
      </c>
      <c r="N499" s="184">
        <v>0.13</v>
      </c>
      <c r="P499" s="119">
        <f t="shared" si="7"/>
        <v>0.19</v>
      </c>
    </row>
    <row r="500" spans="2:16" x14ac:dyDescent="0.25">
      <c r="B500" s="184">
        <v>2270005040</v>
      </c>
      <c r="C500" s="184">
        <v>300</v>
      </c>
      <c r="D500" s="184">
        <v>600</v>
      </c>
      <c r="E500" s="184">
        <v>1.25</v>
      </c>
      <c r="F500" s="184">
        <v>0.71</v>
      </c>
      <c r="G500" s="184">
        <v>0.21</v>
      </c>
      <c r="H500" s="184">
        <v>0.17</v>
      </c>
      <c r="I500" s="184">
        <v>0.17</v>
      </c>
      <c r="J500" s="184">
        <v>0.17</v>
      </c>
      <c r="K500" s="184">
        <v>0.17</v>
      </c>
      <c r="L500" s="184">
        <v>0.17</v>
      </c>
      <c r="M500" s="184">
        <v>0.13</v>
      </c>
      <c r="N500" s="184">
        <v>0.13</v>
      </c>
      <c r="P500" s="119">
        <f t="shared" si="7"/>
        <v>0.17</v>
      </c>
    </row>
    <row r="501" spans="2:16" x14ac:dyDescent="0.25">
      <c r="B501" s="184">
        <v>2270005040</v>
      </c>
      <c r="C501" s="184">
        <v>600</v>
      </c>
      <c r="D501" s="184">
        <v>750</v>
      </c>
      <c r="E501" s="184">
        <v>1.25</v>
      </c>
      <c r="F501" s="184">
        <v>0.71</v>
      </c>
      <c r="G501" s="184">
        <v>0.15</v>
      </c>
      <c r="H501" s="184">
        <v>0.17</v>
      </c>
      <c r="I501" s="184">
        <v>0.17</v>
      </c>
      <c r="J501" s="184">
        <v>0.17</v>
      </c>
      <c r="K501" s="184">
        <v>0.17</v>
      </c>
      <c r="L501" s="184">
        <v>0.17</v>
      </c>
      <c r="M501" s="184">
        <v>0.13</v>
      </c>
      <c r="N501" s="184">
        <v>0.13</v>
      </c>
      <c r="P501" s="119">
        <f t="shared" si="7"/>
        <v>0.17</v>
      </c>
    </row>
    <row r="502" spans="2:16" x14ac:dyDescent="0.25">
      <c r="B502" s="184">
        <v>2270005040</v>
      </c>
      <c r="C502" s="184">
        <v>750</v>
      </c>
      <c r="D502" s="184">
        <v>9999</v>
      </c>
      <c r="E502" s="184">
        <v>1.25</v>
      </c>
      <c r="F502" s="184">
        <v>0.71</v>
      </c>
      <c r="G502" s="184">
        <v>0.3</v>
      </c>
      <c r="H502" s="184">
        <v>0.17</v>
      </c>
      <c r="I502" s="184">
        <v>0.17</v>
      </c>
      <c r="J502" s="184">
        <v>0.17</v>
      </c>
      <c r="K502" s="184">
        <v>0.17</v>
      </c>
      <c r="L502" s="184">
        <v>0.17</v>
      </c>
      <c r="M502" s="184">
        <v>0.28000000000000003</v>
      </c>
      <c r="N502" s="184">
        <v>0.13</v>
      </c>
      <c r="P502" s="119">
        <f t="shared" si="7"/>
        <v>0.17</v>
      </c>
    </row>
    <row r="503" spans="2:16" x14ac:dyDescent="0.25">
      <c r="B503" s="184">
        <v>2270005045</v>
      </c>
      <c r="C503" s="184">
        <v>0</v>
      </c>
      <c r="D503" s="184">
        <v>11</v>
      </c>
      <c r="E503" s="184">
        <v>1.57</v>
      </c>
      <c r="F503" s="184">
        <v>1.57</v>
      </c>
      <c r="G503" s="184">
        <v>0.8</v>
      </c>
      <c r="H503" s="184">
        <v>0.57999999999999996</v>
      </c>
      <c r="I503" s="184">
        <v>0.57999999999999996</v>
      </c>
      <c r="J503" s="184">
        <v>0.57999999999999996</v>
      </c>
      <c r="K503" s="184">
        <v>0.55000000000000004</v>
      </c>
      <c r="L503" s="184">
        <v>0.55000000000000004</v>
      </c>
      <c r="M503" s="184">
        <v>0.13</v>
      </c>
      <c r="N503" s="184">
        <v>0.13</v>
      </c>
      <c r="P503" s="119">
        <f t="shared" si="7"/>
        <v>0.56499999999999995</v>
      </c>
    </row>
    <row r="504" spans="2:16" x14ac:dyDescent="0.25">
      <c r="B504" s="184">
        <v>2270005045</v>
      </c>
      <c r="C504" s="184">
        <v>11</v>
      </c>
      <c r="D504" s="184">
        <v>16</v>
      </c>
      <c r="E504" s="184">
        <v>1.78</v>
      </c>
      <c r="F504" s="184">
        <v>1.78</v>
      </c>
      <c r="G504" s="184">
        <v>0.46</v>
      </c>
      <c r="H504" s="184">
        <v>0.46</v>
      </c>
      <c r="I504" s="184">
        <v>0.46</v>
      </c>
      <c r="J504" s="184">
        <v>0.46</v>
      </c>
      <c r="K504" s="184">
        <v>0.44</v>
      </c>
      <c r="L504" s="184">
        <v>0.44</v>
      </c>
      <c r="M504" s="184">
        <v>0.13</v>
      </c>
      <c r="N504" s="184">
        <v>0.13</v>
      </c>
      <c r="P504" s="119">
        <f t="shared" si="7"/>
        <v>0.45</v>
      </c>
    </row>
    <row r="505" spans="2:16" x14ac:dyDescent="0.25">
      <c r="B505" s="184">
        <v>2270005045</v>
      </c>
      <c r="C505" s="184">
        <v>16</v>
      </c>
      <c r="D505" s="184">
        <v>25</v>
      </c>
      <c r="E505" s="184">
        <v>1.78</v>
      </c>
      <c r="F505" s="184">
        <v>1.78</v>
      </c>
      <c r="G505" s="184">
        <v>0.46</v>
      </c>
      <c r="H505" s="184">
        <v>0.46</v>
      </c>
      <c r="I505" s="184">
        <v>0.46</v>
      </c>
      <c r="J505" s="184">
        <v>0.46</v>
      </c>
      <c r="K505" s="184">
        <v>0.44</v>
      </c>
      <c r="L505" s="184">
        <v>0.44</v>
      </c>
      <c r="M505" s="184">
        <v>0.13</v>
      </c>
      <c r="N505" s="184">
        <v>0.13</v>
      </c>
      <c r="P505" s="119">
        <f t="shared" si="7"/>
        <v>0.45</v>
      </c>
    </row>
    <row r="506" spans="2:16" x14ac:dyDescent="0.25">
      <c r="B506" s="184">
        <v>2270005045</v>
      </c>
      <c r="C506" s="184">
        <v>25</v>
      </c>
      <c r="D506" s="184">
        <v>50</v>
      </c>
      <c r="E506" s="184">
        <v>1.88</v>
      </c>
      <c r="F506" s="184">
        <v>1.88</v>
      </c>
      <c r="G506" s="184">
        <v>0.28999999999999998</v>
      </c>
      <c r="H506" s="184">
        <v>0.28999999999999998</v>
      </c>
      <c r="I506" s="184">
        <v>0.28999999999999998</v>
      </c>
      <c r="J506" s="184">
        <v>0.28999999999999998</v>
      </c>
      <c r="K506" s="184">
        <v>0.28000000000000003</v>
      </c>
      <c r="L506" s="184">
        <v>0.28000000000000003</v>
      </c>
      <c r="M506" s="184">
        <v>0.13</v>
      </c>
      <c r="N506" s="184">
        <v>0.13</v>
      </c>
      <c r="P506" s="119">
        <f t="shared" si="7"/>
        <v>0.28500000000000003</v>
      </c>
    </row>
    <row r="507" spans="2:16" x14ac:dyDescent="0.25">
      <c r="B507" s="184">
        <v>2270005045</v>
      </c>
      <c r="C507" s="184">
        <v>50</v>
      </c>
      <c r="D507" s="184">
        <v>75</v>
      </c>
      <c r="E507" s="184">
        <v>0.94</v>
      </c>
      <c r="F507" s="184">
        <v>1.03</v>
      </c>
      <c r="G507" s="184">
        <v>0.54</v>
      </c>
      <c r="H507" s="184">
        <v>0.38</v>
      </c>
      <c r="I507" s="184">
        <v>0.19</v>
      </c>
      <c r="J507" s="184">
        <v>0.19</v>
      </c>
      <c r="K507" s="184">
        <v>0.18</v>
      </c>
      <c r="L507" s="184">
        <v>0.18</v>
      </c>
      <c r="M507" s="184">
        <v>0.13</v>
      </c>
      <c r="N507" s="184">
        <v>0.13</v>
      </c>
      <c r="P507" s="119">
        <f t="shared" si="7"/>
        <v>0.185</v>
      </c>
    </row>
    <row r="508" spans="2:16" x14ac:dyDescent="0.25">
      <c r="B508" s="184">
        <v>2270005045</v>
      </c>
      <c r="C508" s="184">
        <v>75</v>
      </c>
      <c r="D508" s="184">
        <v>100</v>
      </c>
      <c r="E508" s="184">
        <v>0.94</v>
      </c>
      <c r="F508" s="184">
        <v>1.03</v>
      </c>
      <c r="G508" s="184">
        <v>0.54</v>
      </c>
      <c r="H508" s="184">
        <v>0.38</v>
      </c>
      <c r="I508" s="184">
        <v>0.19</v>
      </c>
      <c r="J508" s="184">
        <v>0.19</v>
      </c>
      <c r="K508" s="184">
        <v>0.18</v>
      </c>
      <c r="L508" s="184">
        <v>0.18</v>
      </c>
      <c r="M508" s="184">
        <v>0.13</v>
      </c>
      <c r="N508" s="184">
        <v>0.13</v>
      </c>
      <c r="P508" s="119">
        <f t="shared" si="7"/>
        <v>0.185</v>
      </c>
    </row>
    <row r="509" spans="2:16" x14ac:dyDescent="0.25">
      <c r="B509" s="184">
        <v>2270005045</v>
      </c>
      <c r="C509" s="184">
        <v>100</v>
      </c>
      <c r="D509" s="184">
        <v>175</v>
      </c>
      <c r="E509" s="184">
        <v>0.94</v>
      </c>
      <c r="F509" s="184">
        <v>0.71</v>
      </c>
      <c r="G509" s="184">
        <v>0.35</v>
      </c>
      <c r="H509" s="184">
        <v>0.35</v>
      </c>
      <c r="I509" s="184">
        <v>0.19</v>
      </c>
      <c r="J509" s="184">
        <v>0.19</v>
      </c>
      <c r="K509" s="184">
        <v>0.19</v>
      </c>
      <c r="L509" s="184">
        <v>0.18</v>
      </c>
      <c r="M509" s="184">
        <v>0.13</v>
      </c>
      <c r="N509" s="184">
        <v>0.13</v>
      </c>
      <c r="P509" s="119">
        <f t="shared" si="7"/>
        <v>0.19</v>
      </c>
    </row>
    <row r="510" spans="2:16" x14ac:dyDescent="0.25">
      <c r="B510" s="184">
        <v>2270005045</v>
      </c>
      <c r="C510" s="184">
        <v>175</v>
      </c>
      <c r="D510" s="184">
        <v>300</v>
      </c>
      <c r="E510" s="184">
        <v>0.94</v>
      </c>
      <c r="F510" s="184">
        <v>0.71</v>
      </c>
      <c r="G510" s="184">
        <v>0.32</v>
      </c>
      <c r="H510" s="184">
        <v>0.32</v>
      </c>
      <c r="I510" s="184">
        <v>0.19</v>
      </c>
      <c r="J510" s="184">
        <v>0.19</v>
      </c>
      <c r="K510" s="184">
        <v>0.19</v>
      </c>
      <c r="L510" s="184">
        <v>0.18</v>
      </c>
      <c r="M510" s="184">
        <v>0.13</v>
      </c>
      <c r="N510" s="184">
        <v>0.13</v>
      </c>
      <c r="P510" s="119">
        <f t="shared" si="7"/>
        <v>0.19</v>
      </c>
    </row>
    <row r="511" spans="2:16" x14ac:dyDescent="0.25">
      <c r="B511" s="184">
        <v>2270005045</v>
      </c>
      <c r="C511" s="184">
        <v>300</v>
      </c>
      <c r="D511" s="184">
        <v>600</v>
      </c>
      <c r="E511" s="184">
        <v>0.94</v>
      </c>
      <c r="F511" s="184">
        <v>0.71</v>
      </c>
      <c r="G511" s="184">
        <v>0.21</v>
      </c>
      <c r="H511" s="184">
        <v>0.17</v>
      </c>
      <c r="I511" s="184">
        <v>0.17</v>
      </c>
      <c r="J511" s="184">
        <v>0.17</v>
      </c>
      <c r="K511" s="184">
        <v>0.17</v>
      </c>
      <c r="L511" s="184">
        <v>0.17</v>
      </c>
      <c r="M511" s="184">
        <v>0.13</v>
      </c>
      <c r="N511" s="184">
        <v>0.13</v>
      </c>
      <c r="P511" s="119">
        <f t="shared" si="7"/>
        <v>0.17</v>
      </c>
    </row>
    <row r="512" spans="2:16" x14ac:dyDescent="0.25">
      <c r="B512" s="184">
        <v>2270005045</v>
      </c>
      <c r="C512" s="184">
        <v>600</v>
      </c>
      <c r="D512" s="184">
        <v>750</v>
      </c>
      <c r="E512" s="184">
        <v>0.94</v>
      </c>
      <c r="F512" s="184">
        <v>0.71</v>
      </c>
      <c r="G512" s="184">
        <v>0.15</v>
      </c>
      <c r="H512" s="184">
        <v>0.17</v>
      </c>
      <c r="I512" s="184">
        <v>0.17</v>
      </c>
      <c r="J512" s="184">
        <v>0.17</v>
      </c>
      <c r="K512" s="184">
        <v>0.17</v>
      </c>
      <c r="L512" s="184">
        <v>0.17</v>
      </c>
      <c r="M512" s="184">
        <v>0.13</v>
      </c>
      <c r="N512" s="184">
        <v>0.13</v>
      </c>
      <c r="P512" s="119">
        <f t="shared" si="7"/>
        <v>0.17</v>
      </c>
    </row>
    <row r="513" spans="2:16" x14ac:dyDescent="0.25">
      <c r="B513" s="184">
        <v>2270005045</v>
      </c>
      <c r="C513" s="184">
        <v>750</v>
      </c>
      <c r="D513" s="184">
        <v>9999</v>
      </c>
      <c r="E513" s="184">
        <v>0.94</v>
      </c>
      <c r="F513" s="184">
        <v>0.71</v>
      </c>
      <c r="G513" s="184">
        <v>0.3</v>
      </c>
      <c r="H513" s="184">
        <v>0.17</v>
      </c>
      <c r="I513" s="184">
        <v>0.17</v>
      </c>
      <c r="J513" s="184">
        <v>0.17</v>
      </c>
      <c r="K513" s="184">
        <v>0.17</v>
      </c>
      <c r="L513" s="184">
        <v>0.17</v>
      </c>
      <c r="M513" s="184">
        <v>0.28000000000000003</v>
      </c>
      <c r="N513" s="184">
        <v>0.13</v>
      </c>
      <c r="P513" s="119">
        <f t="shared" si="7"/>
        <v>0.17</v>
      </c>
    </row>
    <row r="514" spans="2:16" x14ac:dyDescent="0.25">
      <c r="B514" s="184">
        <v>2270005055</v>
      </c>
      <c r="C514" s="184">
        <v>0</v>
      </c>
      <c r="D514" s="184">
        <v>11</v>
      </c>
      <c r="E514" s="184">
        <v>1.57</v>
      </c>
      <c r="F514" s="184">
        <v>1.57</v>
      </c>
      <c r="G514" s="184">
        <v>0.8</v>
      </c>
      <c r="H514" s="184">
        <v>0.57999999999999996</v>
      </c>
      <c r="I514" s="184">
        <v>0.57999999999999996</v>
      </c>
      <c r="J514" s="184">
        <v>0.57999999999999996</v>
      </c>
      <c r="K514" s="184">
        <v>0.55000000000000004</v>
      </c>
      <c r="L514" s="184">
        <v>0.55000000000000004</v>
      </c>
      <c r="M514" s="184">
        <v>0.13</v>
      </c>
      <c r="N514" s="184">
        <v>0.13</v>
      </c>
      <c r="P514" s="119">
        <f t="shared" si="7"/>
        <v>0.56499999999999995</v>
      </c>
    </row>
    <row r="515" spans="2:16" x14ac:dyDescent="0.25">
      <c r="B515" s="184">
        <v>2270005055</v>
      </c>
      <c r="C515" s="184">
        <v>11</v>
      </c>
      <c r="D515" s="184">
        <v>16</v>
      </c>
      <c r="E515" s="184">
        <v>1.78</v>
      </c>
      <c r="F515" s="184">
        <v>1.78</v>
      </c>
      <c r="G515" s="184">
        <v>0.46</v>
      </c>
      <c r="H515" s="184">
        <v>0.46</v>
      </c>
      <c r="I515" s="184">
        <v>0.46</v>
      </c>
      <c r="J515" s="184">
        <v>0.46</v>
      </c>
      <c r="K515" s="184">
        <v>0.44</v>
      </c>
      <c r="L515" s="184">
        <v>0.44</v>
      </c>
      <c r="M515" s="184">
        <v>0.13</v>
      </c>
      <c r="N515" s="184">
        <v>0.13</v>
      </c>
      <c r="P515" s="119">
        <f t="shared" si="7"/>
        <v>0.45</v>
      </c>
    </row>
    <row r="516" spans="2:16" x14ac:dyDescent="0.25">
      <c r="B516" s="184">
        <v>2270005055</v>
      </c>
      <c r="C516" s="184">
        <v>16</v>
      </c>
      <c r="D516" s="184">
        <v>25</v>
      </c>
      <c r="E516" s="184">
        <v>1.78</v>
      </c>
      <c r="F516" s="184">
        <v>1.78</v>
      </c>
      <c r="G516" s="184">
        <v>0.46</v>
      </c>
      <c r="H516" s="184">
        <v>0.46</v>
      </c>
      <c r="I516" s="184">
        <v>0.46</v>
      </c>
      <c r="J516" s="184">
        <v>0.46</v>
      </c>
      <c r="K516" s="184">
        <v>0.44</v>
      </c>
      <c r="L516" s="184">
        <v>0.44</v>
      </c>
      <c r="M516" s="184">
        <v>0.13</v>
      </c>
      <c r="N516" s="184">
        <v>0.13</v>
      </c>
      <c r="P516" s="119">
        <f t="shared" si="7"/>
        <v>0.45</v>
      </c>
    </row>
    <row r="517" spans="2:16" x14ac:dyDescent="0.25">
      <c r="B517" s="184">
        <v>2270005055</v>
      </c>
      <c r="C517" s="184">
        <v>25</v>
      </c>
      <c r="D517" s="184">
        <v>50</v>
      </c>
      <c r="E517" s="184">
        <v>1.88</v>
      </c>
      <c r="F517" s="184">
        <v>1.88</v>
      </c>
      <c r="G517" s="184">
        <v>0.28999999999999998</v>
      </c>
      <c r="H517" s="184">
        <v>0.28999999999999998</v>
      </c>
      <c r="I517" s="184">
        <v>0.28999999999999998</v>
      </c>
      <c r="J517" s="184">
        <v>0.28999999999999998</v>
      </c>
      <c r="K517" s="184">
        <v>0.28000000000000003</v>
      </c>
      <c r="L517" s="184">
        <v>0.28000000000000003</v>
      </c>
      <c r="M517" s="184">
        <v>0.13</v>
      </c>
      <c r="N517" s="184">
        <v>0.13</v>
      </c>
      <c r="P517" s="119">
        <f t="shared" si="7"/>
        <v>0.28500000000000003</v>
      </c>
    </row>
    <row r="518" spans="2:16" x14ac:dyDescent="0.25">
      <c r="B518" s="184">
        <v>2270005055</v>
      </c>
      <c r="C518" s="184">
        <v>50</v>
      </c>
      <c r="D518" s="184">
        <v>75</v>
      </c>
      <c r="E518" s="184">
        <v>1.9</v>
      </c>
      <c r="F518" s="184">
        <v>1.03</v>
      </c>
      <c r="G518" s="184">
        <v>0.54</v>
      </c>
      <c r="H518" s="184">
        <v>0.38</v>
      </c>
      <c r="I518" s="184">
        <v>0.19</v>
      </c>
      <c r="J518" s="184">
        <v>0.19</v>
      </c>
      <c r="K518" s="184">
        <v>0.18</v>
      </c>
      <c r="L518" s="184">
        <v>0.18</v>
      </c>
      <c r="M518" s="184">
        <v>0.13</v>
      </c>
      <c r="N518" s="184">
        <v>0.13</v>
      </c>
      <c r="P518" s="119">
        <f t="shared" si="7"/>
        <v>0.185</v>
      </c>
    </row>
    <row r="519" spans="2:16" x14ac:dyDescent="0.25">
      <c r="B519" s="184">
        <v>2270005055</v>
      </c>
      <c r="C519" s="184">
        <v>75</v>
      </c>
      <c r="D519" s="184">
        <v>100</v>
      </c>
      <c r="E519" s="184">
        <v>1.9</v>
      </c>
      <c r="F519" s="184">
        <v>1.03</v>
      </c>
      <c r="G519" s="184">
        <v>0.54</v>
      </c>
      <c r="H519" s="184">
        <v>0.38</v>
      </c>
      <c r="I519" s="184">
        <v>0.19</v>
      </c>
      <c r="J519" s="184">
        <v>0.19</v>
      </c>
      <c r="K519" s="184">
        <v>0.18</v>
      </c>
      <c r="L519" s="184">
        <v>0.18</v>
      </c>
      <c r="M519" s="184">
        <v>0.13</v>
      </c>
      <c r="N519" s="184">
        <v>0.13</v>
      </c>
      <c r="P519" s="119">
        <f t="shared" si="7"/>
        <v>0.185</v>
      </c>
    </row>
    <row r="520" spans="2:16" x14ac:dyDescent="0.25">
      <c r="B520" s="184">
        <v>2270005055</v>
      </c>
      <c r="C520" s="184">
        <v>100</v>
      </c>
      <c r="D520" s="184">
        <v>175</v>
      </c>
      <c r="E520" s="184">
        <v>1.9</v>
      </c>
      <c r="F520" s="184">
        <v>0.71</v>
      </c>
      <c r="G520" s="184">
        <v>0.35</v>
      </c>
      <c r="H520" s="184">
        <v>0.35</v>
      </c>
      <c r="I520" s="184">
        <v>0.19</v>
      </c>
      <c r="J520" s="184">
        <v>0.19</v>
      </c>
      <c r="K520" s="184">
        <v>0.19</v>
      </c>
      <c r="L520" s="184">
        <v>0.18</v>
      </c>
      <c r="M520" s="184">
        <v>0.13</v>
      </c>
      <c r="N520" s="184">
        <v>0.13</v>
      </c>
      <c r="P520" s="119">
        <f t="shared" si="7"/>
        <v>0.19</v>
      </c>
    </row>
    <row r="521" spans="2:16" x14ac:dyDescent="0.25">
      <c r="B521" s="184">
        <v>2270005055</v>
      </c>
      <c r="C521" s="184">
        <v>175</v>
      </c>
      <c r="D521" s="184">
        <v>300</v>
      </c>
      <c r="E521" s="184">
        <v>1.9</v>
      </c>
      <c r="F521" s="184">
        <v>0.71</v>
      </c>
      <c r="G521" s="184">
        <v>0.32</v>
      </c>
      <c r="H521" s="184">
        <v>0.32</v>
      </c>
      <c r="I521" s="184">
        <v>0.19</v>
      </c>
      <c r="J521" s="184">
        <v>0.19</v>
      </c>
      <c r="K521" s="184">
        <v>0.19</v>
      </c>
      <c r="L521" s="184">
        <v>0.18</v>
      </c>
      <c r="M521" s="184">
        <v>0.13</v>
      </c>
      <c r="N521" s="184">
        <v>0.13</v>
      </c>
      <c r="P521" s="119">
        <f t="shared" ref="P521:P584" si="8">H521*$G$2+I521*$G$3+K521*$G$4</f>
        <v>0.19</v>
      </c>
    </row>
    <row r="522" spans="2:16" x14ac:dyDescent="0.25">
      <c r="B522" s="184">
        <v>2270005055</v>
      </c>
      <c r="C522" s="184">
        <v>300</v>
      </c>
      <c r="D522" s="184">
        <v>600</v>
      </c>
      <c r="E522" s="184">
        <v>1.9</v>
      </c>
      <c r="F522" s="184">
        <v>0.71</v>
      </c>
      <c r="G522" s="184">
        <v>0.21</v>
      </c>
      <c r="H522" s="184">
        <v>0.17</v>
      </c>
      <c r="I522" s="184">
        <v>0.17</v>
      </c>
      <c r="J522" s="184">
        <v>0.17</v>
      </c>
      <c r="K522" s="184">
        <v>0.17</v>
      </c>
      <c r="L522" s="184">
        <v>0.17</v>
      </c>
      <c r="M522" s="184">
        <v>0.13</v>
      </c>
      <c r="N522" s="184">
        <v>0.13</v>
      </c>
      <c r="P522" s="119">
        <f t="shared" si="8"/>
        <v>0.17</v>
      </c>
    </row>
    <row r="523" spans="2:16" x14ac:dyDescent="0.25">
      <c r="B523" s="184">
        <v>2270005055</v>
      </c>
      <c r="C523" s="184">
        <v>600</v>
      </c>
      <c r="D523" s="184">
        <v>750</v>
      </c>
      <c r="E523" s="184">
        <v>1.9</v>
      </c>
      <c r="F523" s="184">
        <v>0.71</v>
      </c>
      <c r="G523" s="184">
        <v>0.15</v>
      </c>
      <c r="H523" s="184">
        <v>0.17</v>
      </c>
      <c r="I523" s="184">
        <v>0.17</v>
      </c>
      <c r="J523" s="184">
        <v>0.17</v>
      </c>
      <c r="K523" s="184">
        <v>0.17</v>
      </c>
      <c r="L523" s="184">
        <v>0.17</v>
      </c>
      <c r="M523" s="184">
        <v>0.13</v>
      </c>
      <c r="N523" s="184">
        <v>0.13</v>
      </c>
      <c r="P523" s="119">
        <f t="shared" si="8"/>
        <v>0.17</v>
      </c>
    </row>
    <row r="524" spans="2:16" x14ac:dyDescent="0.25">
      <c r="B524" s="184">
        <v>2270005055</v>
      </c>
      <c r="C524" s="184">
        <v>750</v>
      </c>
      <c r="D524" s="184">
        <v>9999</v>
      </c>
      <c r="E524" s="184">
        <v>1.9</v>
      </c>
      <c r="F524" s="184">
        <v>0.71</v>
      </c>
      <c r="G524" s="184">
        <v>0.3</v>
      </c>
      <c r="H524" s="184">
        <v>0.17</v>
      </c>
      <c r="I524" s="184">
        <v>0.17</v>
      </c>
      <c r="J524" s="184">
        <v>0.17</v>
      </c>
      <c r="K524" s="184">
        <v>0.17</v>
      </c>
      <c r="L524" s="184">
        <v>0.17</v>
      </c>
      <c r="M524" s="184">
        <v>0.28000000000000003</v>
      </c>
      <c r="N524" s="184">
        <v>0.13</v>
      </c>
      <c r="P524" s="119">
        <f t="shared" si="8"/>
        <v>0.17</v>
      </c>
    </row>
    <row r="525" spans="2:16" x14ac:dyDescent="0.25">
      <c r="B525" s="184">
        <v>2270005060</v>
      </c>
      <c r="C525" s="184">
        <v>0</v>
      </c>
      <c r="D525" s="184">
        <v>11</v>
      </c>
      <c r="E525" s="184">
        <v>1.5</v>
      </c>
      <c r="F525" s="184">
        <v>1.5</v>
      </c>
      <c r="G525" s="184">
        <v>0.76</v>
      </c>
      <c r="H525" s="184">
        <v>0.55000000000000004</v>
      </c>
      <c r="I525" s="184">
        <v>0.55000000000000004</v>
      </c>
      <c r="J525" s="184">
        <v>0.55000000000000004</v>
      </c>
      <c r="K525" s="184">
        <v>0.55000000000000004</v>
      </c>
      <c r="L525" s="184">
        <v>0.55000000000000004</v>
      </c>
      <c r="M525" s="184">
        <v>0.13</v>
      </c>
      <c r="N525" s="184">
        <v>0.13</v>
      </c>
      <c r="P525" s="119">
        <f t="shared" si="8"/>
        <v>0.55000000000000004</v>
      </c>
    </row>
    <row r="526" spans="2:16" x14ac:dyDescent="0.25">
      <c r="B526" s="184">
        <v>2270005060</v>
      </c>
      <c r="C526" s="184">
        <v>11</v>
      </c>
      <c r="D526" s="184">
        <v>16</v>
      </c>
      <c r="E526" s="184">
        <v>1.7</v>
      </c>
      <c r="F526" s="184">
        <v>1.7</v>
      </c>
      <c r="G526" s="184">
        <v>0.44</v>
      </c>
      <c r="H526" s="184">
        <v>0.44</v>
      </c>
      <c r="I526" s="184">
        <v>0.44</v>
      </c>
      <c r="J526" s="184">
        <v>0.44</v>
      </c>
      <c r="K526" s="184">
        <v>0.44</v>
      </c>
      <c r="L526" s="184">
        <v>0.44</v>
      </c>
      <c r="M526" s="184">
        <v>0.13</v>
      </c>
      <c r="N526" s="184">
        <v>0.13</v>
      </c>
      <c r="P526" s="119">
        <f t="shared" si="8"/>
        <v>0.44</v>
      </c>
    </row>
    <row r="527" spans="2:16" x14ac:dyDescent="0.25">
      <c r="B527" s="184">
        <v>2270005060</v>
      </c>
      <c r="C527" s="184">
        <v>16</v>
      </c>
      <c r="D527" s="184">
        <v>25</v>
      </c>
      <c r="E527" s="184">
        <v>1.7</v>
      </c>
      <c r="F527" s="184">
        <v>1.7</v>
      </c>
      <c r="G527" s="184">
        <v>0.44</v>
      </c>
      <c r="H527" s="184">
        <v>0.44</v>
      </c>
      <c r="I527" s="184">
        <v>0.44</v>
      </c>
      <c r="J527" s="184">
        <v>0.44</v>
      </c>
      <c r="K527" s="184">
        <v>0.44</v>
      </c>
      <c r="L527" s="184">
        <v>0.44</v>
      </c>
      <c r="M527" s="184">
        <v>0.13</v>
      </c>
      <c r="N527" s="184">
        <v>0.13</v>
      </c>
      <c r="P527" s="119">
        <f t="shared" si="8"/>
        <v>0.44</v>
      </c>
    </row>
    <row r="528" spans="2:16" x14ac:dyDescent="0.25">
      <c r="B528" s="184">
        <v>2270005060</v>
      </c>
      <c r="C528" s="184">
        <v>25</v>
      </c>
      <c r="D528" s="184">
        <v>50</v>
      </c>
      <c r="E528" s="184">
        <v>1.8</v>
      </c>
      <c r="F528" s="184">
        <v>1.8</v>
      </c>
      <c r="G528" s="184">
        <v>0.28000000000000003</v>
      </c>
      <c r="H528" s="184">
        <v>0.28000000000000003</v>
      </c>
      <c r="I528" s="184">
        <v>0.28000000000000003</v>
      </c>
      <c r="J528" s="184">
        <v>0.28000000000000003</v>
      </c>
      <c r="K528" s="184">
        <v>0.28000000000000003</v>
      </c>
      <c r="L528" s="184">
        <v>0.28000000000000003</v>
      </c>
      <c r="M528" s="184">
        <v>0.13</v>
      </c>
      <c r="N528" s="184">
        <v>0.13</v>
      </c>
      <c r="P528" s="119">
        <f t="shared" si="8"/>
        <v>0.28000000000000003</v>
      </c>
    </row>
    <row r="529" spans="2:16" x14ac:dyDescent="0.25">
      <c r="B529" s="184">
        <v>2270005060</v>
      </c>
      <c r="C529" s="184">
        <v>50</v>
      </c>
      <c r="D529" s="184">
        <v>75</v>
      </c>
      <c r="E529" s="184">
        <v>2.23</v>
      </c>
      <c r="F529" s="184">
        <v>0.99</v>
      </c>
      <c r="G529" s="184">
        <v>0.52</v>
      </c>
      <c r="H529" s="184">
        <v>0.37</v>
      </c>
      <c r="I529" s="184">
        <v>0.18</v>
      </c>
      <c r="J529" s="184">
        <v>0.18</v>
      </c>
      <c r="K529" s="184">
        <v>0.18</v>
      </c>
      <c r="L529" s="184">
        <v>0.18</v>
      </c>
      <c r="M529" s="184">
        <v>0.13</v>
      </c>
      <c r="N529" s="184">
        <v>0.13</v>
      </c>
      <c r="P529" s="119">
        <f t="shared" si="8"/>
        <v>0.18</v>
      </c>
    </row>
    <row r="530" spans="2:16" x14ac:dyDescent="0.25">
      <c r="B530" s="184">
        <v>2270005060</v>
      </c>
      <c r="C530" s="184">
        <v>75</v>
      </c>
      <c r="D530" s="184">
        <v>100</v>
      </c>
      <c r="E530" s="184">
        <v>2.23</v>
      </c>
      <c r="F530" s="184">
        <v>0.99</v>
      </c>
      <c r="G530" s="184">
        <v>0.52</v>
      </c>
      <c r="H530" s="184">
        <v>0.37</v>
      </c>
      <c r="I530" s="184">
        <v>0.18</v>
      </c>
      <c r="J530" s="184">
        <v>0.18</v>
      </c>
      <c r="K530" s="184">
        <v>0.18</v>
      </c>
      <c r="L530" s="184">
        <v>0.18</v>
      </c>
      <c r="M530" s="184">
        <v>0.13</v>
      </c>
      <c r="N530" s="184">
        <v>0.13</v>
      </c>
      <c r="P530" s="119">
        <f t="shared" si="8"/>
        <v>0.18</v>
      </c>
    </row>
    <row r="531" spans="2:16" x14ac:dyDescent="0.25">
      <c r="B531" s="184">
        <v>2270005060</v>
      </c>
      <c r="C531" s="184">
        <v>100</v>
      </c>
      <c r="D531" s="184">
        <v>175</v>
      </c>
      <c r="E531" s="184">
        <v>2.23</v>
      </c>
      <c r="F531" s="184">
        <v>0.68</v>
      </c>
      <c r="G531" s="184">
        <v>0.34</v>
      </c>
      <c r="H531" s="184">
        <v>0.34</v>
      </c>
      <c r="I531" s="184">
        <v>0.18</v>
      </c>
      <c r="J531" s="184">
        <v>0.18</v>
      </c>
      <c r="K531" s="184">
        <v>0.18</v>
      </c>
      <c r="L531" s="184">
        <v>0.18</v>
      </c>
      <c r="M531" s="184">
        <v>0.13</v>
      </c>
      <c r="N531" s="184">
        <v>0.13</v>
      </c>
      <c r="P531" s="119">
        <f t="shared" si="8"/>
        <v>0.18</v>
      </c>
    </row>
    <row r="532" spans="2:16" x14ac:dyDescent="0.25">
      <c r="B532" s="184">
        <v>2270005060</v>
      </c>
      <c r="C532" s="184">
        <v>175</v>
      </c>
      <c r="D532" s="184">
        <v>300</v>
      </c>
      <c r="E532" s="184">
        <v>2.23</v>
      </c>
      <c r="F532" s="184">
        <v>0.68</v>
      </c>
      <c r="G532" s="184">
        <v>0.31</v>
      </c>
      <c r="H532" s="184">
        <v>0.31</v>
      </c>
      <c r="I532" s="184">
        <v>0.18</v>
      </c>
      <c r="J532" s="184">
        <v>0.18</v>
      </c>
      <c r="K532" s="184">
        <v>0.18</v>
      </c>
      <c r="L532" s="184">
        <v>0.18</v>
      </c>
      <c r="M532" s="184">
        <v>0.13</v>
      </c>
      <c r="N532" s="184">
        <v>0.13</v>
      </c>
      <c r="P532" s="119">
        <f t="shared" si="8"/>
        <v>0.18</v>
      </c>
    </row>
    <row r="533" spans="2:16" x14ac:dyDescent="0.25">
      <c r="B533" s="184">
        <v>2270005060</v>
      </c>
      <c r="C533" s="184">
        <v>300</v>
      </c>
      <c r="D533" s="184">
        <v>600</v>
      </c>
      <c r="E533" s="184">
        <v>2.23</v>
      </c>
      <c r="F533" s="184">
        <v>0.68</v>
      </c>
      <c r="G533" s="184">
        <v>0.2</v>
      </c>
      <c r="H533" s="184">
        <v>0.17</v>
      </c>
      <c r="I533" s="184">
        <v>0.17</v>
      </c>
      <c r="J533" s="184">
        <v>0.17</v>
      </c>
      <c r="K533" s="184">
        <v>0.17</v>
      </c>
      <c r="L533" s="184">
        <v>0.17</v>
      </c>
      <c r="M533" s="184">
        <v>0.13</v>
      </c>
      <c r="N533" s="184">
        <v>0.13</v>
      </c>
      <c r="P533" s="119">
        <f t="shared" si="8"/>
        <v>0.17</v>
      </c>
    </row>
    <row r="534" spans="2:16" x14ac:dyDescent="0.25">
      <c r="B534" s="184">
        <v>2270005060</v>
      </c>
      <c r="C534" s="184">
        <v>600</v>
      </c>
      <c r="D534" s="184">
        <v>750</v>
      </c>
      <c r="E534" s="184">
        <v>2.23</v>
      </c>
      <c r="F534" s="184">
        <v>0.68</v>
      </c>
      <c r="G534" s="184">
        <v>0.15</v>
      </c>
      <c r="H534" s="184">
        <v>0.17</v>
      </c>
      <c r="I534" s="184">
        <v>0.17</v>
      </c>
      <c r="J534" s="184">
        <v>0.17</v>
      </c>
      <c r="K534" s="184">
        <v>0.17</v>
      </c>
      <c r="L534" s="184">
        <v>0.17</v>
      </c>
      <c r="M534" s="184">
        <v>0.13</v>
      </c>
      <c r="N534" s="184">
        <v>0.13</v>
      </c>
      <c r="P534" s="119">
        <f t="shared" si="8"/>
        <v>0.17</v>
      </c>
    </row>
    <row r="535" spans="2:16" x14ac:dyDescent="0.25">
      <c r="B535" s="184">
        <v>2270005060</v>
      </c>
      <c r="C535" s="184">
        <v>750</v>
      </c>
      <c r="D535" s="184">
        <v>9999</v>
      </c>
      <c r="E535" s="184">
        <v>2.23</v>
      </c>
      <c r="F535" s="184">
        <v>0.68</v>
      </c>
      <c r="G535" s="184">
        <v>0.28999999999999998</v>
      </c>
      <c r="H535" s="184">
        <v>0.17</v>
      </c>
      <c r="I535" s="184">
        <v>0.17</v>
      </c>
      <c r="J535" s="184">
        <v>0.17</v>
      </c>
      <c r="K535" s="184">
        <v>0.17</v>
      </c>
      <c r="L535" s="184">
        <v>0.17</v>
      </c>
      <c r="M535" s="184">
        <v>0.28000000000000003</v>
      </c>
      <c r="N535" s="184">
        <v>0.13</v>
      </c>
      <c r="P535" s="119">
        <f t="shared" si="8"/>
        <v>0.17</v>
      </c>
    </row>
    <row r="536" spans="2:16" x14ac:dyDescent="0.25">
      <c r="B536" s="184">
        <v>2270006000</v>
      </c>
      <c r="C536" s="184">
        <v>0</v>
      </c>
      <c r="D536" s="184">
        <v>11</v>
      </c>
      <c r="E536" s="184">
        <v>1.5</v>
      </c>
      <c r="F536" s="184">
        <v>1.5</v>
      </c>
      <c r="G536" s="184">
        <v>0.76</v>
      </c>
      <c r="H536" s="184">
        <v>0.55000000000000004</v>
      </c>
      <c r="I536" s="184">
        <v>0.55000000000000004</v>
      </c>
      <c r="J536" s="184">
        <v>0.55000000000000004</v>
      </c>
      <c r="K536" s="184">
        <v>0.55000000000000004</v>
      </c>
      <c r="L536" s="184">
        <v>0.55000000000000004</v>
      </c>
      <c r="M536" s="184">
        <v>0.13</v>
      </c>
      <c r="N536" s="184">
        <v>0.13</v>
      </c>
      <c r="P536" s="119">
        <f t="shared" si="8"/>
        <v>0.55000000000000004</v>
      </c>
    </row>
    <row r="537" spans="2:16" x14ac:dyDescent="0.25">
      <c r="B537" s="184">
        <v>2270006000</v>
      </c>
      <c r="C537" s="184">
        <v>11</v>
      </c>
      <c r="D537" s="184">
        <v>16</v>
      </c>
      <c r="E537" s="184">
        <v>1.7</v>
      </c>
      <c r="F537" s="184">
        <v>1.7</v>
      </c>
      <c r="G537" s="184">
        <v>0.44</v>
      </c>
      <c r="H537" s="184">
        <v>0.44</v>
      </c>
      <c r="I537" s="184">
        <v>0.44</v>
      </c>
      <c r="J537" s="184">
        <v>0.44</v>
      </c>
      <c r="K537" s="184">
        <v>0.44</v>
      </c>
      <c r="L537" s="184">
        <v>0.44</v>
      </c>
      <c r="M537" s="184">
        <v>0.13</v>
      </c>
      <c r="N537" s="184">
        <v>0.13</v>
      </c>
      <c r="P537" s="119">
        <f t="shared" si="8"/>
        <v>0.44</v>
      </c>
    </row>
    <row r="538" spans="2:16" x14ac:dyDescent="0.25">
      <c r="B538" s="184">
        <v>2270006000</v>
      </c>
      <c r="C538" s="184">
        <v>16</v>
      </c>
      <c r="D538" s="184">
        <v>25</v>
      </c>
      <c r="E538" s="184">
        <v>1.7</v>
      </c>
      <c r="F538" s="184">
        <v>1.7</v>
      </c>
      <c r="G538" s="184">
        <v>0.44</v>
      </c>
      <c r="H538" s="184">
        <v>0.44</v>
      </c>
      <c r="I538" s="184">
        <v>0.44</v>
      </c>
      <c r="J538" s="184">
        <v>0.44</v>
      </c>
      <c r="K538" s="184">
        <v>0.44</v>
      </c>
      <c r="L538" s="184">
        <v>0.44</v>
      </c>
      <c r="M538" s="184">
        <v>0.13</v>
      </c>
      <c r="N538" s="184">
        <v>0.13</v>
      </c>
      <c r="P538" s="119">
        <f t="shared" si="8"/>
        <v>0.44</v>
      </c>
    </row>
    <row r="539" spans="2:16" x14ac:dyDescent="0.25">
      <c r="B539" s="184">
        <v>2270006000</v>
      </c>
      <c r="C539" s="184">
        <v>25</v>
      </c>
      <c r="D539" s="184">
        <v>50</v>
      </c>
      <c r="E539" s="184">
        <v>1.8</v>
      </c>
      <c r="F539" s="184">
        <v>1.8</v>
      </c>
      <c r="G539" s="184">
        <v>0.28000000000000003</v>
      </c>
      <c r="H539" s="184">
        <v>0.28000000000000003</v>
      </c>
      <c r="I539" s="184">
        <v>0.28000000000000003</v>
      </c>
      <c r="J539" s="184">
        <v>0.28000000000000003</v>
      </c>
      <c r="K539" s="184">
        <v>0.28000000000000003</v>
      </c>
      <c r="L539" s="184">
        <v>0.28000000000000003</v>
      </c>
      <c r="M539" s="184">
        <v>0.13</v>
      </c>
      <c r="N539" s="184">
        <v>0.13</v>
      </c>
      <c r="P539" s="119">
        <f t="shared" si="8"/>
        <v>0.28000000000000003</v>
      </c>
    </row>
    <row r="540" spans="2:16" x14ac:dyDescent="0.25">
      <c r="B540" s="184">
        <v>2270006000</v>
      </c>
      <c r="C540" s="184">
        <v>50</v>
      </c>
      <c r="D540" s="184">
        <v>75</v>
      </c>
      <c r="E540" s="184">
        <v>1.2</v>
      </c>
      <c r="F540" s="184">
        <v>0.99</v>
      </c>
      <c r="G540" s="184">
        <v>0.52</v>
      </c>
      <c r="H540" s="184">
        <v>0.37</v>
      </c>
      <c r="I540" s="184">
        <v>0.18</v>
      </c>
      <c r="J540" s="184">
        <v>0.18</v>
      </c>
      <c r="K540" s="184">
        <v>0.18</v>
      </c>
      <c r="L540" s="184">
        <v>0.18</v>
      </c>
      <c r="M540" s="184">
        <v>0.13</v>
      </c>
      <c r="N540" s="184">
        <v>0.13</v>
      </c>
      <c r="P540" s="119">
        <f t="shared" si="8"/>
        <v>0.18</v>
      </c>
    </row>
    <row r="541" spans="2:16" x14ac:dyDescent="0.25">
      <c r="B541" s="184">
        <v>2270006000</v>
      </c>
      <c r="C541" s="184">
        <v>75</v>
      </c>
      <c r="D541" s="184">
        <v>100</v>
      </c>
      <c r="E541" s="184">
        <v>1.2</v>
      </c>
      <c r="F541" s="184">
        <v>0.99</v>
      </c>
      <c r="G541" s="184">
        <v>0.52</v>
      </c>
      <c r="H541" s="184">
        <v>0.37</v>
      </c>
      <c r="I541" s="184">
        <v>0.18</v>
      </c>
      <c r="J541" s="184">
        <v>0.18</v>
      </c>
      <c r="K541" s="184">
        <v>0.18</v>
      </c>
      <c r="L541" s="184">
        <v>0.18</v>
      </c>
      <c r="M541" s="184">
        <v>0.13</v>
      </c>
      <c r="N541" s="184">
        <v>0.13</v>
      </c>
      <c r="P541" s="119">
        <f t="shared" si="8"/>
        <v>0.18</v>
      </c>
    </row>
    <row r="542" spans="2:16" x14ac:dyDescent="0.25">
      <c r="B542" s="184">
        <v>2270006000</v>
      </c>
      <c r="C542" s="184">
        <v>100</v>
      </c>
      <c r="D542" s="184">
        <v>175</v>
      </c>
      <c r="E542" s="184">
        <v>1.2</v>
      </c>
      <c r="F542" s="184">
        <v>0.68</v>
      </c>
      <c r="G542" s="184">
        <v>0.34</v>
      </c>
      <c r="H542" s="184">
        <v>0.34</v>
      </c>
      <c r="I542" s="184">
        <v>0.18</v>
      </c>
      <c r="J542" s="184">
        <v>0.18</v>
      </c>
      <c r="K542" s="184">
        <v>0.18</v>
      </c>
      <c r="L542" s="184">
        <v>0.18</v>
      </c>
      <c r="M542" s="184">
        <v>0.13</v>
      </c>
      <c r="N542" s="184">
        <v>0.13</v>
      </c>
      <c r="P542" s="119">
        <f t="shared" si="8"/>
        <v>0.18</v>
      </c>
    </row>
    <row r="543" spans="2:16" x14ac:dyDescent="0.25">
      <c r="B543" s="184">
        <v>2270006000</v>
      </c>
      <c r="C543" s="184">
        <v>175</v>
      </c>
      <c r="D543" s="184">
        <v>300</v>
      </c>
      <c r="E543" s="184">
        <v>1.2</v>
      </c>
      <c r="F543" s="184">
        <v>0.68</v>
      </c>
      <c r="G543" s="184">
        <v>0.31</v>
      </c>
      <c r="H543" s="184">
        <v>0.31</v>
      </c>
      <c r="I543" s="184">
        <v>0.18</v>
      </c>
      <c r="J543" s="184">
        <v>0.18</v>
      </c>
      <c r="K543" s="184">
        <v>0.18</v>
      </c>
      <c r="L543" s="184">
        <v>0.18</v>
      </c>
      <c r="M543" s="184">
        <v>0.13</v>
      </c>
      <c r="N543" s="184">
        <v>0.13</v>
      </c>
      <c r="P543" s="119">
        <f t="shared" si="8"/>
        <v>0.18</v>
      </c>
    </row>
    <row r="544" spans="2:16" x14ac:dyDescent="0.25">
      <c r="B544" s="184">
        <v>2270006000</v>
      </c>
      <c r="C544" s="184">
        <v>300</v>
      </c>
      <c r="D544" s="184">
        <v>600</v>
      </c>
      <c r="E544" s="184">
        <v>1.2</v>
      </c>
      <c r="F544" s="184">
        <v>0.68</v>
      </c>
      <c r="G544" s="184">
        <v>0.2</v>
      </c>
      <c r="H544" s="184">
        <v>0.17</v>
      </c>
      <c r="I544" s="184">
        <v>0.17</v>
      </c>
      <c r="J544" s="184">
        <v>0.17</v>
      </c>
      <c r="K544" s="184">
        <v>0.17</v>
      </c>
      <c r="L544" s="184">
        <v>0.17</v>
      </c>
      <c r="M544" s="184">
        <v>0.13</v>
      </c>
      <c r="N544" s="184">
        <v>0.13</v>
      </c>
      <c r="P544" s="119">
        <f t="shared" si="8"/>
        <v>0.17</v>
      </c>
    </row>
    <row r="545" spans="2:16" x14ac:dyDescent="0.25">
      <c r="B545" s="184">
        <v>2270006000</v>
      </c>
      <c r="C545" s="184">
        <v>600</v>
      </c>
      <c r="D545" s="184">
        <v>750</v>
      </c>
      <c r="E545" s="184">
        <v>1.2</v>
      </c>
      <c r="F545" s="184">
        <v>0.68</v>
      </c>
      <c r="G545" s="184">
        <v>0.15</v>
      </c>
      <c r="H545" s="184">
        <v>0.17</v>
      </c>
      <c r="I545" s="184">
        <v>0.17</v>
      </c>
      <c r="J545" s="184">
        <v>0.17</v>
      </c>
      <c r="K545" s="184">
        <v>0.17</v>
      </c>
      <c r="L545" s="184">
        <v>0.17</v>
      </c>
      <c r="M545" s="184">
        <v>0.13</v>
      </c>
      <c r="N545" s="184">
        <v>0.13</v>
      </c>
      <c r="P545" s="119">
        <f t="shared" si="8"/>
        <v>0.17</v>
      </c>
    </row>
    <row r="546" spans="2:16" x14ac:dyDescent="0.25">
      <c r="B546" s="184">
        <v>2270006000</v>
      </c>
      <c r="C546" s="184">
        <v>750</v>
      </c>
      <c r="D546" s="184">
        <v>9999</v>
      </c>
      <c r="E546" s="184">
        <v>1.2</v>
      </c>
      <c r="F546" s="184">
        <v>0.68</v>
      </c>
      <c r="G546" s="184">
        <v>0.28999999999999998</v>
      </c>
      <c r="H546" s="184">
        <v>0.17</v>
      </c>
      <c r="I546" s="184">
        <v>0.17</v>
      </c>
      <c r="J546" s="184">
        <v>0.17</v>
      </c>
      <c r="K546" s="184">
        <v>0.17</v>
      </c>
      <c r="L546" s="184">
        <v>0.17</v>
      </c>
      <c r="M546" s="184">
        <v>0.28000000000000003</v>
      </c>
      <c r="N546" s="184">
        <v>0.13</v>
      </c>
      <c r="P546" s="119">
        <f t="shared" si="8"/>
        <v>0.17</v>
      </c>
    </row>
    <row r="547" spans="2:16" x14ac:dyDescent="0.25">
      <c r="B547" s="184">
        <v>2270006005</v>
      </c>
      <c r="C547" s="184">
        <v>0</v>
      </c>
      <c r="D547" s="184">
        <v>11</v>
      </c>
      <c r="E547" s="184">
        <v>1.5</v>
      </c>
      <c r="F547" s="184">
        <v>1.5</v>
      </c>
      <c r="G547" s="184">
        <v>0.76</v>
      </c>
      <c r="H547" s="184">
        <v>0.55000000000000004</v>
      </c>
      <c r="I547" s="184">
        <v>0.55000000000000004</v>
      </c>
      <c r="J547" s="184">
        <v>0.55000000000000004</v>
      </c>
      <c r="K547" s="184">
        <v>0.55000000000000004</v>
      </c>
      <c r="L547" s="184">
        <v>0.55000000000000004</v>
      </c>
      <c r="M547" s="184">
        <v>0.13</v>
      </c>
      <c r="N547" s="184">
        <v>0.13</v>
      </c>
      <c r="P547" s="119">
        <f t="shared" si="8"/>
        <v>0.55000000000000004</v>
      </c>
    </row>
    <row r="548" spans="2:16" x14ac:dyDescent="0.25">
      <c r="B548" s="184">
        <v>2270006005</v>
      </c>
      <c r="C548" s="184">
        <v>11</v>
      </c>
      <c r="D548" s="184">
        <v>16</v>
      </c>
      <c r="E548" s="184">
        <v>1.7</v>
      </c>
      <c r="F548" s="184">
        <v>1.7</v>
      </c>
      <c r="G548" s="184">
        <v>0.44</v>
      </c>
      <c r="H548" s="184">
        <v>0.44</v>
      </c>
      <c r="I548" s="184">
        <v>0.44</v>
      </c>
      <c r="J548" s="184">
        <v>0.44</v>
      </c>
      <c r="K548" s="184">
        <v>0.44</v>
      </c>
      <c r="L548" s="184">
        <v>0.44</v>
      </c>
      <c r="M548" s="184">
        <v>0.13</v>
      </c>
      <c r="N548" s="184">
        <v>0.13</v>
      </c>
      <c r="P548" s="119">
        <f t="shared" si="8"/>
        <v>0.44</v>
      </c>
    </row>
    <row r="549" spans="2:16" x14ac:dyDescent="0.25">
      <c r="B549" s="184">
        <v>2270006005</v>
      </c>
      <c r="C549" s="184">
        <v>16</v>
      </c>
      <c r="D549" s="184">
        <v>25</v>
      </c>
      <c r="E549" s="184">
        <v>1.7</v>
      </c>
      <c r="F549" s="184">
        <v>1.7</v>
      </c>
      <c r="G549" s="184">
        <v>0.44</v>
      </c>
      <c r="H549" s="184">
        <v>0.44</v>
      </c>
      <c r="I549" s="184">
        <v>0.44</v>
      </c>
      <c r="J549" s="184">
        <v>0.44</v>
      </c>
      <c r="K549" s="184">
        <v>0.44</v>
      </c>
      <c r="L549" s="184">
        <v>0.44</v>
      </c>
      <c r="M549" s="184">
        <v>0.13</v>
      </c>
      <c r="N549" s="184">
        <v>0.13</v>
      </c>
      <c r="P549" s="119">
        <f t="shared" si="8"/>
        <v>0.44</v>
      </c>
    </row>
    <row r="550" spans="2:16" x14ac:dyDescent="0.25">
      <c r="B550" s="184">
        <v>2270006005</v>
      </c>
      <c r="C550" s="184">
        <v>25</v>
      </c>
      <c r="D550" s="184">
        <v>50</v>
      </c>
      <c r="E550" s="184">
        <v>1.8</v>
      </c>
      <c r="F550" s="184">
        <v>1.8</v>
      </c>
      <c r="G550" s="184">
        <v>0.28000000000000003</v>
      </c>
      <c r="H550" s="184">
        <v>0.28000000000000003</v>
      </c>
      <c r="I550" s="184">
        <v>0.28000000000000003</v>
      </c>
      <c r="J550" s="184">
        <v>0.28000000000000003</v>
      </c>
      <c r="K550" s="184">
        <v>0.28000000000000003</v>
      </c>
      <c r="L550" s="184">
        <v>0.28000000000000003</v>
      </c>
      <c r="M550" s="184">
        <v>0.13</v>
      </c>
      <c r="N550" s="184">
        <v>0.13</v>
      </c>
      <c r="P550" s="119">
        <f t="shared" si="8"/>
        <v>0.28000000000000003</v>
      </c>
    </row>
    <row r="551" spans="2:16" x14ac:dyDescent="0.25">
      <c r="B551" s="184">
        <v>2270006005</v>
      </c>
      <c r="C551" s="184">
        <v>50</v>
      </c>
      <c r="D551" s="184">
        <v>75</v>
      </c>
      <c r="E551" s="184">
        <v>1.2</v>
      </c>
      <c r="F551" s="184">
        <v>0.99</v>
      </c>
      <c r="G551" s="184">
        <v>0.52</v>
      </c>
      <c r="H551" s="184">
        <v>0.37</v>
      </c>
      <c r="I551" s="184">
        <v>0.18</v>
      </c>
      <c r="J551" s="184">
        <v>0.18</v>
      </c>
      <c r="K551" s="184">
        <v>0.18</v>
      </c>
      <c r="L551" s="184">
        <v>0.18</v>
      </c>
      <c r="M551" s="184">
        <v>0.13</v>
      </c>
      <c r="N551" s="184">
        <v>0.13</v>
      </c>
      <c r="P551" s="119">
        <f t="shared" si="8"/>
        <v>0.18</v>
      </c>
    </row>
    <row r="552" spans="2:16" x14ac:dyDescent="0.25">
      <c r="B552" s="184">
        <v>2270006005</v>
      </c>
      <c r="C552" s="184">
        <v>75</v>
      </c>
      <c r="D552" s="184">
        <v>100</v>
      </c>
      <c r="E552" s="184">
        <v>1.2</v>
      </c>
      <c r="F552" s="184">
        <v>0.99</v>
      </c>
      <c r="G552" s="184">
        <v>0.52</v>
      </c>
      <c r="H552" s="184">
        <v>0.37</v>
      </c>
      <c r="I552" s="184">
        <v>0.18</v>
      </c>
      <c r="J552" s="184">
        <v>0.18</v>
      </c>
      <c r="K552" s="184">
        <v>0.18</v>
      </c>
      <c r="L552" s="184">
        <v>0.18</v>
      </c>
      <c r="M552" s="184">
        <v>0.13</v>
      </c>
      <c r="N552" s="184">
        <v>0.13</v>
      </c>
      <c r="P552" s="119">
        <f t="shared" si="8"/>
        <v>0.18</v>
      </c>
    </row>
    <row r="553" spans="2:16" x14ac:dyDescent="0.25">
      <c r="B553" s="184">
        <v>2270006005</v>
      </c>
      <c r="C553" s="184">
        <v>100</v>
      </c>
      <c r="D553" s="184">
        <v>175</v>
      </c>
      <c r="E553" s="184">
        <v>1.2</v>
      </c>
      <c r="F553" s="184">
        <v>0.68</v>
      </c>
      <c r="G553" s="184">
        <v>0.34</v>
      </c>
      <c r="H553" s="184">
        <v>0.34</v>
      </c>
      <c r="I553" s="184">
        <v>0.18</v>
      </c>
      <c r="J553" s="184">
        <v>0.18</v>
      </c>
      <c r="K553" s="184">
        <v>0.18</v>
      </c>
      <c r="L553" s="184">
        <v>0.18</v>
      </c>
      <c r="M553" s="184">
        <v>0.13</v>
      </c>
      <c r="N553" s="184">
        <v>0.13</v>
      </c>
      <c r="P553" s="119">
        <f t="shared" si="8"/>
        <v>0.18</v>
      </c>
    </row>
    <row r="554" spans="2:16" x14ac:dyDescent="0.25">
      <c r="B554" s="184">
        <v>2270006005</v>
      </c>
      <c r="C554" s="184">
        <v>175</v>
      </c>
      <c r="D554" s="184">
        <v>300</v>
      </c>
      <c r="E554" s="184">
        <v>1.2</v>
      </c>
      <c r="F554" s="184">
        <v>0.68</v>
      </c>
      <c r="G554" s="184">
        <v>0.31</v>
      </c>
      <c r="H554" s="184">
        <v>0.31</v>
      </c>
      <c r="I554" s="184">
        <v>0.18</v>
      </c>
      <c r="J554" s="184">
        <v>0.18</v>
      </c>
      <c r="K554" s="184">
        <v>0.18</v>
      </c>
      <c r="L554" s="184">
        <v>0.18</v>
      </c>
      <c r="M554" s="184">
        <v>0.13</v>
      </c>
      <c r="N554" s="184">
        <v>0.13</v>
      </c>
      <c r="P554" s="119">
        <f t="shared" si="8"/>
        <v>0.18</v>
      </c>
    </row>
    <row r="555" spans="2:16" x14ac:dyDescent="0.25">
      <c r="B555" s="184">
        <v>2270006005</v>
      </c>
      <c r="C555" s="184">
        <v>300</v>
      </c>
      <c r="D555" s="184">
        <v>600</v>
      </c>
      <c r="E555" s="184">
        <v>1.2</v>
      </c>
      <c r="F555" s="184">
        <v>0.68</v>
      </c>
      <c r="G555" s="184">
        <v>0.2</v>
      </c>
      <c r="H555" s="184">
        <v>0.17</v>
      </c>
      <c r="I555" s="184">
        <v>0.17</v>
      </c>
      <c r="J555" s="184">
        <v>0.17</v>
      </c>
      <c r="K555" s="184">
        <v>0.17</v>
      </c>
      <c r="L555" s="184">
        <v>0.17</v>
      </c>
      <c r="M555" s="184">
        <v>0.13</v>
      </c>
      <c r="N555" s="184">
        <v>0.13</v>
      </c>
      <c r="P555" s="119">
        <f t="shared" si="8"/>
        <v>0.17</v>
      </c>
    </row>
    <row r="556" spans="2:16" x14ac:dyDescent="0.25">
      <c r="B556" s="184">
        <v>2270006005</v>
      </c>
      <c r="C556" s="184">
        <v>600</v>
      </c>
      <c r="D556" s="184">
        <v>750</v>
      </c>
      <c r="E556" s="184">
        <v>1.2</v>
      </c>
      <c r="F556" s="184">
        <v>0.68</v>
      </c>
      <c r="G556" s="184">
        <v>0.15</v>
      </c>
      <c r="H556" s="184">
        <v>0.17</v>
      </c>
      <c r="I556" s="184">
        <v>0.17</v>
      </c>
      <c r="J556" s="184">
        <v>0.17</v>
      </c>
      <c r="K556" s="184">
        <v>0.17</v>
      </c>
      <c r="L556" s="184">
        <v>0.17</v>
      </c>
      <c r="M556" s="184">
        <v>0.13</v>
      </c>
      <c r="N556" s="184">
        <v>0.13</v>
      </c>
      <c r="P556" s="119">
        <f t="shared" si="8"/>
        <v>0.17</v>
      </c>
    </row>
    <row r="557" spans="2:16" x14ac:dyDescent="0.25">
      <c r="B557" s="184">
        <v>2270006005</v>
      </c>
      <c r="C557" s="184">
        <v>750</v>
      </c>
      <c r="D557" s="184">
        <v>9999</v>
      </c>
      <c r="E557" s="184">
        <v>1.2</v>
      </c>
      <c r="F557" s="184">
        <v>0.68</v>
      </c>
      <c r="G557" s="184">
        <v>0.28999999999999998</v>
      </c>
      <c r="H557" s="184">
        <v>0.17</v>
      </c>
      <c r="I557" s="184">
        <v>0.17</v>
      </c>
      <c r="J557" s="184">
        <v>0.17</v>
      </c>
      <c r="K557" s="184">
        <v>0.17</v>
      </c>
      <c r="L557" s="184">
        <v>0.17</v>
      </c>
      <c r="M557" s="184">
        <v>0.28000000000000003</v>
      </c>
      <c r="N557" s="184">
        <v>0.13</v>
      </c>
      <c r="P557" s="119">
        <f t="shared" si="8"/>
        <v>0.17</v>
      </c>
    </row>
    <row r="558" spans="2:16" x14ac:dyDescent="0.25">
      <c r="B558" s="185">
        <v>2270006010</v>
      </c>
      <c r="C558" s="185">
        <v>0</v>
      </c>
      <c r="D558" s="185">
        <v>11</v>
      </c>
      <c r="E558" s="185">
        <v>1.5</v>
      </c>
      <c r="F558" s="185">
        <v>1.5</v>
      </c>
      <c r="G558" s="185">
        <v>0.76280000000000003</v>
      </c>
      <c r="H558" s="185">
        <v>0.55079999999999996</v>
      </c>
      <c r="I558" s="185">
        <v>0.55079999999999996</v>
      </c>
      <c r="J558" s="185">
        <v>0.55079999999999996</v>
      </c>
      <c r="K558" s="185">
        <v>0.55079999999999996</v>
      </c>
      <c r="L558" s="185">
        <v>0.55079999999999996</v>
      </c>
      <c r="M558" s="185">
        <v>0.55079999999999996</v>
      </c>
      <c r="N558" s="185">
        <v>0.55079999999999996</v>
      </c>
      <c r="P558" s="119">
        <f t="shared" si="8"/>
        <v>0.55079999999999996</v>
      </c>
    </row>
    <row r="559" spans="2:16" x14ac:dyDescent="0.25">
      <c r="B559" s="185">
        <v>2270006010</v>
      </c>
      <c r="C559" s="185">
        <v>11</v>
      </c>
      <c r="D559" s="185">
        <v>16</v>
      </c>
      <c r="E559" s="185">
        <v>1.7</v>
      </c>
      <c r="F559" s="185">
        <v>1.7</v>
      </c>
      <c r="G559" s="185">
        <v>0.438</v>
      </c>
      <c r="H559" s="185">
        <v>0.438</v>
      </c>
      <c r="I559" s="185">
        <v>0.438</v>
      </c>
      <c r="J559" s="185">
        <v>0.438</v>
      </c>
      <c r="K559" s="185">
        <v>0.438</v>
      </c>
      <c r="L559" s="185">
        <v>0.438</v>
      </c>
      <c r="M559" s="185">
        <v>0.438</v>
      </c>
      <c r="N559" s="185">
        <v>0.438</v>
      </c>
      <c r="P559" s="119">
        <f t="shared" si="8"/>
        <v>0.438</v>
      </c>
    </row>
    <row r="560" spans="2:16" x14ac:dyDescent="0.25">
      <c r="B560" s="185">
        <v>2270006010</v>
      </c>
      <c r="C560" s="185">
        <v>16</v>
      </c>
      <c r="D560" s="185">
        <v>25</v>
      </c>
      <c r="E560" s="185">
        <v>1.7</v>
      </c>
      <c r="F560" s="185">
        <v>1.7</v>
      </c>
      <c r="G560" s="185">
        <v>0.438</v>
      </c>
      <c r="H560" s="185">
        <v>0.438</v>
      </c>
      <c r="I560" s="185">
        <v>0.438</v>
      </c>
      <c r="J560" s="185">
        <v>0.438</v>
      </c>
      <c r="K560" s="185">
        <v>0.438</v>
      </c>
      <c r="L560" s="185">
        <v>0.438</v>
      </c>
      <c r="M560" s="185">
        <v>0.438</v>
      </c>
      <c r="N560" s="185">
        <v>0.438</v>
      </c>
      <c r="P560" s="119">
        <f t="shared" si="8"/>
        <v>0.438</v>
      </c>
    </row>
    <row r="561" spans="2:16" x14ac:dyDescent="0.25">
      <c r="B561" s="185">
        <v>2270006010</v>
      </c>
      <c r="C561" s="185">
        <v>25</v>
      </c>
      <c r="D561" s="185">
        <v>50</v>
      </c>
      <c r="E561" s="185">
        <v>1.8</v>
      </c>
      <c r="F561" s="185">
        <v>1.8</v>
      </c>
      <c r="G561" s="185">
        <v>0.27889999999999998</v>
      </c>
      <c r="H561" s="185">
        <v>0.27889999999999998</v>
      </c>
      <c r="I561" s="185">
        <v>0.27889999999999998</v>
      </c>
      <c r="J561" s="185">
        <v>0.27889999999999998</v>
      </c>
      <c r="K561" s="185">
        <v>0.27889999999999998</v>
      </c>
      <c r="L561" s="185">
        <v>0.27889999999999998</v>
      </c>
      <c r="M561" s="185">
        <v>0.13139999999999999</v>
      </c>
      <c r="N561" s="185">
        <v>0.13139999999999999</v>
      </c>
      <c r="P561" s="119">
        <f t="shared" si="8"/>
        <v>0.27889999999999998</v>
      </c>
    </row>
    <row r="562" spans="2:16" x14ac:dyDescent="0.25">
      <c r="B562" s="185">
        <v>2270006010</v>
      </c>
      <c r="C562" s="185">
        <v>50</v>
      </c>
      <c r="D562" s="185">
        <v>75</v>
      </c>
      <c r="E562" s="185"/>
      <c r="F562" s="185">
        <v>0.99</v>
      </c>
      <c r="G562" s="185">
        <v>0.52129999999999999</v>
      </c>
      <c r="H562" s="185">
        <v>0.36720000000000003</v>
      </c>
      <c r="I562" s="185">
        <v>0.36720000000000003</v>
      </c>
      <c r="J562" s="185">
        <v>0.36720000000000003</v>
      </c>
      <c r="K562" s="185">
        <v>0.18360000000000001</v>
      </c>
      <c r="L562" s="185">
        <v>0.18360000000000001</v>
      </c>
      <c r="M562" s="185">
        <v>0.13139999999999999</v>
      </c>
      <c r="N562" s="185">
        <v>0.13139999999999999</v>
      </c>
      <c r="P562" s="119">
        <f t="shared" si="8"/>
        <v>0.27540000000000003</v>
      </c>
    </row>
    <row r="563" spans="2:16" x14ac:dyDescent="0.25">
      <c r="B563" s="185">
        <v>2270006010</v>
      </c>
      <c r="C563" s="185">
        <v>75</v>
      </c>
      <c r="D563" s="185">
        <v>100</v>
      </c>
      <c r="E563" s="185"/>
      <c r="F563" s="185">
        <v>0.99</v>
      </c>
      <c r="G563" s="185">
        <v>0.52129999999999999</v>
      </c>
      <c r="H563" s="185">
        <v>0.36720000000000003</v>
      </c>
      <c r="I563" s="185">
        <v>0.36720000000000003</v>
      </c>
      <c r="J563" s="185">
        <v>0.36720000000000003</v>
      </c>
      <c r="K563" s="185">
        <v>0.18360000000000001</v>
      </c>
      <c r="L563" s="185">
        <v>0.18360000000000001</v>
      </c>
      <c r="M563" s="185">
        <v>0.13139999999999999</v>
      </c>
      <c r="N563" s="185">
        <v>0.13139999999999999</v>
      </c>
      <c r="P563" s="119">
        <f t="shared" si="8"/>
        <v>0.27540000000000003</v>
      </c>
    </row>
    <row r="564" spans="2:16" x14ac:dyDescent="0.25">
      <c r="B564" s="185">
        <v>2270006010</v>
      </c>
      <c r="C564" s="185">
        <v>100</v>
      </c>
      <c r="D564" s="185">
        <v>175</v>
      </c>
      <c r="E564" s="185"/>
      <c r="F564" s="185">
        <v>0.68</v>
      </c>
      <c r="G564" s="185">
        <v>0.33839999999999998</v>
      </c>
      <c r="H564" s="185">
        <v>0.33839999999999998</v>
      </c>
      <c r="I564" s="185">
        <v>0.18360000000000001</v>
      </c>
      <c r="J564" s="185">
        <v>0.18360000000000001</v>
      </c>
      <c r="K564" s="185">
        <v>0.13139999999999999</v>
      </c>
      <c r="L564" s="185">
        <v>0.13139999999999999</v>
      </c>
      <c r="M564" s="185">
        <v>0.13139999999999999</v>
      </c>
      <c r="N564" s="185">
        <v>0.13139999999999999</v>
      </c>
      <c r="P564" s="119">
        <f t="shared" si="8"/>
        <v>0.1575</v>
      </c>
    </row>
    <row r="565" spans="2:16" x14ac:dyDescent="0.25">
      <c r="B565" s="185">
        <v>2270006010</v>
      </c>
      <c r="C565" s="185">
        <v>175</v>
      </c>
      <c r="D565" s="185">
        <v>300</v>
      </c>
      <c r="E565" s="185"/>
      <c r="F565" s="185">
        <v>0.68</v>
      </c>
      <c r="G565" s="185">
        <v>0.3085</v>
      </c>
      <c r="H565" s="185">
        <v>0.3085</v>
      </c>
      <c r="I565" s="185">
        <v>0.18360000000000001</v>
      </c>
      <c r="J565" s="185">
        <v>0.18360000000000001</v>
      </c>
      <c r="K565" s="185">
        <v>0.13139999999999999</v>
      </c>
      <c r="L565" s="185">
        <v>0.13139999999999999</v>
      </c>
      <c r="M565" s="185">
        <v>0.13139999999999999</v>
      </c>
      <c r="N565" s="185">
        <v>0.13139999999999999</v>
      </c>
      <c r="P565" s="119">
        <f t="shared" si="8"/>
        <v>0.1575</v>
      </c>
    </row>
    <row r="566" spans="2:16" x14ac:dyDescent="0.25">
      <c r="B566" s="185">
        <v>2270006010</v>
      </c>
      <c r="C566" s="185">
        <v>300</v>
      </c>
      <c r="D566" s="185">
        <v>600</v>
      </c>
      <c r="E566" s="185"/>
      <c r="F566" s="185">
        <v>0.68</v>
      </c>
      <c r="G566" s="185">
        <v>0.20250000000000001</v>
      </c>
      <c r="H566" s="185">
        <v>0.16689999999999999</v>
      </c>
      <c r="I566" s="185">
        <v>0.16689999999999999</v>
      </c>
      <c r="J566" s="185">
        <v>0.16689999999999999</v>
      </c>
      <c r="K566" s="185">
        <v>0.13139999999999999</v>
      </c>
      <c r="L566" s="185">
        <v>0.13139999999999999</v>
      </c>
      <c r="M566" s="185">
        <v>0.13139999999999999</v>
      </c>
      <c r="N566" s="185">
        <v>0.13139999999999999</v>
      </c>
      <c r="P566" s="119">
        <f t="shared" si="8"/>
        <v>0.14915</v>
      </c>
    </row>
    <row r="567" spans="2:16" x14ac:dyDescent="0.25">
      <c r="B567" s="185">
        <v>2270006010</v>
      </c>
      <c r="C567" s="185">
        <v>600</v>
      </c>
      <c r="D567" s="185">
        <v>750</v>
      </c>
      <c r="E567" s="185"/>
      <c r="F567" s="185">
        <v>0.68</v>
      </c>
      <c r="G567" s="185">
        <v>0.14729999999999999</v>
      </c>
      <c r="H567" s="185">
        <v>0.16689999999999999</v>
      </c>
      <c r="I567" s="185">
        <v>0.16689999999999999</v>
      </c>
      <c r="J567" s="185">
        <v>0.16689999999999999</v>
      </c>
      <c r="K567" s="185">
        <v>0.13139999999999999</v>
      </c>
      <c r="L567" s="185">
        <v>0.13139999999999999</v>
      </c>
      <c r="M567" s="185">
        <v>0.13139999999999999</v>
      </c>
      <c r="N567" s="185">
        <v>0.13139999999999999</v>
      </c>
      <c r="P567" s="119">
        <f t="shared" si="8"/>
        <v>0.14915</v>
      </c>
    </row>
    <row r="568" spans="2:16" x14ac:dyDescent="0.25">
      <c r="B568" s="185">
        <v>2270006010</v>
      </c>
      <c r="C568" s="185">
        <v>750</v>
      </c>
      <c r="D568" s="185">
        <v>9999</v>
      </c>
      <c r="E568" s="185"/>
      <c r="F568" s="185">
        <v>0.68</v>
      </c>
      <c r="G568" s="185">
        <v>0.28610000000000002</v>
      </c>
      <c r="H568" s="185">
        <v>0.16689999999999999</v>
      </c>
      <c r="I568" s="185">
        <v>0.16689999999999999</v>
      </c>
      <c r="J568" s="185">
        <v>0.16689999999999999</v>
      </c>
      <c r="K568" s="185">
        <v>0.28149999999999997</v>
      </c>
      <c r="L568" s="185">
        <v>0.28149999999999997</v>
      </c>
      <c r="M568" s="185">
        <v>0.28149999999999997</v>
      </c>
      <c r="N568" s="185">
        <v>0.13139999999999999</v>
      </c>
      <c r="P568" s="119">
        <f t="shared" si="8"/>
        <v>0.22419999999999998</v>
      </c>
    </row>
    <row r="569" spans="2:16" x14ac:dyDescent="0.25">
      <c r="B569" s="185">
        <v>2270006015</v>
      </c>
      <c r="C569" s="185">
        <v>0</v>
      </c>
      <c r="D569" s="185">
        <v>11</v>
      </c>
      <c r="E569" s="185">
        <v>1.5</v>
      </c>
      <c r="F569" s="185">
        <v>1.5</v>
      </c>
      <c r="G569" s="185">
        <v>0.76280000000000003</v>
      </c>
      <c r="H569" s="185">
        <v>0.55079999999999996</v>
      </c>
      <c r="I569" s="185">
        <v>0.55079999999999996</v>
      </c>
      <c r="J569" s="185">
        <v>0.55079999999999996</v>
      </c>
      <c r="K569" s="185">
        <v>0.55079999999999996</v>
      </c>
      <c r="L569" s="185">
        <v>0.55079999999999996</v>
      </c>
      <c r="M569" s="185">
        <v>0.55079999999999996</v>
      </c>
      <c r="N569" s="185">
        <v>0.55079999999999996</v>
      </c>
      <c r="P569" s="119">
        <f t="shared" si="8"/>
        <v>0.55079999999999996</v>
      </c>
    </row>
    <row r="570" spans="2:16" x14ac:dyDescent="0.25">
      <c r="B570" s="185">
        <v>2270006015</v>
      </c>
      <c r="C570" s="185">
        <v>11</v>
      </c>
      <c r="D570" s="185">
        <v>16</v>
      </c>
      <c r="E570" s="185">
        <v>1.7</v>
      </c>
      <c r="F570" s="185">
        <v>1.7</v>
      </c>
      <c r="G570" s="185">
        <v>0.438</v>
      </c>
      <c r="H570" s="185">
        <v>0.438</v>
      </c>
      <c r="I570" s="185">
        <v>0.438</v>
      </c>
      <c r="J570" s="185">
        <v>0.438</v>
      </c>
      <c r="K570" s="185">
        <v>0.438</v>
      </c>
      <c r="L570" s="185">
        <v>0.438</v>
      </c>
      <c r="M570" s="185">
        <v>0.438</v>
      </c>
      <c r="N570" s="185">
        <v>0.438</v>
      </c>
      <c r="P570" s="119">
        <f t="shared" si="8"/>
        <v>0.438</v>
      </c>
    </row>
    <row r="571" spans="2:16" x14ac:dyDescent="0.25">
      <c r="B571" s="185">
        <v>2270006015</v>
      </c>
      <c r="C571" s="185">
        <v>16</v>
      </c>
      <c r="D571" s="185">
        <v>25</v>
      </c>
      <c r="E571" s="185">
        <v>1.7</v>
      </c>
      <c r="F571" s="185">
        <v>1.7</v>
      </c>
      <c r="G571" s="185">
        <v>0.438</v>
      </c>
      <c r="H571" s="185">
        <v>0.438</v>
      </c>
      <c r="I571" s="185">
        <v>0.438</v>
      </c>
      <c r="J571" s="185">
        <v>0.438</v>
      </c>
      <c r="K571" s="185">
        <v>0.438</v>
      </c>
      <c r="L571" s="185">
        <v>0.438</v>
      </c>
      <c r="M571" s="185">
        <v>0.438</v>
      </c>
      <c r="N571" s="185">
        <v>0.438</v>
      </c>
      <c r="P571" s="119">
        <f t="shared" si="8"/>
        <v>0.438</v>
      </c>
    </row>
    <row r="572" spans="2:16" x14ac:dyDescent="0.25">
      <c r="B572" s="185">
        <v>2270006015</v>
      </c>
      <c r="C572" s="185">
        <v>25</v>
      </c>
      <c r="D572" s="185">
        <v>50</v>
      </c>
      <c r="E572" s="185">
        <v>1.8</v>
      </c>
      <c r="F572" s="185">
        <v>1.8</v>
      </c>
      <c r="G572" s="185">
        <v>0.27889999999999998</v>
      </c>
      <c r="H572" s="185">
        <v>0.27889999999999998</v>
      </c>
      <c r="I572" s="185">
        <v>0.27889999999999998</v>
      </c>
      <c r="J572" s="185">
        <v>0.27889999999999998</v>
      </c>
      <c r="K572" s="185">
        <v>0.27889999999999998</v>
      </c>
      <c r="L572" s="185">
        <v>0.27889999999999998</v>
      </c>
      <c r="M572" s="185">
        <v>0.13139999999999999</v>
      </c>
      <c r="N572" s="185">
        <v>0.13139999999999999</v>
      </c>
      <c r="P572" s="119">
        <f t="shared" si="8"/>
        <v>0.27889999999999998</v>
      </c>
    </row>
    <row r="573" spans="2:16" x14ac:dyDescent="0.25">
      <c r="B573" s="185">
        <v>2270006015</v>
      </c>
      <c r="C573" s="185">
        <v>50</v>
      </c>
      <c r="D573" s="185">
        <v>75</v>
      </c>
      <c r="E573" s="185"/>
      <c r="F573" s="185">
        <v>0.99</v>
      </c>
      <c r="G573" s="185">
        <v>0.52129999999999999</v>
      </c>
      <c r="H573" s="185">
        <v>0.36720000000000003</v>
      </c>
      <c r="I573" s="185">
        <v>0.36720000000000003</v>
      </c>
      <c r="J573" s="185">
        <v>0.36720000000000003</v>
      </c>
      <c r="K573" s="185">
        <v>0.18360000000000001</v>
      </c>
      <c r="L573" s="185">
        <v>0.18360000000000001</v>
      </c>
      <c r="M573" s="185">
        <v>0.13139999999999999</v>
      </c>
      <c r="N573" s="185">
        <v>0.13139999999999999</v>
      </c>
      <c r="P573" s="119">
        <f t="shared" si="8"/>
        <v>0.27540000000000003</v>
      </c>
    </row>
    <row r="574" spans="2:16" x14ac:dyDescent="0.25">
      <c r="B574" s="185">
        <v>2270006015</v>
      </c>
      <c r="C574" s="185">
        <v>75</v>
      </c>
      <c r="D574" s="185">
        <v>100</v>
      </c>
      <c r="E574" s="185"/>
      <c r="F574" s="185">
        <v>0.99</v>
      </c>
      <c r="G574" s="185">
        <v>0.52129999999999999</v>
      </c>
      <c r="H574" s="185">
        <v>0.36720000000000003</v>
      </c>
      <c r="I574" s="185">
        <v>0.36720000000000003</v>
      </c>
      <c r="J574" s="185">
        <v>0.36720000000000003</v>
      </c>
      <c r="K574" s="185">
        <v>0.18360000000000001</v>
      </c>
      <c r="L574" s="185">
        <v>0.18360000000000001</v>
      </c>
      <c r="M574" s="185">
        <v>0.13139999999999999</v>
      </c>
      <c r="N574" s="185">
        <v>0.13139999999999999</v>
      </c>
      <c r="P574" s="119">
        <f t="shared" si="8"/>
        <v>0.27540000000000003</v>
      </c>
    </row>
    <row r="575" spans="2:16" x14ac:dyDescent="0.25">
      <c r="B575" s="185">
        <v>2270006015</v>
      </c>
      <c r="C575" s="185">
        <v>100</v>
      </c>
      <c r="D575" s="185">
        <v>175</v>
      </c>
      <c r="E575" s="185"/>
      <c r="F575" s="185">
        <v>0.68</v>
      </c>
      <c r="G575" s="185">
        <v>0.33839999999999998</v>
      </c>
      <c r="H575" s="185">
        <v>0.33839999999999998</v>
      </c>
      <c r="I575" s="185">
        <v>0.18360000000000001</v>
      </c>
      <c r="J575" s="185">
        <v>0.18360000000000001</v>
      </c>
      <c r="K575" s="185">
        <v>0.13139999999999999</v>
      </c>
      <c r="L575" s="185">
        <v>0.13139999999999999</v>
      </c>
      <c r="M575" s="185">
        <v>0.13139999999999999</v>
      </c>
      <c r="N575" s="185">
        <v>0.13139999999999999</v>
      </c>
      <c r="P575" s="119">
        <f t="shared" si="8"/>
        <v>0.1575</v>
      </c>
    </row>
    <row r="576" spans="2:16" x14ac:dyDescent="0.25">
      <c r="B576" s="185">
        <v>2270006015</v>
      </c>
      <c r="C576" s="185">
        <v>175</v>
      </c>
      <c r="D576" s="185">
        <v>300</v>
      </c>
      <c r="E576" s="185"/>
      <c r="F576" s="185">
        <v>0.68</v>
      </c>
      <c r="G576" s="185">
        <v>0.3085</v>
      </c>
      <c r="H576" s="185">
        <v>0.3085</v>
      </c>
      <c r="I576" s="185">
        <v>0.18360000000000001</v>
      </c>
      <c r="J576" s="185">
        <v>0.18360000000000001</v>
      </c>
      <c r="K576" s="185">
        <v>0.13139999999999999</v>
      </c>
      <c r="L576" s="185">
        <v>0.13139999999999999</v>
      </c>
      <c r="M576" s="185">
        <v>0.13139999999999999</v>
      </c>
      <c r="N576" s="185">
        <v>0.13139999999999999</v>
      </c>
      <c r="P576" s="119">
        <f t="shared" si="8"/>
        <v>0.1575</v>
      </c>
    </row>
    <row r="577" spans="2:16" x14ac:dyDescent="0.25">
      <c r="B577" s="185">
        <v>2270006015</v>
      </c>
      <c r="C577" s="185">
        <v>300</v>
      </c>
      <c r="D577" s="185">
        <v>600</v>
      </c>
      <c r="E577" s="185"/>
      <c r="F577" s="185">
        <v>0.68</v>
      </c>
      <c r="G577" s="185">
        <v>0.20250000000000001</v>
      </c>
      <c r="H577" s="185">
        <v>0.16689999999999999</v>
      </c>
      <c r="I577" s="185">
        <v>0.16689999999999999</v>
      </c>
      <c r="J577" s="185">
        <v>0.16689999999999999</v>
      </c>
      <c r="K577" s="185">
        <v>0.13139999999999999</v>
      </c>
      <c r="L577" s="185">
        <v>0.13139999999999999</v>
      </c>
      <c r="M577" s="185">
        <v>0.13139999999999999</v>
      </c>
      <c r="N577" s="185">
        <v>0.13139999999999999</v>
      </c>
      <c r="P577" s="119">
        <f t="shared" si="8"/>
        <v>0.14915</v>
      </c>
    </row>
    <row r="578" spans="2:16" x14ac:dyDescent="0.25">
      <c r="B578" s="185">
        <v>2270006015</v>
      </c>
      <c r="C578" s="185">
        <v>600</v>
      </c>
      <c r="D578" s="185">
        <v>750</v>
      </c>
      <c r="E578" s="185"/>
      <c r="F578" s="185">
        <v>0.68</v>
      </c>
      <c r="G578" s="185">
        <v>0.14729999999999999</v>
      </c>
      <c r="H578" s="185">
        <v>0.16689999999999999</v>
      </c>
      <c r="I578" s="185">
        <v>0.16689999999999999</v>
      </c>
      <c r="J578" s="185">
        <v>0.16689999999999999</v>
      </c>
      <c r="K578" s="185">
        <v>0.13139999999999999</v>
      </c>
      <c r="L578" s="185">
        <v>0.13139999999999999</v>
      </c>
      <c r="M578" s="185">
        <v>0.13139999999999999</v>
      </c>
      <c r="N578" s="185">
        <v>0.13139999999999999</v>
      </c>
      <c r="P578" s="119">
        <f t="shared" si="8"/>
        <v>0.14915</v>
      </c>
    </row>
    <row r="579" spans="2:16" x14ac:dyDescent="0.25">
      <c r="B579" s="185">
        <v>2270006015</v>
      </c>
      <c r="C579" s="185">
        <v>750</v>
      </c>
      <c r="D579" s="185">
        <v>9999</v>
      </c>
      <c r="E579" s="185"/>
      <c r="F579" s="185">
        <v>0.68</v>
      </c>
      <c r="G579" s="185">
        <v>0.28610000000000002</v>
      </c>
      <c r="H579" s="185">
        <v>0.16689999999999999</v>
      </c>
      <c r="I579" s="185">
        <v>0.16689999999999999</v>
      </c>
      <c r="J579" s="185">
        <v>0.16689999999999999</v>
      </c>
      <c r="K579" s="185">
        <v>0.28149999999999997</v>
      </c>
      <c r="L579" s="185">
        <v>0.28149999999999997</v>
      </c>
      <c r="M579" s="185">
        <v>0.28149999999999997</v>
      </c>
      <c r="N579" s="185">
        <v>0.13139999999999999</v>
      </c>
      <c r="P579" s="119">
        <f t="shared" si="8"/>
        <v>0.22419999999999998</v>
      </c>
    </row>
    <row r="580" spans="2:16" x14ac:dyDescent="0.25">
      <c r="B580" s="184">
        <v>2270006025</v>
      </c>
      <c r="C580" s="184">
        <v>0</v>
      </c>
      <c r="D580" s="184">
        <v>11</v>
      </c>
      <c r="E580" s="184">
        <v>3.44</v>
      </c>
      <c r="F580" s="184">
        <v>3.44</v>
      </c>
      <c r="G580" s="184">
        <v>1.75</v>
      </c>
      <c r="H580" s="184">
        <v>1.26</v>
      </c>
      <c r="I580" s="184">
        <v>1.26</v>
      </c>
      <c r="J580" s="184">
        <v>1.26</v>
      </c>
      <c r="K580" s="184">
        <v>0.55000000000000004</v>
      </c>
      <c r="L580" s="184">
        <v>0.55000000000000004</v>
      </c>
      <c r="M580" s="184">
        <v>0.13</v>
      </c>
      <c r="N580" s="184">
        <v>0.13</v>
      </c>
      <c r="P580" s="119">
        <f t="shared" si="8"/>
        <v>0.90500000000000003</v>
      </c>
    </row>
    <row r="581" spans="2:16" x14ac:dyDescent="0.25">
      <c r="B581" s="184">
        <v>2270006025</v>
      </c>
      <c r="C581" s="184">
        <v>11</v>
      </c>
      <c r="D581" s="184">
        <v>16</v>
      </c>
      <c r="E581" s="184">
        <v>3.9</v>
      </c>
      <c r="F581" s="184">
        <v>3.9</v>
      </c>
      <c r="G581" s="184">
        <v>1</v>
      </c>
      <c r="H581" s="184">
        <v>1</v>
      </c>
      <c r="I581" s="184">
        <v>1</v>
      </c>
      <c r="J581" s="184">
        <v>1</v>
      </c>
      <c r="K581" s="184">
        <v>0.44</v>
      </c>
      <c r="L581" s="184">
        <v>0.44</v>
      </c>
      <c r="M581" s="184">
        <v>0.13</v>
      </c>
      <c r="N581" s="184">
        <v>0.13</v>
      </c>
      <c r="P581" s="119">
        <f t="shared" si="8"/>
        <v>0.72</v>
      </c>
    </row>
    <row r="582" spans="2:16" x14ac:dyDescent="0.25">
      <c r="B582" s="184">
        <v>2270006025</v>
      </c>
      <c r="C582" s="184">
        <v>16</v>
      </c>
      <c r="D582" s="184">
        <v>25</v>
      </c>
      <c r="E582" s="184">
        <v>3.9</v>
      </c>
      <c r="F582" s="184">
        <v>3.9</v>
      </c>
      <c r="G582" s="184">
        <v>1</v>
      </c>
      <c r="H582" s="184">
        <v>1</v>
      </c>
      <c r="I582" s="184">
        <v>1</v>
      </c>
      <c r="J582" s="184">
        <v>1</v>
      </c>
      <c r="K582" s="184">
        <v>0.44</v>
      </c>
      <c r="L582" s="184">
        <v>0.44</v>
      </c>
      <c r="M582" s="184">
        <v>0.13</v>
      </c>
      <c r="N582" s="184">
        <v>0.13</v>
      </c>
      <c r="P582" s="119">
        <f t="shared" si="8"/>
        <v>0.72</v>
      </c>
    </row>
    <row r="583" spans="2:16" x14ac:dyDescent="0.25">
      <c r="B583" s="184">
        <v>2270006025</v>
      </c>
      <c r="C583" s="184">
        <v>25</v>
      </c>
      <c r="D583" s="184">
        <v>50</v>
      </c>
      <c r="E583" s="184">
        <v>4.13</v>
      </c>
      <c r="F583" s="184">
        <v>4.13</v>
      </c>
      <c r="G583" s="184">
        <v>0.64</v>
      </c>
      <c r="H583" s="184">
        <v>0.64</v>
      </c>
      <c r="I583" s="184">
        <v>0.64</v>
      </c>
      <c r="J583" s="184">
        <v>0.64</v>
      </c>
      <c r="K583" s="184">
        <v>0.28000000000000003</v>
      </c>
      <c r="L583" s="184">
        <v>0.28000000000000003</v>
      </c>
      <c r="M583" s="184">
        <v>0.13</v>
      </c>
      <c r="N583" s="184">
        <v>0.13</v>
      </c>
      <c r="P583" s="119">
        <f t="shared" si="8"/>
        <v>0.46</v>
      </c>
    </row>
    <row r="584" spans="2:16" x14ac:dyDescent="0.25">
      <c r="B584" s="184">
        <v>2270006025</v>
      </c>
      <c r="C584" s="184">
        <v>50</v>
      </c>
      <c r="D584" s="184">
        <v>75</v>
      </c>
      <c r="E584" s="184">
        <v>2.75</v>
      </c>
      <c r="F584" s="184">
        <v>2.27</v>
      </c>
      <c r="G584" s="184">
        <v>1.2</v>
      </c>
      <c r="H584" s="184">
        <v>0.84</v>
      </c>
      <c r="I584" s="184">
        <v>0.42</v>
      </c>
      <c r="J584" s="184">
        <v>0.42</v>
      </c>
      <c r="K584" s="184">
        <v>0.18</v>
      </c>
      <c r="L584" s="184">
        <v>0.18</v>
      </c>
      <c r="M584" s="184">
        <v>0.13</v>
      </c>
      <c r="N584" s="184">
        <v>0.13</v>
      </c>
      <c r="P584" s="119">
        <f t="shared" si="8"/>
        <v>0.3</v>
      </c>
    </row>
    <row r="585" spans="2:16" x14ac:dyDescent="0.25">
      <c r="B585" s="184">
        <v>2270006025</v>
      </c>
      <c r="C585" s="184">
        <v>75</v>
      </c>
      <c r="D585" s="184">
        <v>100</v>
      </c>
      <c r="E585" s="184">
        <v>2.75</v>
      </c>
      <c r="F585" s="184">
        <v>2.27</v>
      </c>
      <c r="G585" s="184">
        <v>1.2</v>
      </c>
      <c r="H585" s="184">
        <v>0.84</v>
      </c>
      <c r="I585" s="184">
        <v>0.42</v>
      </c>
      <c r="J585" s="184">
        <v>0.42</v>
      </c>
      <c r="K585" s="184">
        <v>0.18</v>
      </c>
      <c r="L585" s="184">
        <v>0.18</v>
      </c>
      <c r="M585" s="184">
        <v>0.13</v>
      </c>
      <c r="N585" s="184">
        <v>0.13</v>
      </c>
      <c r="P585" s="119">
        <f t="shared" ref="P585:P636" si="9">H585*$G$2+I585*$G$3+K585*$G$4</f>
        <v>0.3</v>
      </c>
    </row>
    <row r="586" spans="2:16" x14ac:dyDescent="0.25">
      <c r="B586" s="184">
        <v>2270006025</v>
      </c>
      <c r="C586" s="184">
        <v>100</v>
      </c>
      <c r="D586" s="184">
        <v>175</v>
      </c>
      <c r="E586" s="184">
        <v>2.75</v>
      </c>
      <c r="F586" s="184">
        <v>1.56</v>
      </c>
      <c r="G586" s="184">
        <v>0.78</v>
      </c>
      <c r="H586" s="184">
        <v>0.78</v>
      </c>
      <c r="I586" s="184">
        <v>0.42</v>
      </c>
      <c r="J586" s="184">
        <v>0.42</v>
      </c>
      <c r="K586" s="184">
        <v>0.42</v>
      </c>
      <c r="L586" s="184">
        <v>0.18</v>
      </c>
      <c r="M586" s="184">
        <v>0.13</v>
      </c>
      <c r="N586" s="184">
        <v>0.13</v>
      </c>
      <c r="P586" s="119">
        <f t="shared" si="9"/>
        <v>0.42</v>
      </c>
    </row>
    <row r="587" spans="2:16" x14ac:dyDescent="0.25">
      <c r="B587" s="184">
        <v>2270006025</v>
      </c>
      <c r="C587" s="184">
        <v>175</v>
      </c>
      <c r="D587" s="184">
        <v>300</v>
      </c>
      <c r="E587" s="184">
        <v>2.75</v>
      </c>
      <c r="F587" s="184">
        <v>1.56</v>
      </c>
      <c r="G587" s="184">
        <v>0.71</v>
      </c>
      <c r="H587" s="184">
        <v>0.71</v>
      </c>
      <c r="I587" s="184">
        <v>0.42</v>
      </c>
      <c r="J587" s="184">
        <v>0.42</v>
      </c>
      <c r="K587" s="184">
        <v>0.42</v>
      </c>
      <c r="L587" s="184">
        <v>0.18</v>
      </c>
      <c r="M587" s="184">
        <v>0.13</v>
      </c>
      <c r="N587" s="184">
        <v>0.13</v>
      </c>
      <c r="P587" s="119">
        <f t="shared" si="9"/>
        <v>0.42</v>
      </c>
    </row>
    <row r="588" spans="2:16" x14ac:dyDescent="0.25">
      <c r="B588" s="184">
        <v>2270006025</v>
      </c>
      <c r="C588" s="184">
        <v>300</v>
      </c>
      <c r="D588" s="184">
        <v>600</v>
      </c>
      <c r="E588" s="184">
        <v>2.75</v>
      </c>
      <c r="F588" s="184">
        <v>1.56</v>
      </c>
      <c r="G588" s="184">
        <v>0.46</v>
      </c>
      <c r="H588" s="184">
        <v>0.38</v>
      </c>
      <c r="I588" s="184">
        <v>0.38</v>
      </c>
      <c r="J588" s="184">
        <v>0.38</v>
      </c>
      <c r="K588" s="184">
        <v>0.38</v>
      </c>
      <c r="L588" s="184">
        <v>0.17</v>
      </c>
      <c r="M588" s="184">
        <v>0.13</v>
      </c>
      <c r="N588" s="184">
        <v>0.13</v>
      </c>
      <c r="P588" s="119">
        <f t="shared" si="9"/>
        <v>0.38</v>
      </c>
    </row>
    <row r="589" spans="2:16" x14ac:dyDescent="0.25">
      <c r="B589" s="184">
        <v>2270006025</v>
      </c>
      <c r="C589" s="184">
        <v>600</v>
      </c>
      <c r="D589" s="184">
        <v>750</v>
      </c>
      <c r="E589" s="184">
        <v>2.75</v>
      </c>
      <c r="F589" s="184">
        <v>1.56</v>
      </c>
      <c r="G589" s="184">
        <v>0.34</v>
      </c>
      <c r="H589" s="184">
        <v>0.38</v>
      </c>
      <c r="I589" s="184">
        <v>0.38</v>
      </c>
      <c r="J589" s="184">
        <v>0.38</v>
      </c>
      <c r="K589" s="184">
        <v>0.38</v>
      </c>
      <c r="L589" s="184">
        <v>0.17</v>
      </c>
      <c r="M589" s="184">
        <v>0.13</v>
      </c>
      <c r="N589" s="184">
        <v>0.13</v>
      </c>
      <c r="P589" s="119">
        <f t="shared" si="9"/>
        <v>0.38</v>
      </c>
    </row>
    <row r="590" spans="2:16" x14ac:dyDescent="0.25">
      <c r="B590" s="184">
        <v>2270006025</v>
      </c>
      <c r="C590" s="184">
        <v>750</v>
      </c>
      <c r="D590" s="184">
        <v>9999</v>
      </c>
      <c r="E590" s="184">
        <v>2.75</v>
      </c>
      <c r="F590" s="184">
        <v>1.56</v>
      </c>
      <c r="G590" s="184">
        <v>0.66</v>
      </c>
      <c r="H590" s="184">
        <v>0.38</v>
      </c>
      <c r="I590" s="184">
        <v>0.38</v>
      </c>
      <c r="J590" s="184">
        <v>0.38</v>
      </c>
      <c r="K590" s="184">
        <v>0.38</v>
      </c>
      <c r="L590" s="184">
        <v>0.17</v>
      </c>
      <c r="M590" s="184">
        <v>0.28000000000000003</v>
      </c>
      <c r="N590" s="184">
        <v>0.13</v>
      </c>
      <c r="P590" s="119">
        <f t="shared" si="9"/>
        <v>0.38</v>
      </c>
    </row>
    <row r="591" spans="2:16" x14ac:dyDescent="0.25">
      <c r="B591" s="184">
        <v>2270007010</v>
      </c>
      <c r="C591" s="184">
        <v>0</v>
      </c>
      <c r="D591" s="184">
        <v>11</v>
      </c>
      <c r="E591" s="184">
        <v>1.57</v>
      </c>
      <c r="F591" s="184">
        <v>1.57</v>
      </c>
      <c r="G591" s="184">
        <v>0.8</v>
      </c>
      <c r="H591" s="184">
        <v>0.57999999999999996</v>
      </c>
      <c r="I591" s="184">
        <v>0.57999999999999996</v>
      </c>
      <c r="J591" s="184">
        <v>0.57999999999999996</v>
      </c>
      <c r="K591" s="184">
        <v>0.55000000000000004</v>
      </c>
      <c r="L591" s="184">
        <v>0.55000000000000004</v>
      </c>
      <c r="M591" s="184">
        <v>0.13</v>
      </c>
      <c r="N591" s="184">
        <v>0.13</v>
      </c>
      <c r="P591" s="119">
        <f t="shared" si="9"/>
        <v>0.56499999999999995</v>
      </c>
    </row>
    <row r="592" spans="2:16" x14ac:dyDescent="0.25">
      <c r="B592" s="184">
        <v>2270007010</v>
      </c>
      <c r="C592" s="184">
        <v>11</v>
      </c>
      <c r="D592" s="184">
        <v>16</v>
      </c>
      <c r="E592" s="184">
        <v>1.78</v>
      </c>
      <c r="F592" s="184">
        <v>1.78</v>
      </c>
      <c r="G592" s="184">
        <v>0.46</v>
      </c>
      <c r="H592" s="184">
        <v>0.46</v>
      </c>
      <c r="I592" s="184">
        <v>0.46</v>
      </c>
      <c r="J592" s="184">
        <v>0.46</v>
      </c>
      <c r="K592" s="184">
        <v>0.44</v>
      </c>
      <c r="L592" s="184">
        <v>0.44</v>
      </c>
      <c r="M592" s="184">
        <v>0.13</v>
      </c>
      <c r="N592" s="184">
        <v>0.13</v>
      </c>
      <c r="P592" s="119">
        <f t="shared" si="9"/>
        <v>0.45</v>
      </c>
    </row>
    <row r="593" spans="2:16" x14ac:dyDescent="0.25">
      <c r="B593" s="184">
        <v>2270007010</v>
      </c>
      <c r="C593" s="184">
        <v>16</v>
      </c>
      <c r="D593" s="184">
        <v>25</v>
      </c>
      <c r="E593" s="184">
        <v>1.78</v>
      </c>
      <c r="F593" s="184">
        <v>1.78</v>
      </c>
      <c r="G593" s="184">
        <v>0.46</v>
      </c>
      <c r="H593" s="184">
        <v>0.46</v>
      </c>
      <c r="I593" s="184">
        <v>0.46</v>
      </c>
      <c r="J593" s="184">
        <v>0.46</v>
      </c>
      <c r="K593" s="184">
        <v>0.44</v>
      </c>
      <c r="L593" s="184">
        <v>0.44</v>
      </c>
      <c r="M593" s="184">
        <v>0.13</v>
      </c>
      <c r="N593" s="184">
        <v>0.13</v>
      </c>
      <c r="P593" s="119">
        <f t="shared" si="9"/>
        <v>0.45</v>
      </c>
    </row>
    <row r="594" spans="2:16" x14ac:dyDescent="0.25">
      <c r="B594" s="184">
        <v>2270007010</v>
      </c>
      <c r="C594" s="184">
        <v>25</v>
      </c>
      <c r="D594" s="184">
        <v>50</v>
      </c>
      <c r="E594" s="184">
        <v>1.88</v>
      </c>
      <c r="F594" s="184">
        <v>1.88</v>
      </c>
      <c r="G594" s="184">
        <v>0.28999999999999998</v>
      </c>
      <c r="H594" s="184">
        <v>0.28999999999999998</v>
      </c>
      <c r="I594" s="184">
        <v>0.28999999999999998</v>
      </c>
      <c r="J594" s="184">
        <v>0.28999999999999998</v>
      </c>
      <c r="K594" s="184">
        <v>0.28000000000000003</v>
      </c>
      <c r="L594" s="184">
        <v>0.28000000000000003</v>
      </c>
      <c r="M594" s="184">
        <v>0.13</v>
      </c>
      <c r="N594" s="184">
        <v>0.13</v>
      </c>
      <c r="P594" s="119">
        <f t="shared" si="9"/>
        <v>0.28500000000000003</v>
      </c>
    </row>
    <row r="595" spans="2:16" x14ac:dyDescent="0.25">
      <c r="B595" s="184">
        <v>2270007010</v>
      </c>
      <c r="C595" s="184">
        <v>50</v>
      </c>
      <c r="D595" s="184">
        <v>75</v>
      </c>
      <c r="E595" s="184">
        <v>1.25</v>
      </c>
      <c r="F595" s="184">
        <v>1.03</v>
      </c>
      <c r="G595" s="184">
        <v>0.54</v>
      </c>
      <c r="H595" s="184">
        <v>0.38</v>
      </c>
      <c r="I595" s="184">
        <v>0.19</v>
      </c>
      <c r="J595" s="184">
        <v>0.19</v>
      </c>
      <c r="K595" s="184">
        <v>0.18</v>
      </c>
      <c r="L595" s="184">
        <v>0.18</v>
      </c>
      <c r="M595" s="184">
        <v>0.13</v>
      </c>
      <c r="N595" s="184">
        <v>0.13</v>
      </c>
      <c r="P595" s="119">
        <f t="shared" si="9"/>
        <v>0.185</v>
      </c>
    </row>
    <row r="596" spans="2:16" x14ac:dyDescent="0.25">
      <c r="B596" s="184">
        <v>2270007010</v>
      </c>
      <c r="C596" s="184">
        <v>75</v>
      </c>
      <c r="D596" s="184">
        <v>100</v>
      </c>
      <c r="E596" s="184">
        <v>1.25</v>
      </c>
      <c r="F596" s="184">
        <v>1.03</v>
      </c>
      <c r="G596" s="184">
        <v>0.54</v>
      </c>
      <c r="H596" s="184">
        <v>0.38</v>
      </c>
      <c r="I596" s="184">
        <v>0.19</v>
      </c>
      <c r="J596" s="184">
        <v>0.19</v>
      </c>
      <c r="K596" s="184">
        <v>0.18</v>
      </c>
      <c r="L596" s="184">
        <v>0.18</v>
      </c>
      <c r="M596" s="184">
        <v>0.13</v>
      </c>
      <c r="N596" s="184">
        <v>0.13</v>
      </c>
      <c r="P596" s="119">
        <f t="shared" si="9"/>
        <v>0.185</v>
      </c>
    </row>
    <row r="597" spans="2:16" x14ac:dyDescent="0.25">
      <c r="B597" s="184">
        <v>2270007010</v>
      </c>
      <c r="C597" s="184">
        <v>100</v>
      </c>
      <c r="D597" s="184">
        <v>175</v>
      </c>
      <c r="E597" s="184">
        <v>1.25</v>
      </c>
      <c r="F597" s="184">
        <v>0.71</v>
      </c>
      <c r="G597" s="184">
        <v>0.35</v>
      </c>
      <c r="H597" s="184">
        <v>0.35</v>
      </c>
      <c r="I597" s="184">
        <v>0.19</v>
      </c>
      <c r="J597" s="184">
        <v>0.19</v>
      </c>
      <c r="K597" s="184">
        <v>0.19</v>
      </c>
      <c r="L597" s="184">
        <v>0.18</v>
      </c>
      <c r="M597" s="184">
        <v>0.13</v>
      </c>
      <c r="N597" s="184">
        <v>0.13</v>
      </c>
      <c r="P597" s="119">
        <f t="shared" si="9"/>
        <v>0.19</v>
      </c>
    </row>
    <row r="598" spans="2:16" x14ac:dyDescent="0.25">
      <c r="B598" s="184">
        <v>2270007010</v>
      </c>
      <c r="C598" s="184">
        <v>175</v>
      </c>
      <c r="D598" s="184">
        <v>300</v>
      </c>
      <c r="E598" s="184">
        <v>1.25</v>
      </c>
      <c r="F598" s="184">
        <v>0.71</v>
      </c>
      <c r="G598" s="184">
        <v>0.32</v>
      </c>
      <c r="H598" s="184">
        <v>0.32</v>
      </c>
      <c r="I598" s="184">
        <v>0.19</v>
      </c>
      <c r="J598" s="184">
        <v>0.19</v>
      </c>
      <c r="K598" s="184">
        <v>0.19</v>
      </c>
      <c r="L598" s="184">
        <v>0.18</v>
      </c>
      <c r="M598" s="184">
        <v>0.13</v>
      </c>
      <c r="N598" s="184">
        <v>0.13</v>
      </c>
      <c r="P598" s="119">
        <f t="shared" si="9"/>
        <v>0.19</v>
      </c>
    </row>
    <row r="599" spans="2:16" x14ac:dyDescent="0.25">
      <c r="B599" s="184">
        <v>2270007010</v>
      </c>
      <c r="C599" s="184">
        <v>300</v>
      </c>
      <c r="D599" s="184">
        <v>600</v>
      </c>
      <c r="E599" s="184">
        <v>1.25</v>
      </c>
      <c r="F599" s="184">
        <v>0.71</v>
      </c>
      <c r="G599" s="184">
        <v>0.21</v>
      </c>
      <c r="H599" s="184">
        <v>0.17</v>
      </c>
      <c r="I599" s="184">
        <v>0.17</v>
      </c>
      <c r="J599" s="184">
        <v>0.17</v>
      </c>
      <c r="K599" s="184">
        <v>0.17</v>
      </c>
      <c r="L599" s="184">
        <v>0.17</v>
      </c>
      <c r="M599" s="184">
        <v>0.13</v>
      </c>
      <c r="N599" s="184">
        <v>0.13</v>
      </c>
      <c r="P599" s="119">
        <f t="shared" si="9"/>
        <v>0.17</v>
      </c>
    </row>
    <row r="600" spans="2:16" x14ac:dyDescent="0.25">
      <c r="B600" s="184">
        <v>2270007010</v>
      </c>
      <c r="C600" s="184">
        <v>600</v>
      </c>
      <c r="D600" s="184">
        <v>750</v>
      </c>
      <c r="E600" s="184">
        <v>1.25</v>
      </c>
      <c r="F600" s="184">
        <v>0.71</v>
      </c>
      <c r="G600" s="184">
        <v>0.15</v>
      </c>
      <c r="H600" s="184">
        <v>0.17</v>
      </c>
      <c r="I600" s="184">
        <v>0.17</v>
      </c>
      <c r="J600" s="184">
        <v>0.17</v>
      </c>
      <c r="K600" s="184">
        <v>0.17</v>
      </c>
      <c r="L600" s="184">
        <v>0.17</v>
      </c>
      <c r="M600" s="184">
        <v>0.13</v>
      </c>
      <c r="N600" s="184">
        <v>0.13</v>
      </c>
      <c r="P600" s="119">
        <f t="shared" si="9"/>
        <v>0.17</v>
      </c>
    </row>
    <row r="601" spans="2:16" x14ac:dyDescent="0.25">
      <c r="B601" s="184">
        <v>2270007010</v>
      </c>
      <c r="C601" s="184">
        <v>750</v>
      </c>
      <c r="D601" s="184">
        <v>9999</v>
      </c>
      <c r="E601" s="184">
        <v>1.25</v>
      </c>
      <c r="F601" s="184">
        <v>0.71</v>
      </c>
      <c r="G601" s="184">
        <v>0.3</v>
      </c>
      <c r="H601" s="184">
        <v>0.17</v>
      </c>
      <c r="I601" s="184">
        <v>0.17</v>
      </c>
      <c r="J601" s="184">
        <v>0.17</v>
      </c>
      <c r="K601" s="184">
        <v>0.17</v>
      </c>
      <c r="L601" s="184">
        <v>0.17</v>
      </c>
      <c r="M601" s="184">
        <v>0.28000000000000003</v>
      </c>
      <c r="N601" s="184">
        <v>0.13</v>
      </c>
      <c r="P601" s="119">
        <f t="shared" si="9"/>
        <v>0.17</v>
      </c>
    </row>
    <row r="602" spans="2:16" x14ac:dyDescent="0.25">
      <c r="B602" s="184">
        <v>2270007015</v>
      </c>
      <c r="C602" s="184">
        <v>0</v>
      </c>
      <c r="D602" s="184">
        <v>11</v>
      </c>
      <c r="E602" s="184">
        <v>1.57</v>
      </c>
      <c r="F602" s="184">
        <v>1.57</v>
      </c>
      <c r="G602" s="184">
        <v>0.8</v>
      </c>
      <c r="H602" s="184">
        <v>0.57999999999999996</v>
      </c>
      <c r="I602" s="184">
        <v>0.57999999999999996</v>
      </c>
      <c r="J602" s="184">
        <v>0.57999999999999996</v>
      </c>
      <c r="K602" s="184">
        <v>0.55000000000000004</v>
      </c>
      <c r="L602" s="184">
        <v>0.55000000000000004</v>
      </c>
      <c r="M602" s="184">
        <v>0.13</v>
      </c>
      <c r="N602" s="184">
        <v>0.13</v>
      </c>
      <c r="P602" s="119">
        <f t="shared" si="9"/>
        <v>0.56499999999999995</v>
      </c>
    </row>
    <row r="603" spans="2:16" x14ac:dyDescent="0.25">
      <c r="B603" s="184">
        <v>2270007015</v>
      </c>
      <c r="C603" s="184">
        <v>11</v>
      </c>
      <c r="D603" s="184">
        <v>16</v>
      </c>
      <c r="E603" s="184">
        <v>1.78</v>
      </c>
      <c r="F603" s="184">
        <v>1.78</v>
      </c>
      <c r="G603" s="184">
        <v>0.46</v>
      </c>
      <c r="H603" s="184">
        <v>0.46</v>
      </c>
      <c r="I603" s="184">
        <v>0.46</v>
      </c>
      <c r="J603" s="184">
        <v>0.46</v>
      </c>
      <c r="K603" s="184">
        <v>0.44</v>
      </c>
      <c r="L603" s="184">
        <v>0.44</v>
      </c>
      <c r="M603" s="184">
        <v>0.13</v>
      </c>
      <c r="N603" s="184">
        <v>0.13</v>
      </c>
      <c r="P603" s="119">
        <f t="shared" si="9"/>
        <v>0.45</v>
      </c>
    </row>
    <row r="604" spans="2:16" x14ac:dyDescent="0.25">
      <c r="B604" s="184">
        <v>2270007015</v>
      </c>
      <c r="C604" s="184">
        <v>16</v>
      </c>
      <c r="D604" s="184">
        <v>25</v>
      </c>
      <c r="E604" s="184">
        <v>1.78</v>
      </c>
      <c r="F604" s="184">
        <v>1.78</v>
      </c>
      <c r="G604" s="184">
        <v>0.46</v>
      </c>
      <c r="H604" s="184">
        <v>0.46</v>
      </c>
      <c r="I604" s="184">
        <v>0.46</v>
      </c>
      <c r="J604" s="184">
        <v>0.46</v>
      </c>
      <c r="K604" s="184">
        <v>0.44</v>
      </c>
      <c r="L604" s="184">
        <v>0.44</v>
      </c>
      <c r="M604" s="184">
        <v>0.13</v>
      </c>
      <c r="N604" s="184">
        <v>0.13</v>
      </c>
      <c r="P604" s="119">
        <f t="shared" si="9"/>
        <v>0.45</v>
      </c>
    </row>
    <row r="605" spans="2:16" x14ac:dyDescent="0.25">
      <c r="B605" s="184">
        <v>2270007015</v>
      </c>
      <c r="C605" s="184">
        <v>25</v>
      </c>
      <c r="D605" s="184">
        <v>50</v>
      </c>
      <c r="E605" s="184">
        <v>1.88</v>
      </c>
      <c r="F605" s="184">
        <v>1.88</v>
      </c>
      <c r="G605" s="184">
        <v>0.28999999999999998</v>
      </c>
      <c r="H605" s="184">
        <v>0.28999999999999998</v>
      </c>
      <c r="I605" s="184">
        <v>0.28999999999999998</v>
      </c>
      <c r="J605" s="184">
        <v>0.28999999999999998</v>
      </c>
      <c r="K605" s="184">
        <v>0.28000000000000003</v>
      </c>
      <c r="L605" s="184">
        <v>0.28000000000000003</v>
      </c>
      <c r="M605" s="184">
        <v>0.13</v>
      </c>
      <c r="N605" s="184">
        <v>0.13</v>
      </c>
      <c r="P605" s="119">
        <f t="shared" si="9"/>
        <v>0.28500000000000003</v>
      </c>
    </row>
    <row r="606" spans="2:16" x14ac:dyDescent="0.25">
      <c r="B606" s="184">
        <v>2270007015</v>
      </c>
      <c r="C606" s="184">
        <v>50</v>
      </c>
      <c r="D606" s="184">
        <v>75</v>
      </c>
      <c r="E606" s="184">
        <v>0.63</v>
      </c>
      <c r="F606" s="184">
        <v>1.03</v>
      </c>
      <c r="G606" s="184">
        <v>0.54</v>
      </c>
      <c r="H606" s="184">
        <v>0.38</v>
      </c>
      <c r="I606" s="184">
        <v>0.19</v>
      </c>
      <c r="J606" s="184">
        <v>0.19</v>
      </c>
      <c r="K606" s="184">
        <v>0.18</v>
      </c>
      <c r="L606" s="184">
        <v>0.18</v>
      </c>
      <c r="M606" s="184">
        <v>0.13</v>
      </c>
      <c r="N606" s="184">
        <v>0.13</v>
      </c>
      <c r="P606" s="119">
        <f t="shared" si="9"/>
        <v>0.185</v>
      </c>
    </row>
    <row r="607" spans="2:16" x14ac:dyDescent="0.25">
      <c r="B607" s="184">
        <v>2270007015</v>
      </c>
      <c r="C607" s="184">
        <v>75</v>
      </c>
      <c r="D607" s="184">
        <v>100</v>
      </c>
      <c r="E607" s="184">
        <v>0.63</v>
      </c>
      <c r="F607" s="184">
        <v>1.03</v>
      </c>
      <c r="G607" s="184">
        <v>0.54</v>
      </c>
      <c r="H607" s="184">
        <v>0.38</v>
      </c>
      <c r="I607" s="184">
        <v>0.19</v>
      </c>
      <c r="J607" s="184">
        <v>0.19</v>
      </c>
      <c r="K607" s="184">
        <v>0.18</v>
      </c>
      <c r="L607" s="184">
        <v>0.18</v>
      </c>
      <c r="M607" s="184">
        <v>0.13</v>
      </c>
      <c r="N607" s="184">
        <v>0.13</v>
      </c>
      <c r="P607" s="119">
        <f t="shared" si="9"/>
        <v>0.185</v>
      </c>
    </row>
    <row r="608" spans="2:16" x14ac:dyDescent="0.25">
      <c r="B608" s="184">
        <v>2270007015</v>
      </c>
      <c r="C608" s="184">
        <v>100</v>
      </c>
      <c r="D608" s="184">
        <v>175</v>
      </c>
      <c r="E608" s="184">
        <v>0.63</v>
      </c>
      <c r="F608" s="184">
        <v>0.71</v>
      </c>
      <c r="G608" s="184">
        <v>0.35</v>
      </c>
      <c r="H608" s="184">
        <v>0.35</v>
      </c>
      <c r="I608" s="184">
        <v>0.19</v>
      </c>
      <c r="J608" s="184">
        <v>0.19</v>
      </c>
      <c r="K608" s="184">
        <v>0.19</v>
      </c>
      <c r="L608" s="184">
        <v>0.18</v>
      </c>
      <c r="M608" s="184">
        <v>0.13</v>
      </c>
      <c r="N608" s="184">
        <v>0.13</v>
      </c>
      <c r="P608" s="119">
        <f t="shared" si="9"/>
        <v>0.19</v>
      </c>
    </row>
    <row r="609" spans="2:16" x14ac:dyDescent="0.25">
      <c r="B609" s="184">
        <v>2270007015</v>
      </c>
      <c r="C609" s="184">
        <v>175</v>
      </c>
      <c r="D609" s="184">
        <v>300</v>
      </c>
      <c r="E609" s="184">
        <v>0.63</v>
      </c>
      <c r="F609" s="184">
        <v>0.71</v>
      </c>
      <c r="G609" s="184">
        <v>0.32</v>
      </c>
      <c r="H609" s="184">
        <v>0.32</v>
      </c>
      <c r="I609" s="184">
        <v>0.19</v>
      </c>
      <c r="J609" s="184">
        <v>0.19</v>
      </c>
      <c r="K609" s="184">
        <v>0.19</v>
      </c>
      <c r="L609" s="184">
        <v>0.18</v>
      </c>
      <c r="M609" s="184">
        <v>0.13</v>
      </c>
      <c r="N609" s="184">
        <v>0.13</v>
      </c>
      <c r="P609" s="119">
        <f t="shared" si="9"/>
        <v>0.19</v>
      </c>
    </row>
    <row r="610" spans="2:16" x14ac:dyDescent="0.25">
      <c r="B610" s="184">
        <v>2270007015</v>
      </c>
      <c r="C610" s="184">
        <v>300</v>
      </c>
      <c r="D610" s="184">
        <v>600</v>
      </c>
      <c r="E610" s="184">
        <v>0.63</v>
      </c>
      <c r="F610" s="184">
        <v>0.71</v>
      </c>
      <c r="G610" s="184">
        <v>0.21</v>
      </c>
      <c r="H610" s="184">
        <v>0.17</v>
      </c>
      <c r="I610" s="184">
        <v>0.17</v>
      </c>
      <c r="J610" s="184">
        <v>0.17</v>
      </c>
      <c r="K610" s="184">
        <v>0.17</v>
      </c>
      <c r="L610" s="184">
        <v>0.17</v>
      </c>
      <c r="M610" s="184">
        <v>0.13</v>
      </c>
      <c r="N610" s="184">
        <v>0.13</v>
      </c>
      <c r="P610" s="119">
        <f t="shared" si="9"/>
        <v>0.17</v>
      </c>
    </row>
    <row r="611" spans="2:16" x14ac:dyDescent="0.25">
      <c r="B611" s="184">
        <v>2270007015</v>
      </c>
      <c r="C611" s="184">
        <v>600</v>
      </c>
      <c r="D611" s="184">
        <v>750</v>
      </c>
      <c r="E611" s="184">
        <v>0.63</v>
      </c>
      <c r="F611" s="184">
        <v>0.71</v>
      </c>
      <c r="G611" s="184">
        <v>0.15</v>
      </c>
      <c r="H611" s="184">
        <v>0.17</v>
      </c>
      <c r="I611" s="184">
        <v>0.17</v>
      </c>
      <c r="J611" s="184">
        <v>0.17</v>
      </c>
      <c r="K611" s="184">
        <v>0.17</v>
      </c>
      <c r="L611" s="184">
        <v>0.17</v>
      </c>
      <c r="M611" s="184">
        <v>0.13</v>
      </c>
      <c r="N611" s="184">
        <v>0.13</v>
      </c>
      <c r="P611" s="119">
        <f t="shared" si="9"/>
        <v>0.17</v>
      </c>
    </row>
    <row r="612" spans="2:16" x14ac:dyDescent="0.25">
      <c r="B612" s="184">
        <v>2270007015</v>
      </c>
      <c r="C612" s="184">
        <v>750</v>
      </c>
      <c r="D612" s="184">
        <v>9999</v>
      </c>
      <c r="E612" s="184">
        <v>0.63</v>
      </c>
      <c r="F612" s="184">
        <v>0.71</v>
      </c>
      <c r="G612" s="184">
        <v>0.3</v>
      </c>
      <c r="H612" s="184">
        <v>0.17</v>
      </c>
      <c r="I612" s="184">
        <v>0.17</v>
      </c>
      <c r="J612" s="184">
        <v>0.17</v>
      </c>
      <c r="K612" s="184">
        <v>0.17</v>
      </c>
      <c r="L612" s="184">
        <v>0.17</v>
      </c>
      <c r="M612" s="184">
        <v>0.28000000000000003</v>
      </c>
      <c r="N612" s="184">
        <v>0.13</v>
      </c>
      <c r="P612" s="119">
        <f t="shared" si="9"/>
        <v>0.17</v>
      </c>
    </row>
    <row r="613" spans="2:16" x14ac:dyDescent="0.25">
      <c r="B613" s="184">
        <v>2270008005</v>
      </c>
      <c r="C613" s="184">
        <v>0</v>
      </c>
      <c r="D613" s="184">
        <v>11</v>
      </c>
      <c r="E613" s="184">
        <v>1.57</v>
      </c>
      <c r="F613" s="184">
        <v>1.57</v>
      </c>
      <c r="G613" s="184">
        <v>0.8</v>
      </c>
      <c r="H613" s="184">
        <v>0.57999999999999996</v>
      </c>
      <c r="I613" s="184">
        <v>0.57999999999999996</v>
      </c>
      <c r="J613" s="184">
        <v>0.57999999999999996</v>
      </c>
      <c r="K613" s="184">
        <v>0.55000000000000004</v>
      </c>
      <c r="L613" s="184">
        <v>0.55000000000000004</v>
      </c>
      <c r="M613" s="184">
        <v>0.13</v>
      </c>
      <c r="N613" s="184">
        <v>0.13</v>
      </c>
      <c r="P613" s="119">
        <f t="shared" si="9"/>
        <v>0.56499999999999995</v>
      </c>
    </row>
    <row r="614" spans="2:16" x14ac:dyDescent="0.25">
      <c r="B614" s="184">
        <v>2270008005</v>
      </c>
      <c r="C614" s="184">
        <v>11</v>
      </c>
      <c r="D614" s="184">
        <v>16</v>
      </c>
      <c r="E614" s="184">
        <v>1.78</v>
      </c>
      <c r="F614" s="184">
        <v>1.78</v>
      </c>
      <c r="G614" s="184">
        <v>0.46</v>
      </c>
      <c r="H614" s="184">
        <v>0.46</v>
      </c>
      <c r="I614" s="184">
        <v>0.46</v>
      </c>
      <c r="J614" s="184">
        <v>0.46</v>
      </c>
      <c r="K614" s="184">
        <v>0.44</v>
      </c>
      <c r="L614" s="184">
        <v>0.44</v>
      </c>
      <c r="M614" s="184">
        <v>0.13</v>
      </c>
      <c r="N614" s="184">
        <v>0.13</v>
      </c>
      <c r="P614" s="119">
        <f t="shared" si="9"/>
        <v>0.45</v>
      </c>
    </row>
    <row r="615" spans="2:16" x14ac:dyDescent="0.25">
      <c r="B615" s="184">
        <v>2270008005</v>
      </c>
      <c r="C615" s="184">
        <v>16</v>
      </c>
      <c r="D615" s="184">
        <v>25</v>
      </c>
      <c r="E615" s="184">
        <v>1.78</v>
      </c>
      <c r="F615" s="184">
        <v>1.78</v>
      </c>
      <c r="G615" s="184">
        <v>0.46</v>
      </c>
      <c r="H615" s="184">
        <v>0.46</v>
      </c>
      <c r="I615" s="184">
        <v>0.46</v>
      </c>
      <c r="J615" s="184">
        <v>0.46</v>
      </c>
      <c r="K615" s="184">
        <v>0.44</v>
      </c>
      <c r="L615" s="184">
        <v>0.44</v>
      </c>
      <c r="M615" s="184">
        <v>0.13</v>
      </c>
      <c r="N615" s="184">
        <v>0.13</v>
      </c>
      <c r="P615" s="119">
        <f t="shared" si="9"/>
        <v>0.45</v>
      </c>
    </row>
    <row r="616" spans="2:16" x14ac:dyDescent="0.25">
      <c r="B616" s="184">
        <v>2270008005</v>
      </c>
      <c r="C616" s="184">
        <v>25</v>
      </c>
      <c r="D616" s="184">
        <v>50</v>
      </c>
      <c r="E616" s="184">
        <v>1.88</v>
      </c>
      <c r="F616" s="184">
        <v>1.88</v>
      </c>
      <c r="G616" s="184">
        <v>0.28999999999999998</v>
      </c>
      <c r="H616" s="184">
        <v>0.28999999999999998</v>
      </c>
      <c r="I616" s="184">
        <v>0.28999999999999998</v>
      </c>
      <c r="J616" s="184">
        <v>0.28999999999999998</v>
      </c>
      <c r="K616" s="184">
        <v>0.28000000000000003</v>
      </c>
      <c r="L616" s="184">
        <v>0.28000000000000003</v>
      </c>
      <c r="M616" s="184">
        <v>0.13</v>
      </c>
      <c r="N616" s="184">
        <v>0.13</v>
      </c>
      <c r="P616" s="119">
        <f t="shared" si="9"/>
        <v>0.28500000000000003</v>
      </c>
    </row>
    <row r="617" spans="2:16" x14ac:dyDescent="0.25">
      <c r="B617" s="184">
        <v>2270008005</v>
      </c>
      <c r="C617" s="184">
        <v>50</v>
      </c>
      <c r="D617" s="184">
        <v>75</v>
      </c>
      <c r="E617" s="184">
        <v>1.17</v>
      </c>
      <c r="F617" s="184">
        <v>1.03</v>
      </c>
      <c r="G617" s="184">
        <v>0.54</v>
      </c>
      <c r="H617" s="184">
        <v>0.38</v>
      </c>
      <c r="I617" s="184">
        <v>0.19</v>
      </c>
      <c r="J617" s="184">
        <v>0.19</v>
      </c>
      <c r="K617" s="184">
        <v>0.18</v>
      </c>
      <c r="L617" s="184">
        <v>0.18</v>
      </c>
      <c r="M617" s="184">
        <v>0.13</v>
      </c>
      <c r="N617" s="184">
        <v>0.13</v>
      </c>
      <c r="P617" s="119">
        <f t="shared" si="9"/>
        <v>0.185</v>
      </c>
    </row>
    <row r="618" spans="2:16" x14ac:dyDescent="0.25">
      <c r="B618" s="184">
        <v>2270008005</v>
      </c>
      <c r="C618" s="184">
        <v>75</v>
      </c>
      <c r="D618" s="184">
        <v>100</v>
      </c>
      <c r="E618" s="184">
        <v>1.17</v>
      </c>
      <c r="F618" s="184">
        <v>1.03</v>
      </c>
      <c r="G618" s="184">
        <v>0.54</v>
      </c>
      <c r="H618" s="184">
        <v>0.38</v>
      </c>
      <c r="I618" s="184">
        <v>0.19</v>
      </c>
      <c r="J618" s="184">
        <v>0.19</v>
      </c>
      <c r="K618" s="184">
        <v>0.18</v>
      </c>
      <c r="L618" s="184">
        <v>0.18</v>
      </c>
      <c r="M618" s="184">
        <v>0.13</v>
      </c>
      <c r="N618" s="184">
        <v>0.13</v>
      </c>
      <c r="P618" s="119">
        <f t="shared" si="9"/>
        <v>0.185</v>
      </c>
    </row>
    <row r="619" spans="2:16" x14ac:dyDescent="0.25">
      <c r="B619" s="184">
        <v>2270008005</v>
      </c>
      <c r="C619" s="184">
        <v>100</v>
      </c>
      <c r="D619" s="184">
        <v>175</v>
      </c>
      <c r="E619" s="184">
        <v>1.17</v>
      </c>
      <c r="F619" s="184">
        <v>0.71</v>
      </c>
      <c r="G619" s="184">
        <v>0.35</v>
      </c>
      <c r="H619" s="184">
        <v>0.35</v>
      </c>
      <c r="I619" s="184">
        <v>0.19</v>
      </c>
      <c r="J619" s="184">
        <v>0.19</v>
      </c>
      <c r="K619" s="184">
        <v>0.19</v>
      </c>
      <c r="L619" s="184">
        <v>0.18</v>
      </c>
      <c r="M619" s="184">
        <v>0.13</v>
      </c>
      <c r="N619" s="184">
        <v>0.13</v>
      </c>
      <c r="P619" s="119">
        <f t="shared" si="9"/>
        <v>0.19</v>
      </c>
    </row>
    <row r="620" spans="2:16" x14ac:dyDescent="0.25">
      <c r="B620" s="184">
        <v>2270008005</v>
      </c>
      <c r="C620" s="184">
        <v>175</v>
      </c>
      <c r="D620" s="184">
        <v>300</v>
      </c>
      <c r="E620" s="184">
        <v>1.17</v>
      </c>
      <c r="F620" s="184">
        <v>0.71</v>
      </c>
      <c r="G620" s="184">
        <v>0.32</v>
      </c>
      <c r="H620" s="184">
        <v>0.32</v>
      </c>
      <c r="I620" s="184">
        <v>0.19</v>
      </c>
      <c r="J620" s="184">
        <v>0.19</v>
      </c>
      <c r="K620" s="184">
        <v>0.19</v>
      </c>
      <c r="L620" s="184">
        <v>0.18</v>
      </c>
      <c r="M620" s="184">
        <v>0.13</v>
      </c>
      <c r="N620" s="184">
        <v>0.13</v>
      </c>
      <c r="P620" s="119">
        <f t="shared" si="9"/>
        <v>0.19</v>
      </c>
    </row>
    <row r="621" spans="2:16" x14ac:dyDescent="0.25">
      <c r="B621" s="184">
        <v>2270008005</v>
      </c>
      <c r="C621" s="184">
        <v>300</v>
      </c>
      <c r="D621" s="184">
        <v>600</v>
      </c>
      <c r="E621" s="184">
        <v>1.17</v>
      </c>
      <c r="F621" s="184">
        <v>0.71</v>
      </c>
      <c r="G621" s="184">
        <v>0.21</v>
      </c>
      <c r="H621" s="184">
        <v>0.17</v>
      </c>
      <c r="I621" s="184">
        <v>0.17</v>
      </c>
      <c r="J621" s="184">
        <v>0.17</v>
      </c>
      <c r="K621" s="184">
        <v>0.17</v>
      </c>
      <c r="L621" s="184">
        <v>0.17</v>
      </c>
      <c r="M621" s="184">
        <v>0.13</v>
      </c>
      <c r="N621" s="184">
        <v>0.13</v>
      </c>
      <c r="P621" s="119">
        <f t="shared" si="9"/>
        <v>0.17</v>
      </c>
    </row>
    <row r="622" spans="2:16" x14ac:dyDescent="0.25">
      <c r="B622" s="184">
        <v>2270008005</v>
      </c>
      <c r="C622" s="184">
        <v>600</v>
      </c>
      <c r="D622" s="184">
        <v>750</v>
      </c>
      <c r="E622" s="184">
        <v>1.17</v>
      </c>
      <c r="F622" s="184">
        <v>0.71</v>
      </c>
      <c r="G622" s="184">
        <v>0.15</v>
      </c>
      <c r="H622" s="184">
        <v>0.17</v>
      </c>
      <c r="I622" s="184">
        <v>0.17</v>
      </c>
      <c r="J622" s="184">
        <v>0.17</v>
      </c>
      <c r="K622" s="184">
        <v>0.17</v>
      </c>
      <c r="L622" s="184">
        <v>0.17</v>
      </c>
      <c r="M622" s="184">
        <v>0.13</v>
      </c>
      <c r="N622" s="184">
        <v>0.13</v>
      </c>
      <c r="P622" s="119">
        <f t="shared" si="9"/>
        <v>0.17</v>
      </c>
    </row>
    <row r="623" spans="2:16" x14ac:dyDescent="0.25">
      <c r="B623" s="184">
        <v>2270008005</v>
      </c>
      <c r="C623" s="184">
        <v>750</v>
      </c>
      <c r="D623" s="184">
        <v>9999</v>
      </c>
      <c r="E623" s="184">
        <v>1.17</v>
      </c>
      <c r="F623" s="184">
        <v>0.71</v>
      </c>
      <c r="G623" s="184">
        <v>0.3</v>
      </c>
      <c r="H623" s="184">
        <v>0.17</v>
      </c>
      <c r="I623" s="184">
        <v>0.17</v>
      </c>
      <c r="J623" s="184">
        <v>0.17</v>
      </c>
      <c r="K623" s="184">
        <v>0.17</v>
      </c>
      <c r="L623" s="184">
        <v>0.17</v>
      </c>
      <c r="M623" s="184">
        <v>0.28000000000000003</v>
      </c>
      <c r="N623" s="184">
        <v>0.13</v>
      </c>
      <c r="P623" s="119">
        <f t="shared" si="9"/>
        <v>0.17</v>
      </c>
    </row>
    <row r="624" spans="2:16" x14ac:dyDescent="0.25">
      <c r="B624" s="184">
        <v>2270009010</v>
      </c>
      <c r="C624" s="184">
        <v>0</v>
      </c>
      <c r="D624" s="184">
        <v>11</v>
      </c>
      <c r="E624" s="184">
        <v>3.44</v>
      </c>
      <c r="F624" s="184">
        <v>3.44</v>
      </c>
      <c r="G624" s="184">
        <v>3.44</v>
      </c>
      <c r="H624" s="184">
        <v>1.26</v>
      </c>
      <c r="I624" s="184">
        <v>1.26</v>
      </c>
      <c r="J624" s="184">
        <v>1.26</v>
      </c>
      <c r="K624" s="184">
        <v>1.26</v>
      </c>
      <c r="L624" s="184">
        <v>1.26</v>
      </c>
      <c r="M624" s="184">
        <v>1.26</v>
      </c>
      <c r="N624" s="184">
        <v>1.26</v>
      </c>
      <c r="P624" s="119">
        <f t="shared" si="9"/>
        <v>1.26</v>
      </c>
    </row>
    <row r="625" spans="2:16" x14ac:dyDescent="0.25">
      <c r="B625" s="184">
        <v>2270009010</v>
      </c>
      <c r="C625" s="184">
        <v>11</v>
      </c>
      <c r="D625" s="184">
        <v>16</v>
      </c>
      <c r="E625" s="184">
        <v>3.9</v>
      </c>
      <c r="F625" s="184">
        <v>3.9</v>
      </c>
      <c r="G625" s="184">
        <v>3.9</v>
      </c>
      <c r="H625" s="184">
        <v>1</v>
      </c>
      <c r="I625" s="184">
        <v>1</v>
      </c>
      <c r="J625" s="184">
        <v>1</v>
      </c>
      <c r="K625" s="184">
        <v>1</v>
      </c>
      <c r="L625" s="184">
        <v>1</v>
      </c>
      <c r="M625" s="184">
        <v>1</v>
      </c>
      <c r="N625" s="184">
        <v>1</v>
      </c>
      <c r="P625" s="119">
        <f t="shared" si="9"/>
        <v>1</v>
      </c>
    </row>
    <row r="626" spans="2:16" x14ac:dyDescent="0.25">
      <c r="B626" s="184">
        <v>2270009010</v>
      </c>
      <c r="C626" s="184">
        <v>16</v>
      </c>
      <c r="D626" s="184">
        <v>25</v>
      </c>
      <c r="E626" s="184">
        <v>3.9</v>
      </c>
      <c r="F626" s="184">
        <v>3.9</v>
      </c>
      <c r="G626" s="184">
        <v>3.9</v>
      </c>
      <c r="H626" s="184">
        <v>1</v>
      </c>
      <c r="I626" s="184">
        <v>1</v>
      </c>
      <c r="J626" s="184">
        <v>1</v>
      </c>
      <c r="K626" s="184">
        <v>1</v>
      </c>
      <c r="L626" s="184">
        <v>1</v>
      </c>
      <c r="M626" s="184">
        <v>1</v>
      </c>
      <c r="N626" s="184">
        <v>1</v>
      </c>
      <c r="P626" s="119">
        <f t="shared" si="9"/>
        <v>1</v>
      </c>
    </row>
    <row r="627" spans="2:16" x14ac:dyDescent="0.25">
      <c r="B627" s="184">
        <v>2270009010</v>
      </c>
      <c r="C627" s="184">
        <v>25</v>
      </c>
      <c r="D627" s="184">
        <v>50</v>
      </c>
      <c r="E627" s="184">
        <v>4.13</v>
      </c>
      <c r="F627" s="184">
        <v>4.13</v>
      </c>
      <c r="G627" s="184">
        <v>4.13</v>
      </c>
      <c r="H627" s="184">
        <v>0.64</v>
      </c>
      <c r="I627" s="184">
        <v>0.64</v>
      </c>
      <c r="J627" s="184">
        <v>0.64</v>
      </c>
      <c r="K627" s="184">
        <v>0.64</v>
      </c>
      <c r="L627" s="184">
        <v>0.64</v>
      </c>
      <c r="M627" s="184">
        <v>0.64</v>
      </c>
      <c r="N627" s="184">
        <v>0.64</v>
      </c>
      <c r="P627" s="119">
        <f t="shared" si="9"/>
        <v>0.64</v>
      </c>
    </row>
    <row r="628" spans="2:16" x14ac:dyDescent="0.25">
      <c r="B628" s="184">
        <v>2270009010</v>
      </c>
      <c r="C628" s="184">
        <v>50</v>
      </c>
      <c r="D628" s="184">
        <v>75</v>
      </c>
      <c r="E628" s="184">
        <v>2.57</v>
      </c>
      <c r="F628" s="184">
        <v>2.27</v>
      </c>
      <c r="G628" s="184">
        <v>2.27</v>
      </c>
      <c r="H628" s="184">
        <v>0.84</v>
      </c>
      <c r="I628" s="184">
        <v>0.84</v>
      </c>
      <c r="J628" s="184">
        <v>0.84</v>
      </c>
      <c r="K628" s="184">
        <v>0.84</v>
      </c>
      <c r="L628" s="184">
        <v>0.84</v>
      </c>
      <c r="M628" s="184">
        <v>0.84</v>
      </c>
      <c r="N628" s="184">
        <v>0.84</v>
      </c>
      <c r="P628" s="119">
        <f t="shared" si="9"/>
        <v>0.84</v>
      </c>
    </row>
    <row r="629" spans="2:16" x14ac:dyDescent="0.25">
      <c r="B629" s="184">
        <v>2270009010</v>
      </c>
      <c r="C629" s="184">
        <v>75</v>
      </c>
      <c r="D629" s="184">
        <v>100</v>
      </c>
      <c r="E629" s="184">
        <v>2.57</v>
      </c>
      <c r="F629" s="184">
        <v>2.27</v>
      </c>
      <c r="G629" s="184">
        <v>2.27</v>
      </c>
      <c r="H629" s="184">
        <v>0.84</v>
      </c>
      <c r="I629" s="184">
        <v>0.84</v>
      </c>
      <c r="J629" s="184">
        <v>0.84</v>
      </c>
      <c r="K629" s="184">
        <v>0.84</v>
      </c>
      <c r="L629" s="184">
        <v>0.84</v>
      </c>
      <c r="M629" s="184">
        <v>0.84</v>
      </c>
      <c r="N629" s="184">
        <v>0.84</v>
      </c>
      <c r="P629" s="119">
        <f t="shared" si="9"/>
        <v>0.84</v>
      </c>
    </row>
    <row r="630" spans="2:16" x14ac:dyDescent="0.25">
      <c r="B630" s="184">
        <v>2270009010</v>
      </c>
      <c r="C630" s="184">
        <v>100</v>
      </c>
      <c r="D630" s="184">
        <v>175</v>
      </c>
      <c r="E630" s="184">
        <v>2.57</v>
      </c>
      <c r="F630" s="184">
        <v>1.56</v>
      </c>
      <c r="G630" s="184">
        <v>1.56</v>
      </c>
      <c r="H630" s="184">
        <v>0.78</v>
      </c>
      <c r="I630" s="184">
        <v>0.78</v>
      </c>
      <c r="J630" s="184">
        <v>0.78</v>
      </c>
      <c r="K630" s="184">
        <v>0.78</v>
      </c>
      <c r="L630" s="184">
        <v>0.78</v>
      </c>
      <c r="M630" s="184">
        <v>0.78</v>
      </c>
      <c r="N630" s="184">
        <v>0.78</v>
      </c>
      <c r="P630" s="119">
        <f t="shared" si="9"/>
        <v>0.78</v>
      </c>
    </row>
    <row r="631" spans="2:16" x14ac:dyDescent="0.25">
      <c r="B631" s="184">
        <v>2270009010</v>
      </c>
      <c r="C631" s="184">
        <v>175</v>
      </c>
      <c r="D631" s="184">
        <v>300</v>
      </c>
      <c r="E631" s="184">
        <v>2.57</v>
      </c>
      <c r="F631" s="184">
        <v>1.56</v>
      </c>
      <c r="G631" s="184">
        <v>1.56</v>
      </c>
      <c r="H631" s="184">
        <v>0.71</v>
      </c>
      <c r="I631" s="184">
        <v>0.71</v>
      </c>
      <c r="J631" s="184">
        <v>0.71</v>
      </c>
      <c r="K631" s="184">
        <v>0.71</v>
      </c>
      <c r="L631" s="184">
        <v>0.71</v>
      </c>
      <c r="M631" s="184">
        <v>0.71</v>
      </c>
      <c r="N631" s="184">
        <v>0.71</v>
      </c>
      <c r="P631" s="119">
        <f t="shared" si="9"/>
        <v>0.71</v>
      </c>
    </row>
    <row r="632" spans="2:16" x14ac:dyDescent="0.25">
      <c r="B632" s="184">
        <v>2270009010</v>
      </c>
      <c r="C632" s="184">
        <v>300</v>
      </c>
      <c r="D632" s="184">
        <v>600</v>
      </c>
      <c r="E632" s="184">
        <v>2.57</v>
      </c>
      <c r="F632" s="184">
        <v>1.56</v>
      </c>
      <c r="G632" s="184">
        <v>1.56</v>
      </c>
      <c r="H632" s="184">
        <v>0.38</v>
      </c>
      <c r="I632" s="184">
        <v>0.38</v>
      </c>
      <c r="J632" s="184">
        <v>0.38</v>
      </c>
      <c r="K632" s="184">
        <v>0.38</v>
      </c>
      <c r="L632" s="184">
        <v>0.38</v>
      </c>
      <c r="M632" s="184">
        <v>0.38</v>
      </c>
      <c r="N632" s="184">
        <v>0.38</v>
      </c>
      <c r="P632" s="119">
        <f t="shared" si="9"/>
        <v>0.38</v>
      </c>
    </row>
    <row r="633" spans="2:16" x14ac:dyDescent="0.25">
      <c r="B633" s="184">
        <v>2270009010</v>
      </c>
      <c r="C633" s="184">
        <v>600</v>
      </c>
      <c r="D633" s="184">
        <v>750</v>
      </c>
      <c r="E633" s="184">
        <v>2.57</v>
      </c>
      <c r="F633" s="184">
        <v>1.56</v>
      </c>
      <c r="G633" s="184">
        <v>1.56</v>
      </c>
      <c r="H633" s="184">
        <v>0.38</v>
      </c>
      <c r="I633" s="184">
        <v>0.38</v>
      </c>
      <c r="J633" s="184">
        <v>0.38</v>
      </c>
      <c r="K633" s="184">
        <v>0.38</v>
      </c>
      <c r="L633" s="184">
        <v>0.38</v>
      </c>
      <c r="M633" s="184">
        <v>0.38</v>
      </c>
      <c r="N633" s="184">
        <v>0.38</v>
      </c>
      <c r="P633" s="119">
        <f t="shared" si="9"/>
        <v>0.38</v>
      </c>
    </row>
    <row r="634" spans="2:16" x14ac:dyDescent="0.25">
      <c r="B634" s="184">
        <v>2270009010</v>
      </c>
      <c r="C634" s="184">
        <v>750</v>
      </c>
      <c r="D634" s="184">
        <v>9999</v>
      </c>
      <c r="E634" s="184">
        <v>2.57</v>
      </c>
      <c r="F634" s="184">
        <v>1.56</v>
      </c>
      <c r="G634" s="184">
        <v>1.56</v>
      </c>
      <c r="H634" s="184">
        <v>0.38</v>
      </c>
      <c r="I634" s="184">
        <v>0.38</v>
      </c>
      <c r="J634" s="184">
        <v>0.38</v>
      </c>
      <c r="K634" s="184">
        <v>0.38</v>
      </c>
      <c r="L634" s="184">
        <v>0.38</v>
      </c>
      <c r="M634" s="184">
        <v>0.38</v>
      </c>
      <c r="N634" s="184">
        <v>0.38</v>
      </c>
      <c r="P634" s="119">
        <f t="shared" si="9"/>
        <v>0.38</v>
      </c>
    </row>
    <row r="635" spans="2:16" x14ac:dyDescent="0.25">
      <c r="B635" s="184">
        <v>2270010010</v>
      </c>
      <c r="C635" s="184">
        <v>0</v>
      </c>
      <c r="D635" s="184">
        <v>11</v>
      </c>
      <c r="E635" s="184">
        <v>1.5</v>
      </c>
      <c r="F635" s="184">
        <v>1.5</v>
      </c>
      <c r="G635" s="184">
        <v>0.76</v>
      </c>
      <c r="H635" s="184">
        <v>0.55000000000000004</v>
      </c>
      <c r="I635" s="184">
        <v>0.55000000000000004</v>
      </c>
      <c r="J635" s="184">
        <v>0.55000000000000004</v>
      </c>
      <c r="K635" s="184">
        <v>0.55000000000000004</v>
      </c>
      <c r="L635" s="184">
        <v>0.55000000000000004</v>
      </c>
      <c r="M635" s="184">
        <v>0.13</v>
      </c>
      <c r="N635" s="184">
        <v>0.13</v>
      </c>
      <c r="P635" s="119">
        <f t="shared" si="9"/>
        <v>0.55000000000000004</v>
      </c>
    </row>
    <row r="636" spans="2:16" x14ac:dyDescent="0.25">
      <c r="B636" s="184">
        <v>2270010010</v>
      </c>
      <c r="C636" s="184">
        <v>11</v>
      </c>
      <c r="D636" s="184">
        <v>16</v>
      </c>
      <c r="E636" s="184">
        <v>1.7</v>
      </c>
      <c r="F636" s="184">
        <v>1.7</v>
      </c>
      <c r="G636" s="184">
        <v>0.44</v>
      </c>
      <c r="H636" s="184">
        <v>0.44</v>
      </c>
      <c r="I636" s="184">
        <v>0.44</v>
      </c>
      <c r="J636" s="184">
        <v>0.44</v>
      </c>
      <c r="K636" s="184">
        <v>0.44</v>
      </c>
      <c r="L636" s="184">
        <v>0.44</v>
      </c>
      <c r="M636" s="184">
        <v>0.13</v>
      </c>
      <c r="N636" s="184">
        <v>0.13</v>
      </c>
      <c r="P636" s="119">
        <f t="shared" si="9"/>
        <v>0.44</v>
      </c>
    </row>
    <row r="637" spans="2:16" x14ac:dyDescent="0.25">
      <c r="B637" s="184">
        <v>2270010010</v>
      </c>
      <c r="C637" s="184">
        <v>16</v>
      </c>
      <c r="D637" s="184">
        <v>25</v>
      </c>
      <c r="E637" s="184">
        <v>1.7</v>
      </c>
      <c r="F637" s="184">
        <v>1.7</v>
      </c>
      <c r="G637" s="184">
        <v>0.44</v>
      </c>
      <c r="H637" s="184">
        <v>0.44</v>
      </c>
      <c r="I637" s="184">
        <v>0.44</v>
      </c>
      <c r="J637" s="184">
        <v>0.44</v>
      </c>
      <c r="K637" s="184">
        <v>0.44</v>
      </c>
      <c r="L637" s="184">
        <v>0.44</v>
      </c>
      <c r="M637" s="184">
        <v>0.13</v>
      </c>
      <c r="N637" s="184">
        <v>0.13</v>
      </c>
    </row>
    <row r="638" spans="2:16" x14ac:dyDescent="0.25">
      <c r="B638" s="184">
        <v>2270010010</v>
      </c>
      <c r="C638" s="184">
        <v>25</v>
      </c>
      <c r="D638" s="184">
        <v>50</v>
      </c>
      <c r="E638" s="184">
        <v>1.8</v>
      </c>
      <c r="F638" s="184">
        <v>1.8</v>
      </c>
      <c r="G638" s="184">
        <v>0.28000000000000003</v>
      </c>
      <c r="H638" s="184">
        <v>0.28000000000000003</v>
      </c>
      <c r="I638" s="184">
        <v>0.28000000000000003</v>
      </c>
      <c r="J638" s="184">
        <v>0.28000000000000003</v>
      </c>
      <c r="K638" s="184">
        <v>0.28000000000000003</v>
      </c>
      <c r="L638" s="184">
        <v>0.28000000000000003</v>
      </c>
      <c r="M638" s="184">
        <v>0.13</v>
      </c>
      <c r="N638" s="184">
        <v>0.13</v>
      </c>
    </row>
    <row r="639" spans="2:16" x14ac:dyDescent="0.25">
      <c r="B639" s="184">
        <v>2270010010</v>
      </c>
      <c r="C639" s="184">
        <v>50</v>
      </c>
      <c r="D639" s="184">
        <v>75</v>
      </c>
      <c r="E639" s="184">
        <v>1.2</v>
      </c>
      <c r="F639" s="184">
        <v>0.99</v>
      </c>
      <c r="G639" s="184">
        <v>0.52</v>
      </c>
      <c r="H639" s="184">
        <v>0.37</v>
      </c>
      <c r="I639" s="184">
        <v>0.18</v>
      </c>
      <c r="J639" s="184">
        <v>0.18</v>
      </c>
      <c r="K639" s="184">
        <v>0.18</v>
      </c>
      <c r="L639" s="184">
        <v>0.18</v>
      </c>
      <c r="M639" s="184">
        <v>0.13</v>
      </c>
      <c r="N639" s="184">
        <v>0.13</v>
      </c>
    </row>
    <row r="640" spans="2:16" x14ac:dyDescent="0.25">
      <c r="B640" s="184">
        <v>2270010010</v>
      </c>
      <c r="C640" s="184">
        <v>75</v>
      </c>
      <c r="D640" s="184">
        <v>100</v>
      </c>
      <c r="E640" s="184">
        <v>1.2</v>
      </c>
      <c r="F640" s="184">
        <v>0.99</v>
      </c>
      <c r="G640" s="184">
        <v>0.52</v>
      </c>
      <c r="H640" s="184">
        <v>0.37</v>
      </c>
      <c r="I640" s="184">
        <v>0.18</v>
      </c>
      <c r="J640" s="184">
        <v>0.18</v>
      </c>
      <c r="K640" s="184">
        <v>0.18</v>
      </c>
      <c r="L640" s="184">
        <v>0.18</v>
      </c>
      <c r="M640" s="184">
        <v>0.13</v>
      </c>
      <c r="N640" s="184">
        <v>0.13</v>
      </c>
    </row>
    <row r="641" spans="2:14" x14ac:dyDescent="0.25">
      <c r="B641" s="184">
        <v>2270010010</v>
      </c>
      <c r="C641" s="184">
        <v>100</v>
      </c>
      <c r="D641" s="184">
        <v>175</v>
      </c>
      <c r="E641" s="184">
        <v>1.2</v>
      </c>
      <c r="F641" s="184">
        <v>0.68</v>
      </c>
      <c r="G641" s="184">
        <v>0.34</v>
      </c>
      <c r="H641" s="184">
        <v>0.34</v>
      </c>
      <c r="I641" s="184">
        <v>0.18</v>
      </c>
      <c r="J641" s="184">
        <v>0.18</v>
      </c>
      <c r="K641" s="184">
        <v>0.18</v>
      </c>
      <c r="L641" s="184">
        <v>0.18</v>
      </c>
      <c r="M641" s="184">
        <v>0.13</v>
      </c>
      <c r="N641" s="184">
        <v>0.13</v>
      </c>
    </row>
    <row r="642" spans="2:14" x14ac:dyDescent="0.25">
      <c r="B642" s="184">
        <v>2270010010</v>
      </c>
      <c r="C642" s="184">
        <v>175</v>
      </c>
      <c r="D642" s="184">
        <v>300</v>
      </c>
      <c r="E642" s="184">
        <v>1.2</v>
      </c>
      <c r="F642" s="184">
        <v>0.68</v>
      </c>
      <c r="G642" s="184">
        <v>0.31</v>
      </c>
      <c r="H642" s="184">
        <v>0.31</v>
      </c>
      <c r="I642" s="184">
        <v>0.18</v>
      </c>
      <c r="J642" s="184">
        <v>0.18</v>
      </c>
      <c r="K642" s="184">
        <v>0.18</v>
      </c>
      <c r="L642" s="184">
        <v>0.18</v>
      </c>
      <c r="M642" s="184">
        <v>0.13</v>
      </c>
      <c r="N642" s="184">
        <v>0.13</v>
      </c>
    </row>
    <row r="643" spans="2:14" x14ac:dyDescent="0.25">
      <c r="B643" s="184">
        <v>2270010010</v>
      </c>
      <c r="C643" s="184">
        <v>300</v>
      </c>
      <c r="D643" s="184">
        <v>600</v>
      </c>
      <c r="E643" s="184">
        <v>1.2</v>
      </c>
      <c r="F643" s="184">
        <v>0.68</v>
      </c>
      <c r="G643" s="184">
        <v>0.2</v>
      </c>
      <c r="H643" s="184">
        <v>0.17</v>
      </c>
      <c r="I643" s="184">
        <v>0.17</v>
      </c>
      <c r="J643" s="184">
        <v>0.17</v>
      </c>
      <c r="K643" s="184">
        <v>0.17</v>
      </c>
      <c r="L643" s="184">
        <v>0.17</v>
      </c>
      <c r="M643" s="184">
        <v>0.13</v>
      </c>
      <c r="N643" s="184">
        <v>0.13</v>
      </c>
    </row>
    <row r="644" spans="2:14" x14ac:dyDescent="0.25">
      <c r="B644" s="184">
        <v>2270010010</v>
      </c>
      <c r="C644" s="184">
        <v>600</v>
      </c>
      <c r="D644" s="184">
        <v>750</v>
      </c>
      <c r="E644" s="184">
        <v>1.2</v>
      </c>
      <c r="F644" s="184">
        <v>0.68</v>
      </c>
      <c r="G644" s="184">
        <v>0.15</v>
      </c>
      <c r="H644" s="184">
        <v>0.17</v>
      </c>
      <c r="I644" s="184">
        <v>0.17</v>
      </c>
      <c r="J644" s="184">
        <v>0.17</v>
      </c>
      <c r="K644" s="184">
        <v>0.17</v>
      </c>
      <c r="L644" s="184">
        <v>0.17</v>
      </c>
      <c r="M644" s="184">
        <v>0.13</v>
      </c>
      <c r="N644" s="184">
        <v>0.13</v>
      </c>
    </row>
    <row r="645" spans="2:14" x14ac:dyDescent="0.25">
      <c r="B645" s="184">
        <v>2270010010</v>
      </c>
      <c r="C645" s="184">
        <v>750</v>
      </c>
      <c r="D645" s="184">
        <v>9999</v>
      </c>
      <c r="E645" s="121">
        <v>1.2</v>
      </c>
      <c r="F645" s="121">
        <v>0.68</v>
      </c>
      <c r="G645" s="121">
        <v>0.28999999999999998</v>
      </c>
      <c r="H645" s="121">
        <v>0.17</v>
      </c>
      <c r="I645" s="121">
        <v>0.17</v>
      </c>
      <c r="J645" s="121">
        <v>0.17</v>
      </c>
      <c r="K645" s="121">
        <v>0.17</v>
      </c>
      <c r="L645" s="121">
        <v>0.17</v>
      </c>
      <c r="M645" s="121">
        <v>0.28000000000000003</v>
      </c>
      <c r="N645" s="121">
        <v>0.13</v>
      </c>
    </row>
  </sheetData>
  <mergeCells count="2">
    <mergeCell ref="B5:N5"/>
    <mergeCell ref="C7:D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5"/>
  <sheetViews>
    <sheetView topLeftCell="A10" zoomScaleNormal="100" zoomScaleSheetLayoutView="100" workbookViewId="0">
      <selection activeCell="K642" sqref="K642"/>
    </sheetView>
  </sheetViews>
  <sheetFormatPr defaultRowHeight="13.2" x14ac:dyDescent="0.25"/>
  <cols>
    <col min="1" max="1" width="1.6640625" style="300" customWidth="1"/>
    <col min="2" max="2" width="8.33203125" style="300" customWidth="1"/>
    <col min="3" max="3" width="17.44140625" style="300" customWidth="1"/>
    <col min="4" max="4" width="9.6640625" style="300" customWidth="1"/>
    <col min="5" max="5" width="10.109375" style="300" bestFit="1" customWidth="1"/>
    <col min="6" max="6" width="18.109375" style="300" customWidth="1"/>
    <col min="7" max="7" width="5" style="300" customWidth="1"/>
    <col min="8" max="8" width="1.44140625" style="300" customWidth="1"/>
    <col min="9" max="9" width="10.88671875" style="300" bestFit="1" customWidth="1"/>
    <col min="10" max="12" width="8.88671875" style="300"/>
    <col min="13" max="13" width="14.44140625" style="300" customWidth="1"/>
    <col min="14" max="14" width="8.88671875" style="300"/>
    <col min="15" max="15" width="14.88671875" style="300" bestFit="1" customWidth="1"/>
    <col min="16" max="254" width="8.88671875" style="300"/>
    <col min="255" max="255" width="1.6640625" style="300" customWidth="1"/>
    <col min="256" max="256" width="8.33203125" style="300" customWidth="1"/>
    <col min="257" max="257" width="17.44140625" style="300" customWidth="1"/>
    <col min="258" max="258" width="9.6640625" style="300" customWidth="1"/>
    <col min="259" max="259" width="10.109375" style="300" bestFit="1" customWidth="1"/>
    <col min="260" max="260" width="18.109375" style="300" customWidth="1"/>
    <col min="261" max="261" width="5" style="300" customWidth="1"/>
    <col min="262" max="262" width="1.44140625" style="300" customWidth="1"/>
    <col min="263" max="263" width="10.88671875" style="300" bestFit="1" customWidth="1"/>
    <col min="264" max="268" width="8.88671875" style="300"/>
    <col min="269" max="269" width="14.44140625" style="300" customWidth="1"/>
    <col min="270" max="270" width="8.88671875" style="300"/>
    <col min="271" max="271" width="14.88671875" style="300" bestFit="1" customWidth="1"/>
    <col min="272" max="510" width="8.88671875" style="300"/>
    <col min="511" max="511" width="1.6640625" style="300" customWidth="1"/>
    <col min="512" max="512" width="8.33203125" style="300" customWidth="1"/>
    <col min="513" max="513" width="17.44140625" style="300" customWidth="1"/>
    <col min="514" max="514" width="9.6640625" style="300" customWidth="1"/>
    <col min="515" max="515" width="10.109375" style="300" bestFit="1" customWidth="1"/>
    <col min="516" max="516" width="18.109375" style="300" customWidth="1"/>
    <col min="517" max="517" width="5" style="300" customWidth="1"/>
    <col min="518" max="518" width="1.44140625" style="300" customWidth="1"/>
    <col min="519" max="519" width="10.88671875" style="300" bestFit="1" customWidth="1"/>
    <col min="520" max="524" width="8.88671875" style="300"/>
    <col min="525" max="525" width="14.44140625" style="300" customWidth="1"/>
    <col min="526" max="526" width="8.88671875" style="300"/>
    <col min="527" max="527" width="14.88671875" style="300" bestFit="1" customWidth="1"/>
    <col min="528" max="766" width="8.88671875" style="300"/>
    <col min="767" max="767" width="1.6640625" style="300" customWidth="1"/>
    <col min="768" max="768" width="8.33203125" style="300" customWidth="1"/>
    <col min="769" max="769" width="17.44140625" style="300" customWidth="1"/>
    <col min="770" max="770" width="9.6640625" style="300" customWidth="1"/>
    <col min="771" max="771" width="10.109375" style="300" bestFit="1" customWidth="1"/>
    <col min="772" max="772" width="18.109375" style="300" customWidth="1"/>
    <col min="773" max="773" width="5" style="300" customWidth="1"/>
    <col min="774" max="774" width="1.44140625" style="300" customWidth="1"/>
    <col min="775" max="775" width="10.88671875" style="300" bestFit="1" customWidth="1"/>
    <col min="776" max="780" width="8.88671875" style="300"/>
    <col min="781" max="781" width="14.44140625" style="300" customWidth="1"/>
    <col min="782" max="782" width="8.88671875" style="300"/>
    <col min="783" max="783" width="14.88671875" style="300" bestFit="1" customWidth="1"/>
    <col min="784" max="1022" width="8.88671875" style="300"/>
    <col min="1023" max="1023" width="1.6640625" style="300" customWidth="1"/>
    <col min="1024" max="1024" width="8.33203125" style="300" customWidth="1"/>
    <col min="1025" max="1025" width="17.44140625" style="300" customWidth="1"/>
    <col min="1026" max="1026" width="9.6640625" style="300" customWidth="1"/>
    <col min="1027" max="1027" width="10.109375" style="300" bestFit="1" customWidth="1"/>
    <col min="1028" max="1028" width="18.109375" style="300" customWidth="1"/>
    <col min="1029" max="1029" width="5" style="300" customWidth="1"/>
    <col min="1030" max="1030" width="1.44140625" style="300" customWidth="1"/>
    <col min="1031" max="1031" width="10.88671875" style="300" bestFit="1" customWidth="1"/>
    <col min="1032" max="1036" width="8.88671875" style="300"/>
    <col min="1037" max="1037" width="14.44140625" style="300" customWidth="1"/>
    <col min="1038" max="1038" width="8.88671875" style="300"/>
    <col min="1039" max="1039" width="14.88671875" style="300" bestFit="1" customWidth="1"/>
    <col min="1040" max="1278" width="8.88671875" style="300"/>
    <col min="1279" max="1279" width="1.6640625" style="300" customWidth="1"/>
    <col min="1280" max="1280" width="8.33203125" style="300" customWidth="1"/>
    <col min="1281" max="1281" width="17.44140625" style="300" customWidth="1"/>
    <col min="1282" max="1282" width="9.6640625" style="300" customWidth="1"/>
    <col min="1283" max="1283" width="10.109375" style="300" bestFit="1" customWidth="1"/>
    <col min="1284" max="1284" width="18.109375" style="300" customWidth="1"/>
    <col min="1285" max="1285" width="5" style="300" customWidth="1"/>
    <col min="1286" max="1286" width="1.44140625" style="300" customWidth="1"/>
    <col min="1287" max="1287" width="10.88671875" style="300" bestFit="1" customWidth="1"/>
    <col min="1288" max="1292" width="8.88671875" style="300"/>
    <col min="1293" max="1293" width="14.44140625" style="300" customWidth="1"/>
    <col min="1294" max="1294" width="8.88671875" style="300"/>
    <col min="1295" max="1295" width="14.88671875" style="300" bestFit="1" customWidth="1"/>
    <col min="1296" max="1534" width="8.88671875" style="300"/>
    <col min="1535" max="1535" width="1.6640625" style="300" customWidth="1"/>
    <col min="1536" max="1536" width="8.33203125" style="300" customWidth="1"/>
    <col min="1537" max="1537" width="17.44140625" style="300" customWidth="1"/>
    <col min="1538" max="1538" width="9.6640625" style="300" customWidth="1"/>
    <col min="1539" max="1539" width="10.109375" style="300" bestFit="1" customWidth="1"/>
    <col min="1540" max="1540" width="18.109375" style="300" customWidth="1"/>
    <col min="1541" max="1541" width="5" style="300" customWidth="1"/>
    <col min="1542" max="1542" width="1.44140625" style="300" customWidth="1"/>
    <col min="1543" max="1543" width="10.88671875" style="300" bestFit="1" customWidth="1"/>
    <col min="1544" max="1548" width="8.88671875" style="300"/>
    <col min="1549" max="1549" width="14.44140625" style="300" customWidth="1"/>
    <col min="1550" max="1550" width="8.88671875" style="300"/>
    <col min="1551" max="1551" width="14.88671875" style="300" bestFit="1" customWidth="1"/>
    <col min="1552" max="1790" width="8.88671875" style="300"/>
    <col min="1791" max="1791" width="1.6640625" style="300" customWidth="1"/>
    <col min="1792" max="1792" width="8.33203125" style="300" customWidth="1"/>
    <col min="1793" max="1793" width="17.44140625" style="300" customWidth="1"/>
    <col min="1794" max="1794" width="9.6640625" style="300" customWidth="1"/>
    <col min="1795" max="1795" width="10.109375" style="300" bestFit="1" customWidth="1"/>
    <col min="1796" max="1796" width="18.109375" style="300" customWidth="1"/>
    <col min="1797" max="1797" width="5" style="300" customWidth="1"/>
    <col min="1798" max="1798" width="1.44140625" style="300" customWidth="1"/>
    <col min="1799" max="1799" width="10.88671875" style="300" bestFit="1" customWidth="1"/>
    <col min="1800" max="1804" width="8.88671875" style="300"/>
    <col min="1805" max="1805" width="14.44140625" style="300" customWidth="1"/>
    <col min="1806" max="1806" width="8.88671875" style="300"/>
    <col min="1807" max="1807" width="14.88671875" style="300" bestFit="1" customWidth="1"/>
    <col min="1808" max="2046" width="8.88671875" style="300"/>
    <col min="2047" max="2047" width="1.6640625" style="300" customWidth="1"/>
    <col min="2048" max="2048" width="8.33203125" style="300" customWidth="1"/>
    <col min="2049" max="2049" width="17.44140625" style="300" customWidth="1"/>
    <col min="2050" max="2050" width="9.6640625" style="300" customWidth="1"/>
    <col min="2051" max="2051" width="10.109375" style="300" bestFit="1" customWidth="1"/>
    <col min="2052" max="2052" width="18.109375" style="300" customWidth="1"/>
    <col min="2053" max="2053" width="5" style="300" customWidth="1"/>
    <col min="2054" max="2054" width="1.44140625" style="300" customWidth="1"/>
    <col min="2055" max="2055" width="10.88671875" style="300" bestFit="1" customWidth="1"/>
    <col min="2056" max="2060" width="8.88671875" style="300"/>
    <col min="2061" max="2061" width="14.44140625" style="300" customWidth="1"/>
    <col min="2062" max="2062" width="8.88671875" style="300"/>
    <col min="2063" max="2063" width="14.88671875" style="300" bestFit="1" customWidth="1"/>
    <col min="2064" max="2302" width="8.88671875" style="300"/>
    <col min="2303" max="2303" width="1.6640625" style="300" customWidth="1"/>
    <col min="2304" max="2304" width="8.33203125" style="300" customWidth="1"/>
    <col min="2305" max="2305" width="17.44140625" style="300" customWidth="1"/>
    <col min="2306" max="2306" width="9.6640625" style="300" customWidth="1"/>
    <col min="2307" max="2307" width="10.109375" style="300" bestFit="1" customWidth="1"/>
    <col min="2308" max="2308" width="18.109375" style="300" customWidth="1"/>
    <col min="2309" max="2309" width="5" style="300" customWidth="1"/>
    <col min="2310" max="2310" width="1.44140625" style="300" customWidth="1"/>
    <col min="2311" max="2311" width="10.88671875" style="300" bestFit="1" customWidth="1"/>
    <col min="2312" max="2316" width="8.88671875" style="300"/>
    <col min="2317" max="2317" width="14.44140625" style="300" customWidth="1"/>
    <col min="2318" max="2318" width="8.88671875" style="300"/>
    <col min="2319" max="2319" width="14.88671875" style="300" bestFit="1" customWidth="1"/>
    <col min="2320" max="2558" width="8.88671875" style="300"/>
    <col min="2559" max="2559" width="1.6640625" style="300" customWidth="1"/>
    <col min="2560" max="2560" width="8.33203125" style="300" customWidth="1"/>
    <col min="2561" max="2561" width="17.44140625" style="300" customWidth="1"/>
    <col min="2562" max="2562" width="9.6640625" style="300" customWidth="1"/>
    <col min="2563" max="2563" width="10.109375" style="300" bestFit="1" customWidth="1"/>
    <col min="2564" max="2564" width="18.109375" style="300" customWidth="1"/>
    <col min="2565" max="2565" width="5" style="300" customWidth="1"/>
    <col min="2566" max="2566" width="1.44140625" style="300" customWidth="1"/>
    <col min="2567" max="2567" width="10.88671875" style="300" bestFit="1" customWidth="1"/>
    <col min="2568" max="2572" width="8.88671875" style="300"/>
    <col min="2573" max="2573" width="14.44140625" style="300" customWidth="1"/>
    <col min="2574" max="2574" width="8.88671875" style="300"/>
    <col min="2575" max="2575" width="14.88671875" style="300" bestFit="1" customWidth="1"/>
    <col min="2576" max="2814" width="8.88671875" style="300"/>
    <col min="2815" max="2815" width="1.6640625" style="300" customWidth="1"/>
    <col min="2816" max="2816" width="8.33203125" style="300" customWidth="1"/>
    <col min="2817" max="2817" width="17.44140625" style="300" customWidth="1"/>
    <col min="2818" max="2818" width="9.6640625" style="300" customWidth="1"/>
    <col min="2819" max="2819" width="10.109375" style="300" bestFit="1" customWidth="1"/>
    <col min="2820" max="2820" width="18.109375" style="300" customWidth="1"/>
    <col min="2821" max="2821" width="5" style="300" customWidth="1"/>
    <col min="2822" max="2822" width="1.44140625" style="300" customWidth="1"/>
    <col min="2823" max="2823" width="10.88671875" style="300" bestFit="1" customWidth="1"/>
    <col min="2824" max="2828" width="8.88671875" style="300"/>
    <col min="2829" max="2829" width="14.44140625" style="300" customWidth="1"/>
    <col min="2830" max="2830" width="8.88671875" style="300"/>
    <col min="2831" max="2831" width="14.88671875" style="300" bestFit="1" customWidth="1"/>
    <col min="2832" max="3070" width="8.88671875" style="300"/>
    <col min="3071" max="3071" width="1.6640625" style="300" customWidth="1"/>
    <col min="3072" max="3072" width="8.33203125" style="300" customWidth="1"/>
    <col min="3073" max="3073" width="17.44140625" style="300" customWidth="1"/>
    <col min="3074" max="3074" width="9.6640625" style="300" customWidth="1"/>
    <col min="3075" max="3075" width="10.109375" style="300" bestFit="1" customWidth="1"/>
    <col min="3076" max="3076" width="18.109375" style="300" customWidth="1"/>
    <col min="3077" max="3077" width="5" style="300" customWidth="1"/>
    <col min="3078" max="3078" width="1.44140625" style="300" customWidth="1"/>
    <col min="3079" max="3079" width="10.88671875" style="300" bestFit="1" customWidth="1"/>
    <col min="3080" max="3084" width="8.88671875" style="300"/>
    <col min="3085" max="3085" width="14.44140625" style="300" customWidth="1"/>
    <col min="3086" max="3086" width="8.88671875" style="300"/>
    <col min="3087" max="3087" width="14.88671875" style="300" bestFit="1" customWidth="1"/>
    <col min="3088" max="3326" width="8.88671875" style="300"/>
    <col min="3327" max="3327" width="1.6640625" style="300" customWidth="1"/>
    <col min="3328" max="3328" width="8.33203125" style="300" customWidth="1"/>
    <col min="3329" max="3329" width="17.44140625" style="300" customWidth="1"/>
    <col min="3330" max="3330" width="9.6640625" style="300" customWidth="1"/>
    <col min="3331" max="3331" width="10.109375" style="300" bestFit="1" customWidth="1"/>
    <col min="3332" max="3332" width="18.109375" style="300" customWidth="1"/>
    <col min="3333" max="3333" width="5" style="300" customWidth="1"/>
    <col min="3334" max="3334" width="1.44140625" style="300" customWidth="1"/>
    <col min="3335" max="3335" width="10.88671875" style="300" bestFit="1" customWidth="1"/>
    <col min="3336" max="3340" width="8.88671875" style="300"/>
    <col min="3341" max="3341" width="14.44140625" style="300" customWidth="1"/>
    <col min="3342" max="3342" width="8.88671875" style="300"/>
    <col min="3343" max="3343" width="14.88671875" style="300" bestFit="1" customWidth="1"/>
    <col min="3344" max="3582" width="8.88671875" style="300"/>
    <col min="3583" max="3583" width="1.6640625" style="300" customWidth="1"/>
    <col min="3584" max="3584" width="8.33203125" style="300" customWidth="1"/>
    <col min="3585" max="3585" width="17.44140625" style="300" customWidth="1"/>
    <col min="3586" max="3586" width="9.6640625" style="300" customWidth="1"/>
    <col min="3587" max="3587" width="10.109375" style="300" bestFit="1" customWidth="1"/>
    <col min="3588" max="3588" width="18.109375" style="300" customWidth="1"/>
    <col min="3589" max="3589" width="5" style="300" customWidth="1"/>
    <col min="3590" max="3590" width="1.44140625" style="300" customWidth="1"/>
    <col min="3591" max="3591" width="10.88671875" style="300" bestFit="1" customWidth="1"/>
    <col min="3592" max="3596" width="8.88671875" style="300"/>
    <col min="3597" max="3597" width="14.44140625" style="300" customWidth="1"/>
    <col min="3598" max="3598" width="8.88671875" style="300"/>
    <col min="3599" max="3599" width="14.88671875" style="300" bestFit="1" customWidth="1"/>
    <col min="3600" max="3838" width="8.88671875" style="300"/>
    <col min="3839" max="3839" width="1.6640625" style="300" customWidth="1"/>
    <col min="3840" max="3840" width="8.33203125" style="300" customWidth="1"/>
    <col min="3841" max="3841" width="17.44140625" style="300" customWidth="1"/>
    <col min="3842" max="3842" width="9.6640625" style="300" customWidth="1"/>
    <col min="3843" max="3843" width="10.109375" style="300" bestFit="1" customWidth="1"/>
    <col min="3844" max="3844" width="18.109375" style="300" customWidth="1"/>
    <col min="3845" max="3845" width="5" style="300" customWidth="1"/>
    <col min="3846" max="3846" width="1.44140625" style="300" customWidth="1"/>
    <col min="3847" max="3847" width="10.88671875" style="300" bestFit="1" customWidth="1"/>
    <col min="3848" max="3852" width="8.88671875" style="300"/>
    <col min="3853" max="3853" width="14.44140625" style="300" customWidth="1"/>
    <col min="3854" max="3854" width="8.88671875" style="300"/>
    <col min="3855" max="3855" width="14.88671875" style="300" bestFit="1" customWidth="1"/>
    <col min="3856" max="4094" width="8.88671875" style="300"/>
    <col min="4095" max="4095" width="1.6640625" style="300" customWidth="1"/>
    <col min="4096" max="4096" width="8.33203125" style="300" customWidth="1"/>
    <col min="4097" max="4097" width="17.44140625" style="300" customWidth="1"/>
    <col min="4098" max="4098" width="9.6640625" style="300" customWidth="1"/>
    <col min="4099" max="4099" width="10.109375" style="300" bestFit="1" customWidth="1"/>
    <col min="4100" max="4100" width="18.109375" style="300" customWidth="1"/>
    <col min="4101" max="4101" width="5" style="300" customWidth="1"/>
    <col min="4102" max="4102" width="1.44140625" style="300" customWidth="1"/>
    <col min="4103" max="4103" width="10.88671875" style="300" bestFit="1" customWidth="1"/>
    <col min="4104" max="4108" width="8.88671875" style="300"/>
    <col min="4109" max="4109" width="14.44140625" style="300" customWidth="1"/>
    <col min="4110" max="4110" width="8.88671875" style="300"/>
    <col min="4111" max="4111" width="14.88671875" style="300" bestFit="1" customWidth="1"/>
    <col min="4112" max="4350" width="8.88671875" style="300"/>
    <col min="4351" max="4351" width="1.6640625" style="300" customWidth="1"/>
    <col min="4352" max="4352" width="8.33203125" style="300" customWidth="1"/>
    <col min="4353" max="4353" width="17.44140625" style="300" customWidth="1"/>
    <col min="4354" max="4354" width="9.6640625" style="300" customWidth="1"/>
    <col min="4355" max="4355" width="10.109375" style="300" bestFit="1" customWidth="1"/>
    <col min="4356" max="4356" width="18.109375" style="300" customWidth="1"/>
    <col min="4357" max="4357" width="5" style="300" customWidth="1"/>
    <col min="4358" max="4358" width="1.44140625" style="300" customWidth="1"/>
    <col min="4359" max="4359" width="10.88671875" style="300" bestFit="1" customWidth="1"/>
    <col min="4360" max="4364" width="8.88671875" style="300"/>
    <col min="4365" max="4365" width="14.44140625" style="300" customWidth="1"/>
    <col min="4366" max="4366" width="8.88671875" style="300"/>
    <col min="4367" max="4367" width="14.88671875" style="300" bestFit="1" customWidth="1"/>
    <col min="4368" max="4606" width="8.88671875" style="300"/>
    <col min="4607" max="4607" width="1.6640625" style="300" customWidth="1"/>
    <col min="4608" max="4608" width="8.33203125" style="300" customWidth="1"/>
    <col min="4609" max="4609" width="17.44140625" style="300" customWidth="1"/>
    <col min="4610" max="4610" width="9.6640625" style="300" customWidth="1"/>
    <col min="4611" max="4611" width="10.109375" style="300" bestFit="1" customWidth="1"/>
    <col min="4612" max="4612" width="18.109375" style="300" customWidth="1"/>
    <col min="4613" max="4613" width="5" style="300" customWidth="1"/>
    <col min="4614" max="4614" width="1.44140625" style="300" customWidth="1"/>
    <col min="4615" max="4615" width="10.88671875" style="300" bestFit="1" customWidth="1"/>
    <col min="4616" max="4620" width="8.88671875" style="300"/>
    <col min="4621" max="4621" width="14.44140625" style="300" customWidth="1"/>
    <col min="4622" max="4622" width="8.88671875" style="300"/>
    <col min="4623" max="4623" width="14.88671875" style="300" bestFit="1" customWidth="1"/>
    <col min="4624" max="4862" width="8.88671875" style="300"/>
    <col min="4863" max="4863" width="1.6640625" style="300" customWidth="1"/>
    <col min="4864" max="4864" width="8.33203125" style="300" customWidth="1"/>
    <col min="4865" max="4865" width="17.44140625" style="300" customWidth="1"/>
    <col min="4866" max="4866" width="9.6640625" style="300" customWidth="1"/>
    <col min="4867" max="4867" width="10.109375" style="300" bestFit="1" customWidth="1"/>
    <col min="4868" max="4868" width="18.109375" style="300" customWidth="1"/>
    <col min="4869" max="4869" width="5" style="300" customWidth="1"/>
    <col min="4870" max="4870" width="1.44140625" style="300" customWidth="1"/>
    <col min="4871" max="4871" width="10.88671875" style="300" bestFit="1" customWidth="1"/>
    <col min="4872" max="4876" width="8.88671875" style="300"/>
    <col min="4877" max="4877" width="14.44140625" style="300" customWidth="1"/>
    <col min="4878" max="4878" width="8.88671875" style="300"/>
    <col min="4879" max="4879" width="14.88671875" style="300" bestFit="1" customWidth="1"/>
    <col min="4880" max="5118" width="8.88671875" style="300"/>
    <col min="5119" max="5119" width="1.6640625" style="300" customWidth="1"/>
    <col min="5120" max="5120" width="8.33203125" style="300" customWidth="1"/>
    <col min="5121" max="5121" width="17.44140625" style="300" customWidth="1"/>
    <col min="5122" max="5122" width="9.6640625" style="300" customWidth="1"/>
    <col min="5123" max="5123" width="10.109375" style="300" bestFit="1" customWidth="1"/>
    <col min="5124" max="5124" width="18.109375" style="300" customWidth="1"/>
    <col min="5125" max="5125" width="5" style="300" customWidth="1"/>
    <col min="5126" max="5126" width="1.44140625" style="300" customWidth="1"/>
    <col min="5127" max="5127" width="10.88671875" style="300" bestFit="1" customWidth="1"/>
    <col min="5128" max="5132" width="8.88671875" style="300"/>
    <col min="5133" max="5133" width="14.44140625" style="300" customWidth="1"/>
    <col min="5134" max="5134" width="8.88671875" style="300"/>
    <col min="5135" max="5135" width="14.88671875" style="300" bestFit="1" customWidth="1"/>
    <col min="5136" max="5374" width="8.88671875" style="300"/>
    <col min="5375" max="5375" width="1.6640625" style="300" customWidth="1"/>
    <col min="5376" max="5376" width="8.33203125" style="300" customWidth="1"/>
    <col min="5377" max="5377" width="17.44140625" style="300" customWidth="1"/>
    <col min="5378" max="5378" width="9.6640625" style="300" customWidth="1"/>
    <col min="5379" max="5379" width="10.109375" style="300" bestFit="1" customWidth="1"/>
    <col min="5380" max="5380" width="18.109375" style="300" customWidth="1"/>
    <col min="5381" max="5381" width="5" style="300" customWidth="1"/>
    <col min="5382" max="5382" width="1.44140625" style="300" customWidth="1"/>
    <col min="5383" max="5383" width="10.88671875" style="300" bestFit="1" customWidth="1"/>
    <col min="5384" max="5388" width="8.88671875" style="300"/>
    <col min="5389" max="5389" width="14.44140625" style="300" customWidth="1"/>
    <col min="5390" max="5390" width="8.88671875" style="300"/>
    <col min="5391" max="5391" width="14.88671875" style="300" bestFit="1" customWidth="1"/>
    <col min="5392" max="5630" width="8.88671875" style="300"/>
    <col min="5631" max="5631" width="1.6640625" style="300" customWidth="1"/>
    <col min="5632" max="5632" width="8.33203125" style="300" customWidth="1"/>
    <col min="5633" max="5633" width="17.44140625" style="300" customWidth="1"/>
    <col min="5634" max="5634" width="9.6640625" style="300" customWidth="1"/>
    <col min="5635" max="5635" width="10.109375" style="300" bestFit="1" customWidth="1"/>
    <col min="5636" max="5636" width="18.109375" style="300" customWidth="1"/>
    <col min="5637" max="5637" width="5" style="300" customWidth="1"/>
    <col min="5638" max="5638" width="1.44140625" style="300" customWidth="1"/>
    <col min="5639" max="5639" width="10.88671875" style="300" bestFit="1" customWidth="1"/>
    <col min="5640" max="5644" width="8.88671875" style="300"/>
    <col min="5645" max="5645" width="14.44140625" style="300" customWidth="1"/>
    <col min="5646" max="5646" width="8.88671875" style="300"/>
    <col min="5647" max="5647" width="14.88671875" style="300" bestFit="1" customWidth="1"/>
    <col min="5648" max="5886" width="8.88671875" style="300"/>
    <col min="5887" max="5887" width="1.6640625" style="300" customWidth="1"/>
    <col min="5888" max="5888" width="8.33203125" style="300" customWidth="1"/>
    <col min="5889" max="5889" width="17.44140625" style="300" customWidth="1"/>
    <col min="5890" max="5890" width="9.6640625" style="300" customWidth="1"/>
    <col min="5891" max="5891" width="10.109375" style="300" bestFit="1" customWidth="1"/>
    <col min="5892" max="5892" width="18.109375" style="300" customWidth="1"/>
    <col min="5893" max="5893" width="5" style="300" customWidth="1"/>
    <col min="5894" max="5894" width="1.44140625" style="300" customWidth="1"/>
    <col min="5895" max="5895" width="10.88671875" style="300" bestFit="1" customWidth="1"/>
    <col min="5896" max="5900" width="8.88671875" style="300"/>
    <col min="5901" max="5901" width="14.44140625" style="300" customWidth="1"/>
    <col min="5902" max="5902" width="8.88671875" style="300"/>
    <col min="5903" max="5903" width="14.88671875" style="300" bestFit="1" customWidth="1"/>
    <col min="5904" max="6142" width="8.88671875" style="300"/>
    <col min="6143" max="6143" width="1.6640625" style="300" customWidth="1"/>
    <col min="6144" max="6144" width="8.33203125" style="300" customWidth="1"/>
    <col min="6145" max="6145" width="17.44140625" style="300" customWidth="1"/>
    <col min="6146" max="6146" width="9.6640625" style="300" customWidth="1"/>
    <col min="6147" max="6147" width="10.109375" style="300" bestFit="1" customWidth="1"/>
    <col min="6148" max="6148" width="18.109375" style="300" customWidth="1"/>
    <col min="6149" max="6149" width="5" style="300" customWidth="1"/>
    <col min="6150" max="6150" width="1.44140625" style="300" customWidth="1"/>
    <col min="6151" max="6151" width="10.88671875" style="300" bestFit="1" customWidth="1"/>
    <col min="6152" max="6156" width="8.88671875" style="300"/>
    <col min="6157" max="6157" width="14.44140625" style="300" customWidth="1"/>
    <col min="6158" max="6158" width="8.88671875" style="300"/>
    <col min="6159" max="6159" width="14.88671875" style="300" bestFit="1" customWidth="1"/>
    <col min="6160" max="6398" width="8.88671875" style="300"/>
    <col min="6399" max="6399" width="1.6640625" style="300" customWidth="1"/>
    <col min="6400" max="6400" width="8.33203125" style="300" customWidth="1"/>
    <col min="6401" max="6401" width="17.44140625" style="300" customWidth="1"/>
    <col min="6402" max="6402" width="9.6640625" style="300" customWidth="1"/>
    <col min="6403" max="6403" width="10.109375" style="300" bestFit="1" customWidth="1"/>
    <col min="6404" max="6404" width="18.109375" style="300" customWidth="1"/>
    <col min="6405" max="6405" width="5" style="300" customWidth="1"/>
    <col min="6406" max="6406" width="1.44140625" style="300" customWidth="1"/>
    <col min="6407" max="6407" width="10.88671875" style="300" bestFit="1" customWidth="1"/>
    <col min="6408" max="6412" width="8.88671875" style="300"/>
    <col min="6413" max="6413" width="14.44140625" style="300" customWidth="1"/>
    <col min="6414" max="6414" width="8.88671875" style="300"/>
    <col min="6415" max="6415" width="14.88671875" style="300" bestFit="1" customWidth="1"/>
    <col min="6416" max="6654" width="8.88671875" style="300"/>
    <col min="6655" max="6655" width="1.6640625" style="300" customWidth="1"/>
    <col min="6656" max="6656" width="8.33203125" style="300" customWidth="1"/>
    <col min="6657" max="6657" width="17.44140625" style="300" customWidth="1"/>
    <col min="6658" max="6658" width="9.6640625" style="300" customWidth="1"/>
    <col min="6659" max="6659" width="10.109375" style="300" bestFit="1" customWidth="1"/>
    <col min="6660" max="6660" width="18.109375" style="300" customWidth="1"/>
    <col min="6661" max="6661" width="5" style="300" customWidth="1"/>
    <col min="6662" max="6662" width="1.44140625" style="300" customWidth="1"/>
    <col min="6663" max="6663" width="10.88671875" style="300" bestFit="1" customWidth="1"/>
    <col min="6664" max="6668" width="8.88671875" style="300"/>
    <col min="6669" max="6669" width="14.44140625" style="300" customWidth="1"/>
    <col min="6670" max="6670" width="8.88671875" style="300"/>
    <col min="6671" max="6671" width="14.88671875" style="300" bestFit="1" customWidth="1"/>
    <col min="6672" max="6910" width="8.88671875" style="300"/>
    <col min="6911" max="6911" width="1.6640625" style="300" customWidth="1"/>
    <col min="6912" max="6912" width="8.33203125" style="300" customWidth="1"/>
    <col min="6913" max="6913" width="17.44140625" style="300" customWidth="1"/>
    <col min="6914" max="6914" width="9.6640625" style="300" customWidth="1"/>
    <col min="6915" max="6915" width="10.109375" style="300" bestFit="1" customWidth="1"/>
    <col min="6916" max="6916" width="18.109375" style="300" customWidth="1"/>
    <col min="6917" max="6917" width="5" style="300" customWidth="1"/>
    <col min="6918" max="6918" width="1.44140625" style="300" customWidth="1"/>
    <col min="6919" max="6919" width="10.88671875" style="300" bestFit="1" customWidth="1"/>
    <col min="6920" max="6924" width="8.88671875" style="300"/>
    <col min="6925" max="6925" width="14.44140625" style="300" customWidth="1"/>
    <col min="6926" max="6926" width="8.88671875" style="300"/>
    <col min="6927" max="6927" width="14.88671875" style="300" bestFit="1" customWidth="1"/>
    <col min="6928" max="7166" width="8.88671875" style="300"/>
    <col min="7167" max="7167" width="1.6640625" style="300" customWidth="1"/>
    <col min="7168" max="7168" width="8.33203125" style="300" customWidth="1"/>
    <col min="7169" max="7169" width="17.44140625" style="300" customWidth="1"/>
    <col min="7170" max="7170" width="9.6640625" style="300" customWidth="1"/>
    <col min="7171" max="7171" width="10.109375" style="300" bestFit="1" customWidth="1"/>
    <col min="7172" max="7172" width="18.109375" style="300" customWidth="1"/>
    <col min="7173" max="7173" width="5" style="300" customWidth="1"/>
    <col min="7174" max="7174" width="1.44140625" style="300" customWidth="1"/>
    <col min="7175" max="7175" width="10.88671875" style="300" bestFit="1" customWidth="1"/>
    <col min="7176" max="7180" width="8.88671875" style="300"/>
    <col min="7181" max="7181" width="14.44140625" style="300" customWidth="1"/>
    <col min="7182" max="7182" width="8.88671875" style="300"/>
    <col min="7183" max="7183" width="14.88671875" style="300" bestFit="1" customWidth="1"/>
    <col min="7184" max="7422" width="8.88671875" style="300"/>
    <col min="7423" max="7423" width="1.6640625" style="300" customWidth="1"/>
    <col min="7424" max="7424" width="8.33203125" style="300" customWidth="1"/>
    <col min="7425" max="7425" width="17.44140625" style="300" customWidth="1"/>
    <col min="7426" max="7426" width="9.6640625" style="300" customWidth="1"/>
    <col min="7427" max="7427" width="10.109375" style="300" bestFit="1" customWidth="1"/>
    <col min="7428" max="7428" width="18.109375" style="300" customWidth="1"/>
    <col min="7429" max="7429" width="5" style="300" customWidth="1"/>
    <col min="7430" max="7430" width="1.44140625" style="300" customWidth="1"/>
    <col min="7431" max="7431" width="10.88671875" style="300" bestFit="1" customWidth="1"/>
    <col min="7432" max="7436" width="8.88671875" style="300"/>
    <col min="7437" max="7437" width="14.44140625" style="300" customWidth="1"/>
    <col min="7438" max="7438" width="8.88671875" style="300"/>
    <col min="7439" max="7439" width="14.88671875" style="300" bestFit="1" customWidth="1"/>
    <col min="7440" max="7678" width="8.88671875" style="300"/>
    <col min="7679" max="7679" width="1.6640625" style="300" customWidth="1"/>
    <col min="7680" max="7680" width="8.33203125" style="300" customWidth="1"/>
    <col min="7681" max="7681" width="17.44140625" style="300" customWidth="1"/>
    <col min="7682" max="7682" width="9.6640625" style="300" customWidth="1"/>
    <col min="7683" max="7683" width="10.109375" style="300" bestFit="1" customWidth="1"/>
    <col min="7684" max="7684" width="18.109375" style="300" customWidth="1"/>
    <col min="7685" max="7685" width="5" style="300" customWidth="1"/>
    <col min="7686" max="7686" width="1.44140625" style="300" customWidth="1"/>
    <col min="7687" max="7687" width="10.88671875" style="300" bestFit="1" customWidth="1"/>
    <col min="7688" max="7692" width="8.88671875" style="300"/>
    <col min="7693" max="7693" width="14.44140625" style="300" customWidth="1"/>
    <col min="7694" max="7694" width="8.88671875" style="300"/>
    <col min="7695" max="7695" width="14.88671875" style="300" bestFit="1" customWidth="1"/>
    <col min="7696" max="7934" width="8.88671875" style="300"/>
    <col min="7935" max="7935" width="1.6640625" style="300" customWidth="1"/>
    <col min="7936" max="7936" width="8.33203125" style="300" customWidth="1"/>
    <col min="7937" max="7937" width="17.44140625" style="300" customWidth="1"/>
    <col min="7938" max="7938" width="9.6640625" style="300" customWidth="1"/>
    <col min="7939" max="7939" width="10.109375" style="300" bestFit="1" customWidth="1"/>
    <col min="7940" max="7940" width="18.109375" style="300" customWidth="1"/>
    <col min="7941" max="7941" width="5" style="300" customWidth="1"/>
    <col min="7942" max="7942" width="1.44140625" style="300" customWidth="1"/>
    <col min="7943" max="7943" width="10.88671875" style="300" bestFit="1" customWidth="1"/>
    <col min="7944" max="7948" width="8.88671875" style="300"/>
    <col min="7949" max="7949" width="14.44140625" style="300" customWidth="1"/>
    <col min="7950" max="7950" width="8.88671875" style="300"/>
    <col min="7951" max="7951" width="14.88671875" style="300" bestFit="1" customWidth="1"/>
    <col min="7952" max="8190" width="8.88671875" style="300"/>
    <col min="8191" max="8191" width="1.6640625" style="300" customWidth="1"/>
    <col min="8192" max="8192" width="8.33203125" style="300" customWidth="1"/>
    <col min="8193" max="8193" width="17.44140625" style="300" customWidth="1"/>
    <col min="8194" max="8194" width="9.6640625" style="300" customWidth="1"/>
    <col min="8195" max="8195" width="10.109375" style="300" bestFit="1" customWidth="1"/>
    <col min="8196" max="8196" width="18.109375" style="300" customWidth="1"/>
    <col min="8197" max="8197" width="5" style="300" customWidth="1"/>
    <col min="8198" max="8198" width="1.44140625" style="300" customWidth="1"/>
    <col min="8199" max="8199" width="10.88671875" style="300" bestFit="1" customWidth="1"/>
    <col min="8200" max="8204" width="8.88671875" style="300"/>
    <col min="8205" max="8205" width="14.44140625" style="300" customWidth="1"/>
    <col min="8206" max="8206" width="8.88671875" style="300"/>
    <col min="8207" max="8207" width="14.88671875" style="300" bestFit="1" customWidth="1"/>
    <col min="8208" max="8446" width="8.88671875" style="300"/>
    <col min="8447" max="8447" width="1.6640625" style="300" customWidth="1"/>
    <col min="8448" max="8448" width="8.33203125" style="300" customWidth="1"/>
    <col min="8449" max="8449" width="17.44140625" style="300" customWidth="1"/>
    <col min="8450" max="8450" width="9.6640625" style="300" customWidth="1"/>
    <col min="8451" max="8451" width="10.109375" style="300" bestFit="1" customWidth="1"/>
    <col min="8452" max="8452" width="18.109375" style="300" customWidth="1"/>
    <col min="8453" max="8453" width="5" style="300" customWidth="1"/>
    <col min="8454" max="8454" width="1.44140625" style="300" customWidth="1"/>
    <col min="8455" max="8455" width="10.88671875" style="300" bestFit="1" customWidth="1"/>
    <col min="8456" max="8460" width="8.88671875" style="300"/>
    <col min="8461" max="8461" width="14.44140625" style="300" customWidth="1"/>
    <col min="8462" max="8462" width="8.88671875" style="300"/>
    <col min="8463" max="8463" width="14.88671875" style="300" bestFit="1" customWidth="1"/>
    <col min="8464" max="8702" width="8.88671875" style="300"/>
    <col min="8703" max="8703" width="1.6640625" style="300" customWidth="1"/>
    <col min="8704" max="8704" width="8.33203125" style="300" customWidth="1"/>
    <col min="8705" max="8705" width="17.44140625" style="300" customWidth="1"/>
    <col min="8706" max="8706" width="9.6640625" style="300" customWidth="1"/>
    <col min="8707" max="8707" width="10.109375" style="300" bestFit="1" customWidth="1"/>
    <col min="8708" max="8708" width="18.109375" style="300" customWidth="1"/>
    <col min="8709" max="8709" width="5" style="300" customWidth="1"/>
    <col min="8710" max="8710" width="1.44140625" style="300" customWidth="1"/>
    <col min="8711" max="8711" width="10.88671875" style="300" bestFit="1" customWidth="1"/>
    <col min="8712" max="8716" width="8.88671875" style="300"/>
    <col min="8717" max="8717" width="14.44140625" style="300" customWidth="1"/>
    <col min="8718" max="8718" width="8.88671875" style="300"/>
    <col min="8719" max="8719" width="14.88671875" style="300" bestFit="1" customWidth="1"/>
    <col min="8720" max="8958" width="8.88671875" style="300"/>
    <col min="8959" max="8959" width="1.6640625" style="300" customWidth="1"/>
    <col min="8960" max="8960" width="8.33203125" style="300" customWidth="1"/>
    <col min="8961" max="8961" width="17.44140625" style="300" customWidth="1"/>
    <col min="8962" max="8962" width="9.6640625" style="300" customWidth="1"/>
    <col min="8963" max="8963" width="10.109375" style="300" bestFit="1" customWidth="1"/>
    <col min="8964" max="8964" width="18.109375" style="300" customWidth="1"/>
    <col min="8965" max="8965" width="5" style="300" customWidth="1"/>
    <col min="8966" max="8966" width="1.44140625" style="300" customWidth="1"/>
    <col min="8967" max="8967" width="10.88671875" style="300" bestFit="1" customWidth="1"/>
    <col min="8968" max="8972" width="8.88671875" style="300"/>
    <col min="8973" max="8973" width="14.44140625" style="300" customWidth="1"/>
    <col min="8974" max="8974" width="8.88671875" style="300"/>
    <col min="8975" max="8975" width="14.88671875" style="300" bestFit="1" customWidth="1"/>
    <col min="8976" max="9214" width="8.88671875" style="300"/>
    <col min="9215" max="9215" width="1.6640625" style="300" customWidth="1"/>
    <col min="9216" max="9216" width="8.33203125" style="300" customWidth="1"/>
    <col min="9217" max="9217" width="17.44140625" style="300" customWidth="1"/>
    <col min="9218" max="9218" width="9.6640625" style="300" customWidth="1"/>
    <col min="9219" max="9219" width="10.109375" style="300" bestFit="1" customWidth="1"/>
    <col min="9220" max="9220" width="18.109375" style="300" customWidth="1"/>
    <col min="9221" max="9221" width="5" style="300" customWidth="1"/>
    <col min="9222" max="9222" width="1.44140625" style="300" customWidth="1"/>
    <col min="9223" max="9223" width="10.88671875" style="300" bestFit="1" customWidth="1"/>
    <col min="9224" max="9228" width="8.88671875" style="300"/>
    <col min="9229" max="9229" width="14.44140625" style="300" customWidth="1"/>
    <col min="9230" max="9230" width="8.88671875" style="300"/>
    <col min="9231" max="9231" width="14.88671875" style="300" bestFit="1" customWidth="1"/>
    <col min="9232" max="9470" width="8.88671875" style="300"/>
    <col min="9471" max="9471" width="1.6640625" style="300" customWidth="1"/>
    <col min="9472" max="9472" width="8.33203125" style="300" customWidth="1"/>
    <col min="9473" max="9473" width="17.44140625" style="300" customWidth="1"/>
    <col min="9474" max="9474" width="9.6640625" style="300" customWidth="1"/>
    <col min="9475" max="9475" width="10.109375" style="300" bestFit="1" customWidth="1"/>
    <col min="9476" max="9476" width="18.109375" style="300" customWidth="1"/>
    <col min="9477" max="9477" width="5" style="300" customWidth="1"/>
    <col min="9478" max="9478" width="1.44140625" style="300" customWidth="1"/>
    <col min="9479" max="9479" width="10.88671875" style="300" bestFit="1" customWidth="1"/>
    <col min="9480" max="9484" width="8.88671875" style="300"/>
    <col min="9485" max="9485" width="14.44140625" style="300" customWidth="1"/>
    <col min="9486" max="9486" width="8.88671875" style="300"/>
    <col min="9487" max="9487" width="14.88671875" style="300" bestFit="1" customWidth="1"/>
    <col min="9488" max="9726" width="8.88671875" style="300"/>
    <col min="9727" max="9727" width="1.6640625" style="300" customWidth="1"/>
    <col min="9728" max="9728" width="8.33203125" style="300" customWidth="1"/>
    <col min="9729" max="9729" width="17.44140625" style="300" customWidth="1"/>
    <col min="9730" max="9730" width="9.6640625" style="300" customWidth="1"/>
    <col min="9731" max="9731" width="10.109375" style="300" bestFit="1" customWidth="1"/>
    <col min="9732" max="9732" width="18.109375" style="300" customWidth="1"/>
    <col min="9733" max="9733" width="5" style="300" customWidth="1"/>
    <col min="9734" max="9734" width="1.44140625" style="300" customWidth="1"/>
    <col min="9735" max="9735" width="10.88671875" style="300" bestFit="1" customWidth="1"/>
    <col min="9736" max="9740" width="8.88671875" style="300"/>
    <col min="9741" max="9741" width="14.44140625" style="300" customWidth="1"/>
    <col min="9742" max="9742" width="8.88671875" style="300"/>
    <col min="9743" max="9743" width="14.88671875" style="300" bestFit="1" customWidth="1"/>
    <col min="9744" max="9982" width="8.88671875" style="300"/>
    <col min="9983" max="9983" width="1.6640625" style="300" customWidth="1"/>
    <col min="9984" max="9984" width="8.33203125" style="300" customWidth="1"/>
    <col min="9985" max="9985" width="17.44140625" style="300" customWidth="1"/>
    <col min="9986" max="9986" width="9.6640625" style="300" customWidth="1"/>
    <col min="9987" max="9987" width="10.109375" style="300" bestFit="1" customWidth="1"/>
    <col min="9988" max="9988" width="18.109375" style="300" customWidth="1"/>
    <col min="9989" max="9989" width="5" style="300" customWidth="1"/>
    <col min="9990" max="9990" width="1.44140625" style="300" customWidth="1"/>
    <col min="9991" max="9991" width="10.88671875" style="300" bestFit="1" customWidth="1"/>
    <col min="9992" max="9996" width="8.88671875" style="300"/>
    <col min="9997" max="9997" width="14.44140625" style="300" customWidth="1"/>
    <col min="9998" max="9998" width="8.88671875" style="300"/>
    <col min="9999" max="9999" width="14.88671875" style="300" bestFit="1" customWidth="1"/>
    <col min="10000" max="10238" width="8.88671875" style="300"/>
    <col min="10239" max="10239" width="1.6640625" style="300" customWidth="1"/>
    <col min="10240" max="10240" width="8.33203125" style="300" customWidth="1"/>
    <col min="10241" max="10241" width="17.44140625" style="300" customWidth="1"/>
    <col min="10242" max="10242" width="9.6640625" style="300" customWidth="1"/>
    <col min="10243" max="10243" width="10.109375" style="300" bestFit="1" customWidth="1"/>
    <col min="10244" max="10244" width="18.109375" style="300" customWidth="1"/>
    <col min="10245" max="10245" width="5" style="300" customWidth="1"/>
    <col min="10246" max="10246" width="1.44140625" style="300" customWidth="1"/>
    <col min="10247" max="10247" width="10.88671875" style="300" bestFit="1" customWidth="1"/>
    <col min="10248" max="10252" width="8.88671875" style="300"/>
    <col min="10253" max="10253" width="14.44140625" style="300" customWidth="1"/>
    <col min="10254" max="10254" width="8.88671875" style="300"/>
    <col min="10255" max="10255" width="14.88671875" style="300" bestFit="1" customWidth="1"/>
    <col min="10256" max="10494" width="8.88671875" style="300"/>
    <col min="10495" max="10495" width="1.6640625" style="300" customWidth="1"/>
    <col min="10496" max="10496" width="8.33203125" style="300" customWidth="1"/>
    <col min="10497" max="10497" width="17.44140625" style="300" customWidth="1"/>
    <col min="10498" max="10498" width="9.6640625" style="300" customWidth="1"/>
    <col min="10499" max="10499" width="10.109375" style="300" bestFit="1" customWidth="1"/>
    <col min="10500" max="10500" width="18.109375" style="300" customWidth="1"/>
    <col min="10501" max="10501" width="5" style="300" customWidth="1"/>
    <col min="10502" max="10502" width="1.44140625" style="300" customWidth="1"/>
    <col min="10503" max="10503" width="10.88671875" style="300" bestFit="1" customWidth="1"/>
    <col min="10504" max="10508" width="8.88671875" style="300"/>
    <col min="10509" max="10509" width="14.44140625" style="300" customWidth="1"/>
    <col min="10510" max="10510" width="8.88671875" style="300"/>
    <col min="10511" max="10511" width="14.88671875" style="300" bestFit="1" customWidth="1"/>
    <col min="10512" max="10750" width="8.88671875" style="300"/>
    <col min="10751" max="10751" width="1.6640625" style="300" customWidth="1"/>
    <col min="10752" max="10752" width="8.33203125" style="300" customWidth="1"/>
    <col min="10753" max="10753" width="17.44140625" style="300" customWidth="1"/>
    <col min="10754" max="10754" width="9.6640625" style="300" customWidth="1"/>
    <col min="10755" max="10755" width="10.109375" style="300" bestFit="1" customWidth="1"/>
    <col min="10756" max="10756" width="18.109375" style="300" customWidth="1"/>
    <col min="10757" max="10757" width="5" style="300" customWidth="1"/>
    <col min="10758" max="10758" width="1.44140625" style="300" customWidth="1"/>
    <col min="10759" max="10759" width="10.88671875" style="300" bestFit="1" customWidth="1"/>
    <col min="10760" max="10764" width="8.88671875" style="300"/>
    <col min="10765" max="10765" width="14.44140625" style="300" customWidth="1"/>
    <col min="10766" max="10766" width="8.88671875" style="300"/>
    <col min="10767" max="10767" width="14.88671875" style="300" bestFit="1" customWidth="1"/>
    <col min="10768" max="11006" width="8.88671875" style="300"/>
    <col min="11007" max="11007" width="1.6640625" style="300" customWidth="1"/>
    <col min="11008" max="11008" width="8.33203125" style="300" customWidth="1"/>
    <col min="11009" max="11009" width="17.44140625" style="300" customWidth="1"/>
    <col min="11010" max="11010" width="9.6640625" style="300" customWidth="1"/>
    <col min="11011" max="11011" width="10.109375" style="300" bestFit="1" customWidth="1"/>
    <col min="11012" max="11012" width="18.109375" style="300" customWidth="1"/>
    <col min="11013" max="11013" width="5" style="300" customWidth="1"/>
    <col min="11014" max="11014" width="1.44140625" style="300" customWidth="1"/>
    <col min="11015" max="11015" width="10.88671875" style="300" bestFit="1" customWidth="1"/>
    <col min="11016" max="11020" width="8.88671875" style="300"/>
    <col min="11021" max="11021" width="14.44140625" style="300" customWidth="1"/>
    <col min="11022" max="11022" width="8.88671875" style="300"/>
    <col min="11023" max="11023" width="14.88671875" style="300" bestFit="1" customWidth="1"/>
    <col min="11024" max="11262" width="8.88671875" style="300"/>
    <col min="11263" max="11263" width="1.6640625" style="300" customWidth="1"/>
    <col min="11264" max="11264" width="8.33203125" style="300" customWidth="1"/>
    <col min="11265" max="11265" width="17.44140625" style="300" customWidth="1"/>
    <col min="11266" max="11266" width="9.6640625" style="300" customWidth="1"/>
    <col min="11267" max="11267" width="10.109375" style="300" bestFit="1" customWidth="1"/>
    <col min="11268" max="11268" width="18.109375" style="300" customWidth="1"/>
    <col min="11269" max="11269" width="5" style="300" customWidth="1"/>
    <col min="11270" max="11270" width="1.44140625" style="300" customWidth="1"/>
    <col min="11271" max="11271" width="10.88671875" style="300" bestFit="1" customWidth="1"/>
    <col min="11272" max="11276" width="8.88671875" style="300"/>
    <col min="11277" max="11277" width="14.44140625" style="300" customWidth="1"/>
    <col min="11278" max="11278" width="8.88671875" style="300"/>
    <col min="11279" max="11279" width="14.88671875" style="300" bestFit="1" customWidth="1"/>
    <col min="11280" max="11518" width="8.88671875" style="300"/>
    <col min="11519" max="11519" width="1.6640625" style="300" customWidth="1"/>
    <col min="11520" max="11520" width="8.33203125" style="300" customWidth="1"/>
    <col min="11521" max="11521" width="17.44140625" style="300" customWidth="1"/>
    <col min="11522" max="11522" width="9.6640625" style="300" customWidth="1"/>
    <col min="11523" max="11523" width="10.109375" style="300" bestFit="1" customWidth="1"/>
    <col min="11524" max="11524" width="18.109375" style="300" customWidth="1"/>
    <col min="11525" max="11525" width="5" style="300" customWidth="1"/>
    <col min="11526" max="11526" width="1.44140625" style="300" customWidth="1"/>
    <col min="11527" max="11527" width="10.88671875" style="300" bestFit="1" customWidth="1"/>
    <col min="11528" max="11532" width="8.88671875" style="300"/>
    <col min="11533" max="11533" width="14.44140625" style="300" customWidth="1"/>
    <col min="11534" max="11534" width="8.88671875" style="300"/>
    <col min="11535" max="11535" width="14.88671875" style="300" bestFit="1" customWidth="1"/>
    <col min="11536" max="11774" width="8.88671875" style="300"/>
    <col min="11775" max="11775" width="1.6640625" style="300" customWidth="1"/>
    <col min="11776" max="11776" width="8.33203125" style="300" customWidth="1"/>
    <col min="11777" max="11777" width="17.44140625" style="300" customWidth="1"/>
    <col min="11778" max="11778" width="9.6640625" style="300" customWidth="1"/>
    <col min="11779" max="11779" width="10.109375" style="300" bestFit="1" customWidth="1"/>
    <col min="11780" max="11780" width="18.109375" style="300" customWidth="1"/>
    <col min="11781" max="11781" width="5" style="300" customWidth="1"/>
    <col min="11782" max="11782" width="1.44140625" style="300" customWidth="1"/>
    <col min="11783" max="11783" width="10.88671875" style="300" bestFit="1" customWidth="1"/>
    <col min="11784" max="11788" width="8.88671875" style="300"/>
    <col min="11789" max="11789" width="14.44140625" style="300" customWidth="1"/>
    <col min="11790" max="11790" width="8.88671875" style="300"/>
    <col min="11791" max="11791" width="14.88671875" style="300" bestFit="1" customWidth="1"/>
    <col min="11792" max="12030" width="8.88671875" style="300"/>
    <col min="12031" max="12031" width="1.6640625" style="300" customWidth="1"/>
    <col min="12032" max="12032" width="8.33203125" style="300" customWidth="1"/>
    <col min="12033" max="12033" width="17.44140625" style="300" customWidth="1"/>
    <col min="12034" max="12034" width="9.6640625" style="300" customWidth="1"/>
    <col min="12035" max="12035" width="10.109375" style="300" bestFit="1" customWidth="1"/>
    <col min="12036" max="12036" width="18.109375" style="300" customWidth="1"/>
    <col min="12037" max="12037" width="5" style="300" customWidth="1"/>
    <col min="12038" max="12038" width="1.44140625" style="300" customWidth="1"/>
    <col min="12039" max="12039" width="10.88671875" style="300" bestFit="1" customWidth="1"/>
    <col min="12040" max="12044" width="8.88671875" style="300"/>
    <col min="12045" max="12045" width="14.44140625" style="300" customWidth="1"/>
    <col min="12046" max="12046" width="8.88671875" style="300"/>
    <col min="12047" max="12047" width="14.88671875" style="300" bestFit="1" customWidth="1"/>
    <col min="12048" max="12286" width="8.88671875" style="300"/>
    <col min="12287" max="12287" width="1.6640625" style="300" customWidth="1"/>
    <col min="12288" max="12288" width="8.33203125" style="300" customWidth="1"/>
    <col min="12289" max="12289" width="17.44140625" style="300" customWidth="1"/>
    <col min="12290" max="12290" width="9.6640625" style="300" customWidth="1"/>
    <col min="12291" max="12291" width="10.109375" style="300" bestFit="1" customWidth="1"/>
    <col min="12292" max="12292" width="18.109375" style="300" customWidth="1"/>
    <col min="12293" max="12293" width="5" style="300" customWidth="1"/>
    <col min="12294" max="12294" width="1.44140625" style="300" customWidth="1"/>
    <col min="12295" max="12295" width="10.88671875" style="300" bestFit="1" customWidth="1"/>
    <col min="12296" max="12300" width="8.88671875" style="300"/>
    <col min="12301" max="12301" width="14.44140625" style="300" customWidth="1"/>
    <col min="12302" max="12302" width="8.88671875" style="300"/>
    <col min="12303" max="12303" width="14.88671875" style="300" bestFit="1" customWidth="1"/>
    <col min="12304" max="12542" width="8.88671875" style="300"/>
    <col min="12543" max="12543" width="1.6640625" style="300" customWidth="1"/>
    <col min="12544" max="12544" width="8.33203125" style="300" customWidth="1"/>
    <col min="12545" max="12545" width="17.44140625" style="300" customWidth="1"/>
    <col min="12546" max="12546" width="9.6640625" style="300" customWidth="1"/>
    <col min="12547" max="12547" width="10.109375" style="300" bestFit="1" customWidth="1"/>
    <col min="12548" max="12548" width="18.109375" style="300" customWidth="1"/>
    <col min="12549" max="12549" width="5" style="300" customWidth="1"/>
    <col min="12550" max="12550" width="1.44140625" style="300" customWidth="1"/>
    <col min="12551" max="12551" width="10.88671875" style="300" bestFit="1" customWidth="1"/>
    <col min="12552" max="12556" width="8.88671875" style="300"/>
    <col min="12557" max="12557" width="14.44140625" style="300" customWidth="1"/>
    <col min="12558" max="12558" width="8.88671875" style="300"/>
    <col min="12559" max="12559" width="14.88671875" style="300" bestFit="1" customWidth="1"/>
    <col min="12560" max="12798" width="8.88671875" style="300"/>
    <col min="12799" max="12799" width="1.6640625" style="300" customWidth="1"/>
    <col min="12800" max="12800" width="8.33203125" style="300" customWidth="1"/>
    <col min="12801" max="12801" width="17.44140625" style="300" customWidth="1"/>
    <col min="12802" max="12802" width="9.6640625" style="300" customWidth="1"/>
    <col min="12803" max="12803" width="10.109375" style="300" bestFit="1" customWidth="1"/>
    <col min="12804" max="12804" width="18.109375" style="300" customWidth="1"/>
    <col min="12805" max="12805" width="5" style="300" customWidth="1"/>
    <col min="12806" max="12806" width="1.44140625" style="300" customWidth="1"/>
    <col min="12807" max="12807" width="10.88671875" style="300" bestFit="1" customWidth="1"/>
    <col min="12808" max="12812" width="8.88671875" style="300"/>
    <col min="12813" max="12813" width="14.44140625" style="300" customWidth="1"/>
    <col min="12814" max="12814" width="8.88671875" style="300"/>
    <col min="12815" max="12815" width="14.88671875" style="300" bestFit="1" customWidth="1"/>
    <col min="12816" max="13054" width="8.88671875" style="300"/>
    <col min="13055" max="13055" width="1.6640625" style="300" customWidth="1"/>
    <col min="13056" max="13056" width="8.33203125" style="300" customWidth="1"/>
    <col min="13057" max="13057" width="17.44140625" style="300" customWidth="1"/>
    <col min="13058" max="13058" width="9.6640625" style="300" customWidth="1"/>
    <col min="13059" max="13059" width="10.109375" style="300" bestFit="1" customWidth="1"/>
    <col min="13060" max="13060" width="18.109375" style="300" customWidth="1"/>
    <col min="13061" max="13061" width="5" style="300" customWidth="1"/>
    <col min="13062" max="13062" width="1.44140625" style="300" customWidth="1"/>
    <col min="13063" max="13063" width="10.88671875" style="300" bestFit="1" customWidth="1"/>
    <col min="13064" max="13068" width="8.88671875" style="300"/>
    <col min="13069" max="13069" width="14.44140625" style="300" customWidth="1"/>
    <col min="13070" max="13070" width="8.88671875" style="300"/>
    <col min="13071" max="13071" width="14.88671875" style="300" bestFit="1" customWidth="1"/>
    <col min="13072" max="13310" width="8.88671875" style="300"/>
    <col min="13311" max="13311" width="1.6640625" style="300" customWidth="1"/>
    <col min="13312" max="13312" width="8.33203125" style="300" customWidth="1"/>
    <col min="13313" max="13313" width="17.44140625" style="300" customWidth="1"/>
    <col min="13314" max="13314" width="9.6640625" style="300" customWidth="1"/>
    <col min="13315" max="13315" width="10.109375" style="300" bestFit="1" customWidth="1"/>
    <col min="13316" max="13316" width="18.109375" style="300" customWidth="1"/>
    <col min="13317" max="13317" width="5" style="300" customWidth="1"/>
    <col min="13318" max="13318" width="1.44140625" style="300" customWidth="1"/>
    <col min="13319" max="13319" width="10.88671875" style="300" bestFit="1" customWidth="1"/>
    <col min="13320" max="13324" width="8.88671875" style="300"/>
    <col min="13325" max="13325" width="14.44140625" style="300" customWidth="1"/>
    <col min="13326" max="13326" width="8.88671875" style="300"/>
    <col min="13327" max="13327" width="14.88671875" style="300" bestFit="1" customWidth="1"/>
    <col min="13328" max="13566" width="8.88671875" style="300"/>
    <col min="13567" max="13567" width="1.6640625" style="300" customWidth="1"/>
    <col min="13568" max="13568" width="8.33203125" style="300" customWidth="1"/>
    <col min="13569" max="13569" width="17.44140625" style="300" customWidth="1"/>
    <col min="13570" max="13570" width="9.6640625" style="300" customWidth="1"/>
    <col min="13571" max="13571" width="10.109375" style="300" bestFit="1" customWidth="1"/>
    <col min="13572" max="13572" width="18.109375" style="300" customWidth="1"/>
    <col min="13573" max="13573" width="5" style="300" customWidth="1"/>
    <col min="13574" max="13574" width="1.44140625" style="300" customWidth="1"/>
    <col min="13575" max="13575" width="10.88671875" style="300" bestFit="1" customWidth="1"/>
    <col min="13576" max="13580" width="8.88671875" style="300"/>
    <col min="13581" max="13581" width="14.44140625" style="300" customWidth="1"/>
    <col min="13582" max="13582" width="8.88671875" style="300"/>
    <col min="13583" max="13583" width="14.88671875" style="300" bestFit="1" customWidth="1"/>
    <col min="13584" max="13822" width="8.88671875" style="300"/>
    <col min="13823" max="13823" width="1.6640625" style="300" customWidth="1"/>
    <col min="13824" max="13824" width="8.33203125" style="300" customWidth="1"/>
    <col min="13825" max="13825" width="17.44140625" style="300" customWidth="1"/>
    <col min="13826" max="13826" width="9.6640625" style="300" customWidth="1"/>
    <col min="13827" max="13827" width="10.109375" style="300" bestFit="1" customWidth="1"/>
    <col min="13828" max="13828" width="18.109375" style="300" customWidth="1"/>
    <col min="13829" max="13829" width="5" style="300" customWidth="1"/>
    <col min="13830" max="13830" width="1.44140625" style="300" customWidth="1"/>
    <col min="13831" max="13831" width="10.88671875" style="300" bestFit="1" customWidth="1"/>
    <col min="13832" max="13836" width="8.88671875" style="300"/>
    <col min="13837" max="13837" width="14.44140625" style="300" customWidth="1"/>
    <col min="13838" max="13838" width="8.88671875" style="300"/>
    <col min="13839" max="13839" width="14.88671875" style="300" bestFit="1" customWidth="1"/>
    <col min="13840" max="14078" width="8.88671875" style="300"/>
    <col min="14079" max="14079" width="1.6640625" style="300" customWidth="1"/>
    <col min="14080" max="14080" width="8.33203125" style="300" customWidth="1"/>
    <col min="14081" max="14081" width="17.44140625" style="300" customWidth="1"/>
    <col min="14082" max="14082" width="9.6640625" style="300" customWidth="1"/>
    <col min="14083" max="14083" width="10.109375" style="300" bestFit="1" customWidth="1"/>
    <col min="14084" max="14084" width="18.109375" style="300" customWidth="1"/>
    <col min="14085" max="14085" width="5" style="300" customWidth="1"/>
    <col min="14086" max="14086" width="1.44140625" style="300" customWidth="1"/>
    <col min="14087" max="14087" width="10.88671875" style="300" bestFit="1" customWidth="1"/>
    <col min="14088" max="14092" width="8.88671875" style="300"/>
    <col min="14093" max="14093" width="14.44140625" style="300" customWidth="1"/>
    <col min="14094" max="14094" width="8.88671875" style="300"/>
    <col min="14095" max="14095" width="14.88671875" style="300" bestFit="1" customWidth="1"/>
    <col min="14096" max="14334" width="8.88671875" style="300"/>
    <col min="14335" max="14335" width="1.6640625" style="300" customWidth="1"/>
    <col min="14336" max="14336" width="8.33203125" style="300" customWidth="1"/>
    <col min="14337" max="14337" width="17.44140625" style="300" customWidth="1"/>
    <col min="14338" max="14338" width="9.6640625" style="300" customWidth="1"/>
    <col min="14339" max="14339" width="10.109375" style="300" bestFit="1" customWidth="1"/>
    <col min="14340" max="14340" width="18.109375" style="300" customWidth="1"/>
    <col min="14341" max="14341" width="5" style="300" customWidth="1"/>
    <col min="14342" max="14342" width="1.44140625" style="300" customWidth="1"/>
    <col min="14343" max="14343" width="10.88671875" style="300" bestFit="1" customWidth="1"/>
    <col min="14344" max="14348" width="8.88671875" style="300"/>
    <col min="14349" max="14349" width="14.44140625" style="300" customWidth="1"/>
    <col min="14350" max="14350" width="8.88671875" style="300"/>
    <col min="14351" max="14351" width="14.88671875" style="300" bestFit="1" customWidth="1"/>
    <col min="14352" max="14590" width="8.88671875" style="300"/>
    <col min="14591" max="14591" width="1.6640625" style="300" customWidth="1"/>
    <col min="14592" max="14592" width="8.33203125" style="300" customWidth="1"/>
    <col min="14593" max="14593" width="17.44140625" style="300" customWidth="1"/>
    <col min="14594" max="14594" width="9.6640625" style="300" customWidth="1"/>
    <col min="14595" max="14595" width="10.109375" style="300" bestFit="1" customWidth="1"/>
    <col min="14596" max="14596" width="18.109375" style="300" customWidth="1"/>
    <col min="14597" max="14597" width="5" style="300" customWidth="1"/>
    <col min="14598" max="14598" width="1.44140625" style="300" customWidth="1"/>
    <col min="14599" max="14599" width="10.88671875" style="300" bestFit="1" customWidth="1"/>
    <col min="14600" max="14604" width="8.88671875" style="300"/>
    <col min="14605" max="14605" width="14.44140625" style="300" customWidth="1"/>
    <col min="14606" max="14606" width="8.88671875" style="300"/>
    <col min="14607" max="14607" width="14.88671875" style="300" bestFit="1" customWidth="1"/>
    <col min="14608" max="14846" width="8.88671875" style="300"/>
    <col min="14847" max="14847" width="1.6640625" style="300" customWidth="1"/>
    <col min="14848" max="14848" width="8.33203125" style="300" customWidth="1"/>
    <col min="14849" max="14849" width="17.44140625" style="300" customWidth="1"/>
    <col min="14850" max="14850" width="9.6640625" style="300" customWidth="1"/>
    <col min="14851" max="14851" width="10.109375" style="300" bestFit="1" customWidth="1"/>
    <col min="14852" max="14852" width="18.109375" style="300" customWidth="1"/>
    <col min="14853" max="14853" width="5" style="300" customWidth="1"/>
    <col min="14854" max="14854" width="1.44140625" style="300" customWidth="1"/>
    <col min="14855" max="14855" width="10.88671875" style="300" bestFit="1" customWidth="1"/>
    <col min="14856" max="14860" width="8.88671875" style="300"/>
    <col min="14861" max="14861" width="14.44140625" style="300" customWidth="1"/>
    <col min="14862" max="14862" width="8.88671875" style="300"/>
    <col min="14863" max="14863" width="14.88671875" style="300" bestFit="1" customWidth="1"/>
    <col min="14864" max="15102" width="8.88671875" style="300"/>
    <col min="15103" max="15103" width="1.6640625" style="300" customWidth="1"/>
    <col min="15104" max="15104" width="8.33203125" style="300" customWidth="1"/>
    <col min="15105" max="15105" width="17.44140625" style="300" customWidth="1"/>
    <col min="15106" max="15106" width="9.6640625" style="300" customWidth="1"/>
    <col min="15107" max="15107" width="10.109375" style="300" bestFit="1" customWidth="1"/>
    <col min="15108" max="15108" width="18.109375" style="300" customWidth="1"/>
    <col min="15109" max="15109" width="5" style="300" customWidth="1"/>
    <col min="15110" max="15110" width="1.44140625" style="300" customWidth="1"/>
    <col min="15111" max="15111" width="10.88671875" style="300" bestFit="1" customWidth="1"/>
    <col min="15112" max="15116" width="8.88671875" style="300"/>
    <col min="15117" max="15117" width="14.44140625" style="300" customWidth="1"/>
    <col min="15118" max="15118" width="8.88671875" style="300"/>
    <col min="15119" max="15119" width="14.88671875" style="300" bestFit="1" customWidth="1"/>
    <col min="15120" max="15358" width="8.88671875" style="300"/>
    <col min="15359" max="15359" width="1.6640625" style="300" customWidth="1"/>
    <col min="15360" max="15360" width="8.33203125" style="300" customWidth="1"/>
    <col min="15361" max="15361" width="17.44140625" style="300" customWidth="1"/>
    <col min="15362" max="15362" width="9.6640625" style="300" customWidth="1"/>
    <col min="15363" max="15363" width="10.109375" style="300" bestFit="1" customWidth="1"/>
    <col min="15364" max="15364" width="18.109375" style="300" customWidth="1"/>
    <col min="15365" max="15365" width="5" style="300" customWidth="1"/>
    <col min="15366" max="15366" width="1.44140625" style="300" customWidth="1"/>
    <col min="15367" max="15367" width="10.88671875" style="300" bestFit="1" customWidth="1"/>
    <col min="15368" max="15372" width="8.88671875" style="300"/>
    <col min="15373" max="15373" width="14.44140625" style="300" customWidth="1"/>
    <col min="15374" max="15374" width="8.88671875" style="300"/>
    <col min="15375" max="15375" width="14.88671875" style="300" bestFit="1" customWidth="1"/>
    <col min="15376" max="15614" width="8.88671875" style="300"/>
    <col min="15615" max="15615" width="1.6640625" style="300" customWidth="1"/>
    <col min="15616" max="15616" width="8.33203125" style="300" customWidth="1"/>
    <col min="15617" max="15617" width="17.44140625" style="300" customWidth="1"/>
    <col min="15618" max="15618" width="9.6640625" style="300" customWidth="1"/>
    <col min="15619" max="15619" width="10.109375" style="300" bestFit="1" customWidth="1"/>
    <col min="15620" max="15620" width="18.109375" style="300" customWidth="1"/>
    <col min="15621" max="15621" width="5" style="300" customWidth="1"/>
    <col min="15622" max="15622" width="1.44140625" style="300" customWidth="1"/>
    <col min="15623" max="15623" width="10.88671875" style="300" bestFit="1" customWidth="1"/>
    <col min="15624" max="15628" width="8.88671875" style="300"/>
    <col min="15629" max="15629" width="14.44140625" style="300" customWidth="1"/>
    <col min="15630" max="15630" width="8.88671875" style="300"/>
    <col min="15631" max="15631" width="14.88671875" style="300" bestFit="1" customWidth="1"/>
    <col min="15632" max="15870" width="8.88671875" style="300"/>
    <col min="15871" max="15871" width="1.6640625" style="300" customWidth="1"/>
    <col min="15872" max="15872" width="8.33203125" style="300" customWidth="1"/>
    <col min="15873" max="15873" width="17.44140625" style="300" customWidth="1"/>
    <col min="15874" max="15874" width="9.6640625" style="300" customWidth="1"/>
    <col min="15875" max="15875" width="10.109375" style="300" bestFit="1" customWidth="1"/>
    <col min="15876" max="15876" width="18.109375" style="300" customWidth="1"/>
    <col min="15877" max="15877" width="5" style="300" customWidth="1"/>
    <col min="15878" max="15878" width="1.44140625" style="300" customWidth="1"/>
    <col min="15879" max="15879" width="10.88671875" style="300" bestFit="1" customWidth="1"/>
    <col min="15880" max="15884" width="8.88671875" style="300"/>
    <col min="15885" max="15885" width="14.44140625" style="300" customWidth="1"/>
    <col min="15886" max="15886" width="8.88671875" style="300"/>
    <col min="15887" max="15887" width="14.88671875" style="300" bestFit="1" customWidth="1"/>
    <col min="15888" max="16126" width="8.88671875" style="300"/>
    <col min="16127" max="16127" width="1.6640625" style="300" customWidth="1"/>
    <col min="16128" max="16128" width="8.33203125" style="300" customWidth="1"/>
    <col min="16129" max="16129" width="17.44140625" style="300" customWidth="1"/>
    <col min="16130" max="16130" width="9.6640625" style="300" customWidth="1"/>
    <col min="16131" max="16131" width="10.109375" style="300" bestFit="1" customWidth="1"/>
    <col min="16132" max="16132" width="18.109375" style="300" customWidth="1"/>
    <col min="16133" max="16133" width="5" style="300" customWidth="1"/>
    <col min="16134" max="16134" width="1.44140625" style="300" customWidth="1"/>
    <col min="16135" max="16135" width="10.88671875" style="300" bestFit="1" customWidth="1"/>
    <col min="16136" max="16140" width="8.88671875" style="300"/>
    <col min="16141" max="16141" width="14.44140625" style="300" customWidth="1"/>
    <col min="16142" max="16142" width="8.88671875" style="300"/>
    <col min="16143" max="16143" width="14.88671875" style="300" bestFit="1" customWidth="1"/>
    <col min="16144" max="16384" width="8.88671875" style="300"/>
  </cols>
  <sheetData>
    <row r="1" spans="2:19" ht="13.8" thickBot="1" x14ac:dyDescent="0.3">
      <c r="B1" s="480" t="s">
        <v>536</v>
      </c>
      <c r="C1" s="481"/>
      <c r="D1" s="481"/>
      <c r="E1" s="481"/>
      <c r="F1" s="482"/>
      <c r="G1" s="299"/>
      <c r="N1" s="301"/>
      <c r="O1" s="302"/>
      <c r="P1" s="301"/>
      <c r="Q1" s="301"/>
      <c r="R1" s="301"/>
      <c r="S1" s="301"/>
    </row>
    <row r="2" spans="2:19" x14ac:dyDescent="0.25">
      <c r="B2" s="499" t="s">
        <v>537</v>
      </c>
      <c r="C2" s="500"/>
      <c r="D2" s="303">
        <v>7000</v>
      </c>
      <c r="E2" s="501" t="s">
        <v>538</v>
      </c>
      <c r="F2" s="502"/>
      <c r="N2" s="301"/>
      <c r="O2" s="302"/>
      <c r="P2" s="301"/>
      <c r="Q2" s="301"/>
      <c r="R2" s="301"/>
      <c r="S2" s="301"/>
    </row>
    <row r="3" spans="2:19" x14ac:dyDescent="0.25">
      <c r="B3" s="487" t="s">
        <v>539</v>
      </c>
      <c r="C3" s="488"/>
      <c r="D3" s="304">
        <v>9387</v>
      </c>
      <c r="E3" s="503" t="s">
        <v>540</v>
      </c>
      <c r="F3" s="504"/>
      <c r="N3" s="305"/>
      <c r="O3" s="306"/>
      <c r="P3" s="305"/>
      <c r="Q3" s="305"/>
      <c r="R3" s="301"/>
      <c r="S3" s="301"/>
    </row>
    <row r="4" spans="2:19" x14ac:dyDescent="0.25">
      <c r="B4" s="487" t="s">
        <v>541</v>
      </c>
      <c r="C4" s="488"/>
      <c r="D4" s="307">
        <f>33472/1000000</f>
        <v>3.3472000000000002E-2</v>
      </c>
      <c r="E4" s="478" t="s">
        <v>542</v>
      </c>
      <c r="F4" s="479"/>
      <c r="N4" s="305"/>
      <c r="O4" s="306"/>
      <c r="P4" s="305"/>
      <c r="Q4" s="305"/>
      <c r="R4" s="301"/>
      <c r="S4" s="301"/>
    </row>
    <row r="5" spans="2:19" x14ac:dyDescent="0.25">
      <c r="B5" s="487" t="s">
        <v>543</v>
      </c>
      <c r="C5" s="488"/>
      <c r="D5" s="308">
        <v>0.95</v>
      </c>
      <c r="E5" s="478"/>
      <c r="F5" s="479"/>
      <c r="G5" s="299"/>
      <c r="N5" s="305"/>
      <c r="O5" s="306"/>
      <c r="P5" s="305"/>
      <c r="Q5" s="305"/>
      <c r="R5" s="301"/>
      <c r="S5" s="301"/>
    </row>
    <row r="6" spans="2:19" ht="13.8" thickBot="1" x14ac:dyDescent="0.3">
      <c r="B6" s="309" t="s">
        <v>544</v>
      </c>
      <c r="C6" s="310"/>
      <c r="D6" s="311">
        <v>0.8</v>
      </c>
      <c r="E6" s="490"/>
      <c r="F6" s="491"/>
      <c r="N6" s="305"/>
      <c r="O6" s="306"/>
      <c r="P6" s="305"/>
      <c r="Q6" s="305"/>
      <c r="R6" s="301"/>
      <c r="S6" s="301"/>
    </row>
    <row r="7" spans="2:19" ht="13.8" thickBot="1" x14ac:dyDescent="0.3">
      <c r="B7" s="492"/>
      <c r="C7" s="493"/>
      <c r="D7" s="493"/>
      <c r="E7" s="493"/>
      <c r="F7" s="494"/>
      <c r="N7" s="305"/>
      <c r="O7" s="306"/>
      <c r="P7" s="305"/>
      <c r="Q7" s="305"/>
      <c r="R7" s="301"/>
      <c r="S7" s="301"/>
    </row>
    <row r="8" spans="2:19" ht="13.8" thickBot="1" x14ac:dyDescent="0.3">
      <c r="B8" s="480" t="s">
        <v>545</v>
      </c>
      <c r="C8" s="481"/>
      <c r="D8" s="481"/>
      <c r="E8" s="481"/>
      <c r="F8" s="482"/>
      <c r="N8" s="305"/>
      <c r="O8" s="306"/>
      <c r="P8" s="305"/>
      <c r="Q8" s="305"/>
      <c r="R8" s="301"/>
      <c r="S8" s="301"/>
    </row>
    <row r="9" spans="2:19" x14ac:dyDescent="0.25">
      <c r="B9" s="495" t="s">
        <v>546</v>
      </c>
      <c r="C9" s="496"/>
      <c r="D9" s="303">
        <v>129653</v>
      </c>
      <c r="E9" s="497" t="s">
        <v>547</v>
      </c>
      <c r="F9" s="498"/>
      <c r="N9" s="305"/>
      <c r="O9" s="306"/>
      <c r="P9" s="305"/>
      <c r="Q9" s="305"/>
      <c r="R9" s="301"/>
      <c r="S9" s="301"/>
    </row>
    <row r="10" spans="2:19" x14ac:dyDescent="0.25">
      <c r="B10" s="487" t="s">
        <v>548</v>
      </c>
      <c r="C10" s="488"/>
      <c r="D10" s="304">
        <v>121670</v>
      </c>
      <c r="E10" s="478" t="s">
        <v>547</v>
      </c>
      <c r="F10" s="479"/>
      <c r="N10" s="305"/>
      <c r="O10" s="306"/>
      <c r="P10" s="305"/>
      <c r="Q10" s="305"/>
      <c r="R10" s="301"/>
      <c r="S10" s="301"/>
    </row>
    <row r="11" spans="2:19" x14ac:dyDescent="0.25">
      <c r="B11" s="489" t="s">
        <v>549</v>
      </c>
      <c r="C11" s="488"/>
      <c r="D11" s="312"/>
      <c r="E11" s="478" t="s">
        <v>550</v>
      </c>
      <c r="F11" s="479"/>
      <c r="N11" s="305"/>
      <c r="O11" s="306"/>
      <c r="P11" s="305"/>
      <c r="Q11" s="305"/>
      <c r="R11" s="301"/>
      <c r="S11" s="301"/>
    </row>
    <row r="12" spans="2:19" x14ac:dyDescent="0.25">
      <c r="B12" s="313" t="s">
        <v>551</v>
      </c>
      <c r="C12" s="314"/>
      <c r="D12" s="312"/>
      <c r="E12" s="478" t="s">
        <v>550</v>
      </c>
      <c r="F12" s="479"/>
      <c r="N12" s="305"/>
      <c r="O12" s="306"/>
      <c r="P12" s="305"/>
      <c r="Q12" s="305"/>
      <c r="R12" s="301"/>
      <c r="S12" s="301"/>
    </row>
    <row r="13" spans="2:19" x14ac:dyDescent="0.25">
      <c r="B13" s="313" t="s">
        <v>552</v>
      </c>
      <c r="C13" s="314"/>
      <c r="D13" s="312"/>
      <c r="E13" s="478" t="s">
        <v>550</v>
      </c>
      <c r="F13" s="479"/>
      <c r="N13" s="305"/>
      <c r="O13" s="306"/>
      <c r="P13" s="305"/>
      <c r="Q13" s="305"/>
      <c r="R13" s="301"/>
      <c r="S13" s="301"/>
    </row>
    <row r="14" spans="2:19" x14ac:dyDescent="0.25">
      <c r="B14" s="315" t="s">
        <v>553</v>
      </c>
      <c r="C14" s="315"/>
      <c r="D14" s="304">
        <v>0.11</v>
      </c>
      <c r="E14" s="478" t="s">
        <v>554</v>
      </c>
      <c r="F14" s="479"/>
      <c r="N14" s="305"/>
      <c r="O14" s="306"/>
      <c r="P14" s="305"/>
      <c r="Q14" s="305"/>
      <c r="R14" s="301"/>
      <c r="S14" s="301"/>
    </row>
    <row r="15" spans="2:19" ht="13.8" thickBot="1" x14ac:dyDescent="0.3">
      <c r="B15" s="316" t="s">
        <v>555</v>
      </c>
      <c r="C15" s="317"/>
      <c r="D15" s="318">
        <v>6.7590000000000003</v>
      </c>
      <c r="E15" s="319" t="s">
        <v>556</v>
      </c>
      <c r="F15" s="320"/>
      <c r="N15" s="305"/>
      <c r="O15" s="306"/>
      <c r="P15" s="305"/>
      <c r="Q15" s="305"/>
      <c r="R15" s="301"/>
      <c r="S15" s="301"/>
    </row>
    <row r="16" spans="2:19" ht="13.8" thickBot="1" x14ac:dyDescent="0.3">
      <c r="B16" s="321"/>
      <c r="C16" s="321"/>
      <c r="D16" s="322"/>
      <c r="E16" s="322"/>
      <c r="F16" s="322"/>
      <c r="N16" s="305"/>
      <c r="O16" s="306"/>
      <c r="P16" s="305"/>
      <c r="Q16" s="305"/>
      <c r="R16" s="301"/>
      <c r="S16" s="301"/>
    </row>
    <row r="17" spans="2:19" ht="13.8" thickBot="1" x14ac:dyDescent="0.3">
      <c r="B17" s="480" t="s">
        <v>557</v>
      </c>
      <c r="C17" s="481"/>
      <c r="D17" s="481"/>
      <c r="E17" s="481"/>
      <c r="F17" s="482"/>
      <c r="N17" s="305"/>
      <c r="O17" s="306"/>
      <c r="P17" s="305"/>
      <c r="Q17" s="305"/>
      <c r="R17" s="301"/>
      <c r="S17" s="301"/>
    </row>
    <row r="18" spans="2:19" ht="16.350000000000001" customHeight="1" thickBot="1" x14ac:dyDescent="0.3">
      <c r="B18" s="323" t="s">
        <v>558</v>
      </c>
      <c r="C18" s="324"/>
      <c r="D18" s="324"/>
      <c r="E18" s="324"/>
      <c r="F18" s="325"/>
      <c r="N18" s="305"/>
      <c r="O18" s="306"/>
      <c r="P18" s="305"/>
      <c r="Q18" s="305"/>
      <c r="R18" s="301"/>
      <c r="S18" s="301"/>
    </row>
    <row r="19" spans="2:19" ht="15.6" x14ac:dyDescent="0.35">
      <c r="B19" s="326" t="s">
        <v>559</v>
      </c>
      <c r="C19" s="303">
        <v>3.2</v>
      </c>
      <c r="D19" s="327" t="s">
        <v>560</v>
      </c>
      <c r="E19" s="328"/>
      <c r="F19" s="329"/>
      <c r="N19" s="305"/>
      <c r="O19" s="306"/>
      <c r="P19" s="305"/>
      <c r="Q19" s="305"/>
      <c r="R19" s="301"/>
      <c r="S19" s="301"/>
    </row>
    <row r="20" spans="2:19" x14ac:dyDescent="0.25">
      <c r="B20" s="330" t="s">
        <v>1</v>
      </c>
      <c r="C20" s="331">
        <v>0.85</v>
      </c>
      <c r="D20" s="332" t="s">
        <v>560</v>
      </c>
      <c r="E20" s="333"/>
      <c r="F20" s="334"/>
      <c r="N20" s="305"/>
      <c r="O20" s="306"/>
      <c r="P20" s="305"/>
      <c r="Q20" s="305"/>
      <c r="R20" s="301"/>
      <c r="S20" s="301"/>
    </row>
    <row r="21" spans="2:19" ht="15.6" x14ac:dyDescent="0.35">
      <c r="B21" s="330" t="s">
        <v>561</v>
      </c>
      <c r="C21" s="335">
        <f>+Non_ULSD_Fuel_Sulfur/100*Liquid_Fuel_Density*2*1000000/Liquid_Fuel_HHV</f>
        <v>0.11468920888834044</v>
      </c>
      <c r="D21" s="332" t="s">
        <v>560</v>
      </c>
      <c r="E21" s="333"/>
      <c r="F21" s="334"/>
      <c r="N21" s="305"/>
      <c r="O21" s="306"/>
      <c r="P21" s="305"/>
      <c r="Q21" s="305"/>
      <c r="R21" s="301"/>
      <c r="S21" s="301"/>
    </row>
    <row r="22" spans="2:19" ht="15.6" x14ac:dyDescent="0.35">
      <c r="B22" s="330" t="s">
        <v>562</v>
      </c>
      <c r="C22" s="331">
        <v>5.7299999999999997E-2</v>
      </c>
      <c r="D22" s="332" t="s">
        <v>560</v>
      </c>
      <c r="E22" s="333"/>
      <c r="F22" s="334"/>
      <c r="N22" s="305"/>
      <c r="O22" s="306"/>
      <c r="P22" s="305"/>
      <c r="Q22" s="305"/>
      <c r="R22" s="301"/>
      <c r="S22" s="301"/>
    </row>
    <row r="23" spans="2:19" ht="13.8" thickBot="1" x14ac:dyDescent="0.3">
      <c r="B23" s="336" t="s">
        <v>256</v>
      </c>
      <c r="C23" s="318">
        <f>0.09*0.91</f>
        <v>8.1900000000000001E-2</v>
      </c>
      <c r="D23" s="337" t="s">
        <v>560</v>
      </c>
      <c r="E23" s="338"/>
      <c r="F23" s="339"/>
      <c r="N23" s="305"/>
      <c r="O23" s="306"/>
      <c r="P23" s="305"/>
      <c r="Q23" s="305"/>
      <c r="R23" s="301"/>
      <c r="S23" s="301"/>
    </row>
    <row r="24" spans="2:19" ht="13.8" thickBot="1" x14ac:dyDescent="0.3">
      <c r="B24" s="340"/>
      <c r="C24" s="341"/>
      <c r="D24" s="341"/>
      <c r="E24" s="341"/>
      <c r="F24" s="342"/>
      <c r="G24" s="343"/>
      <c r="H24" s="343"/>
      <c r="N24" s="305"/>
      <c r="O24" s="306"/>
      <c r="P24" s="305"/>
      <c r="Q24" s="305"/>
      <c r="R24" s="301"/>
      <c r="S24" s="301"/>
    </row>
    <row r="25" spans="2:19" ht="13.8" thickBot="1" x14ac:dyDescent="0.3">
      <c r="B25" s="344" t="s">
        <v>563</v>
      </c>
      <c r="C25" s="345"/>
      <c r="D25" s="345"/>
      <c r="E25" s="345"/>
      <c r="F25" s="346"/>
      <c r="G25" s="343"/>
      <c r="H25" s="343"/>
      <c r="N25" s="305"/>
      <c r="O25" s="306"/>
      <c r="P25" s="305"/>
      <c r="Q25" s="305"/>
      <c r="R25" s="301"/>
      <c r="S25" s="301"/>
    </row>
    <row r="26" spans="2:19" ht="15.6" x14ac:dyDescent="0.35">
      <c r="B26" s="326" t="s">
        <v>559</v>
      </c>
      <c r="C26" s="303">
        <v>4.41</v>
      </c>
      <c r="D26" s="327" t="s">
        <v>560</v>
      </c>
      <c r="E26" s="328"/>
      <c r="F26" s="329"/>
      <c r="G26" s="343"/>
      <c r="H26" s="343"/>
      <c r="N26" s="305"/>
      <c r="O26" s="306"/>
      <c r="P26" s="305"/>
      <c r="Q26" s="305"/>
      <c r="R26" s="301"/>
      <c r="S26" s="301"/>
    </row>
    <row r="27" spans="2:19" x14ac:dyDescent="0.25">
      <c r="B27" s="330" t="s">
        <v>1</v>
      </c>
      <c r="C27" s="331">
        <v>0.95</v>
      </c>
      <c r="D27" s="332" t="s">
        <v>560</v>
      </c>
      <c r="E27" s="333"/>
      <c r="F27" s="334"/>
      <c r="G27" s="343"/>
      <c r="H27" s="343"/>
      <c r="N27" s="305"/>
      <c r="O27" s="306"/>
      <c r="P27" s="305"/>
      <c r="Q27" s="305"/>
      <c r="R27" s="301"/>
      <c r="S27" s="301"/>
    </row>
    <row r="28" spans="2:19" ht="15.6" x14ac:dyDescent="0.35">
      <c r="B28" s="330" t="s">
        <v>561</v>
      </c>
      <c r="C28" s="335">
        <f>+Non_ULSD_Fuel_Sulfur/100*Liquid_Fuel_Density*2*1000000/Liquid_Fuel_HHV</f>
        <v>0.11468920888834044</v>
      </c>
      <c r="D28" s="332" t="s">
        <v>560</v>
      </c>
      <c r="E28" s="333"/>
      <c r="F28" s="334"/>
      <c r="G28" s="343"/>
      <c r="H28" s="343"/>
      <c r="N28" s="347"/>
      <c r="O28" s="347"/>
      <c r="P28" s="347"/>
      <c r="Q28" s="347"/>
    </row>
    <row r="29" spans="2:19" ht="15.6" x14ac:dyDescent="0.35">
      <c r="B29" s="330" t="s">
        <v>562</v>
      </c>
      <c r="C29" s="331">
        <v>0.31</v>
      </c>
      <c r="D29" s="332" t="s">
        <v>560</v>
      </c>
      <c r="E29" s="333"/>
      <c r="F29" s="334"/>
      <c r="G29" s="343"/>
      <c r="H29" s="343"/>
      <c r="N29" s="347"/>
      <c r="O29" s="347"/>
      <c r="P29" s="347"/>
      <c r="Q29" s="347"/>
    </row>
    <row r="30" spans="2:19" ht="13.8" thickBot="1" x14ac:dyDescent="0.3">
      <c r="B30" s="348" t="s">
        <v>256</v>
      </c>
      <c r="C30" s="349">
        <f>0.35*0.91</f>
        <v>0.31850000000000001</v>
      </c>
      <c r="D30" s="350" t="s">
        <v>560</v>
      </c>
      <c r="E30" s="351"/>
      <c r="F30" s="352"/>
      <c r="G30" s="343"/>
      <c r="H30" s="343"/>
      <c r="N30" s="347"/>
      <c r="O30" s="347"/>
      <c r="P30" s="347"/>
      <c r="Q30" s="347"/>
    </row>
    <row r="31" spans="2:19" ht="13.8" thickBot="1" x14ac:dyDescent="0.3">
      <c r="B31" s="340"/>
      <c r="C31" s="341"/>
      <c r="D31" s="341"/>
      <c r="E31" s="341"/>
      <c r="F31" s="342"/>
      <c r="G31" s="343"/>
      <c r="H31" s="343"/>
    </row>
    <row r="32" spans="2:19" ht="13.8" thickBot="1" x14ac:dyDescent="0.3">
      <c r="B32" s="323" t="s">
        <v>564</v>
      </c>
      <c r="C32" s="324"/>
      <c r="D32" s="324"/>
      <c r="E32" s="324"/>
      <c r="F32" s="325"/>
      <c r="G32" s="343"/>
      <c r="H32" s="343"/>
    </row>
    <row r="33" spans="2:19" ht="15.6" x14ac:dyDescent="0.35">
      <c r="B33" s="326" t="s">
        <v>559</v>
      </c>
      <c r="C33" s="303">
        <v>20</v>
      </c>
      <c r="D33" s="303" t="s">
        <v>565</v>
      </c>
      <c r="E33" s="353">
        <f>+C33/1000/Liquid_Fuel_HHV*1000000</f>
        <v>0.15425790378934542</v>
      </c>
      <c r="F33" s="354" t="s">
        <v>560</v>
      </c>
      <c r="G33" s="343"/>
      <c r="H33" s="343"/>
    </row>
    <row r="34" spans="2:19" x14ac:dyDescent="0.25">
      <c r="B34" s="330" t="s">
        <v>1</v>
      </c>
      <c r="C34" s="331">
        <v>5</v>
      </c>
      <c r="D34" s="331" t="s">
        <v>565</v>
      </c>
      <c r="E34" s="355">
        <f>+C34/1000/Liquid_Fuel_HHV*1000000</f>
        <v>3.8564475947336356E-2</v>
      </c>
      <c r="F34" s="356" t="s">
        <v>560</v>
      </c>
      <c r="G34" s="343"/>
      <c r="H34" s="343"/>
    </row>
    <row r="35" spans="2:19" ht="15.6" x14ac:dyDescent="0.35">
      <c r="B35" s="330" t="s">
        <v>561</v>
      </c>
      <c r="C35" s="357">
        <f>+Non_ULSD_Fuel_Sulfur/100*Liquid_Fuel_Density*2*1000</f>
        <v>14.869800000000003</v>
      </c>
      <c r="D35" s="331" t="s">
        <v>565</v>
      </c>
      <c r="E35" s="355">
        <f>+Non_ULSD_Fuel_Sulfur/100*Liquid_Fuel_Density*2*1000000/Liquid_Fuel_HHV</f>
        <v>0.11468920888834044</v>
      </c>
      <c r="F35" s="358" t="s">
        <v>560</v>
      </c>
      <c r="G35" s="343"/>
      <c r="H35" s="343"/>
    </row>
    <row r="36" spans="2:19" ht="15.6" x14ac:dyDescent="0.35">
      <c r="B36" s="330" t="s">
        <v>562</v>
      </c>
      <c r="C36" s="331">
        <v>1.08</v>
      </c>
      <c r="D36" s="331" t="s">
        <v>565</v>
      </c>
      <c r="E36" s="359">
        <f>+C36/1000/Liquid_Fuel_HHV*1000000</f>
        <v>8.3299268046246513E-3</v>
      </c>
      <c r="F36" s="360" t="s">
        <v>560</v>
      </c>
      <c r="G36" s="343"/>
      <c r="H36" s="343"/>
    </row>
    <row r="37" spans="2:19" ht="13.8" thickBot="1" x14ac:dyDescent="0.3">
      <c r="B37" s="348" t="s">
        <v>256</v>
      </c>
      <c r="C37" s="349">
        <v>0.34</v>
      </c>
      <c r="D37" s="361" t="s">
        <v>565</v>
      </c>
      <c r="E37" s="362">
        <f>+C37/1000/Liquid_Fuel_HHV*1000000</f>
        <v>2.6223843644188724E-3</v>
      </c>
      <c r="F37" s="363" t="s">
        <v>560</v>
      </c>
      <c r="G37" s="343"/>
      <c r="H37" s="343"/>
    </row>
    <row r="38" spans="2:19" ht="13.8" thickBot="1" x14ac:dyDescent="0.3">
      <c r="B38" s="343"/>
      <c r="C38" s="343"/>
      <c r="D38" s="343"/>
      <c r="E38" s="343"/>
      <c r="F38" s="343"/>
      <c r="G38" s="343"/>
      <c r="H38" s="343"/>
    </row>
    <row r="39" spans="2:19" ht="13.8" thickBot="1" x14ac:dyDescent="0.3">
      <c r="B39" s="483" t="s">
        <v>566</v>
      </c>
      <c r="C39" s="484"/>
      <c r="D39" s="484"/>
      <c r="E39" s="484"/>
      <c r="F39" s="485"/>
      <c r="G39" s="364"/>
      <c r="H39" s="364"/>
      <c r="I39" s="364"/>
      <c r="J39" s="365"/>
      <c r="K39" s="366"/>
      <c r="L39" s="365"/>
      <c r="M39" s="366"/>
      <c r="N39" s="364"/>
      <c r="O39" s="364"/>
      <c r="P39" s="364"/>
      <c r="Q39" s="364"/>
      <c r="R39" s="364"/>
      <c r="S39" s="364"/>
    </row>
    <row r="40" spans="2:19" ht="15.6" x14ac:dyDescent="0.35">
      <c r="B40" s="367" t="s">
        <v>567</v>
      </c>
      <c r="C40" s="368">
        <v>73.959999999999994</v>
      </c>
      <c r="D40" s="369" t="s">
        <v>568</v>
      </c>
      <c r="E40" s="368">
        <f>+C40*2.2*Liquid_Fuel_HHV/10^6</f>
        <v>21.096098935999997</v>
      </c>
      <c r="F40" s="370" t="s">
        <v>556</v>
      </c>
      <c r="G40" s="364"/>
      <c r="H40" s="364"/>
      <c r="I40" s="364"/>
      <c r="J40" s="371"/>
      <c r="K40" s="371"/>
      <c r="L40" s="371"/>
      <c r="M40" s="371"/>
      <c r="N40" s="364"/>
      <c r="O40" s="364"/>
      <c r="P40" s="364"/>
      <c r="Q40" s="364"/>
      <c r="R40" s="364"/>
      <c r="S40" s="372"/>
    </row>
    <row r="41" spans="2:19" ht="15.6" x14ac:dyDescent="0.35">
      <c r="B41" s="367" t="s">
        <v>569</v>
      </c>
      <c r="C41" s="373">
        <v>3.0000000000000001E-3</v>
      </c>
      <c r="D41" s="369" t="s">
        <v>568</v>
      </c>
      <c r="E41" s="374">
        <f>+C41*2.2*Liquid_Fuel_HHV/10^6</f>
        <v>8.5570980000000013E-4</v>
      </c>
      <c r="F41" s="370" t="s">
        <v>556</v>
      </c>
      <c r="G41" s="364"/>
      <c r="H41" s="364"/>
      <c r="I41" s="364"/>
      <c r="J41" s="371"/>
      <c r="K41" s="371"/>
      <c r="L41" s="371"/>
      <c r="M41" s="371"/>
      <c r="N41" s="364"/>
      <c r="O41" s="364"/>
      <c r="P41" s="364"/>
      <c r="Q41" s="364"/>
      <c r="R41" s="364"/>
      <c r="S41" s="372"/>
    </row>
    <row r="42" spans="2:19" ht="16.2" thickBot="1" x14ac:dyDescent="0.4">
      <c r="B42" s="375" t="s">
        <v>570</v>
      </c>
      <c r="C42" s="376">
        <v>5.9999999999999995E-4</v>
      </c>
      <c r="D42" s="377" t="s">
        <v>568</v>
      </c>
      <c r="E42" s="376">
        <f>+C42*2.2*Liquid_Fuel_HHV/10^6</f>
        <v>1.7114196000000002E-4</v>
      </c>
      <c r="F42" s="378" t="s">
        <v>556</v>
      </c>
      <c r="G42" s="364"/>
      <c r="H42" s="371"/>
      <c r="I42" s="371"/>
      <c r="J42" s="371"/>
      <c r="K42" s="371"/>
      <c r="L42" s="371"/>
      <c r="M42" s="371"/>
      <c r="N42" s="364"/>
      <c r="O42" s="364"/>
      <c r="P42" s="364"/>
      <c r="Q42" s="364"/>
      <c r="R42" s="364"/>
      <c r="S42" s="372"/>
    </row>
    <row r="43" spans="2:19" ht="14.4" thickBot="1" x14ac:dyDescent="0.3">
      <c r="B43" s="379"/>
      <c r="C43" s="380"/>
      <c r="D43" s="381"/>
      <c r="E43" s="381"/>
      <c r="F43" s="381"/>
      <c r="G43" s="364"/>
      <c r="H43" s="364"/>
      <c r="I43" s="364"/>
      <c r="J43" s="382"/>
      <c r="K43" s="383"/>
      <c r="L43" s="364"/>
      <c r="M43" s="364"/>
      <c r="N43" s="364"/>
      <c r="O43" s="364"/>
      <c r="P43" s="364"/>
      <c r="Q43" s="364"/>
      <c r="R43" s="364"/>
      <c r="S43" s="372"/>
    </row>
    <row r="44" spans="2:19" ht="14.4" thickBot="1" x14ac:dyDescent="0.3">
      <c r="B44" s="483" t="s">
        <v>571</v>
      </c>
      <c r="C44" s="484"/>
      <c r="D44" s="484"/>
      <c r="E44" s="484"/>
      <c r="F44" s="485"/>
      <c r="G44" s="364"/>
      <c r="H44" s="364"/>
      <c r="I44" s="364"/>
      <c r="J44" s="382"/>
      <c r="K44" s="383"/>
      <c r="L44" s="364"/>
      <c r="M44" s="364"/>
      <c r="N44" s="364"/>
      <c r="O44" s="364"/>
      <c r="P44" s="364"/>
      <c r="Q44" s="364"/>
      <c r="R44" s="364"/>
      <c r="S44" s="372"/>
    </row>
    <row r="45" spans="2:19" ht="15.6" x14ac:dyDescent="0.35">
      <c r="B45" s="384" t="s">
        <v>567</v>
      </c>
      <c r="C45" s="385">
        <v>1</v>
      </c>
      <c r="D45" s="386" t="s">
        <v>572</v>
      </c>
      <c r="E45" s="387"/>
      <c r="F45" s="388"/>
      <c r="G45" s="364"/>
      <c r="H45" s="364"/>
      <c r="I45" s="364"/>
      <c r="J45" s="382"/>
      <c r="K45" s="383"/>
      <c r="L45" s="364"/>
      <c r="M45" s="364"/>
      <c r="N45" s="389"/>
      <c r="O45" s="390"/>
      <c r="P45" s="389"/>
      <c r="Q45" s="389"/>
      <c r="R45" s="372"/>
      <c r="S45" s="372"/>
    </row>
    <row r="46" spans="2:19" ht="15.6" x14ac:dyDescent="0.35">
      <c r="B46" s="367" t="s">
        <v>569</v>
      </c>
      <c r="C46" s="391">
        <v>21</v>
      </c>
      <c r="D46" s="386" t="s">
        <v>572</v>
      </c>
      <c r="E46" s="387"/>
      <c r="F46" s="388"/>
      <c r="G46" s="364"/>
      <c r="H46" s="364"/>
      <c r="I46" s="364"/>
      <c r="J46" s="382"/>
      <c r="K46" s="383"/>
      <c r="L46" s="364"/>
      <c r="M46" s="364"/>
      <c r="N46" s="389"/>
      <c r="O46" s="390"/>
      <c r="P46" s="389"/>
      <c r="Q46" s="389"/>
      <c r="R46" s="372"/>
      <c r="S46" s="372"/>
    </row>
    <row r="47" spans="2:19" ht="16.2" thickBot="1" x14ac:dyDescent="0.4">
      <c r="B47" s="375" t="s">
        <v>570</v>
      </c>
      <c r="C47" s="392">
        <v>310</v>
      </c>
      <c r="D47" s="393" t="s">
        <v>572</v>
      </c>
      <c r="E47" s="394"/>
      <c r="F47" s="395"/>
      <c r="G47" s="364"/>
      <c r="H47" s="364"/>
      <c r="I47" s="364"/>
      <c r="J47" s="396"/>
      <c r="K47" s="383"/>
      <c r="L47" s="364"/>
      <c r="M47" s="364"/>
      <c r="N47" s="389"/>
      <c r="O47" s="390"/>
      <c r="P47" s="389"/>
      <c r="Q47" s="389"/>
      <c r="R47" s="372"/>
      <c r="S47" s="372"/>
    </row>
    <row r="48" spans="2:19" x14ac:dyDescent="0.25">
      <c r="B48" s="397"/>
      <c r="C48" s="397"/>
      <c r="D48" s="397"/>
      <c r="E48" s="397"/>
      <c r="F48" s="397"/>
      <c r="G48" s="364"/>
      <c r="H48" s="364"/>
      <c r="I48" s="364"/>
      <c r="J48" s="398"/>
      <c r="K48" s="399"/>
      <c r="L48" s="364"/>
      <c r="M48" s="364"/>
      <c r="N48" s="389"/>
      <c r="O48" s="390"/>
      <c r="P48" s="389"/>
      <c r="Q48" s="389"/>
      <c r="R48" s="372"/>
      <c r="S48" s="372"/>
    </row>
    <row r="49" spans="2:8" x14ac:dyDescent="0.25">
      <c r="B49" s="343" t="s">
        <v>249</v>
      </c>
      <c r="C49" s="343"/>
      <c r="D49" s="343"/>
      <c r="E49" s="343"/>
      <c r="F49" s="343"/>
      <c r="G49" s="343"/>
      <c r="H49" s="343"/>
    </row>
    <row r="50" spans="2:8" ht="26.1" customHeight="1" x14ac:dyDescent="0.25">
      <c r="B50" s="486" t="s">
        <v>573</v>
      </c>
      <c r="C50" s="486"/>
      <c r="D50" s="486"/>
      <c r="E50" s="486"/>
      <c r="F50" s="486"/>
      <c r="G50" s="486"/>
      <c r="H50" s="486"/>
    </row>
    <row r="51" spans="2:8" x14ac:dyDescent="0.25">
      <c r="B51" s="343" t="s">
        <v>574</v>
      </c>
      <c r="C51" s="343"/>
      <c r="D51" s="343"/>
      <c r="E51" s="343"/>
      <c r="F51" s="343"/>
      <c r="G51" s="343"/>
      <c r="H51" s="343"/>
    </row>
    <row r="52" spans="2:8" x14ac:dyDescent="0.25">
      <c r="B52" s="300" t="s">
        <v>575</v>
      </c>
    </row>
    <row r="53" spans="2:8" x14ac:dyDescent="0.25">
      <c r="B53" s="300" t="s">
        <v>576</v>
      </c>
    </row>
    <row r="54" spans="2:8" x14ac:dyDescent="0.25">
      <c r="B54" s="300" t="s">
        <v>577</v>
      </c>
    </row>
    <row r="55" spans="2:8" x14ac:dyDescent="0.25">
      <c r="B55" s="400" t="s">
        <v>578</v>
      </c>
    </row>
  </sheetData>
  <mergeCells count="25">
    <mergeCell ref="B4:C4"/>
    <mergeCell ref="E4:F4"/>
    <mergeCell ref="B1:F1"/>
    <mergeCell ref="B2:C2"/>
    <mergeCell ref="E2:F2"/>
    <mergeCell ref="B3:C3"/>
    <mergeCell ref="E3:F3"/>
    <mergeCell ref="E13:F13"/>
    <mergeCell ref="B5:C5"/>
    <mergeCell ref="E5:F5"/>
    <mergeCell ref="E6:F6"/>
    <mergeCell ref="B7:F7"/>
    <mergeCell ref="B8:F8"/>
    <mergeCell ref="B9:C9"/>
    <mergeCell ref="E9:F9"/>
    <mergeCell ref="B10:C10"/>
    <mergeCell ref="E10:F10"/>
    <mergeCell ref="B11:C11"/>
    <mergeCell ref="E11:F11"/>
    <mergeCell ref="E12:F12"/>
    <mergeCell ref="E14:F14"/>
    <mergeCell ref="B17:F17"/>
    <mergeCell ref="B39:F39"/>
    <mergeCell ref="B44:F44"/>
    <mergeCell ref="B50:H50"/>
  </mergeCells>
  <printOptions horizontalCentered="1"/>
  <pageMargins left="0.75" right="0.75" top="1.42" bottom="0.45" header="0.5" footer="0.16"/>
  <pageSetup scale="85" firstPageNumber="5" orientation="portrait" useFirstPageNumber="1" r:id="rId1"/>
  <headerFooter alignWithMargins="0">
    <oddHeader>&amp;C&amp;"Arial,Bold"&amp;12Table A-3 and 4
Alpine TDR Title V Application
Constants and Emission Factors</oddHeader>
    <oddFooter>&amp;CA-&amp;P&amp;R&amp;D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zoomScaleNormal="100" zoomScaleSheetLayoutView="100" workbookViewId="0">
      <selection activeCell="K642" sqref="K642"/>
    </sheetView>
  </sheetViews>
  <sheetFormatPr defaultRowHeight="13.2" x14ac:dyDescent="0.25"/>
  <cols>
    <col min="1" max="1" width="8.88671875" style="364"/>
    <col min="2" max="2" width="16.109375" style="364" customWidth="1"/>
    <col min="3" max="3" width="8.88671875" style="364"/>
    <col min="4" max="4" width="11.33203125" style="364" bestFit="1" customWidth="1"/>
    <col min="5" max="257" width="8.88671875" style="364"/>
    <col min="258" max="258" width="16.109375" style="364" customWidth="1"/>
    <col min="259" max="259" width="8.88671875" style="364"/>
    <col min="260" max="260" width="11.33203125" style="364" bestFit="1" customWidth="1"/>
    <col min="261" max="513" width="8.88671875" style="364"/>
    <col min="514" max="514" width="16.109375" style="364" customWidth="1"/>
    <col min="515" max="515" width="8.88671875" style="364"/>
    <col min="516" max="516" width="11.33203125" style="364" bestFit="1" customWidth="1"/>
    <col min="517" max="769" width="8.88671875" style="364"/>
    <col min="770" max="770" width="16.109375" style="364" customWidth="1"/>
    <col min="771" max="771" width="8.88671875" style="364"/>
    <col min="772" max="772" width="11.33203125" style="364" bestFit="1" customWidth="1"/>
    <col min="773" max="1025" width="8.88671875" style="364"/>
    <col min="1026" max="1026" width="16.109375" style="364" customWidth="1"/>
    <col min="1027" max="1027" width="8.88671875" style="364"/>
    <col min="1028" max="1028" width="11.33203125" style="364" bestFit="1" customWidth="1"/>
    <col min="1029" max="1281" width="8.88671875" style="364"/>
    <col min="1282" max="1282" width="16.109375" style="364" customWidth="1"/>
    <col min="1283" max="1283" width="8.88671875" style="364"/>
    <col min="1284" max="1284" width="11.33203125" style="364" bestFit="1" customWidth="1"/>
    <col min="1285" max="1537" width="8.88671875" style="364"/>
    <col min="1538" max="1538" width="16.109375" style="364" customWidth="1"/>
    <col min="1539" max="1539" width="8.88671875" style="364"/>
    <col min="1540" max="1540" width="11.33203125" style="364" bestFit="1" customWidth="1"/>
    <col min="1541" max="1793" width="8.88671875" style="364"/>
    <col min="1794" max="1794" width="16.109375" style="364" customWidth="1"/>
    <col min="1795" max="1795" width="8.88671875" style="364"/>
    <col min="1796" max="1796" width="11.33203125" style="364" bestFit="1" customWidth="1"/>
    <col min="1797" max="2049" width="8.88671875" style="364"/>
    <col min="2050" max="2050" width="16.109375" style="364" customWidth="1"/>
    <col min="2051" max="2051" width="8.88671875" style="364"/>
    <col min="2052" max="2052" width="11.33203125" style="364" bestFit="1" customWidth="1"/>
    <col min="2053" max="2305" width="8.88671875" style="364"/>
    <col min="2306" max="2306" width="16.109375" style="364" customWidth="1"/>
    <col min="2307" max="2307" width="8.88671875" style="364"/>
    <col min="2308" max="2308" width="11.33203125" style="364" bestFit="1" customWidth="1"/>
    <col min="2309" max="2561" width="8.88671875" style="364"/>
    <col min="2562" max="2562" width="16.109375" style="364" customWidth="1"/>
    <col min="2563" max="2563" width="8.88671875" style="364"/>
    <col min="2564" max="2564" width="11.33203125" style="364" bestFit="1" customWidth="1"/>
    <col min="2565" max="2817" width="8.88671875" style="364"/>
    <col min="2818" max="2818" width="16.109375" style="364" customWidth="1"/>
    <col min="2819" max="2819" width="8.88671875" style="364"/>
    <col min="2820" max="2820" width="11.33203125" style="364" bestFit="1" customWidth="1"/>
    <col min="2821" max="3073" width="8.88671875" style="364"/>
    <col min="3074" max="3074" width="16.109375" style="364" customWidth="1"/>
    <col min="3075" max="3075" width="8.88671875" style="364"/>
    <col min="3076" max="3076" width="11.33203125" style="364" bestFit="1" customWidth="1"/>
    <col min="3077" max="3329" width="8.88671875" style="364"/>
    <col min="3330" max="3330" width="16.109375" style="364" customWidth="1"/>
    <col min="3331" max="3331" width="8.88671875" style="364"/>
    <col min="3332" max="3332" width="11.33203125" style="364" bestFit="1" customWidth="1"/>
    <col min="3333" max="3585" width="8.88671875" style="364"/>
    <col min="3586" max="3586" width="16.109375" style="364" customWidth="1"/>
    <col min="3587" max="3587" width="8.88671875" style="364"/>
    <col min="3588" max="3588" width="11.33203125" style="364" bestFit="1" customWidth="1"/>
    <col min="3589" max="3841" width="8.88671875" style="364"/>
    <col min="3842" max="3842" width="16.109375" style="364" customWidth="1"/>
    <col min="3843" max="3843" width="8.88671875" style="364"/>
    <col min="3844" max="3844" width="11.33203125" style="364" bestFit="1" customWidth="1"/>
    <col min="3845" max="4097" width="8.88671875" style="364"/>
    <col min="4098" max="4098" width="16.109375" style="364" customWidth="1"/>
    <col min="4099" max="4099" width="8.88671875" style="364"/>
    <col min="4100" max="4100" width="11.33203125" style="364" bestFit="1" customWidth="1"/>
    <col min="4101" max="4353" width="8.88671875" style="364"/>
    <col min="4354" max="4354" width="16.109375" style="364" customWidth="1"/>
    <col min="4355" max="4355" width="8.88671875" style="364"/>
    <col min="4356" max="4356" width="11.33203125" style="364" bestFit="1" customWidth="1"/>
    <col min="4357" max="4609" width="8.88671875" style="364"/>
    <col min="4610" max="4610" width="16.109375" style="364" customWidth="1"/>
    <col min="4611" max="4611" width="8.88671875" style="364"/>
    <col min="4612" max="4612" width="11.33203125" style="364" bestFit="1" customWidth="1"/>
    <col min="4613" max="4865" width="8.88671875" style="364"/>
    <col min="4866" max="4866" width="16.109375" style="364" customWidth="1"/>
    <col min="4867" max="4867" width="8.88671875" style="364"/>
    <col min="4868" max="4868" width="11.33203125" style="364" bestFit="1" customWidth="1"/>
    <col min="4869" max="5121" width="8.88671875" style="364"/>
    <col min="5122" max="5122" width="16.109375" style="364" customWidth="1"/>
    <col min="5123" max="5123" width="8.88671875" style="364"/>
    <col min="5124" max="5124" width="11.33203125" style="364" bestFit="1" customWidth="1"/>
    <col min="5125" max="5377" width="8.88671875" style="364"/>
    <col min="5378" max="5378" width="16.109375" style="364" customWidth="1"/>
    <col min="5379" max="5379" width="8.88671875" style="364"/>
    <col min="5380" max="5380" width="11.33203125" style="364" bestFit="1" customWidth="1"/>
    <col min="5381" max="5633" width="8.88671875" style="364"/>
    <col min="5634" max="5634" width="16.109375" style="364" customWidth="1"/>
    <col min="5635" max="5635" width="8.88671875" style="364"/>
    <col min="5636" max="5636" width="11.33203125" style="364" bestFit="1" customWidth="1"/>
    <col min="5637" max="5889" width="8.88671875" style="364"/>
    <col min="5890" max="5890" width="16.109375" style="364" customWidth="1"/>
    <col min="5891" max="5891" width="8.88671875" style="364"/>
    <col min="5892" max="5892" width="11.33203125" style="364" bestFit="1" customWidth="1"/>
    <col min="5893" max="6145" width="8.88671875" style="364"/>
    <col min="6146" max="6146" width="16.109375" style="364" customWidth="1"/>
    <col min="6147" max="6147" width="8.88671875" style="364"/>
    <col min="6148" max="6148" width="11.33203125" style="364" bestFit="1" customWidth="1"/>
    <col min="6149" max="6401" width="8.88671875" style="364"/>
    <col min="6402" max="6402" width="16.109375" style="364" customWidth="1"/>
    <col min="6403" max="6403" width="8.88671875" style="364"/>
    <col min="6404" max="6404" width="11.33203125" style="364" bestFit="1" customWidth="1"/>
    <col min="6405" max="6657" width="8.88671875" style="364"/>
    <col min="6658" max="6658" width="16.109375" style="364" customWidth="1"/>
    <col min="6659" max="6659" width="8.88671875" style="364"/>
    <col min="6660" max="6660" width="11.33203125" style="364" bestFit="1" customWidth="1"/>
    <col min="6661" max="6913" width="8.88671875" style="364"/>
    <col min="6914" max="6914" width="16.109375" style="364" customWidth="1"/>
    <col min="6915" max="6915" width="8.88671875" style="364"/>
    <col min="6916" max="6916" width="11.33203125" style="364" bestFit="1" customWidth="1"/>
    <col min="6917" max="7169" width="8.88671875" style="364"/>
    <col min="7170" max="7170" width="16.109375" style="364" customWidth="1"/>
    <col min="7171" max="7171" width="8.88671875" style="364"/>
    <col min="7172" max="7172" width="11.33203125" style="364" bestFit="1" customWidth="1"/>
    <col min="7173" max="7425" width="8.88671875" style="364"/>
    <col min="7426" max="7426" width="16.109375" style="364" customWidth="1"/>
    <col min="7427" max="7427" width="8.88671875" style="364"/>
    <col min="7428" max="7428" width="11.33203125" style="364" bestFit="1" customWidth="1"/>
    <col min="7429" max="7681" width="8.88671875" style="364"/>
    <col min="7682" max="7682" width="16.109375" style="364" customWidth="1"/>
    <col min="7683" max="7683" width="8.88671875" style="364"/>
    <col min="7684" max="7684" width="11.33203125" style="364" bestFit="1" customWidth="1"/>
    <col min="7685" max="7937" width="8.88671875" style="364"/>
    <col min="7938" max="7938" width="16.109375" style="364" customWidth="1"/>
    <col min="7939" max="7939" width="8.88671875" style="364"/>
    <col min="7940" max="7940" width="11.33203125" style="364" bestFit="1" customWidth="1"/>
    <col min="7941" max="8193" width="8.88671875" style="364"/>
    <col min="8194" max="8194" width="16.109375" style="364" customWidth="1"/>
    <col min="8195" max="8195" width="8.88671875" style="364"/>
    <col min="8196" max="8196" width="11.33203125" style="364" bestFit="1" customWidth="1"/>
    <col min="8197" max="8449" width="8.88671875" style="364"/>
    <col min="8450" max="8450" width="16.109375" style="364" customWidth="1"/>
    <col min="8451" max="8451" width="8.88671875" style="364"/>
    <col min="8452" max="8452" width="11.33203125" style="364" bestFit="1" customWidth="1"/>
    <col min="8453" max="8705" width="8.88671875" style="364"/>
    <col min="8706" max="8706" width="16.109375" style="364" customWidth="1"/>
    <col min="8707" max="8707" width="8.88671875" style="364"/>
    <col min="8708" max="8708" width="11.33203125" style="364" bestFit="1" customWidth="1"/>
    <col min="8709" max="8961" width="8.88671875" style="364"/>
    <col min="8962" max="8962" width="16.109375" style="364" customWidth="1"/>
    <col min="8963" max="8963" width="8.88671875" style="364"/>
    <col min="8964" max="8964" width="11.33203125" style="364" bestFit="1" customWidth="1"/>
    <col min="8965" max="9217" width="8.88671875" style="364"/>
    <col min="9218" max="9218" width="16.109375" style="364" customWidth="1"/>
    <col min="9219" max="9219" width="8.88671875" style="364"/>
    <col min="9220" max="9220" width="11.33203125" style="364" bestFit="1" customWidth="1"/>
    <col min="9221" max="9473" width="8.88671875" style="364"/>
    <col min="9474" max="9474" width="16.109375" style="364" customWidth="1"/>
    <col min="9475" max="9475" width="8.88671875" style="364"/>
    <col min="9476" max="9476" width="11.33203125" style="364" bestFit="1" customWidth="1"/>
    <col min="9477" max="9729" width="8.88671875" style="364"/>
    <col min="9730" max="9730" width="16.109375" style="364" customWidth="1"/>
    <col min="9731" max="9731" width="8.88671875" style="364"/>
    <col min="9732" max="9732" width="11.33203125" style="364" bestFit="1" customWidth="1"/>
    <col min="9733" max="9985" width="8.88671875" style="364"/>
    <col min="9986" max="9986" width="16.109375" style="364" customWidth="1"/>
    <col min="9987" max="9987" width="8.88671875" style="364"/>
    <col min="9988" max="9988" width="11.33203125" style="364" bestFit="1" customWidth="1"/>
    <col min="9989" max="10241" width="8.88671875" style="364"/>
    <col min="10242" max="10242" width="16.109375" style="364" customWidth="1"/>
    <col min="10243" max="10243" width="8.88671875" style="364"/>
    <col min="10244" max="10244" width="11.33203125" style="364" bestFit="1" customWidth="1"/>
    <col min="10245" max="10497" width="8.88671875" style="364"/>
    <col min="10498" max="10498" width="16.109375" style="364" customWidth="1"/>
    <col min="10499" max="10499" width="8.88671875" style="364"/>
    <col min="10500" max="10500" width="11.33203125" style="364" bestFit="1" customWidth="1"/>
    <col min="10501" max="10753" width="8.88671875" style="364"/>
    <col min="10754" max="10754" width="16.109375" style="364" customWidth="1"/>
    <col min="10755" max="10755" width="8.88671875" style="364"/>
    <col min="10756" max="10756" width="11.33203125" style="364" bestFit="1" customWidth="1"/>
    <col min="10757" max="11009" width="8.88671875" style="364"/>
    <col min="11010" max="11010" width="16.109375" style="364" customWidth="1"/>
    <col min="11011" max="11011" width="8.88671875" style="364"/>
    <col min="11012" max="11012" width="11.33203125" style="364" bestFit="1" customWidth="1"/>
    <col min="11013" max="11265" width="8.88671875" style="364"/>
    <col min="11266" max="11266" width="16.109375" style="364" customWidth="1"/>
    <col min="11267" max="11267" width="8.88671875" style="364"/>
    <col min="11268" max="11268" width="11.33203125" style="364" bestFit="1" customWidth="1"/>
    <col min="11269" max="11521" width="8.88671875" style="364"/>
    <col min="11522" max="11522" width="16.109375" style="364" customWidth="1"/>
    <col min="11523" max="11523" width="8.88671875" style="364"/>
    <col min="11524" max="11524" width="11.33203125" style="364" bestFit="1" customWidth="1"/>
    <col min="11525" max="11777" width="8.88671875" style="364"/>
    <col min="11778" max="11778" width="16.109375" style="364" customWidth="1"/>
    <col min="11779" max="11779" width="8.88671875" style="364"/>
    <col min="11780" max="11780" width="11.33203125" style="364" bestFit="1" customWidth="1"/>
    <col min="11781" max="12033" width="8.88671875" style="364"/>
    <col min="12034" max="12034" width="16.109375" style="364" customWidth="1"/>
    <col min="12035" max="12035" width="8.88671875" style="364"/>
    <col min="12036" max="12036" width="11.33203125" style="364" bestFit="1" customWidth="1"/>
    <col min="12037" max="12289" width="8.88671875" style="364"/>
    <col min="12290" max="12290" width="16.109375" style="364" customWidth="1"/>
    <col min="12291" max="12291" width="8.88671875" style="364"/>
    <col min="12292" max="12292" width="11.33203125" style="364" bestFit="1" customWidth="1"/>
    <col min="12293" max="12545" width="8.88671875" style="364"/>
    <col min="12546" max="12546" width="16.109375" style="364" customWidth="1"/>
    <col min="12547" max="12547" width="8.88671875" style="364"/>
    <col min="12548" max="12548" width="11.33203125" style="364" bestFit="1" customWidth="1"/>
    <col min="12549" max="12801" width="8.88671875" style="364"/>
    <col min="12802" max="12802" width="16.109375" style="364" customWidth="1"/>
    <col min="12803" max="12803" width="8.88671875" style="364"/>
    <col min="12804" max="12804" width="11.33203125" style="364" bestFit="1" customWidth="1"/>
    <col min="12805" max="13057" width="8.88671875" style="364"/>
    <col min="13058" max="13058" width="16.109375" style="364" customWidth="1"/>
    <col min="13059" max="13059" width="8.88671875" style="364"/>
    <col min="13060" max="13060" width="11.33203125" style="364" bestFit="1" customWidth="1"/>
    <col min="13061" max="13313" width="8.88671875" style="364"/>
    <col min="13314" max="13314" width="16.109375" style="364" customWidth="1"/>
    <col min="13315" max="13315" width="8.88671875" style="364"/>
    <col min="13316" max="13316" width="11.33203125" style="364" bestFit="1" customWidth="1"/>
    <col min="13317" max="13569" width="8.88671875" style="364"/>
    <col min="13570" max="13570" width="16.109375" style="364" customWidth="1"/>
    <col min="13571" max="13571" width="8.88671875" style="364"/>
    <col min="13572" max="13572" width="11.33203125" style="364" bestFit="1" customWidth="1"/>
    <col min="13573" max="13825" width="8.88671875" style="364"/>
    <col min="13826" max="13826" width="16.109375" style="364" customWidth="1"/>
    <col min="13827" max="13827" width="8.88671875" style="364"/>
    <col min="13828" max="13828" width="11.33203125" style="364" bestFit="1" customWidth="1"/>
    <col min="13829" max="14081" width="8.88671875" style="364"/>
    <col min="14082" max="14082" width="16.109375" style="364" customWidth="1"/>
    <col min="14083" max="14083" width="8.88671875" style="364"/>
    <col min="14084" max="14084" width="11.33203125" style="364" bestFit="1" customWidth="1"/>
    <col min="14085" max="14337" width="8.88671875" style="364"/>
    <col min="14338" max="14338" width="16.109375" style="364" customWidth="1"/>
    <col min="14339" max="14339" width="8.88671875" style="364"/>
    <col min="14340" max="14340" width="11.33203125" style="364" bestFit="1" customWidth="1"/>
    <col min="14341" max="14593" width="8.88671875" style="364"/>
    <col min="14594" max="14594" width="16.109375" style="364" customWidth="1"/>
    <col min="14595" max="14595" width="8.88671875" style="364"/>
    <col min="14596" max="14596" width="11.33203125" style="364" bestFit="1" customWidth="1"/>
    <col min="14597" max="14849" width="8.88671875" style="364"/>
    <col min="14850" max="14850" width="16.109375" style="364" customWidth="1"/>
    <col min="14851" max="14851" width="8.88671875" style="364"/>
    <col min="14852" max="14852" width="11.33203125" style="364" bestFit="1" customWidth="1"/>
    <col min="14853" max="15105" width="8.88671875" style="364"/>
    <col min="15106" max="15106" width="16.109375" style="364" customWidth="1"/>
    <col min="15107" max="15107" width="8.88671875" style="364"/>
    <col min="15108" max="15108" width="11.33203125" style="364" bestFit="1" customWidth="1"/>
    <col min="15109" max="15361" width="8.88671875" style="364"/>
    <col min="15362" max="15362" width="16.109375" style="364" customWidth="1"/>
    <col min="15363" max="15363" width="8.88671875" style="364"/>
    <col min="15364" max="15364" width="11.33203125" style="364" bestFit="1" customWidth="1"/>
    <col min="15365" max="15617" width="8.88671875" style="364"/>
    <col min="15618" max="15618" width="16.109375" style="364" customWidth="1"/>
    <col min="15619" max="15619" width="8.88671875" style="364"/>
    <col min="15620" max="15620" width="11.33203125" style="364" bestFit="1" customWidth="1"/>
    <col min="15621" max="15873" width="8.88671875" style="364"/>
    <col min="15874" max="15874" width="16.109375" style="364" customWidth="1"/>
    <col min="15875" max="15875" width="8.88671875" style="364"/>
    <col min="15876" max="15876" width="11.33203125" style="364" bestFit="1" customWidth="1"/>
    <col min="15877" max="16129" width="8.88671875" style="364"/>
    <col min="16130" max="16130" width="16.109375" style="364" customWidth="1"/>
    <col min="16131" max="16131" width="8.88671875" style="364"/>
    <col min="16132" max="16132" width="11.33203125" style="364" bestFit="1" customWidth="1"/>
    <col min="16133" max="16384" width="8.88671875" style="364"/>
  </cols>
  <sheetData>
    <row r="1" spans="1:4" ht="13.8" thickBot="1" x14ac:dyDescent="0.3"/>
    <row r="2" spans="1:4" ht="13.8" thickBot="1" x14ac:dyDescent="0.3">
      <c r="A2" s="401"/>
      <c r="B2" s="505" t="s">
        <v>579</v>
      </c>
      <c r="C2" s="506"/>
      <c r="D2" s="507"/>
    </row>
    <row r="3" spans="1:4" x14ac:dyDescent="0.25">
      <c r="A3" s="402"/>
      <c r="B3" s="508" t="s">
        <v>580</v>
      </c>
      <c r="C3" s="510" t="s">
        <v>581</v>
      </c>
      <c r="D3" s="511"/>
    </row>
    <row r="4" spans="1:4" ht="13.8" thickBot="1" x14ac:dyDescent="0.3">
      <c r="A4" s="403"/>
      <c r="B4" s="509"/>
      <c r="C4" s="512"/>
      <c r="D4" s="513"/>
    </row>
    <row r="5" spans="1:4" x14ac:dyDescent="0.25">
      <c r="A5" s="514" t="s">
        <v>582</v>
      </c>
      <c r="B5" s="404" t="s">
        <v>583</v>
      </c>
      <c r="C5" s="405">
        <v>500</v>
      </c>
      <c r="D5" s="406" t="s">
        <v>584</v>
      </c>
    </row>
    <row r="6" spans="1:4" x14ac:dyDescent="0.25">
      <c r="A6" s="515"/>
      <c r="B6" s="407" t="s">
        <v>583</v>
      </c>
      <c r="C6" s="408">
        <v>500</v>
      </c>
      <c r="D6" s="409" t="s">
        <v>584</v>
      </c>
    </row>
    <row r="7" spans="1:4" x14ac:dyDescent="0.25">
      <c r="A7" s="515"/>
      <c r="B7" s="410" t="s">
        <v>585</v>
      </c>
      <c r="C7" s="411">
        <v>11</v>
      </c>
      <c r="D7" s="409" t="s">
        <v>586</v>
      </c>
    </row>
    <row r="8" spans="1:4" x14ac:dyDescent="0.25">
      <c r="A8" s="515"/>
      <c r="B8" s="410" t="s">
        <v>585</v>
      </c>
      <c r="C8" s="411">
        <v>11</v>
      </c>
      <c r="D8" s="409" t="s">
        <v>586</v>
      </c>
    </row>
    <row r="9" spans="1:4" x14ac:dyDescent="0.25">
      <c r="A9" s="515"/>
      <c r="B9" s="410" t="s">
        <v>585</v>
      </c>
      <c r="C9" s="411">
        <v>11</v>
      </c>
      <c r="D9" s="409" t="s">
        <v>586</v>
      </c>
    </row>
    <row r="10" spans="1:4" x14ac:dyDescent="0.25">
      <c r="A10" s="515"/>
      <c r="B10" s="410" t="s">
        <v>585</v>
      </c>
      <c r="C10" s="411">
        <v>11</v>
      </c>
      <c r="D10" s="409" t="s">
        <v>586</v>
      </c>
    </row>
    <row r="11" spans="1:4" x14ac:dyDescent="0.25">
      <c r="A11" s="515"/>
      <c r="B11" s="410" t="s">
        <v>585</v>
      </c>
      <c r="C11" s="411">
        <v>11</v>
      </c>
      <c r="D11" s="409" t="s">
        <v>586</v>
      </c>
    </row>
    <row r="12" spans="1:4" x14ac:dyDescent="0.25">
      <c r="A12" s="515"/>
      <c r="B12" s="410" t="s">
        <v>585</v>
      </c>
      <c r="C12" s="411">
        <v>11</v>
      </c>
      <c r="D12" s="409" t="s">
        <v>586</v>
      </c>
    </row>
    <row r="13" spans="1:4" x14ac:dyDescent="0.25">
      <c r="A13" s="515"/>
      <c r="B13" s="410" t="s">
        <v>585</v>
      </c>
      <c r="C13" s="411">
        <v>11</v>
      </c>
      <c r="D13" s="409" t="s">
        <v>586</v>
      </c>
    </row>
    <row r="14" spans="1:4" x14ac:dyDescent="0.25">
      <c r="A14" s="515"/>
      <c r="B14" s="410" t="s">
        <v>585</v>
      </c>
      <c r="C14" s="411">
        <v>11</v>
      </c>
      <c r="D14" s="409" t="s">
        <v>586</v>
      </c>
    </row>
    <row r="15" spans="1:4" x14ac:dyDescent="0.25">
      <c r="A15" s="515"/>
      <c r="B15" s="410" t="s">
        <v>585</v>
      </c>
      <c r="C15" s="411">
        <v>11</v>
      </c>
      <c r="D15" s="409" t="s">
        <v>586</v>
      </c>
    </row>
    <row r="16" spans="1:4" x14ac:dyDescent="0.25">
      <c r="A16" s="515"/>
      <c r="B16" s="410" t="s">
        <v>585</v>
      </c>
      <c r="C16" s="411">
        <v>11</v>
      </c>
      <c r="D16" s="409" t="s">
        <v>586</v>
      </c>
    </row>
    <row r="17" spans="1:4" x14ac:dyDescent="0.25">
      <c r="A17" s="515"/>
      <c r="B17" s="412" t="s">
        <v>587</v>
      </c>
      <c r="C17" s="413">
        <v>8.8000000000000007</v>
      </c>
      <c r="D17" s="409" t="s">
        <v>588</v>
      </c>
    </row>
    <row r="18" spans="1:4" x14ac:dyDescent="0.25">
      <c r="A18" s="515"/>
      <c r="B18" s="412" t="s">
        <v>589</v>
      </c>
      <c r="C18" s="413">
        <v>0.2</v>
      </c>
      <c r="D18" s="409" t="s">
        <v>588</v>
      </c>
    </row>
    <row r="19" spans="1:4" x14ac:dyDescent="0.25">
      <c r="A19" s="515"/>
      <c r="B19" s="412" t="s">
        <v>589</v>
      </c>
      <c r="C19" s="413">
        <v>0.2</v>
      </c>
      <c r="D19" s="409" t="s">
        <v>588</v>
      </c>
    </row>
    <row r="20" spans="1:4" x14ac:dyDescent="0.25">
      <c r="A20" s="515"/>
      <c r="B20" s="412" t="s">
        <v>589</v>
      </c>
      <c r="C20" s="413">
        <v>0.2</v>
      </c>
      <c r="D20" s="409" t="s">
        <v>588</v>
      </c>
    </row>
    <row r="21" spans="1:4" x14ac:dyDescent="0.25">
      <c r="A21" s="515"/>
      <c r="B21" s="412" t="s">
        <v>589</v>
      </c>
      <c r="C21" s="413">
        <v>0.2</v>
      </c>
      <c r="D21" s="409" t="s">
        <v>588</v>
      </c>
    </row>
    <row r="22" spans="1:4" x14ac:dyDescent="0.25">
      <c r="A22" s="515"/>
      <c r="B22" s="412" t="s">
        <v>589</v>
      </c>
      <c r="C22" s="413">
        <v>0.2</v>
      </c>
      <c r="D22" s="409" t="s">
        <v>588</v>
      </c>
    </row>
    <row r="23" spans="1:4" ht="39.6" x14ac:dyDescent="0.25">
      <c r="A23" s="515"/>
      <c r="B23" s="414" t="s">
        <v>590</v>
      </c>
      <c r="C23" s="413">
        <v>60</v>
      </c>
      <c r="D23" s="409" t="s">
        <v>586</v>
      </c>
    </row>
    <row r="24" spans="1:4" ht="39.6" x14ac:dyDescent="0.25">
      <c r="A24" s="515"/>
      <c r="B24" s="414" t="s">
        <v>590</v>
      </c>
      <c r="C24" s="413">
        <v>60</v>
      </c>
      <c r="D24" s="409" t="s">
        <v>586</v>
      </c>
    </row>
    <row r="25" spans="1:4" ht="26.4" x14ac:dyDescent="0.25">
      <c r="A25" s="515"/>
      <c r="B25" s="415" t="s">
        <v>591</v>
      </c>
      <c r="C25" s="411">
        <v>50</v>
      </c>
      <c r="D25" s="416" t="s">
        <v>584</v>
      </c>
    </row>
    <row r="26" spans="1:4" x14ac:dyDescent="0.25">
      <c r="A26" s="515"/>
      <c r="B26" s="410"/>
      <c r="C26" s="411"/>
      <c r="D26" s="409"/>
    </row>
    <row r="27" spans="1:4" x14ac:dyDescent="0.25">
      <c r="A27" s="515"/>
      <c r="B27" s="410"/>
      <c r="C27" s="411"/>
      <c r="D27" s="409"/>
    </row>
    <row r="28" spans="1:4" hidden="1" x14ac:dyDescent="0.25">
      <c r="A28" s="515"/>
      <c r="B28" s="410"/>
      <c r="C28" s="411"/>
      <c r="D28" s="409"/>
    </row>
    <row r="29" spans="1:4" hidden="1" x14ac:dyDescent="0.25">
      <c r="A29" s="515"/>
      <c r="B29" s="410"/>
      <c r="C29" s="411"/>
      <c r="D29" s="409"/>
    </row>
    <row r="30" spans="1:4" hidden="1" x14ac:dyDescent="0.25">
      <c r="A30" s="515"/>
      <c r="B30" s="410"/>
      <c r="C30" s="411"/>
      <c r="D30" s="409"/>
    </row>
    <row r="31" spans="1:4" hidden="1" x14ac:dyDescent="0.25">
      <c r="A31" s="515"/>
      <c r="B31" s="410"/>
      <c r="C31" s="411"/>
      <c r="D31" s="409"/>
    </row>
    <row r="32" spans="1:4" hidden="1" x14ac:dyDescent="0.25">
      <c r="A32" s="515"/>
      <c r="B32" s="410"/>
      <c r="C32" s="411"/>
      <c r="D32" s="409"/>
    </row>
    <row r="33" spans="1:4" hidden="1" x14ac:dyDescent="0.25">
      <c r="A33" s="515"/>
      <c r="B33" s="410"/>
      <c r="C33" s="411"/>
      <c r="D33" s="409"/>
    </row>
    <row r="34" spans="1:4" hidden="1" x14ac:dyDescent="0.25">
      <c r="A34" s="417"/>
      <c r="B34" s="410"/>
      <c r="C34" s="411"/>
      <c r="D34" s="409"/>
    </row>
    <row r="35" spans="1:4" hidden="1" x14ac:dyDescent="0.25">
      <c r="A35" s="417"/>
      <c r="B35" s="410"/>
      <c r="C35" s="411"/>
      <c r="D35" s="409"/>
    </row>
    <row r="36" spans="1:4" hidden="1" x14ac:dyDescent="0.25">
      <c r="A36" s="417"/>
      <c r="B36" s="410"/>
      <c r="C36" s="411"/>
      <c r="D36" s="409"/>
    </row>
    <row r="37" spans="1:4" hidden="1" x14ac:dyDescent="0.25">
      <c r="A37" s="417"/>
      <c r="B37" s="410"/>
      <c r="C37" s="411"/>
      <c r="D37" s="409"/>
    </row>
    <row r="38" spans="1:4" hidden="1" x14ac:dyDescent="0.25">
      <c r="A38" s="417"/>
      <c r="B38" s="410"/>
      <c r="C38" s="411"/>
      <c r="D38" s="409"/>
    </row>
    <row r="39" spans="1:4" hidden="1" x14ac:dyDescent="0.25">
      <c r="A39" s="417"/>
      <c r="B39" s="410"/>
      <c r="C39" s="411"/>
      <c r="D39" s="409"/>
    </row>
    <row r="40" spans="1:4" hidden="1" x14ac:dyDescent="0.25">
      <c r="A40" s="417"/>
      <c r="B40" s="410"/>
      <c r="C40" s="411"/>
      <c r="D40" s="409"/>
    </row>
    <row r="41" spans="1:4" hidden="1" x14ac:dyDescent="0.25">
      <c r="A41" s="417"/>
      <c r="B41" s="410"/>
      <c r="C41" s="411"/>
      <c r="D41" s="409"/>
    </row>
    <row r="42" spans="1:4" hidden="1" x14ac:dyDescent="0.25">
      <c r="A42" s="417"/>
      <c r="B42" s="410"/>
      <c r="C42" s="411"/>
      <c r="D42" s="409"/>
    </row>
    <row r="43" spans="1:4" hidden="1" x14ac:dyDescent="0.25">
      <c r="A43" s="417"/>
      <c r="B43" s="410"/>
      <c r="C43" s="411"/>
      <c r="D43" s="409"/>
    </row>
    <row r="44" spans="1:4" hidden="1" x14ac:dyDescent="0.25">
      <c r="A44" s="417"/>
      <c r="B44" s="410"/>
      <c r="C44" s="411"/>
      <c r="D44" s="409"/>
    </row>
    <row r="45" spans="1:4" hidden="1" x14ac:dyDescent="0.25">
      <c r="A45" s="417"/>
      <c r="B45" s="410"/>
      <c r="C45" s="411"/>
      <c r="D45" s="409"/>
    </row>
    <row r="46" spans="1:4" hidden="1" x14ac:dyDescent="0.25">
      <c r="A46" s="417"/>
      <c r="B46" s="410"/>
      <c r="C46" s="411"/>
      <c r="D46" s="409"/>
    </row>
    <row r="47" spans="1:4" hidden="1" x14ac:dyDescent="0.25">
      <c r="A47" s="417"/>
      <c r="B47" s="410"/>
      <c r="C47" s="411"/>
      <c r="D47" s="409"/>
    </row>
    <row r="48" spans="1:4" hidden="1" x14ac:dyDescent="0.25">
      <c r="A48" s="417"/>
      <c r="B48" s="410"/>
      <c r="C48" s="411"/>
      <c r="D48" s="409"/>
    </row>
    <row r="49" spans="1:4" hidden="1" x14ac:dyDescent="0.25">
      <c r="A49" s="417"/>
      <c r="B49" s="410"/>
      <c r="C49" s="411"/>
      <c r="D49" s="409"/>
    </row>
    <row r="50" spans="1:4" hidden="1" x14ac:dyDescent="0.25">
      <c r="A50" s="417"/>
      <c r="B50" s="410"/>
      <c r="C50" s="411"/>
      <c r="D50" s="409"/>
    </row>
    <row r="51" spans="1:4" hidden="1" x14ac:dyDescent="0.25">
      <c r="A51" s="417"/>
      <c r="B51" s="410"/>
      <c r="C51" s="411"/>
      <c r="D51" s="409"/>
    </row>
    <row r="52" spans="1:4" hidden="1" x14ac:dyDescent="0.25">
      <c r="A52" s="417"/>
      <c r="B52" s="410"/>
      <c r="C52" s="411"/>
      <c r="D52" s="409"/>
    </row>
    <row r="53" spans="1:4" hidden="1" x14ac:dyDescent="0.25">
      <c r="A53" s="417"/>
      <c r="B53" s="410"/>
      <c r="C53" s="411"/>
      <c r="D53" s="409"/>
    </row>
    <row r="54" spans="1:4" hidden="1" x14ac:dyDescent="0.25">
      <c r="A54" s="417"/>
      <c r="B54" s="410"/>
      <c r="C54" s="411"/>
      <c r="D54" s="409"/>
    </row>
    <row r="55" spans="1:4" hidden="1" x14ac:dyDescent="0.25">
      <c r="A55" s="417"/>
      <c r="B55" s="410"/>
      <c r="C55" s="411"/>
      <c r="D55" s="409"/>
    </row>
    <row r="56" spans="1:4" hidden="1" x14ac:dyDescent="0.25">
      <c r="A56" s="417"/>
      <c r="B56" s="410"/>
      <c r="C56" s="411"/>
      <c r="D56" s="409"/>
    </row>
    <row r="57" spans="1:4" hidden="1" x14ac:dyDescent="0.25">
      <c r="A57" s="417"/>
      <c r="B57" s="410"/>
      <c r="C57" s="411"/>
      <c r="D57" s="409"/>
    </row>
    <row r="58" spans="1:4" hidden="1" x14ac:dyDescent="0.25">
      <c r="A58" s="417"/>
      <c r="B58" s="410"/>
      <c r="C58" s="411"/>
      <c r="D58" s="409"/>
    </row>
    <row r="59" spans="1:4" hidden="1" x14ac:dyDescent="0.25">
      <c r="A59" s="417"/>
      <c r="B59" s="410"/>
      <c r="C59" s="411"/>
      <c r="D59" s="409"/>
    </row>
    <row r="60" spans="1:4" hidden="1" x14ac:dyDescent="0.25">
      <c r="A60" s="417"/>
      <c r="B60" s="410"/>
      <c r="C60" s="411"/>
      <c r="D60" s="409"/>
    </row>
    <row r="61" spans="1:4" hidden="1" x14ac:dyDescent="0.25">
      <c r="A61" s="417"/>
      <c r="B61" s="410"/>
      <c r="C61" s="411"/>
      <c r="D61" s="409"/>
    </row>
    <row r="62" spans="1:4" hidden="1" x14ac:dyDescent="0.25">
      <c r="A62" s="417"/>
      <c r="B62" s="410"/>
      <c r="C62" s="411"/>
      <c r="D62" s="409"/>
    </row>
    <row r="63" spans="1:4" hidden="1" x14ac:dyDescent="0.25">
      <c r="A63" s="417"/>
      <c r="B63" s="410"/>
      <c r="C63" s="411"/>
      <c r="D63" s="409"/>
    </row>
    <row r="64" spans="1:4" hidden="1" x14ac:dyDescent="0.25">
      <c r="A64" s="417"/>
      <c r="B64" s="410"/>
      <c r="C64" s="411"/>
      <c r="D64" s="409"/>
    </row>
    <row r="65" spans="1:4" hidden="1" x14ac:dyDescent="0.25">
      <c r="A65" s="417"/>
      <c r="B65" s="410"/>
      <c r="C65" s="411"/>
      <c r="D65" s="409"/>
    </row>
    <row r="66" spans="1:4" hidden="1" x14ac:dyDescent="0.25">
      <c r="A66" s="417"/>
      <c r="B66" s="410"/>
      <c r="C66" s="411"/>
      <c r="D66" s="409"/>
    </row>
    <row r="67" spans="1:4" hidden="1" x14ac:dyDescent="0.25">
      <c r="A67" s="417"/>
      <c r="B67" s="410"/>
      <c r="C67" s="411"/>
      <c r="D67" s="409"/>
    </row>
    <row r="68" spans="1:4" hidden="1" x14ac:dyDescent="0.25">
      <c r="A68" s="417"/>
      <c r="B68" s="410"/>
      <c r="C68" s="411"/>
      <c r="D68" s="409"/>
    </row>
    <row r="69" spans="1:4" hidden="1" x14ac:dyDescent="0.25">
      <c r="A69" s="417"/>
      <c r="B69" s="410"/>
      <c r="C69" s="411"/>
      <c r="D69" s="409"/>
    </row>
    <row r="70" spans="1:4" hidden="1" x14ac:dyDescent="0.25">
      <c r="A70" s="417"/>
      <c r="B70" s="410"/>
      <c r="C70" s="411"/>
      <c r="D70" s="409"/>
    </row>
    <row r="71" spans="1:4" hidden="1" x14ac:dyDescent="0.25">
      <c r="A71" s="417"/>
      <c r="B71" s="410"/>
      <c r="C71" s="411"/>
      <c r="D71" s="409"/>
    </row>
    <row r="72" spans="1:4" hidden="1" x14ac:dyDescent="0.25">
      <c r="A72" s="417"/>
      <c r="B72" s="410"/>
      <c r="C72" s="411"/>
      <c r="D72" s="409"/>
    </row>
    <row r="73" spans="1:4" hidden="1" x14ac:dyDescent="0.25">
      <c r="A73" s="417"/>
      <c r="B73" s="410"/>
      <c r="C73" s="411"/>
      <c r="D73" s="409"/>
    </row>
    <row r="74" spans="1:4" hidden="1" x14ac:dyDescent="0.25">
      <c r="A74" s="417"/>
      <c r="B74" s="410"/>
      <c r="C74" s="411"/>
      <c r="D74" s="409"/>
    </row>
    <row r="75" spans="1:4" hidden="1" x14ac:dyDescent="0.25">
      <c r="A75" s="417"/>
      <c r="B75" s="410"/>
      <c r="C75" s="411"/>
      <c r="D75" s="409"/>
    </row>
    <row r="76" spans="1:4" hidden="1" x14ac:dyDescent="0.25">
      <c r="A76" s="417"/>
      <c r="B76" s="410"/>
      <c r="C76" s="411"/>
      <c r="D76" s="409"/>
    </row>
    <row r="77" spans="1:4" hidden="1" x14ac:dyDescent="0.25">
      <c r="A77" s="417"/>
      <c r="B77" s="410"/>
      <c r="C77" s="411"/>
      <c r="D77" s="409"/>
    </row>
    <row r="78" spans="1:4" hidden="1" x14ac:dyDescent="0.25">
      <c r="A78" s="417"/>
      <c r="B78" s="410"/>
      <c r="C78" s="411"/>
      <c r="D78" s="409"/>
    </row>
    <row r="79" spans="1:4" hidden="1" x14ac:dyDescent="0.25">
      <c r="A79" s="417"/>
      <c r="B79" s="410"/>
      <c r="C79" s="411"/>
      <c r="D79" s="409"/>
    </row>
    <row r="80" spans="1:4" hidden="1" x14ac:dyDescent="0.25">
      <c r="A80" s="417"/>
      <c r="B80" s="410"/>
      <c r="C80" s="411"/>
      <c r="D80" s="409"/>
    </row>
    <row r="81" spans="1:4" hidden="1" x14ac:dyDescent="0.25">
      <c r="A81" s="417"/>
      <c r="B81" s="410"/>
      <c r="C81" s="411"/>
      <c r="D81" s="409"/>
    </row>
    <row r="82" spans="1:4" hidden="1" x14ac:dyDescent="0.25">
      <c r="A82" s="417"/>
      <c r="B82" s="410"/>
      <c r="C82" s="411"/>
      <c r="D82" s="409"/>
    </row>
    <row r="83" spans="1:4" x14ac:dyDescent="0.25">
      <c r="A83" s="417"/>
      <c r="B83" s="410"/>
      <c r="C83" s="411"/>
      <c r="D83" s="409"/>
    </row>
    <row r="84" spans="1:4" ht="13.8" thickBot="1" x14ac:dyDescent="0.3">
      <c r="A84" s="418"/>
      <c r="B84" s="419"/>
      <c r="C84" s="420"/>
      <c r="D84" s="421"/>
    </row>
    <row r="85" spans="1:4" x14ac:dyDescent="0.25">
      <c r="A85" s="372"/>
      <c r="B85" s="372"/>
      <c r="C85" s="372"/>
      <c r="D85" s="372"/>
    </row>
    <row r="86" spans="1:4" x14ac:dyDescent="0.25">
      <c r="A86" s="372"/>
      <c r="B86" s="372"/>
      <c r="C86" s="372"/>
      <c r="D86" s="372"/>
    </row>
    <row r="87" spans="1:4" x14ac:dyDescent="0.25">
      <c r="A87" s="372"/>
      <c r="B87" s="372"/>
      <c r="C87" s="372"/>
      <c r="D87" s="372"/>
    </row>
    <row r="88" spans="1:4" x14ac:dyDescent="0.25">
      <c r="A88" s="372"/>
      <c r="B88" s="372"/>
      <c r="C88" s="372"/>
      <c r="D88" s="372"/>
    </row>
    <row r="89" spans="1:4" x14ac:dyDescent="0.25">
      <c r="A89" s="372"/>
      <c r="B89" s="372"/>
      <c r="C89" s="372"/>
      <c r="D89" s="372"/>
    </row>
    <row r="90" spans="1:4" x14ac:dyDescent="0.25">
      <c r="A90" s="372"/>
      <c r="B90" s="372"/>
      <c r="C90" s="372"/>
      <c r="D90" s="372"/>
    </row>
    <row r="91" spans="1:4" x14ac:dyDescent="0.25">
      <c r="A91" s="372"/>
      <c r="B91" s="372"/>
      <c r="C91" s="372"/>
      <c r="D91" s="372"/>
    </row>
    <row r="92" spans="1:4" x14ac:dyDescent="0.25">
      <c r="A92" s="372"/>
      <c r="B92" s="372"/>
      <c r="C92" s="372"/>
      <c r="D92" s="372"/>
    </row>
    <row r="93" spans="1:4" x14ac:dyDescent="0.25">
      <c r="A93" s="372"/>
      <c r="B93" s="372"/>
      <c r="C93" s="372"/>
      <c r="D93" s="372"/>
    </row>
    <row r="94" spans="1:4" x14ac:dyDescent="0.25">
      <c r="A94" s="372"/>
      <c r="B94" s="372"/>
      <c r="C94" s="372"/>
      <c r="D94" s="372"/>
    </row>
    <row r="95" spans="1:4" x14ac:dyDescent="0.25">
      <c r="A95" s="372"/>
      <c r="B95" s="372"/>
      <c r="C95" s="372"/>
      <c r="D95" s="372"/>
    </row>
    <row r="96" spans="1:4" x14ac:dyDescent="0.25">
      <c r="A96" s="372"/>
      <c r="B96" s="372"/>
      <c r="C96" s="372"/>
      <c r="D96" s="372"/>
    </row>
    <row r="97" spans="1:4" x14ac:dyDescent="0.25">
      <c r="A97" s="372"/>
      <c r="B97" s="372"/>
      <c r="C97" s="372"/>
      <c r="D97" s="372"/>
    </row>
    <row r="98" spans="1:4" x14ac:dyDescent="0.25">
      <c r="A98" s="372"/>
      <c r="B98" s="372"/>
      <c r="C98" s="372"/>
      <c r="D98" s="372"/>
    </row>
    <row r="99" spans="1:4" x14ac:dyDescent="0.25">
      <c r="A99" s="372"/>
      <c r="B99" s="372"/>
      <c r="C99" s="372"/>
      <c r="D99" s="372"/>
    </row>
    <row r="100" spans="1:4" x14ac:dyDescent="0.25">
      <c r="A100" s="372"/>
      <c r="B100" s="372"/>
      <c r="C100" s="372"/>
      <c r="D100" s="372"/>
    </row>
    <row r="101" spans="1:4" x14ac:dyDescent="0.25">
      <c r="A101" s="372"/>
      <c r="B101" s="372"/>
      <c r="C101" s="372"/>
      <c r="D101" s="372"/>
    </row>
    <row r="102" spans="1:4" x14ac:dyDescent="0.25">
      <c r="A102" s="372"/>
      <c r="B102" s="372"/>
      <c r="C102" s="372"/>
      <c r="D102" s="372"/>
    </row>
    <row r="103" spans="1:4" x14ac:dyDescent="0.25">
      <c r="A103" s="372"/>
      <c r="B103" s="372"/>
      <c r="C103" s="372"/>
      <c r="D103" s="372"/>
    </row>
    <row r="104" spans="1:4" x14ac:dyDescent="0.25">
      <c r="A104" s="372"/>
      <c r="B104" s="372"/>
      <c r="C104" s="372"/>
      <c r="D104" s="372"/>
    </row>
    <row r="105" spans="1:4" x14ac:dyDescent="0.25">
      <c r="A105" s="372"/>
      <c r="B105" s="372"/>
      <c r="C105" s="372"/>
      <c r="D105" s="372"/>
    </row>
    <row r="106" spans="1:4" x14ac:dyDescent="0.25">
      <c r="A106" s="372"/>
      <c r="B106" s="372"/>
      <c r="C106" s="372"/>
      <c r="D106" s="372"/>
    </row>
    <row r="107" spans="1:4" x14ac:dyDescent="0.25">
      <c r="A107" s="372"/>
      <c r="B107" s="372"/>
      <c r="C107" s="372"/>
      <c r="D107" s="372"/>
    </row>
  </sheetData>
  <mergeCells count="4">
    <mergeCell ref="B2:D2"/>
    <mergeCell ref="B3:B4"/>
    <mergeCell ref="C3:D4"/>
    <mergeCell ref="A5:A33"/>
  </mergeCells>
  <dataValidations count="1">
    <dataValidation type="list" allowBlank="1" showInputMessage="1" showErrorMessage="1" sqref="D5:D84 IZ5:IZ84 SV5:SV84 ACR5:ACR84 AMN5:AMN84 AWJ5:AWJ84 BGF5:BGF84 BQB5:BQB84 BZX5:BZX84 CJT5:CJT84 CTP5:CTP84 DDL5:DDL84 DNH5:DNH84 DXD5:DXD84 EGZ5:EGZ84 EQV5:EQV84 FAR5:FAR84 FKN5:FKN84 FUJ5:FUJ84 GEF5:GEF84 GOB5:GOB84 GXX5:GXX84 HHT5:HHT84 HRP5:HRP84 IBL5:IBL84 ILH5:ILH84 IVD5:IVD84 JEZ5:JEZ84 JOV5:JOV84 JYR5:JYR84 KIN5:KIN84 KSJ5:KSJ84 LCF5:LCF84 LMB5:LMB84 LVX5:LVX84 MFT5:MFT84 MPP5:MPP84 MZL5:MZL84 NJH5:NJH84 NTD5:NTD84 OCZ5:OCZ84 OMV5:OMV84 OWR5:OWR84 PGN5:PGN84 PQJ5:PQJ84 QAF5:QAF84 QKB5:QKB84 QTX5:QTX84 RDT5:RDT84 RNP5:RNP84 RXL5:RXL84 SHH5:SHH84 SRD5:SRD84 TAZ5:TAZ84 TKV5:TKV84 TUR5:TUR84 UEN5:UEN84 UOJ5:UOJ84 UYF5:UYF84 VIB5:VIB84 VRX5:VRX84 WBT5:WBT84 WLP5:WLP84 WVL5:WVL84 D65541:D65620 IZ65541:IZ65620 SV65541:SV65620 ACR65541:ACR65620 AMN65541:AMN65620 AWJ65541:AWJ65620 BGF65541:BGF65620 BQB65541:BQB65620 BZX65541:BZX65620 CJT65541:CJT65620 CTP65541:CTP65620 DDL65541:DDL65620 DNH65541:DNH65620 DXD65541:DXD65620 EGZ65541:EGZ65620 EQV65541:EQV65620 FAR65541:FAR65620 FKN65541:FKN65620 FUJ65541:FUJ65620 GEF65541:GEF65620 GOB65541:GOB65620 GXX65541:GXX65620 HHT65541:HHT65620 HRP65541:HRP65620 IBL65541:IBL65620 ILH65541:ILH65620 IVD65541:IVD65620 JEZ65541:JEZ65620 JOV65541:JOV65620 JYR65541:JYR65620 KIN65541:KIN65620 KSJ65541:KSJ65620 LCF65541:LCF65620 LMB65541:LMB65620 LVX65541:LVX65620 MFT65541:MFT65620 MPP65541:MPP65620 MZL65541:MZL65620 NJH65541:NJH65620 NTD65541:NTD65620 OCZ65541:OCZ65620 OMV65541:OMV65620 OWR65541:OWR65620 PGN65541:PGN65620 PQJ65541:PQJ65620 QAF65541:QAF65620 QKB65541:QKB65620 QTX65541:QTX65620 RDT65541:RDT65620 RNP65541:RNP65620 RXL65541:RXL65620 SHH65541:SHH65620 SRD65541:SRD65620 TAZ65541:TAZ65620 TKV65541:TKV65620 TUR65541:TUR65620 UEN65541:UEN65620 UOJ65541:UOJ65620 UYF65541:UYF65620 VIB65541:VIB65620 VRX65541:VRX65620 WBT65541:WBT65620 WLP65541:WLP65620 WVL65541:WVL65620 D131077:D131156 IZ131077:IZ131156 SV131077:SV131156 ACR131077:ACR131156 AMN131077:AMN131156 AWJ131077:AWJ131156 BGF131077:BGF131156 BQB131077:BQB131156 BZX131077:BZX131156 CJT131077:CJT131156 CTP131077:CTP131156 DDL131077:DDL131156 DNH131077:DNH131156 DXD131077:DXD131156 EGZ131077:EGZ131156 EQV131077:EQV131156 FAR131077:FAR131156 FKN131077:FKN131156 FUJ131077:FUJ131156 GEF131077:GEF131156 GOB131077:GOB131156 GXX131077:GXX131156 HHT131077:HHT131156 HRP131077:HRP131156 IBL131077:IBL131156 ILH131077:ILH131156 IVD131077:IVD131156 JEZ131077:JEZ131156 JOV131077:JOV131156 JYR131077:JYR131156 KIN131077:KIN131156 KSJ131077:KSJ131156 LCF131077:LCF131156 LMB131077:LMB131156 LVX131077:LVX131156 MFT131077:MFT131156 MPP131077:MPP131156 MZL131077:MZL131156 NJH131077:NJH131156 NTD131077:NTD131156 OCZ131077:OCZ131156 OMV131077:OMV131156 OWR131077:OWR131156 PGN131077:PGN131156 PQJ131077:PQJ131156 QAF131077:QAF131156 QKB131077:QKB131156 QTX131077:QTX131156 RDT131077:RDT131156 RNP131077:RNP131156 RXL131077:RXL131156 SHH131077:SHH131156 SRD131077:SRD131156 TAZ131077:TAZ131156 TKV131077:TKV131156 TUR131077:TUR131156 UEN131077:UEN131156 UOJ131077:UOJ131156 UYF131077:UYF131156 VIB131077:VIB131156 VRX131077:VRX131156 WBT131077:WBT131156 WLP131077:WLP131156 WVL131077:WVL131156 D196613:D196692 IZ196613:IZ196692 SV196613:SV196692 ACR196613:ACR196692 AMN196613:AMN196692 AWJ196613:AWJ196692 BGF196613:BGF196692 BQB196613:BQB196692 BZX196613:BZX196692 CJT196613:CJT196692 CTP196613:CTP196692 DDL196613:DDL196692 DNH196613:DNH196692 DXD196613:DXD196692 EGZ196613:EGZ196692 EQV196613:EQV196692 FAR196613:FAR196692 FKN196613:FKN196692 FUJ196613:FUJ196692 GEF196613:GEF196692 GOB196613:GOB196692 GXX196613:GXX196692 HHT196613:HHT196692 HRP196613:HRP196692 IBL196613:IBL196692 ILH196613:ILH196692 IVD196613:IVD196692 JEZ196613:JEZ196692 JOV196613:JOV196692 JYR196613:JYR196692 KIN196613:KIN196692 KSJ196613:KSJ196692 LCF196613:LCF196692 LMB196613:LMB196692 LVX196613:LVX196692 MFT196613:MFT196692 MPP196613:MPP196692 MZL196613:MZL196692 NJH196613:NJH196692 NTD196613:NTD196692 OCZ196613:OCZ196692 OMV196613:OMV196692 OWR196613:OWR196692 PGN196613:PGN196692 PQJ196613:PQJ196692 QAF196613:QAF196692 QKB196613:QKB196692 QTX196613:QTX196692 RDT196613:RDT196692 RNP196613:RNP196692 RXL196613:RXL196692 SHH196613:SHH196692 SRD196613:SRD196692 TAZ196613:TAZ196692 TKV196613:TKV196692 TUR196613:TUR196692 UEN196613:UEN196692 UOJ196613:UOJ196692 UYF196613:UYF196692 VIB196613:VIB196692 VRX196613:VRX196692 WBT196613:WBT196692 WLP196613:WLP196692 WVL196613:WVL196692 D262149:D262228 IZ262149:IZ262228 SV262149:SV262228 ACR262149:ACR262228 AMN262149:AMN262228 AWJ262149:AWJ262228 BGF262149:BGF262228 BQB262149:BQB262228 BZX262149:BZX262228 CJT262149:CJT262228 CTP262149:CTP262228 DDL262149:DDL262228 DNH262149:DNH262228 DXD262149:DXD262228 EGZ262149:EGZ262228 EQV262149:EQV262228 FAR262149:FAR262228 FKN262149:FKN262228 FUJ262149:FUJ262228 GEF262149:GEF262228 GOB262149:GOB262228 GXX262149:GXX262228 HHT262149:HHT262228 HRP262149:HRP262228 IBL262149:IBL262228 ILH262149:ILH262228 IVD262149:IVD262228 JEZ262149:JEZ262228 JOV262149:JOV262228 JYR262149:JYR262228 KIN262149:KIN262228 KSJ262149:KSJ262228 LCF262149:LCF262228 LMB262149:LMB262228 LVX262149:LVX262228 MFT262149:MFT262228 MPP262149:MPP262228 MZL262149:MZL262228 NJH262149:NJH262228 NTD262149:NTD262228 OCZ262149:OCZ262228 OMV262149:OMV262228 OWR262149:OWR262228 PGN262149:PGN262228 PQJ262149:PQJ262228 QAF262149:QAF262228 QKB262149:QKB262228 QTX262149:QTX262228 RDT262149:RDT262228 RNP262149:RNP262228 RXL262149:RXL262228 SHH262149:SHH262228 SRD262149:SRD262228 TAZ262149:TAZ262228 TKV262149:TKV262228 TUR262149:TUR262228 UEN262149:UEN262228 UOJ262149:UOJ262228 UYF262149:UYF262228 VIB262149:VIB262228 VRX262149:VRX262228 WBT262149:WBT262228 WLP262149:WLP262228 WVL262149:WVL262228 D327685:D327764 IZ327685:IZ327764 SV327685:SV327764 ACR327685:ACR327764 AMN327685:AMN327764 AWJ327685:AWJ327764 BGF327685:BGF327764 BQB327685:BQB327764 BZX327685:BZX327764 CJT327685:CJT327764 CTP327685:CTP327764 DDL327685:DDL327764 DNH327685:DNH327764 DXD327685:DXD327764 EGZ327685:EGZ327764 EQV327685:EQV327764 FAR327685:FAR327764 FKN327685:FKN327764 FUJ327685:FUJ327764 GEF327685:GEF327764 GOB327685:GOB327764 GXX327685:GXX327764 HHT327685:HHT327764 HRP327685:HRP327764 IBL327685:IBL327764 ILH327685:ILH327764 IVD327685:IVD327764 JEZ327685:JEZ327764 JOV327685:JOV327764 JYR327685:JYR327764 KIN327685:KIN327764 KSJ327685:KSJ327764 LCF327685:LCF327764 LMB327685:LMB327764 LVX327685:LVX327764 MFT327685:MFT327764 MPP327685:MPP327764 MZL327685:MZL327764 NJH327685:NJH327764 NTD327685:NTD327764 OCZ327685:OCZ327764 OMV327685:OMV327764 OWR327685:OWR327764 PGN327685:PGN327764 PQJ327685:PQJ327764 QAF327685:QAF327764 QKB327685:QKB327764 QTX327685:QTX327764 RDT327685:RDT327764 RNP327685:RNP327764 RXL327685:RXL327764 SHH327685:SHH327764 SRD327685:SRD327764 TAZ327685:TAZ327764 TKV327685:TKV327764 TUR327685:TUR327764 UEN327685:UEN327764 UOJ327685:UOJ327764 UYF327685:UYF327764 VIB327685:VIB327764 VRX327685:VRX327764 WBT327685:WBT327764 WLP327685:WLP327764 WVL327685:WVL327764 D393221:D393300 IZ393221:IZ393300 SV393221:SV393300 ACR393221:ACR393300 AMN393221:AMN393300 AWJ393221:AWJ393300 BGF393221:BGF393300 BQB393221:BQB393300 BZX393221:BZX393300 CJT393221:CJT393300 CTP393221:CTP393300 DDL393221:DDL393300 DNH393221:DNH393300 DXD393221:DXD393300 EGZ393221:EGZ393300 EQV393221:EQV393300 FAR393221:FAR393300 FKN393221:FKN393300 FUJ393221:FUJ393300 GEF393221:GEF393300 GOB393221:GOB393300 GXX393221:GXX393300 HHT393221:HHT393300 HRP393221:HRP393300 IBL393221:IBL393300 ILH393221:ILH393300 IVD393221:IVD393300 JEZ393221:JEZ393300 JOV393221:JOV393300 JYR393221:JYR393300 KIN393221:KIN393300 KSJ393221:KSJ393300 LCF393221:LCF393300 LMB393221:LMB393300 LVX393221:LVX393300 MFT393221:MFT393300 MPP393221:MPP393300 MZL393221:MZL393300 NJH393221:NJH393300 NTD393221:NTD393300 OCZ393221:OCZ393300 OMV393221:OMV393300 OWR393221:OWR393300 PGN393221:PGN393300 PQJ393221:PQJ393300 QAF393221:QAF393300 QKB393221:QKB393300 QTX393221:QTX393300 RDT393221:RDT393300 RNP393221:RNP393300 RXL393221:RXL393300 SHH393221:SHH393300 SRD393221:SRD393300 TAZ393221:TAZ393300 TKV393221:TKV393300 TUR393221:TUR393300 UEN393221:UEN393300 UOJ393221:UOJ393300 UYF393221:UYF393300 VIB393221:VIB393300 VRX393221:VRX393300 WBT393221:WBT393300 WLP393221:WLP393300 WVL393221:WVL393300 D458757:D458836 IZ458757:IZ458836 SV458757:SV458836 ACR458757:ACR458836 AMN458757:AMN458836 AWJ458757:AWJ458836 BGF458757:BGF458836 BQB458757:BQB458836 BZX458757:BZX458836 CJT458757:CJT458836 CTP458757:CTP458836 DDL458757:DDL458836 DNH458757:DNH458836 DXD458757:DXD458836 EGZ458757:EGZ458836 EQV458757:EQV458836 FAR458757:FAR458836 FKN458757:FKN458836 FUJ458757:FUJ458836 GEF458757:GEF458836 GOB458757:GOB458836 GXX458757:GXX458836 HHT458757:HHT458836 HRP458757:HRP458836 IBL458757:IBL458836 ILH458757:ILH458836 IVD458757:IVD458836 JEZ458757:JEZ458836 JOV458757:JOV458836 JYR458757:JYR458836 KIN458757:KIN458836 KSJ458757:KSJ458836 LCF458757:LCF458836 LMB458757:LMB458836 LVX458757:LVX458836 MFT458757:MFT458836 MPP458757:MPP458836 MZL458757:MZL458836 NJH458757:NJH458836 NTD458757:NTD458836 OCZ458757:OCZ458836 OMV458757:OMV458836 OWR458757:OWR458836 PGN458757:PGN458836 PQJ458757:PQJ458836 QAF458757:QAF458836 QKB458757:QKB458836 QTX458757:QTX458836 RDT458757:RDT458836 RNP458757:RNP458836 RXL458757:RXL458836 SHH458757:SHH458836 SRD458757:SRD458836 TAZ458757:TAZ458836 TKV458757:TKV458836 TUR458757:TUR458836 UEN458757:UEN458836 UOJ458757:UOJ458836 UYF458757:UYF458836 VIB458757:VIB458836 VRX458757:VRX458836 WBT458757:WBT458836 WLP458757:WLP458836 WVL458757:WVL458836 D524293:D524372 IZ524293:IZ524372 SV524293:SV524372 ACR524293:ACR524372 AMN524293:AMN524372 AWJ524293:AWJ524372 BGF524293:BGF524372 BQB524293:BQB524372 BZX524293:BZX524372 CJT524293:CJT524372 CTP524293:CTP524372 DDL524293:DDL524372 DNH524293:DNH524372 DXD524293:DXD524372 EGZ524293:EGZ524372 EQV524293:EQV524372 FAR524293:FAR524372 FKN524293:FKN524372 FUJ524293:FUJ524372 GEF524293:GEF524372 GOB524293:GOB524372 GXX524293:GXX524372 HHT524293:HHT524372 HRP524293:HRP524372 IBL524293:IBL524372 ILH524293:ILH524372 IVD524293:IVD524372 JEZ524293:JEZ524372 JOV524293:JOV524372 JYR524293:JYR524372 KIN524293:KIN524372 KSJ524293:KSJ524372 LCF524293:LCF524372 LMB524293:LMB524372 LVX524293:LVX524372 MFT524293:MFT524372 MPP524293:MPP524372 MZL524293:MZL524372 NJH524293:NJH524372 NTD524293:NTD524372 OCZ524293:OCZ524372 OMV524293:OMV524372 OWR524293:OWR524372 PGN524293:PGN524372 PQJ524293:PQJ524372 QAF524293:QAF524372 QKB524293:QKB524372 QTX524293:QTX524372 RDT524293:RDT524372 RNP524293:RNP524372 RXL524293:RXL524372 SHH524293:SHH524372 SRD524293:SRD524372 TAZ524293:TAZ524372 TKV524293:TKV524372 TUR524293:TUR524372 UEN524293:UEN524372 UOJ524293:UOJ524372 UYF524293:UYF524372 VIB524293:VIB524372 VRX524293:VRX524372 WBT524293:WBT524372 WLP524293:WLP524372 WVL524293:WVL524372 D589829:D589908 IZ589829:IZ589908 SV589829:SV589908 ACR589829:ACR589908 AMN589829:AMN589908 AWJ589829:AWJ589908 BGF589829:BGF589908 BQB589829:BQB589908 BZX589829:BZX589908 CJT589829:CJT589908 CTP589829:CTP589908 DDL589829:DDL589908 DNH589829:DNH589908 DXD589829:DXD589908 EGZ589829:EGZ589908 EQV589829:EQV589908 FAR589829:FAR589908 FKN589829:FKN589908 FUJ589829:FUJ589908 GEF589829:GEF589908 GOB589829:GOB589908 GXX589829:GXX589908 HHT589829:HHT589908 HRP589829:HRP589908 IBL589829:IBL589908 ILH589829:ILH589908 IVD589829:IVD589908 JEZ589829:JEZ589908 JOV589829:JOV589908 JYR589829:JYR589908 KIN589829:KIN589908 KSJ589829:KSJ589908 LCF589829:LCF589908 LMB589829:LMB589908 LVX589829:LVX589908 MFT589829:MFT589908 MPP589829:MPP589908 MZL589829:MZL589908 NJH589829:NJH589908 NTD589829:NTD589908 OCZ589829:OCZ589908 OMV589829:OMV589908 OWR589829:OWR589908 PGN589829:PGN589908 PQJ589829:PQJ589908 QAF589829:QAF589908 QKB589829:QKB589908 QTX589829:QTX589908 RDT589829:RDT589908 RNP589829:RNP589908 RXL589829:RXL589908 SHH589829:SHH589908 SRD589829:SRD589908 TAZ589829:TAZ589908 TKV589829:TKV589908 TUR589829:TUR589908 UEN589829:UEN589908 UOJ589829:UOJ589908 UYF589829:UYF589908 VIB589829:VIB589908 VRX589829:VRX589908 WBT589829:WBT589908 WLP589829:WLP589908 WVL589829:WVL589908 D655365:D655444 IZ655365:IZ655444 SV655365:SV655444 ACR655365:ACR655444 AMN655365:AMN655444 AWJ655365:AWJ655444 BGF655365:BGF655444 BQB655365:BQB655444 BZX655365:BZX655444 CJT655365:CJT655444 CTP655365:CTP655444 DDL655365:DDL655444 DNH655365:DNH655444 DXD655365:DXD655444 EGZ655365:EGZ655444 EQV655365:EQV655444 FAR655365:FAR655444 FKN655365:FKN655444 FUJ655365:FUJ655444 GEF655365:GEF655444 GOB655365:GOB655444 GXX655365:GXX655444 HHT655365:HHT655444 HRP655365:HRP655444 IBL655365:IBL655444 ILH655365:ILH655444 IVD655365:IVD655444 JEZ655365:JEZ655444 JOV655365:JOV655444 JYR655365:JYR655444 KIN655365:KIN655444 KSJ655365:KSJ655444 LCF655365:LCF655444 LMB655365:LMB655444 LVX655365:LVX655444 MFT655365:MFT655444 MPP655365:MPP655444 MZL655365:MZL655444 NJH655365:NJH655444 NTD655365:NTD655444 OCZ655365:OCZ655444 OMV655365:OMV655444 OWR655365:OWR655444 PGN655365:PGN655444 PQJ655365:PQJ655444 QAF655365:QAF655444 QKB655365:QKB655444 QTX655365:QTX655444 RDT655365:RDT655444 RNP655365:RNP655444 RXL655365:RXL655444 SHH655365:SHH655444 SRD655365:SRD655444 TAZ655365:TAZ655444 TKV655365:TKV655444 TUR655365:TUR655444 UEN655365:UEN655444 UOJ655365:UOJ655444 UYF655365:UYF655444 VIB655365:VIB655444 VRX655365:VRX655444 WBT655365:WBT655444 WLP655365:WLP655444 WVL655365:WVL655444 D720901:D720980 IZ720901:IZ720980 SV720901:SV720980 ACR720901:ACR720980 AMN720901:AMN720980 AWJ720901:AWJ720980 BGF720901:BGF720980 BQB720901:BQB720980 BZX720901:BZX720980 CJT720901:CJT720980 CTP720901:CTP720980 DDL720901:DDL720980 DNH720901:DNH720980 DXD720901:DXD720980 EGZ720901:EGZ720980 EQV720901:EQV720980 FAR720901:FAR720980 FKN720901:FKN720980 FUJ720901:FUJ720980 GEF720901:GEF720980 GOB720901:GOB720980 GXX720901:GXX720980 HHT720901:HHT720980 HRP720901:HRP720980 IBL720901:IBL720980 ILH720901:ILH720980 IVD720901:IVD720980 JEZ720901:JEZ720980 JOV720901:JOV720980 JYR720901:JYR720980 KIN720901:KIN720980 KSJ720901:KSJ720980 LCF720901:LCF720980 LMB720901:LMB720980 LVX720901:LVX720980 MFT720901:MFT720980 MPP720901:MPP720980 MZL720901:MZL720980 NJH720901:NJH720980 NTD720901:NTD720980 OCZ720901:OCZ720980 OMV720901:OMV720980 OWR720901:OWR720980 PGN720901:PGN720980 PQJ720901:PQJ720980 QAF720901:QAF720980 QKB720901:QKB720980 QTX720901:QTX720980 RDT720901:RDT720980 RNP720901:RNP720980 RXL720901:RXL720980 SHH720901:SHH720980 SRD720901:SRD720980 TAZ720901:TAZ720980 TKV720901:TKV720980 TUR720901:TUR720980 UEN720901:UEN720980 UOJ720901:UOJ720980 UYF720901:UYF720980 VIB720901:VIB720980 VRX720901:VRX720980 WBT720901:WBT720980 WLP720901:WLP720980 WVL720901:WVL720980 D786437:D786516 IZ786437:IZ786516 SV786437:SV786516 ACR786437:ACR786516 AMN786437:AMN786516 AWJ786437:AWJ786516 BGF786437:BGF786516 BQB786437:BQB786516 BZX786437:BZX786516 CJT786437:CJT786516 CTP786437:CTP786516 DDL786437:DDL786516 DNH786437:DNH786516 DXD786437:DXD786516 EGZ786437:EGZ786516 EQV786437:EQV786516 FAR786437:FAR786516 FKN786437:FKN786516 FUJ786437:FUJ786516 GEF786437:GEF786516 GOB786437:GOB786516 GXX786437:GXX786516 HHT786437:HHT786516 HRP786437:HRP786516 IBL786437:IBL786516 ILH786437:ILH786516 IVD786437:IVD786516 JEZ786437:JEZ786516 JOV786437:JOV786516 JYR786437:JYR786516 KIN786437:KIN786516 KSJ786437:KSJ786516 LCF786437:LCF786516 LMB786437:LMB786516 LVX786437:LVX786516 MFT786437:MFT786516 MPP786437:MPP786516 MZL786437:MZL786516 NJH786437:NJH786516 NTD786437:NTD786516 OCZ786437:OCZ786516 OMV786437:OMV786516 OWR786437:OWR786516 PGN786437:PGN786516 PQJ786437:PQJ786516 QAF786437:QAF786516 QKB786437:QKB786516 QTX786437:QTX786516 RDT786437:RDT786516 RNP786437:RNP786516 RXL786437:RXL786516 SHH786437:SHH786516 SRD786437:SRD786516 TAZ786437:TAZ786516 TKV786437:TKV786516 TUR786437:TUR786516 UEN786437:UEN786516 UOJ786437:UOJ786516 UYF786437:UYF786516 VIB786437:VIB786516 VRX786437:VRX786516 WBT786437:WBT786516 WLP786437:WLP786516 WVL786437:WVL786516 D851973:D852052 IZ851973:IZ852052 SV851973:SV852052 ACR851973:ACR852052 AMN851973:AMN852052 AWJ851973:AWJ852052 BGF851973:BGF852052 BQB851973:BQB852052 BZX851973:BZX852052 CJT851973:CJT852052 CTP851973:CTP852052 DDL851973:DDL852052 DNH851973:DNH852052 DXD851973:DXD852052 EGZ851973:EGZ852052 EQV851973:EQV852052 FAR851973:FAR852052 FKN851973:FKN852052 FUJ851973:FUJ852052 GEF851973:GEF852052 GOB851973:GOB852052 GXX851973:GXX852052 HHT851973:HHT852052 HRP851973:HRP852052 IBL851973:IBL852052 ILH851973:ILH852052 IVD851973:IVD852052 JEZ851973:JEZ852052 JOV851973:JOV852052 JYR851973:JYR852052 KIN851973:KIN852052 KSJ851973:KSJ852052 LCF851973:LCF852052 LMB851973:LMB852052 LVX851973:LVX852052 MFT851973:MFT852052 MPP851973:MPP852052 MZL851973:MZL852052 NJH851973:NJH852052 NTD851973:NTD852052 OCZ851973:OCZ852052 OMV851973:OMV852052 OWR851973:OWR852052 PGN851973:PGN852052 PQJ851973:PQJ852052 QAF851973:QAF852052 QKB851973:QKB852052 QTX851973:QTX852052 RDT851973:RDT852052 RNP851973:RNP852052 RXL851973:RXL852052 SHH851973:SHH852052 SRD851973:SRD852052 TAZ851973:TAZ852052 TKV851973:TKV852052 TUR851973:TUR852052 UEN851973:UEN852052 UOJ851973:UOJ852052 UYF851973:UYF852052 VIB851973:VIB852052 VRX851973:VRX852052 WBT851973:WBT852052 WLP851973:WLP852052 WVL851973:WVL852052 D917509:D917588 IZ917509:IZ917588 SV917509:SV917588 ACR917509:ACR917588 AMN917509:AMN917588 AWJ917509:AWJ917588 BGF917509:BGF917588 BQB917509:BQB917588 BZX917509:BZX917588 CJT917509:CJT917588 CTP917509:CTP917588 DDL917509:DDL917588 DNH917509:DNH917588 DXD917509:DXD917588 EGZ917509:EGZ917588 EQV917509:EQV917588 FAR917509:FAR917588 FKN917509:FKN917588 FUJ917509:FUJ917588 GEF917509:GEF917588 GOB917509:GOB917588 GXX917509:GXX917588 HHT917509:HHT917588 HRP917509:HRP917588 IBL917509:IBL917588 ILH917509:ILH917588 IVD917509:IVD917588 JEZ917509:JEZ917588 JOV917509:JOV917588 JYR917509:JYR917588 KIN917509:KIN917588 KSJ917509:KSJ917588 LCF917509:LCF917588 LMB917509:LMB917588 LVX917509:LVX917588 MFT917509:MFT917588 MPP917509:MPP917588 MZL917509:MZL917588 NJH917509:NJH917588 NTD917509:NTD917588 OCZ917509:OCZ917588 OMV917509:OMV917588 OWR917509:OWR917588 PGN917509:PGN917588 PQJ917509:PQJ917588 QAF917509:QAF917588 QKB917509:QKB917588 QTX917509:QTX917588 RDT917509:RDT917588 RNP917509:RNP917588 RXL917509:RXL917588 SHH917509:SHH917588 SRD917509:SRD917588 TAZ917509:TAZ917588 TKV917509:TKV917588 TUR917509:TUR917588 UEN917509:UEN917588 UOJ917509:UOJ917588 UYF917509:UYF917588 VIB917509:VIB917588 VRX917509:VRX917588 WBT917509:WBT917588 WLP917509:WLP917588 WVL917509:WVL917588 D983045:D983124 IZ983045:IZ983124 SV983045:SV983124 ACR983045:ACR983124 AMN983045:AMN983124 AWJ983045:AWJ983124 BGF983045:BGF983124 BQB983045:BQB983124 BZX983045:BZX983124 CJT983045:CJT983124 CTP983045:CTP983124 DDL983045:DDL983124 DNH983045:DNH983124 DXD983045:DXD983124 EGZ983045:EGZ983124 EQV983045:EQV983124 FAR983045:FAR983124 FKN983045:FKN983124 FUJ983045:FUJ983124 GEF983045:GEF983124 GOB983045:GOB983124 GXX983045:GXX983124 HHT983045:HHT983124 HRP983045:HRP983124 IBL983045:IBL983124 ILH983045:ILH983124 IVD983045:IVD983124 JEZ983045:JEZ983124 JOV983045:JOV983124 JYR983045:JYR983124 KIN983045:KIN983124 KSJ983045:KSJ983124 LCF983045:LCF983124 LMB983045:LMB983124 LVX983045:LVX983124 MFT983045:MFT983124 MPP983045:MPP983124 MZL983045:MZL983124 NJH983045:NJH983124 NTD983045:NTD983124 OCZ983045:OCZ983124 OMV983045:OMV983124 OWR983045:OWR983124 PGN983045:PGN983124 PQJ983045:PQJ983124 QAF983045:QAF983124 QKB983045:QKB983124 QTX983045:QTX983124 RDT983045:RDT983124 RNP983045:RNP983124 RXL983045:RXL983124 SHH983045:SHH983124 SRD983045:SRD983124 TAZ983045:TAZ983124 TKV983045:TKV983124 TUR983045:TUR983124 UEN983045:UEN983124 UOJ983045:UOJ983124 UYF983045:UYF983124 VIB983045:VIB983124 VRX983045:VRX983124 WBT983045:WBT983124 WLP983045:WLP983124 WVL983045:WVL983124">
      <formula1>Rating_List</formula1>
    </dataValidation>
  </dataValidations>
  <printOptions horizontalCentered="1"/>
  <pageMargins left="0.75" right="0.75" top="1.37" bottom="1" header="0.5" footer="0.5"/>
  <pageSetup scale="75" firstPageNumber="8" orientation="portrait" useFirstPageNumber="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C1:X24"/>
  <sheetViews>
    <sheetView workbookViewId="0">
      <selection activeCell="K642" sqref="K642"/>
    </sheetView>
  </sheetViews>
  <sheetFormatPr defaultRowHeight="13.2" x14ac:dyDescent="0.25"/>
  <cols>
    <col min="1" max="2" width="8.88671875" style="364"/>
    <col min="3" max="3" width="14.109375" style="364" customWidth="1"/>
    <col min="4" max="16384" width="8.88671875" style="364"/>
  </cols>
  <sheetData>
    <row r="1" spans="3:9" s="295" customFormat="1" ht="10.199999999999999" x14ac:dyDescent="0.2">
      <c r="F1" s="298"/>
      <c r="H1" s="298"/>
      <c r="I1" s="298"/>
    </row>
    <row r="2" spans="3:9" s="295" customFormat="1" x14ac:dyDescent="0.25">
      <c r="F2" s="296" t="s">
        <v>533</v>
      </c>
      <c r="G2" s="297">
        <f>1-(G3+G4)</f>
        <v>0</v>
      </c>
      <c r="H2" s="298"/>
      <c r="I2" s="298"/>
    </row>
    <row r="3" spans="3:9" s="295" customFormat="1" x14ac:dyDescent="0.25">
      <c r="F3" s="296" t="s">
        <v>534</v>
      </c>
      <c r="G3" s="297">
        <v>0.5</v>
      </c>
      <c r="H3" s="298"/>
      <c r="I3" s="298"/>
    </row>
    <row r="4" spans="3:9" s="295" customFormat="1" x14ac:dyDescent="0.25">
      <c r="F4" s="296" t="s">
        <v>535</v>
      </c>
      <c r="G4" s="297">
        <v>0.5</v>
      </c>
      <c r="H4" s="298"/>
      <c r="I4" s="298"/>
    </row>
    <row r="6" spans="3:9" x14ac:dyDescent="0.25">
      <c r="C6" s="422"/>
      <c r="D6" s="423" t="s">
        <v>1</v>
      </c>
      <c r="E6" s="423" t="s">
        <v>0</v>
      </c>
      <c r="F6" s="423" t="s">
        <v>2</v>
      </c>
      <c r="G6" s="423" t="s">
        <v>444</v>
      </c>
    </row>
    <row r="7" spans="3:9" x14ac:dyDescent="0.25">
      <c r="C7" s="422" t="s">
        <v>315</v>
      </c>
      <c r="D7" s="422">
        <v>0.185</v>
      </c>
      <c r="E7" s="422">
        <v>2.4E-2</v>
      </c>
      <c r="F7" s="422">
        <v>0.47299999999999998</v>
      </c>
      <c r="G7" s="422">
        <v>4.7E-2</v>
      </c>
    </row>
    <row r="8" spans="3:9" x14ac:dyDescent="0.25">
      <c r="C8" s="422" t="s">
        <v>316</v>
      </c>
      <c r="D8" s="422">
        <v>0.185</v>
      </c>
      <c r="E8" s="422">
        <v>2.4E-2</v>
      </c>
      <c r="F8" s="422">
        <v>0.47299999999999998</v>
      </c>
      <c r="G8" s="422">
        <v>4.7E-2</v>
      </c>
    </row>
    <row r="9" spans="3:9" x14ac:dyDescent="0.25">
      <c r="C9" s="422" t="s">
        <v>317</v>
      </c>
      <c r="D9" s="422">
        <v>0.10100000000000001</v>
      </c>
      <c r="E9" s="422">
        <v>2.4E-2</v>
      </c>
      <c r="F9" s="422">
        <v>0.47299999999999998</v>
      </c>
      <c r="G9" s="422">
        <v>3.5999999999999997E-2</v>
      </c>
    </row>
    <row r="10" spans="3:9" x14ac:dyDescent="0.25">
      <c r="C10" s="422" t="s">
        <v>318</v>
      </c>
      <c r="D10" s="422">
        <v>0.10100000000000001</v>
      </c>
      <c r="E10" s="422">
        <v>8.9999999999999993E-3</v>
      </c>
      <c r="F10" s="422">
        <v>0.47299999999999998</v>
      </c>
      <c r="G10" s="422">
        <v>3.4000000000000002E-2</v>
      </c>
    </row>
    <row r="11" spans="3:9" x14ac:dyDescent="0.25">
      <c r="C11" s="422" t="s">
        <v>319</v>
      </c>
      <c r="D11" s="422">
        <v>0.151</v>
      </c>
      <c r="E11" s="422">
        <v>8.0000000000000002E-3</v>
      </c>
      <c r="F11" s="422">
        <v>0.47299999999999998</v>
      </c>
      <c r="G11" s="422">
        <v>2.7E-2</v>
      </c>
    </row>
    <row r="12" spans="3:9" x14ac:dyDescent="0.25">
      <c r="C12" s="422" t="s">
        <v>320</v>
      </c>
      <c r="D12" s="422">
        <v>0.151</v>
      </c>
      <c r="E12" s="422">
        <v>8.0000000000000002E-3</v>
      </c>
      <c r="F12" s="422">
        <v>0.47299999999999998</v>
      </c>
      <c r="G12" s="422">
        <v>2.7E-2</v>
      </c>
    </row>
    <row r="13" spans="3:9" x14ac:dyDescent="0.25">
      <c r="C13" s="422" t="s">
        <v>321</v>
      </c>
      <c r="D13" s="422">
        <v>0.151</v>
      </c>
      <c r="E13" s="422">
        <v>8.0000000000000002E-3</v>
      </c>
      <c r="F13" s="422">
        <v>0.47299999999999998</v>
      </c>
      <c r="G13" s="422">
        <v>2.7E-2</v>
      </c>
    </row>
    <row r="14" spans="3:9" x14ac:dyDescent="0.25">
      <c r="C14" s="422" t="s">
        <v>322</v>
      </c>
      <c r="D14" s="422">
        <v>0.151</v>
      </c>
      <c r="E14" s="422">
        <v>8.0000000000000002E-3</v>
      </c>
      <c r="F14" s="422">
        <v>0.47299999999999998</v>
      </c>
      <c r="G14" s="422">
        <v>2.7E-2</v>
      </c>
    </row>
    <row r="15" spans="3:9" x14ac:dyDescent="0.25">
      <c r="C15" s="422" t="s">
        <v>323</v>
      </c>
      <c r="D15" s="422">
        <v>0.151</v>
      </c>
      <c r="E15" s="422">
        <v>8.0000000000000002E-3</v>
      </c>
      <c r="F15" s="422">
        <v>0.47299999999999998</v>
      </c>
      <c r="G15" s="422">
        <v>2.7E-2</v>
      </c>
    </row>
    <row r="16" spans="3:9" x14ac:dyDescent="0.25">
      <c r="C16" s="422" t="s">
        <v>592</v>
      </c>
      <c r="D16" s="422">
        <v>0.151</v>
      </c>
      <c r="E16" s="422">
        <v>8.0000000000000002E-3</v>
      </c>
      <c r="F16" s="422">
        <v>0.47299999999999998</v>
      </c>
      <c r="G16" s="422">
        <v>2.7E-2</v>
      </c>
    </row>
    <row r="17" spans="3:24" x14ac:dyDescent="0.25">
      <c r="C17" s="422" t="s">
        <v>324</v>
      </c>
      <c r="D17" s="422">
        <v>0.151</v>
      </c>
      <c r="E17" s="422">
        <v>8.0000000000000002E-3</v>
      </c>
      <c r="F17" s="422">
        <v>0.47299999999999998</v>
      </c>
      <c r="G17" s="422">
        <v>2.7E-2</v>
      </c>
    </row>
    <row r="18" spans="3:24" x14ac:dyDescent="0.25">
      <c r="C18" s="424" t="s">
        <v>593</v>
      </c>
      <c r="D18" s="425">
        <f>D10*$G$2+D11*$G$3+D13*$G$4</f>
        <v>0.151</v>
      </c>
      <c r="E18" s="425">
        <f t="shared" ref="E18:G18" si="0">E10*$G$2+E11*$G$3+E13*$G$4</f>
        <v>8.0000000000000002E-3</v>
      </c>
      <c r="F18" s="425">
        <f t="shared" si="0"/>
        <v>0.47299999999999998</v>
      </c>
      <c r="G18" s="425">
        <f t="shared" si="0"/>
        <v>2.7E-2</v>
      </c>
    </row>
    <row r="19" spans="3:24" x14ac:dyDescent="0.25">
      <c r="C19" s="424" t="s">
        <v>598</v>
      </c>
      <c r="D19" s="425">
        <f>D11*$G$3+D13*$G$4</f>
        <v>0.151</v>
      </c>
      <c r="E19" s="425">
        <f t="shared" ref="E19:G19" si="1">E11*$G$3+E13*$G$4</f>
        <v>8.0000000000000002E-3</v>
      </c>
      <c r="F19" s="425">
        <f t="shared" si="1"/>
        <v>0.47299999999999998</v>
      </c>
      <c r="G19" s="425">
        <f t="shared" si="1"/>
        <v>2.7E-2</v>
      </c>
    </row>
    <row r="20" spans="3:24" x14ac:dyDescent="0.25">
      <c r="C20" s="382" t="s">
        <v>594</v>
      </c>
    </row>
    <row r="22" spans="3:24" x14ac:dyDescent="0.25">
      <c r="C22" s="516" t="s">
        <v>595</v>
      </c>
      <c r="D22" s="516"/>
      <c r="E22" s="516"/>
      <c r="F22" s="516"/>
      <c r="G22" s="516"/>
      <c r="H22" s="516"/>
      <c r="I22" s="516"/>
      <c r="J22" s="516"/>
      <c r="K22" s="516"/>
      <c r="L22" s="516"/>
      <c r="M22" s="516"/>
      <c r="N22" s="516"/>
      <c r="O22" s="516"/>
      <c r="P22" s="516"/>
      <c r="Q22" s="516"/>
      <c r="R22" s="516"/>
      <c r="S22" s="516"/>
      <c r="T22" s="516"/>
      <c r="U22" s="516"/>
      <c r="V22" s="516"/>
      <c r="W22" s="516"/>
      <c r="X22" s="516"/>
    </row>
    <row r="23" spans="3:24" x14ac:dyDescent="0.25">
      <c r="C23" s="516" t="s">
        <v>596</v>
      </c>
      <c r="D23" s="516"/>
      <c r="E23" s="516"/>
      <c r="F23" s="516"/>
      <c r="G23" s="516"/>
      <c r="H23" s="516"/>
      <c r="I23" s="516"/>
      <c r="J23" s="516"/>
      <c r="K23" s="516"/>
      <c r="L23" s="516"/>
      <c r="M23" s="516"/>
      <c r="N23" s="516"/>
      <c r="O23" s="516"/>
      <c r="P23" s="516"/>
      <c r="Q23" s="516"/>
      <c r="R23" s="516"/>
      <c r="S23" s="516"/>
      <c r="T23" s="516"/>
      <c r="U23" s="516"/>
      <c r="V23" s="516"/>
      <c r="W23" s="516"/>
      <c r="X23" s="516"/>
    </row>
    <row r="24" spans="3:24" x14ac:dyDescent="0.25">
      <c r="C24" s="516" t="s">
        <v>597</v>
      </c>
      <c r="D24" s="516"/>
      <c r="E24" s="516"/>
      <c r="F24" s="516"/>
      <c r="G24" s="516"/>
      <c r="H24" s="516"/>
      <c r="I24" s="516"/>
      <c r="J24" s="516"/>
      <c r="K24" s="516"/>
      <c r="L24" s="516"/>
      <c r="M24" s="516"/>
      <c r="N24" s="516"/>
      <c r="O24" s="516"/>
      <c r="P24" s="516"/>
      <c r="Q24" s="516"/>
      <c r="R24" s="516"/>
      <c r="S24" s="516"/>
      <c r="T24" s="516"/>
      <c r="U24" s="516"/>
      <c r="V24" s="516"/>
      <c r="W24" s="516"/>
      <c r="X24" s="516"/>
    </row>
  </sheetData>
  <mergeCells count="3">
    <mergeCell ref="C22:X22"/>
    <mergeCell ref="C23:X23"/>
    <mergeCell ref="C24:X2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539"/>
  <sheetViews>
    <sheetView topLeftCell="B1" zoomScale="80" zoomScaleNormal="80" workbookViewId="0">
      <selection activeCell="K642" sqref="K642"/>
    </sheetView>
  </sheetViews>
  <sheetFormatPr defaultColWidth="9.109375" defaultRowHeight="13.2" x14ac:dyDescent="0.25"/>
  <cols>
    <col min="1" max="1" width="12.88671875" style="119" customWidth="1"/>
    <col min="2" max="2" width="12.33203125" style="119" customWidth="1"/>
    <col min="3" max="16384" width="9.109375" style="119"/>
  </cols>
  <sheetData>
    <row r="1" spans="2:16" s="295" customFormat="1" ht="10.199999999999999" x14ac:dyDescent="0.2">
      <c r="F1" s="298"/>
      <c r="H1" s="298"/>
      <c r="I1" s="298"/>
    </row>
    <row r="2" spans="2:16" s="295" customFormat="1" x14ac:dyDescent="0.25">
      <c r="F2" s="296" t="s">
        <v>533</v>
      </c>
      <c r="G2" s="297">
        <f>1-(G3+G4)</f>
        <v>0</v>
      </c>
      <c r="H2" s="298"/>
      <c r="I2" s="298"/>
    </row>
    <row r="3" spans="2:16" s="295" customFormat="1" x14ac:dyDescent="0.25">
      <c r="F3" s="296" t="s">
        <v>534</v>
      </c>
      <c r="G3" s="297">
        <v>0.5</v>
      </c>
      <c r="H3" s="298"/>
      <c r="I3" s="298"/>
    </row>
    <row r="4" spans="2:16" s="295" customFormat="1" x14ac:dyDescent="0.25">
      <c r="F4" s="296" t="s">
        <v>535</v>
      </c>
      <c r="G4" s="297">
        <v>0.5</v>
      </c>
      <c r="H4" s="298"/>
      <c r="I4" s="298"/>
    </row>
    <row r="5" spans="2:16" x14ac:dyDescent="0.25">
      <c r="B5" s="475" t="s">
        <v>329</v>
      </c>
      <c r="C5" s="475"/>
      <c r="D5" s="475"/>
      <c r="E5" s="475"/>
      <c r="F5" s="475"/>
      <c r="G5" s="475"/>
      <c r="H5" s="475"/>
      <c r="I5" s="475"/>
      <c r="J5" s="475"/>
      <c r="K5" s="475"/>
      <c r="L5" s="475"/>
      <c r="M5" s="475"/>
      <c r="N5" s="475"/>
    </row>
    <row r="6" spans="2:16" ht="18.75" customHeight="1" x14ac:dyDescent="0.25"/>
    <row r="7" spans="2:16" x14ac:dyDescent="0.25">
      <c r="B7" s="181" t="s">
        <v>313</v>
      </c>
      <c r="C7" s="475" t="s">
        <v>314</v>
      </c>
      <c r="D7" s="475"/>
      <c r="E7" s="184" t="s">
        <v>315</v>
      </c>
      <c r="F7" s="184" t="s">
        <v>316</v>
      </c>
      <c r="G7" s="184" t="s">
        <v>317</v>
      </c>
      <c r="H7" s="184" t="s">
        <v>318</v>
      </c>
      <c r="I7" s="184" t="s">
        <v>319</v>
      </c>
      <c r="J7" s="184" t="s">
        <v>320</v>
      </c>
      <c r="K7" s="184" t="s">
        <v>321</v>
      </c>
      <c r="L7" s="184" t="s">
        <v>322</v>
      </c>
      <c r="M7" s="184" t="s">
        <v>323</v>
      </c>
      <c r="N7" s="184" t="s">
        <v>324</v>
      </c>
      <c r="P7" s="182" t="s">
        <v>325</v>
      </c>
    </row>
    <row r="8" spans="2:16" x14ac:dyDescent="0.25">
      <c r="B8" s="184">
        <v>2270001000</v>
      </c>
      <c r="C8" s="184">
        <v>0</v>
      </c>
      <c r="D8" s="184">
        <v>11</v>
      </c>
      <c r="E8" s="184">
        <v>0.48099999999999998</v>
      </c>
      <c r="F8" s="184">
        <v>0.48099999999999998</v>
      </c>
      <c r="G8" s="184">
        <v>0.48099999999999998</v>
      </c>
      <c r="H8" s="184">
        <v>0.48099999999999998</v>
      </c>
      <c r="I8" s="184">
        <v>0.48099999999999998</v>
      </c>
      <c r="J8" s="184">
        <v>0.48099999999999998</v>
      </c>
      <c r="K8" s="184">
        <v>0.48099999999999998</v>
      </c>
      <c r="L8" s="184">
        <v>0.48099999999999998</v>
      </c>
      <c r="M8" s="184">
        <v>0.48099999999999998</v>
      </c>
      <c r="N8" s="184">
        <v>0.48099999999999998</v>
      </c>
      <c r="P8" s="119">
        <f>H8*$G$2+I8*$G$3+K8*$G$4</f>
        <v>0.48099999999999998</v>
      </c>
    </row>
    <row r="9" spans="2:16" x14ac:dyDescent="0.25">
      <c r="B9" s="184">
        <v>2270001000</v>
      </c>
      <c r="C9" s="184">
        <v>11</v>
      </c>
      <c r="D9" s="184">
        <v>16</v>
      </c>
      <c r="E9" s="184">
        <v>0.48099999999999998</v>
      </c>
      <c r="F9" s="184">
        <v>0.48099999999999998</v>
      </c>
      <c r="G9" s="184">
        <v>0.48099999999999998</v>
      </c>
      <c r="H9" s="184">
        <v>0.48099999999999998</v>
      </c>
      <c r="I9" s="184">
        <v>0.48099999999999998</v>
      </c>
      <c r="J9" s="184">
        <v>0.48099999999999998</v>
      </c>
      <c r="K9" s="184">
        <v>0.48099999999999998</v>
      </c>
      <c r="L9" s="184">
        <v>0.48099999999999998</v>
      </c>
      <c r="M9" s="184">
        <v>0.48099999999999998</v>
      </c>
      <c r="N9" s="184">
        <v>0.48099999999999998</v>
      </c>
      <c r="P9" s="119">
        <f t="shared" ref="P9:P72" si="0">H9*$G$2+I9*$G$3+K9*$G$4</f>
        <v>0.48099999999999998</v>
      </c>
    </row>
    <row r="10" spans="2:16" x14ac:dyDescent="0.25">
      <c r="B10" s="184">
        <v>2270001000</v>
      </c>
      <c r="C10" s="184">
        <v>16</v>
      </c>
      <c r="D10" s="184">
        <v>25</v>
      </c>
      <c r="E10" s="184">
        <v>0.48099999999999998</v>
      </c>
      <c r="F10" s="184">
        <v>0.48099999999999998</v>
      </c>
      <c r="G10" s="184">
        <v>0.48099999999999998</v>
      </c>
      <c r="H10" s="184">
        <v>0.48099999999999998</v>
      </c>
      <c r="I10" s="184">
        <v>0.48099999999999998</v>
      </c>
      <c r="J10" s="184">
        <v>0.48099999999999998</v>
      </c>
      <c r="K10" s="184">
        <v>0.48099999999999998</v>
      </c>
      <c r="L10" s="184">
        <v>0.48099999999999998</v>
      </c>
      <c r="M10" s="184">
        <v>0.48099999999999998</v>
      </c>
      <c r="N10" s="184">
        <v>0.48099999999999998</v>
      </c>
      <c r="P10" s="119">
        <f t="shared" si="0"/>
        <v>0.48099999999999998</v>
      </c>
    </row>
    <row r="11" spans="2:16" x14ac:dyDescent="0.25">
      <c r="B11" s="184">
        <v>2270001000</v>
      </c>
      <c r="C11" s="184">
        <v>25</v>
      </c>
      <c r="D11" s="184">
        <v>50</v>
      </c>
      <c r="E11" s="184">
        <v>0.48099999999999998</v>
      </c>
      <c r="F11" s="184">
        <v>0.48099999999999998</v>
      </c>
      <c r="G11" s="184">
        <v>0.48099999999999998</v>
      </c>
      <c r="H11" s="184">
        <v>0.48099999999999998</v>
      </c>
      <c r="I11" s="184">
        <v>0.48099999999999998</v>
      </c>
      <c r="J11" s="184">
        <v>0.48099999999999998</v>
      </c>
      <c r="K11" s="184">
        <v>0.48099999999999998</v>
      </c>
      <c r="L11" s="184">
        <v>0.48099999999999998</v>
      </c>
      <c r="M11" s="184">
        <v>0.48099999999999998</v>
      </c>
      <c r="N11" s="184">
        <v>0.48099999999999998</v>
      </c>
      <c r="P11" s="119">
        <f t="shared" si="0"/>
        <v>0.48099999999999998</v>
      </c>
    </row>
    <row r="12" spans="2:16" x14ac:dyDescent="0.25">
      <c r="B12" s="184">
        <v>2270001000</v>
      </c>
      <c r="C12" s="184">
        <v>50</v>
      </c>
      <c r="D12" s="184">
        <v>100</v>
      </c>
      <c r="E12" s="184">
        <v>0.48099999999999998</v>
      </c>
      <c r="F12" s="184">
        <v>0.48099999999999998</v>
      </c>
      <c r="G12" s="184">
        <v>0.48099999999999998</v>
      </c>
      <c r="H12" s="184">
        <v>0.48099999999999998</v>
      </c>
      <c r="I12" s="184">
        <v>0.48099999999999998</v>
      </c>
      <c r="J12" s="184">
        <v>0.48099999999999998</v>
      </c>
      <c r="K12" s="184">
        <v>0.48099999999999998</v>
      </c>
      <c r="L12" s="184">
        <v>0.48099999999999998</v>
      </c>
      <c r="M12" s="184">
        <v>0.48099999999999998</v>
      </c>
      <c r="N12" s="184">
        <v>0.48099999999999998</v>
      </c>
      <c r="P12" s="119">
        <f t="shared" si="0"/>
        <v>0.48099999999999998</v>
      </c>
    </row>
    <row r="13" spans="2:16" x14ac:dyDescent="0.25">
      <c r="B13" s="184">
        <v>2270001000</v>
      </c>
      <c r="C13" s="184">
        <v>100</v>
      </c>
      <c r="D13" s="184">
        <v>175</v>
      </c>
      <c r="E13" s="184">
        <v>0.433</v>
      </c>
      <c r="F13" s="184">
        <v>0.433</v>
      </c>
      <c r="G13" s="184">
        <v>0.433</v>
      </c>
      <c r="H13" s="184">
        <v>0.433</v>
      </c>
      <c r="I13" s="184">
        <v>0.433</v>
      </c>
      <c r="J13" s="184">
        <v>0.433</v>
      </c>
      <c r="K13" s="184">
        <v>0.433</v>
      </c>
      <c r="L13" s="184">
        <v>0.433</v>
      </c>
      <c r="M13" s="184">
        <v>0.433</v>
      </c>
      <c r="N13" s="184">
        <v>0.433</v>
      </c>
      <c r="P13" s="119">
        <f t="shared" si="0"/>
        <v>0.433</v>
      </c>
    </row>
    <row r="14" spans="2:16" x14ac:dyDescent="0.25">
      <c r="B14" s="184">
        <v>2270001000</v>
      </c>
      <c r="C14" s="184">
        <v>175</v>
      </c>
      <c r="D14" s="184">
        <v>300</v>
      </c>
      <c r="E14" s="184">
        <v>0.433</v>
      </c>
      <c r="F14" s="184">
        <v>0.433</v>
      </c>
      <c r="G14" s="184">
        <v>0.433</v>
      </c>
      <c r="H14" s="184">
        <v>0.433</v>
      </c>
      <c r="I14" s="184">
        <v>0.433</v>
      </c>
      <c r="J14" s="184">
        <v>0.433</v>
      </c>
      <c r="K14" s="184">
        <v>0.433</v>
      </c>
      <c r="L14" s="184">
        <v>0.433</v>
      </c>
      <c r="M14" s="184">
        <v>0.433</v>
      </c>
      <c r="N14" s="184">
        <v>0.433</v>
      </c>
      <c r="P14" s="119">
        <f t="shared" si="0"/>
        <v>0.433</v>
      </c>
    </row>
    <row r="15" spans="2:16" x14ac:dyDescent="0.25">
      <c r="B15" s="184">
        <v>2270001000</v>
      </c>
      <c r="C15" s="184">
        <v>300</v>
      </c>
      <c r="D15" s="184">
        <v>600</v>
      </c>
      <c r="E15" s="184">
        <v>0.433</v>
      </c>
      <c r="F15" s="184">
        <v>0.433</v>
      </c>
      <c r="G15" s="184">
        <v>0.433</v>
      </c>
      <c r="H15" s="184">
        <v>0.433</v>
      </c>
      <c r="I15" s="184">
        <v>0.433</v>
      </c>
      <c r="J15" s="184">
        <v>0.433</v>
      </c>
      <c r="K15" s="184">
        <v>0.433</v>
      </c>
      <c r="L15" s="184">
        <v>0.433</v>
      </c>
      <c r="M15" s="184">
        <v>0.433</v>
      </c>
      <c r="N15" s="184">
        <v>0.433</v>
      </c>
      <c r="P15" s="119">
        <f t="shared" si="0"/>
        <v>0.433</v>
      </c>
    </row>
    <row r="16" spans="2:16" x14ac:dyDescent="0.25">
      <c r="B16" s="184">
        <v>2270001000</v>
      </c>
      <c r="C16" s="184">
        <v>600</v>
      </c>
      <c r="D16" s="184">
        <v>750</v>
      </c>
      <c r="E16" s="184">
        <v>0.433</v>
      </c>
      <c r="F16" s="184">
        <v>0.433</v>
      </c>
      <c r="G16" s="184">
        <v>0.433</v>
      </c>
      <c r="H16" s="184">
        <v>0.433</v>
      </c>
      <c r="I16" s="184">
        <v>0.433</v>
      </c>
      <c r="J16" s="184">
        <v>0.433</v>
      </c>
      <c r="K16" s="184">
        <v>0.433</v>
      </c>
      <c r="L16" s="184">
        <v>0.433</v>
      </c>
      <c r="M16" s="184">
        <v>0.433</v>
      </c>
      <c r="N16" s="184">
        <v>0.433</v>
      </c>
      <c r="P16" s="119">
        <f t="shared" si="0"/>
        <v>0.433</v>
      </c>
    </row>
    <row r="17" spans="2:16" x14ac:dyDescent="0.25">
      <c r="B17" s="184">
        <v>2270001000</v>
      </c>
      <c r="C17" s="184">
        <v>750</v>
      </c>
      <c r="D17" s="184">
        <v>9999</v>
      </c>
      <c r="E17" s="184">
        <v>0.433</v>
      </c>
      <c r="F17" s="184">
        <v>0.433</v>
      </c>
      <c r="G17" s="184">
        <v>0.433</v>
      </c>
      <c r="H17" s="184">
        <v>0.433</v>
      </c>
      <c r="I17" s="184">
        <v>0.433</v>
      </c>
      <c r="J17" s="184">
        <v>0.433</v>
      </c>
      <c r="K17" s="184">
        <v>0.433</v>
      </c>
      <c r="L17" s="184">
        <v>0.433</v>
      </c>
      <c r="M17" s="184">
        <v>0.433</v>
      </c>
      <c r="N17" s="184">
        <v>0.433</v>
      </c>
      <c r="P17" s="119">
        <f t="shared" si="0"/>
        <v>0.433</v>
      </c>
    </row>
    <row r="18" spans="2:16" x14ac:dyDescent="0.25">
      <c r="B18" s="185">
        <v>2270001030</v>
      </c>
      <c r="C18" s="185">
        <v>0</v>
      </c>
      <c r="D18" s="185">
        <v>100</v>
      </c>
      <c r="E18" s="185">
        <v>0.40799999999999997</v>
      </c>
      <c r="F18" s="185">
        <v>0.40799999999999997</v>
      </c>
      <c r="G18" s="185">
        <v>0.40799999999999997</v>
      </c>
      <c r="H18" s="185">
        <v>0.40799999999999997</v>
      </c>
      <c r="I18" s="185">
        <v>0.40799999999999997</v>
      </c>
      <c r="J18" s="185">
        <v>0.40799999999999997</v>
      </c>
      <c r="K18" s="185">
        <v>0.40799999999999997</v>
      </c>
      <c r="L18" s="185">
        <v>0.40799999999999997</v>
      </c>
      <c r="M18" s="185">
        <v>0.40799999999999997</v>
      </c>
      <c r="N18" s="185">
        <v>0.40799999999999997</v>
      </c>
      <c r="P18" s="119">
        <f t="shared" si="0"/>
        <v>0.40799999999999997</v>
      </c>
    </row>
    <row r="19" spans="2:16" x14ac:dyDescent="0.25">
      <c r="B19" s="185">
        <v>2270001030</v>
      </c>
      <c r="C19" s="185">
        <v>100</v>
      </c>
      <c r="D19" s="185">
        <v>9999</v>
      </c>
      <c r="E19" s="185">
        <v>0.36699999999999999</v>
      </c>
      <c r="F19" s="185">
        <v>0.36699999999999999</v>
      </c>
      <c r="G19" s="185">
        <v>0.36699999999999999</v>
      </c>
      <c r="H19" s="185">
        <v>0.36699999999999999</v>
      </c>
      <c r="I19" s="185">
        <v>0.36699999999999999</v>
      </c>
      <c r="J19" s="185">
        <v>0.36699999999999999</v>
      </c>
      <c r="K19" s="185">
        <v>0.36699999999999999</v>
      </c>
      <c r="L19" s="185">
        <v>0.36699999999999999</v>
      </c>
      <c r="M19" s="185">
        <v>0.36699999999999999</v>
      </c>
      <c r="N19" s="185">
        <v>0.36699999999999999</v>
      </c>
      <c r="P19" s="119">
        <f t="shared" si="0"/>
        <v>0.36699999999999999</v>
      </c>
    </row>
    <row r="20" spans="2:16" x14ac:dyDescent="0.25">
      <c r="B20" s="184">
        <v>2270002003</v>
      </c>
      <c r="C20" s="184">
        <v>0</v>
      </c>
      <c r="D20" s="184">
        <v>11</v>
      </c>
      <c r="E20" s="184">
        <v>0.41199999999999998</v>
      </c>
      <c r="F20" s="184">
        <v>0.41199999999999998</v>
      </c>
      <c r="G20" s="184">
        <v>0.41199999999999998</v>
      </c>
      <c r="H20" s="184">
        <v>0.41199999999999998</v>
      </c>
      <c r="I20" s="184">
        <v>0.41199999999999998</v>
      </c>
      <c r="J20" s="184">
        <v>0.41199999999999998</v>
      </c>
      <c r="K20" s="184">
        <v>0.41199999999999998</v>
      </c>
      <c r="L20" s="184">
        <v>0.41199999999999998</v>
      </c>
      <c r="M20" s="184">
        <v>0.41199999999999998</v>
      </c>
      <c r="N20" s="184">
        <v>0.41199999999999998</v>
      </c>
      <c r="P20" s="119">
        <f t="shared" si="0"/>
        <v>0.41199999999999998</v>
      </c>
    </row>
    <row r="21" spans="2:16" x14ac:dyDescent="0.25">
      <c r="B21" s="184">
        <v>2270002003</v>
      </c>
      <c r="C21" s="184">
        <v>11</v>
      </c>
      <c r="D21" s="184">
        <v>16</v>
      </c>
      <c r="E21" s="184">
        <v>0.41199999999999998</v>
      </c>
      <c r="F21" s="184">
        <v>0.41199999999999998</v>
      </c>
      <c r="G21" s="184">
        <v>0.41199999999999998</v>
      </c>
      <c r="H21" s="184">
        <v>0.41199999999999998</v>
      </c>
      <c r="I21" s="184">
        <v>0.41199999999999998</v>
      </c>
      <c r="J21" s="184">
        <v>0.41199999999999998</v>
      </c>
      <c r="K21" s="184">
        <v>0.41199999999999998</v>
      </c>
      <c r="L21" s="184">
        <v>0.41199999999999998</v>
      </c>
      <c r="M21" s="184">
        <v>0.41199999999999998</v>
      </c>
      <c r="N21" s="184">
        <v>0.41199999999999998</v>
      </c>
      <c r="P21" s="119">
        <f t="shared" si="0"/>
        <v>0.41199999999999998</v>
      </c>
    </row>
    <row r="22" spans="2:16" x14ac:dyDescent="0.25">
      <c r="B22" s="184">
        <v>2270002003</v>
      </c>
      <c r="C22" s="184">
        <v>16</v>
      </c>
      <c r="D22" s="184">
        <v>25</v>
      </c>
      <c r="E22" s="184">
        <v>0.41199999999999998</v>
      </c>
      <c r="F22" s="184">
        <v>0.41199999999999998</v>
      </c>
      <c r="G22" s="184">
        <v>0.41199999999999998</v>
      </c>
      <c r="H22" s="184">
        <v>0.41199999999999998</v>
      </c>
      <c r="I22" s="184">
        <v>0.41199999999999998</v>
      </c>
      <c r="J22" s="184">
        <v>0.41199999999999998</v>
      </c>
      <c r="K22" s="184">
        <v>0.41199999999999998</v>
      </c>
      <c r="L22" s="184">
        <v>0.41199999999999998</v>
      </c>
      <c r="M22" s="184">
        <v>0.41199999999999998</v>
      </c>
      <c r="N22" s="184">
        <v>0.41199999999999998</v>
      </c>
      <c r="P22" s="119">
        <f t="shared" si="0"/>
        <v>0.41199999999999998</v>
      </c>
    </row>
    <row r="23" spans="2:16" x14ac:dyDescent="0.25">
      <c r="B23" s="184">
        <v>2270002003</v>
      </c>
      <c r="C23" s="184">
        <v>25</v>
      </c>
      <c r="D23" s="184">
        <v>50</v>
      </c>
      <c r="E23" s="184">
        <v>0.41199999999999998</v>
      </c>
      <c r="F23" s="184">
        <v>0.41199999999999998</v>
      </c>
      <c r="G23" s="184">
        <v>0.41199999999999998</v>
      </c>
      <c r="H23" s="184">
        <v>0.41199999999999998</v>
      </c>
      <c r="I23" s="184">
        <v>0.41199999999999998</v>
      </c>
      <c r="J23" s="184">
        <v>0.41199999999999998</v>
      </c>
      <c r="K23" s="184">
        <v>0.41199999999999998</v>
      </c>
      <c r="L23" s="184">
        <v>0.41199999999999998</v>
      </c>
      <c r="M23" s="184">
        <v>0.41199999999999998</v>
      </c>
      <c r="N23" s="184">
        <v>0.41199999999999998</v>
      </c>
      <c r="P23" s="119">
        <f t="shared" si="0"/>
        <v>0.41199999999999998</v>
      </c>
    </row>
    <row r="24" spans="2:16" x14ac:dyDescent="0.25">
      <c r="B24" s="184">
        <v>2270002003</v>
      </c>
      <c r="C24" s="184">
        <v>50</v>
      </c>
      <c r="D24" s="184">
        <v>100</v>
      </c>
      <c r="E24" s="184">
        <v>0.41199999999999998</v>
      </c>
      <c r="F24" s="184">
        <v>0.41199999999999998</v>
      </c>
      <c r="G24" s="184">
        <v>0.41199999999999998</v>
      </c>
      <c r="H24" s="184">
        <v>0.41199999999999998</v>
      </c>
      <c r="I24" s="184">
        <v>0.41199999999999998</v>
      </c>
      <c r="J24" s="184">
        <v>0.41199999999999998</v>
      </c>
      <c r="K24" s="184">
        <v>0.41199999999999998</v>
      </c>
      <c r="L24" s="184">
        <v>0.41199999999999998</v>
      </c>
      <c r="M24" s="184">
        <v>0.41199999999999998</v>
      </c>
      <c r="N24" s="184">
        <v>0.41199999999999998</v>
      </c>
      <c r="P24" s="119">
        <f t="shared" si="0"/>
        <v>0.41199999999999998</v>
      </c>
    </row>
    <row r="25" spans="2:16" x14ac:dyDescent="0.25">
      <c r="B25" s="184">
        <v>2270002003</v>
      </c>
      <c r="C25" s="184">
        <v>100</v>
      </c>
      <c r="D25" s="184">
        <v>175</v>
      </c>
      <c r="E25" s="184">
        <v>0.371</v>
      </c>
      <c r="F25" s="184">
        <v>0.371</v>
      </c>
      <c r="G25" s="184">
        <v>0.371</v>
      </c>
      <c r="H25" s="184">
        <v>0.371</v>
      </c>
      <c r="I25" s="184">
        <v>0.371</v>
      </c>
      <c r="J25" s="184">
        <v>0.371</v>
      </c>
      <c r="K25" s="184">
        <v>0.371</v>
      </c>
      <c r="L25" s="184">
        <v>0.371</v>
      </c>
      <c r="M25" s="184">
        <v>0.371</v>
      </c>
      <c r="N25" s="184">
        <v>0.371</v>
      </c>
      <c r="P25" s="119">
        <f t="shared" si="0"/>
        <v>0.371</v>
      </c>
    </row>
    <row r="26" spans="2:16" x14ac:dyDescent="0.25">
      <c r="B26" s="184">
        <v>2270002003</v>
      </c>
      <c r="C26" s="184">
        <v>175</v>
      </c>
      <c r="D26" s="184">
        <v>300</v>
      </c>
      <c r="E26" s="184">
        <v>0.371</v>
      </c>
      <c r="F26" s="184">
        <v>0.371</v>
      </c>
      <c r="G26" s="184">
        <v>0.371</v>
      </c>
      <c r="H26" s="184">
        <v>0.371</v>
      </c>
      <c r="I26" s="184">
        <v>0.371</v>
      </c>
      <c r="J26" s="184">
        <v>0.371</v>
      </c>
      <c r="K26" s="184">
        <v>0.371</v>
      </c>
      <c r="L26" s="184">
        <v>0.371</v>
      </c>
      <c r="M26" s="184">
        <v>0.371</v>
      </c>
      <c r="N26" s="184">
        <v>0.371</v>
      </c>
      <c r="P26" s="119">
        <f t="shared" si="0"/>
        <v>0.371</v>
      </c>
    </row>
    <row r="27" spans="2:16" x14ac:dyDescent="0.25">
      <c r="B27" s="184">
        <v>2270002003</v>
      </c>
      <c r="C27" s="184">
        <v>300</v>
      </c>
      <c r="D27" s="184">
        <v>600</v>
      </c>
      <c r="E27" s="184">
        <v>0.371</v>
      </c>
      <c r="F27" s="184">
        <v>0.371</v>
      </c>
      <c r="G27" s="184">
        <v>0.371</v>
      </c>
      <c r="H27" s="184">
        <v>0.371</v>
      </c>
      <c r="I27" s="184">
        <v>0.371</v>
      </c>
      <c r="J27" s="184">
        <v>0.371</v>
      </c>
      <c r="K27" s="184">
        <v>0.371</v>
      </c>
      <c r="L27" s="184">
        <v>0.371</v>
      </c>
      <c r="M27" s="184">
        <v>0.371</v>
      </c>
      <c r="N27" s="184">
        <v>0.371</v>
      </c>
      <c r="P27" s="119">
        <f t="shared" si="0"/>
        <v>0.371</v>
      </c>
    </row>
    <row r="28" spans="2:16" x14ac:dyDescent="0.25">
      <c r="B28" s="184">
        <v>2270002003</v>
      </c>
      <c r="C28" s="184">
        <v>600</v>
      </c>
      <c r="D28" s="184">
        <v>750</v>
      </c>
      <c r="E28" s="184">
        <v>0.371</v>
      </c>
      <c r="F28" s="184">
        <v>0.371</v>
      </c>
      <c r="G28" s="184">
        <v>0.371</v>
      </c>
      <c r="H28" s="184">
        <v>0.371</v>
      </c>
      <c r="I28" s="184">
        <v>0.371</v>
      </c>
      <c r="J28" s="184">
        <v>0.371</v>
      </c>
      <c r="K28" s="184">
        <v>0.371</v>
      </c>
      <c r="L28" s="184">
        <v>0.371</v>
      </c>
      <c r="M28" s="184">
        <v>0.371</v>
      </c>
      <c r="N28" s="184">
        <v>0.371</v>
      </c>
      <c r="P28" s="119">
        <f t="shared" si="0"/>
        <v>0.371</v>
      </c>
    </row>
    <row r="29" spans="2:16" x14ac:dyDescent="0.25">
      <c r="B29" s="184">
        <v>2270002003</v>
      </c>
      <c r="C29" s="184">
        <v>750</v>
      </c>
      <c r="D29" s="184">
        <v>9999</v>
      </c>
      <c r="E29" s="184">
        <v>0.371</v>
      </c>
      <c r="F29" s="184">
        <v>0.371</v>
      </c>
      <c r="G29" s="184">
        <v>0.371</v>
      </c>
      <c r="H29" s="184">
        <v>0.371</v>
      </c>
      <c r="I29" s="184">
        <v>0.371</v>
      </c>
      <c r="J29" s="184">
        <v>0.371</v>
      </c>
      <c r="K29" s="184">
        <v>0.371</v>
      </c>
      <c r="L29" s="184">
        <v>0.371</v>
      </c>
      <c r="M29" s="184">
        <v>0.371</v>
      </c>
      <c r="N29" s="184">
        <v>0.371</v>
      </c>
      <c r="P29" s="119">
        <f t="shared" si="0"/>
        <v>0.371</v>
      </c>
    </row>
    <row r="30" spans="2:16" x14ac:dyDescent="0.25">
      <c r="B30" s="184">
        <v>2270002006</v>
      </c>
      <c r="C30" s="184">
        <v>0</v>
      </c>
      <c r="D30" s="184">
        <v>11</v>
      </c>
      <c r="E30" s="184">
        <v>0.40799999999999997</v>
      </c>
      <c r="F30" s="184">
        <v>0.40799999999999997</v>
      </c>
      <c r="G30" s="184">
        <v>0.40799999999999997</v>
      </c>
      <c r="H30" s="184">
        <v>0.40799999999999997</v>
      </c>
      <c r="I30" s="184">
        <v>0.40799999999999997</v>
      </c>
      <c r="J30" s="184">
        <v>0.40799999999999997</v>
      </c>
      <c r="K30" s="184">
        <v>0.40799999999999997</v>
      </c>
      <c r="L30" s="184">
        <v>0.40799999999999997</v>
      </c>
      <c r="M30" s="184">
        <v>0.40799999999999997</v>
      </c>
      <c r="N30" s="184">
        <v>0.40799999999999997</v>
      </c>
      <c r="P30" s="119">
        <f t="shared" si="0"/>
        <v>0.40799999999999997</v>
      </c>
    </row>
    <row r="31" spans="2:16" x14ac:dyDescent="0.25">
      <c r="B31" s="184">
        <v>2270002006</v>
      </c>
      <c r="C31" s="184">
        <v>11</v>
      </c>
      <c r="D31" s="184">
        <v>16</v>
      </c>
      <c r="E31" s="184">
        <v>0.40799999999999997</v>
      </c>
      <c r="F31" s="184">
        <v>0.40799999999999997</v>
      </c>
      <c r="G31" s="184">
        <v>0.40799999999999997</v>
      </c>
      <c r="H31" s="184">
        <v>0.40799999999999997</v>
      </c>
      <c r="I31" s="184">
        <v>0.40799999999999997</v>
      </c>
      <c r="J31" s="184">
        <v>0.40799999999999997</v>
      </c>
      <c r="K31" s="184">
        <v>0.40799999999999997</v>
      </c>
      <c r="L31" s="184">
        <v>0.40799999999999997</v>
      </c>
      <c r="M31" s="184">
        <v>0.40799999999999997</v>
      </c>
      <c r="N31" s="184">
        <v>0.40799999999999997</v>
      </c>
      <c r="P31" s="119">
        <f t="shared" si="0"/>
        <v>0.40799999999999997</v>
      </c>
    </row>
    <row r="32" spans="2:16" x14ac:dyDescent="0.25">
      <c r="B32" s="184">
        <v>2270002006</v>
      </c>
      <c r="C32" s="184">
        <v>16</v>
      </c>
      <c r="D32" s="184">
        <v>25</v>
      </c>
      <c r="E32" s="184">
        <v>0.40799999999999997</v>
      </c>
      <c r="F32" s="184">
        <v>0.40799999999999997</v>
      </c>
      <c r="G32" s="184">
        <v>0.40799999999999997</v>
      </c>
      <c r="H32" s="184">
        <v>0.40799999999999997</v>
      </c>
      <c r="I32" s="184">
        <v>0.40799999999999997</v>
      </c>
      <c r="J32" s="184">
        <v>0.40799999999999997</v>
      </c>
      <c r="K32" s="184">
        <v>0.40799999999999997</v>
      </c>
      <c r="L32" s="184">
        <v>0.40799999999999997</v>
      </c>
      <c r="M32" s="184">
        <v>0.40799999999999997</v>
      </c>
      <c r="N32" s="184">
        <v>0.40799999999999997</v>
      </c>
      <c r="P32" s="119">
        <f t="shared" si="0"/>
        <v>0.40799999999999997</v>
      </c>
    </row>
    <row r="33" spans="2:16" x14ac:dyDescent="0.25">
      <c r="B33" s="184">
        <v>2270002006</v>
      </c>
      <c r="C33" s="184">
        <v>25</v>
      </c>
      <c r="D33" s="184">
        <v>50</v>
      </c>
      <c r="E33" s="184">
        <v>0.40799999999999997</v>
      </c>
      <c r="F33" s="184">
        <v>0.40799999999999997</v>
      </c>
      <c r="G33" s="184">
        <v>0.40799999999999997</v>
      </c>
      <c r="H33" s="184">
        <v>0.40799999999999997</v>
      </c>
      <c r="I33" s="184">
        <v>0.40799999999999997</v>
      </c>
      <c r="J33" s="184">
        <v>0.40799999999999997</v>
      </c>
      <c r="K33" s="184">
        <v>0.40799999999999997</v>
      </c>
      <c r="L33" s="184">
        <v>0.40799999999999997</v>
      </c>
      <c r="M33" s="184">
        <v>0.40799999999999997</v>
      </c>
      <c r="N33" s="184">
        <v>0.40799999999999997</v>
      </c>
      <c r="P33" s="119">
        <f t="shared" si="0"/>
        <v>0.40799999999999997</v>
      </c>
    </row>
    <row r="34" spans="2:16" x14ac:dyDescent="0.25">
      <c r="B34" s="184">
        <v>2270002006</v>
      </c>
      <c r="C34" s="184">
        <v>50</v>
      </c>
      <c r="D34" s="184">
        <v>100</v>
      </c>
      <c r="E34" s="184">
        <v>0.40799999999999997</v>
      </c>
      <c r="F34" s="184">
        <v>0.40799999999999997</v>
      </c>
      <c r="G34" s="184">
        <v>0.40799999999999997</v>
      </c>
      <c r="H34" s="184">
        <v>0.40799999999999997</v>
      </c>
      <c r="I34" s="184">
        <v>0.40799999999999997</v>
      </c>
      <c r="J34" s="184">
        <v>0.40799999999999997</v>
      </c>
      <c r="K34" s="184">
        <v>0.40799999999999997</v>
      </c>
      <c r="L34" s="184">
        <v>0.40799999999999997</v>
      </c>
      <c r="M34" s="184">
        <v>0.40799999999999997</v>
      </c>
      <c r="N34" s="184">
        <v>0.40799999999999997</v>
      </c>
      <c r="P34" s="119">
        <f t="shared" si="0"/>
        <v>0.40799999999999997</v>
      </c>
    </row>
    <row r="35" spans="2:16" x14ac:dyDescent="0.25">
      <c r="B35" s="184">
        <v>2270002006</v>
      </c>
      <c r="C35" s="184">
        <v>100</v>
      </c>
      <c r="D35" s="184">
        <v>175</v>
      </c>
      <c r="E35" s="184">
        <v>0.36699999999999999</v>
      </c>
      <c r="F35" s="184">
        <v>0.36699999999999999</v>
      </c>
      <c r="G35" s="184">
        <v>0.36699999999999999</v>
      </c>
      <c r="H35" s="184">
        <v>0.36699999999999999</v>
      </c>
      <c r="I35" s="184">
        <v>0.36699999999999999</v>
      </c>
      <c r="J35" s="184">
        <v>0.36699999999999999</v>
      </c>
      <c r="K35" s="184">
        <v>0.36699999999999999</v>
      </c>
      <c r="L35" s="184">
        <v>0.36699999999999999</v>
      </c>
      <c r="M35" s="184">
        <v>0.36699999999999999</v>
      </c>
      <c r="N35" s="184">
        <v>0.36699999999999999</v>
      </c>
      <c r="P35" s="119">
        <f t="shared" si="0"/>
        <v>0.36699999999999999</v>
      </c>
    </row>
    <row r="36" spans="2:16" x14ac:dyDescent="0.25">
      <c r="B36" s="184">
        <v>2270002006</v>
      </c>
      <c r="C36" s="184">
        <v>175</v>
      </c>
      <c r="D36" s="184">
        <v>300</v>
      </c>
      <c r="E36" s="184">
        <v>0.36699999999999999</v>
      </c>
      <c r="F36" s="184">
        <v>0.36699999999999999</v>
      </c>
      <c r="G36" s="184">
        <v>0.36699999999999999</v>
      </c>
      <c r="H36" s="184">
        <v>0.36699999999999999</v>
      </c>
      <c r="I36" s="184">
        <v>0.36699999999999999</v>
      </c>
      <c r="J36" s="184">
        <v>0.36699999999999999</v>
      </c>
      <c r="K36" s="184">
        <v>0.36699999999999999</v>
      </c>
      <c r="L36" s="184">
        <v>0.36699999999999999</v>
      </c>
      <c r="M36" s="184">
        <v>0.36699999999999999</v>
      </c>
      <c r="N36" s="184">
        <v>0.36699999999999999</v>
      </c>
      <c r="P36" s="119">
        <f t="shared" si="0"/>
        <v>0.36699999999999999</v>
      </c>
    </row>
    <row r="37" spans="2:16" x14ac:dyDescent="0.25">
      <c r="B37" s="184">
        <v>2270002006</v>
      </c>
      <c r="C37" s="184">
        <v>300</v>
      </c>
      <c r="D37" s="184">
        <v>600</v>
      </c>
      <c r="E37" s="184">
        <v>0.36699999999999999</v>
      </c>
      <c r="F37" s="184">
        <v>0.36699999999999999</v>
      </c>
      <c r="G37" s="184">
        <v>0.36699999999999999</v>
      </c>
      <c r="H37" s="184">
        <v>0.36699999999999999</v>
      </c>
      <c r="I37" s="184">
        <v>0.36699999999999999</v>
      </c>
      <c r="J37" s="184">
        <v>0.36699999999999999</v>
      </c>
      <c r="K37" s="184">
        <v>0.36699999999999999</v>
      </c>
      <c r="L37" s="184">
        <v>0.36699999999999999</v>
      </c>
      <c r="M37" s="184">
        <v>0.36699999999999999</v>
      </c>
      <c r="N37" s="184">
        <v>0.36699999999999999</v>
      </c>
      <c r="P37" s="119">
        <f t="shared" si="0"/>
        <v>0.36699999999999999</v>
      </c>
    </row>
    <row r="38" spans="2:16" x14ac:dyDescent="0.25">
      <c r="B38" s="184">
        <v>2270002006</v>
      </c>
      <c r="C38" s="184">
        <v>600</v>
      </c>
      <c r="D38" s="184">
        <v>750</v>
      </c>
      <c r="E38" s="184">
        <v>0.36699999999999999</v>
      </c>
      <c r="F38" s="184">
        <v>0.36699999999999999</v>
      </c>
      <c r="G38" s="184">
        <v>0.36699999999999999</v>
      </c>
      <c r="H38" s="184">
        <v>0.36699999999999999</v>
      </c>
      <c r="I38" s="184">
        <v>0.36699999999999999</v>
      </c>
      <c r="J38" s="184">
        <v>0.36699999999999999</v>
      </c>
      <c r="K38" s="184">
        <v>0.36699999999999999</v>
      </c>
      <c r="L38" s="184">
        <v>0.36699999999999999</v>
      </c>
      <c r="M38" s="184">
        <v>0.36699999999999999</v>
      </c>
      <c r="N38" s="184">
        <v>0.36699999999999999</v>
      </c>
      <c r="P38" s="119">
        <f t="shared" si="0"/>
        <v>0.36699999999999999</v>
      </c>
    </row>
    <row r="39" spans="2:16" x14ac:dyDescent="0.25">
      <c r="B39" s="184">
        <v>2270002006</v>
      </c>
      <c r="C39" s="184">
        <v>750</v>
      </c>
      <c r="D39" s="184">
        <v>9999</v>
      </c>
      <c r="E39" s="184">
        <v>0.36699999999999999</v>
      </c>
      <c r="F39" s="184">
        <v>0.36699999999999999</v>
      </c>
      <c r="G39" s="184">
        <v>0.36699999999999999</v>
      </c>
      <c r="H39" s="184">
        <v>0.36699999999999999</v>
      </c>
      <c r="I39" s="184">
        <v>0.36699999999999999</v>
      </c>
      <c r="J39" s="184">
        <v>0.36699999999999999</v>
      </c>
      <c r="K39" s="184">
        <v>0.36699999999999999</v>
      </c>
      <c r="L39" s="184">
        <v>0.36699999999999999</v>
      </c>
      <c r="M39" s="184">
        <v>0.36699999999999999</v>
      </c>
      <c r="N39" s="184">
        <v>0.36699999999999999</v>
      </c>
      <c r="P39" s="119">
        <f t="shared" si="0"/>
        <v>0.36699999999999999</v>
      </c>
    </row>
    <row r="40" spans="2:16" x14ac:dyDescent="0.25">
      <c r="B40" s="184">
        <v>2270002009</v>
      </c>
      <c r="C40" s="184">
        <v>0</v>
      </c>
      <c r="D40" s="184">
        <v>11</v>
      </c>
      <c r="E40" s="184">
        <v>0.40799999999999997</v>
      </c>
      <c r="F40" s="184">
        <v>0.40799999999999997</v>
      </c>
      <c r="G40" s="184">
        <v>0.40799999999999997</v>
      </c>
      <c r="H40" s="184">
        <v>0.40799999999999997</v>
      </c>
      <c r="I40" s="184">
        <v>0.40799999999999997</v>
      </c>
      <c r="J40" s="184">
        <v>0.40799999999999997</v>
      </c>
      <c r="K40" s="184">
        <v>0.40799999999999997</v>
      </c>
      <c r="L40" s="184">
        <v>0.40799999999999997</v>
      </c>
      <c r="M40" s="184">
        <v>0.40799999999999997</v>
      </c>
      <c r="N40" s="184">
        <v>0.40799999999999997</v>
      </c>
      <c r="P40" s="119">
        <f t="shared" si="0"/>
        <v>0.40799999999999997</v>
      </c>
    </row>
    <row r="41" spans="2:16" x14ac:dyDescent="0.25">
      <c r="B41" s="184">
        <v>2270002009</v>
      </c>
      <c r="C41" s="184">
        <v>11</v>
      </c>
      <c r="D41" s="184">
        <v>16</v>
      </c>
      <c r="E41" s="184">
        <v>0.40799999999999997</v>
      </c>
      <c r="F41" s="184">
        <v>0.40799999999999997</v>
      </c>
      <c r="G41" s="184">
        <v>0.40799999999999997</v>
      </c>
      <c r="H41" s="184">
        <v>0.40799999999999997</v>
      </c>
      <c r="I41" s="184">
        <v>0.40799999999999997</v>
      </c>
      <c r="J41" s="184">
        <v>0.40799999999999997</v>
      </c>
      <c r="K41" s="184">
        <v>0.40799999999999997</v>
      </c>
      <c r="L41" s="184">
        <v>0.40799999999999997</v>
      </c>
      <c r="M41" s="184">
        <v>0.40799999999999997</v>
      </c>
      <c r="N41" s="184">
        <v>0.40799999999999997</v>
      </c>
      <c r="P41" s="119">
        <f t="shared" si="0"/>
        <v>0.40799999999999997</v>
      </c>
    </row>
    <row r="42" spans="2:16" x14ac:dyDescent="0.25">
      <c r="B42" s="184">
        <v>2270002009</v>
      </c>
      <c r="C42" s="184">
        <v>16</v>
      </c>
      <c r="D42" s="184">
        <v>25</v>
      </c>
      <c r="E42" s="184">
        <v>0.40799999999999997</v>
      </c>
      <c r="F42" s="184">
        <v>0.40799999999999997</v>
      </c>
      <c r="G42" s="184">
        <v>0.40799999999999997</v>
      </c>
      <c r="H42" s="184">
        <v>0.40799999999999997</v>
      </c>
      <c r="I42" s="184">
        <v>0.40799999999999997</v>
      </c>
      <c r="J42" s="184">
        <v>0.40799999999999997</v>
      </c>
      <c r="K42" s="184">
        <v>0.40799999999999997</v>
      </c>
      <c r="L42" s="184">
        <v>0.40799999999999997</v>
      </c>
      <c r="M42" s="184">
        <v>0.40799999999999997</v>
      </c>
      <c r="N42" s="184">
        <v>0.40799999999999997</v>
      </c>
      <c r="P42" s="119">
        <f t="shared" si="0"/>
        <v>0.40799999999999997</v>
      </c>
    </row>
    <row r="43" spans="2:16" x14ac:dyDescent="0.25">
      <c r="B43" s="184">
        <v>2270002009</v>
      </c>
      <c r="C43" s="184">
        <v>25</v>
      </c>
      <c r="D43" s="184">
        <v>50</v>
      </c>
      <c r="E43" s="184">
        <v>0.40799999999999997</v>
      </c>
      <c r="F43" s="184">
        <v>0.40799999999999997</v>
      </c>
      <c r="G43" s="184">
        <v>0.40799999999999997</v>
      </c>
      <c r="H43" s="184">
        <v>0.40799999999999997</v>
      </c>
      <c r="I43" s="184">
        <v>0.40799999999999997</v>
      </c>
      <c r="J43" s="184">
        <v>0.40799999999999997</v>
      </c>
      <c r="K43" s="184">
        <v>0.40799999999999997</v>
      </c>
      <c r="L43" s="184">
        <v>0.40799999999999997</v>
      </c>
      <c r="M43" s="184">
        <v>0.40799999999999997</v>
      </c>
      <c r="N43" s="184">
        <v>0.40799999999999997</v>
      </c>
      <c r="P43" s="119">
        <f t="shared" si="0"/>
        <v>0.40799999999999997</v>
      </c>
    </row>
    <row r="44" spans="2:16" x14ac:dyDescent="0.25">
      <c r="B44" s="184">
        <v>2270002009</v>
      </c>
      <c r="C44" s="184">
        <v>50</v>
      </c>
      <c r="D44" s="184">
        <v>100</v>
      </c>
      <c r="E44" s="184">
        <v>0.40799999999999997</v>
      </c>
      <c r="F44" s="184">
        <v>0.40799999999999997</v>
      </c>
      <c r="G44" s="184">
        <v>0.40799999999999997</v>
      </c>
      <c r="H44" s="184">
        <v>0.40799999999999997</v>
      </c>
      <c r="I44" s="184">
        <v>0.40799999999999997</v>
      </c>
      <c r="J44" s="184">
        <v>0.40799999999999997</v>
      </c>
      <c r="K44" s="184">
        <v>0.40799999999999997</v>
      </c>
      <c r="L44" s="184">
        <v>0.40799999999999997</v>
      </c>
      <c r="M44" s="184">
        <v>0.40799999999999997</v>
      </c>
      <c r="N44" s="184">
        <v>0.40799999999999997</v>
      </c>
      <c r="P44" s="119">
        <f t="shared" si="0"/>
        <v>0.40799999999999997</v>
      </c>
    </row>
    <row r="45" spans="2:16" x14ac:dyDescent="0.25">
      <c r="B45" s="184">
        <v>2270002009</v>
      </c>
      <c r="C45" s="184">
        <v>100</v>
      </c>
      <c r="D45" s="184">
        <v>175</v>
      </c>
      <c r="E45" s="184">
        <v>0.36699999999999999</v>
      </c>
      <c r="F45" s="184">
        <v>0.36699999999999999</v>
      </c>
      <c r="G45" s="184">
        <v>0.36699999999999999</v>
      </c>
      <c r="H45" s="184">
        <v>0.36699999999999999</v>
      </c>
      <c r="I45" s="184">
        <v>0.36699999999999999</v>
      </c>
      <c r="J45" s="184">
        <v>0.36699999999999999</v>
      </c>
      <c r="K45" s="184">
        <v>0.36699999999999999</v>
      </c>
      <c r="L45" s="184">
        <v>0.36699999999999999</v>
      </c>
      <c r="M45" s="184">
        <v>0.36699999999999999</v>
      </c>
      <c r="N45" s="184">
        <v>0.36699999999999999</v>
      </c>
      <c r="P45" s="119">
        <f t="shared" si="0"/>
        <v>0.36699999999999999</v>
      </c>
    </row>
    <row r="46" spans="2:16" x14ac:dyDescent="0.25">
      <c r="B46" s="184">
        <v>2270002009</v>
      </c>
      <c r="C46" s="184">
        <v>175</v>
      </c>
      <c r="D46" s="184">
        <v>300</v>
      </c>
      <c r="E46" s="184">
        <v>0.36699999999999999</v>
      </c>
      <c r="F46" s="184">
        <v>0.36699999999999999</v>
      </c>
      <c r="G46" s="184">
        <v>0.36699999999999999</v>
      </c>
      <c r="H46" s="184">
        <v>0.36699999999999999</v>
      </c>
      <c r="I46" s="184">
        <v>0.36699999999999999</v>
      </c>
      <c r="J46" s="184">
        <v>0.36699999999999999</v>
      </c>
      <c r="K46" s="184">
        <v>0.36699999999999999</v>
      </c>
      <c r="L46" s="184">
        <v>0.36699999999999999</v>
      </c>
      <c r="M46" s="184">
        <v>0.36699999999999999</v>
      </c>
      <c r="N46" s="184">
        <v>0.36699999999999999</v>
      </c>
      <c r="P46" s="119">
        <f t="shared" si="0"/>
        <v>0.36699999999999999</v>
      </c>
    </row>
    <row r="47" spans="2:16" x14ac:dyDescent="0.25">
      <c r="B47" s="184">
        <v>2270002009</v>
      </c>
      <c r="C47" s="184">
        <v>300</v>
      </c>
      <c r="D47" s="184">
        <v>600</v>
      </c>
      <c r="E47" s="184">
        <v>0.36699999999999999</v>
      </c>
      <c r="F47" s="184">
        <v>0.36699999999999999</v>
      </c>
      <c r="G47" s="184">
        <v>0.36699999999999999</v>
      </c>
      <c r="H47" s="184">
        <v>0.36699999999999999</v>
      </c>
      <c r="I47" s="184">
        <v>0.36699999999999999</v>
      </c>
      <c r="J47" s="184">
        <v>0.36699999999999999</v>
      </c>
      <c r="K47" s="184">
        <v>0.36699999999999999</v>
      </c>
      <c r="L47" s="184">
        <v>0.36699999999999999</v>
      </c>
      <c r="M47" s="184">
        <v>0.36699999999999999</v>
      </c>
      <c r="N47" s="184">
        <v>0.36699999999999999</v>
      </c>
      <c r="P47" s="119">
        <f t="shared" si="0"/>
        <v>0.36699999999999999</v>
      </c>
    </row>
    <row r="48" spans="2:16" x14ac:dyDescent="0.25">
      <c r="B48" s="184">
        <v>2270002009</v>
      </c>
      <c r="C48" s="184">
        <v>600</v>
      </c>
      <c r="D48" s="184">
        <v>750</v>
      </c>
      <c r="E48" s="184">
        <v>0.36699999999999999</v>
      </c>
      <c r="F48" s="184">
        <v>0.36699999999999999</v>
      </c>
      <c r="G48" s="184">
        <v>0.36699999999999999</v>
      </c>
      <c r="H48" s="184">
        <v>0.36699999999999999</v>
      </c>
      <c r="I48" s="184">
        <v>0.36699999999999999</v>
      </c>
      <c r="J48" s="184">
        <v>0.36699999999999999</v>
      </c>
      <c r="K48" s="184">
        <v>0.36699999999999999</v>
      </c>
      <c r="L48" s="184">
        <v>0.36699999999999999</v>
      </c>
      <c r="M48" s="184">
        <v>0.36699999999999999</v>
      </c>
      <c r="N48" s="184">
        <v>0.36699999999999999</v>
      </c>
      <c r="P48" s="119">
        <f t="shared" si="0"/>
        <v>0.36699999999999999</v>
      </c>
    </row>
    <row r="49" spans="2:16" x14ac:dyDescent="0.25">
      <c r="B49" s="184">
        <v>2270002009</v>
      </c>
      <c r="C49" s="184">
        <v>750</v>
      </c>
      <c r="D49" s="184">
        <v>9999</v>
      </c>
      <c r="E49" s="184">
        <v>0.36699999999999999</v>
      </c>
      <c r="F49" s="184">
        <v>0.36699999999999999</v>
      </c>
      <c r="G49" s="184">
        <v>0.36699999999999999</v>
      </c>
      <c r="H49" s="184">
        <v>0.36699999999999999</v>
      </c>
      <c r="I49" s="184">
        <v>0.36699999999999999</v>
      </c>
      <c r="J49" s="184">
        <v>0.36699999999999999</v>
      </c>
      <c r="K49" s="184">
        <v>0.36699999999999999</v>
      </c>
      <c r="L49" s="184">
        <v>0.36699999999999999</v>
      </c>
      <c r="M49" s="184">
        <v>0.36699999999999999</v>
      </c>
      <c r="N49" s="184">
        <v>0.36699999999999999</v>
      </c>
      <c r="P49" s="119">
        <f t="shared" si="0"/>
        <v>0.36699999999999999</v>
      </c>
    </row>
    <row r="50" spans="2:16" x14ac:dyDescent="0.25">
      <c r="B50" s="184">
        <v>2270002015</v>
      </c>
      <c r="C50" s="184">
        <v>0</v>
      </c>
      <c r="D50" s="184">
        <v>11</v>
      </c>
      <c r="E50" s="184">
        <v>0.41199999999999998</v>
      </c>
      <c r="F50" s="184">
        <v>0.41199999999999998</v>
      </c>
      <c r="G50" s="184">
        <v>0.41199999999999998</v>
      </c>
      <c r="H50" s="184">
        <v>0.41199999999999998</v>
      </c>
      <c r="I50" s="184">
        <v>0.41199999999999998</v>
      </c>
      <c r="J50" s="184">
        <v>0.41199999999999998</v>
      </c>
      <c r="K50" s="184">
        <v>0.41199999999999998</v>
      </c>
      <c r="L50" s="184">
        <v>0.41199999999999998</v>
      </c>
      <c r="M50" s="184">
        <v>0.41199999999999998</v>
      </c>
      <c r="N50" s="184">
        <v>0.41199999999999998</v>
      </c>
      <c r="P50" s="119">
        <f t="shared" si="0"/>
        <v>0.41199999999999998</v>
      </c>
    </row>
    <row r="51" spans="2:16" x14ac:dyDescent="0.25">
      <c r="B51" s="184">
        <v>2270002015</v>
      </c>
      <c r="C51" s="184">
        <v>11</v>
      </c>
      <c r="D51" s="184">
        <v>16</v>
      </c>
      <c r="E51" s="184">
        <v>0.41199999999999998</v>
      </c>
      <c r="F51" s="184">
        <v>0.41199999999999998</v>
      </c>
      <c r="G51" s="184">
        <v>0.41199999999999998</v>
      </c>
      <c r="H51" s="184">
        <v>0.41199999999999998</v>
      </c>
      <c r="I51" s="184">
        <v>0.41199999999999998</v>
      </c>
      <c r="J51" s="184">
        <v>0.41199999999999998</v>
      </c>
      <c r="K51" s="184">
        <v>0.41199999999999998</v>
      </c>
      <c r="L51" s="184">
        <v>0.41199999999999998</v>
      </c>
      <c r="M51" s="184">
        <v>0.41199999999999998</v>
      </c>
      <c r="N51" s="184">
        <v>0.41199999999999998</v>
      </c>
      <c r="P51" s="119">
        <f t="shared" si="0"/>
        <v>0.41199999999999998</v>
      </c>
    </row>
    <row r="52" spans="2:16" x14ac:dyDescent="0.25">
      <c r="B52" s="184">
        <v>2270002015</v>
      </c>
      <c r="C52" s="184">
        <v>16</v>
      </c>
      <c r="D52" s="184">
        <v>25</v>
      </c>
      <c r="E52" s="184">
        <v>0.41199999999999998</v>
      </c>
      <c r="F52" s="184">
        <v>0.41199999999999998</v>
      </c>
      <c r="G52" s="184">
        <v>0.41199999999999998</v>
      </c>
      <c r="H52" s="184">
        <v>0.41199999999999998</v>
      </c>
      <c r="I52" s="184">
        <v>0.41199999999999998</v>
      </c>
      <c r="J52" s="184">
        <v>0.41199999999999998</v>
      </c>
      <c r="K52" s="184">
        <v>0.41199999999999998</v>
      </c>
      <c r="L52" s="184">
        <v>0.41199999999999998</v>
      </c>
      <c r="M52" s="184">
        <v>0.41199999999999998</v>
      </c>
      <c r="N52" s="184">
        <v>0.41199999999999998</v>
      </c>
      <c r="P52" s="119">
        <f t="shared" si="0"/>
        <v>0.41199999999999998</v>
      </c>
    </row>
    <row r="53" spans="2:16" x14ac:dyDescent="0.25">
      <c r="B53" s="184">
        <v>2270002015</v>
      </c>
      <c r="C53" s="184">
        <v>25</v>
      </c>
      <c r="D53" s="184">
        <v>50</v>
      </c>
      <c r="E53" s="184">
        <v>0.41199999999999998</v>
      </c>
      <c r="F53" s="184">
        <v>0.41199999999999998</v>
      </c>
      <c r="G53" s="184">
        <v>0.41199999999999998</v>
      </c>
      <c r="H53" s="184">
        <v>0.41199999999999998</v>
      </c>
      <c r="I53" s="184">
        <v>0.41199999999999998</v>
      </c>
      <c r="J53" s="184">
        <v>0.41199999999999998</v>
      </c>
      <c r="K53" s="184">
        <v>0.41199999999999998</v>
      </c>
      <c r="L53" s="184">
        <v>0.41199999999999998</v>
      </c>
      <c r="M53" s="184">
        <v>0.41199999999999998</v>
      </c>
      <c r="N53" s="184">
        <v>0.41199999999999998</v>
      </c>
      <c r="P53" s="119">
        <f t="shared" si="0"/>
        <v>0.41199999999999998</v>
      </c>
    </row>
    <row r="54" spans="2:16" x14ac:dyDescent="0.25">
      <c r="B54" s="184">
        <v>2270002015</v>
      </c>
      <c r="C54" s="184">
        <v>50</v>
      </c>
      <c r="D54" s="184">
        <v>100</v>
      </c>
      <c r="E54" s="184">
        <v>0.41199999999999998</v>
      </c>
      <c r="F54" s="184">
        <v>0.41199999999999998</v>
      </c>
      <c r="G54" s="184">
        <v>0.41199999999999998</v>
      </c>
      <c r="H54" s="184">
        <v>0.41199999999999998</v>
      </c>
      <c r="I54" s="184">
        <v>0.41199999999999998</v>
      </c>
      <c r="J54" s="184">
        <v>0.41199999999999998</v>
      </c>
      <c r="K54" s="184">
        <v>0.41199999999999998</v>
      </c>
      <c r="L54" s="184">
        <v>0.41199999999999998</v>
      </c>
      <c r="M54" s="184">
        <v>0.41199999999999998</v>
      </c>
      <c r="N54" s="184">
        <v>0.41199999999999998</v>
      </c>
      <c r="P54" s="119">
        <f t="shared" si="0"/>
        <v>0.41199999999999998</v>
      </c>
    </row>
    <row r="55" spans="2:16" x14ac:dyDescent="0.25">
      <c r="B55" s="184">
        <v>2270002015</v>
      </c>
      <c r="C55" s="184">
        <v>100</v>
      </c>
      <c r="D55" s="184">
        <v>175</v>
      </c>
      <c r="E55" s="184">
        <v>0.371</v>
      </c>
      <c r="F55" s="184">
        <v>0.371</v>
      </c>
      <c r="G55" s="184">
        <v>0.371</v>
      </c>
      <c r="H55" s="184">
        <v>0.371</v>
      </c>
      <c r="I55" s="184">
        <v>0.371</v>
      </c>
      <c r="J55" s="184">
        <v>0.371</v>
      </c>
      <c r="K55" s="184">
        <v>0.371</v>
      </c>
      <c r="L55" s="184">
        <v>0.371</v>
      </c>
      <c r="M55" s="184">
        <v>0.371</v>
      </c>
      <c r="N55" s="184">
        <v>0.371</v>
      </c>
      <c r="P55" s="119">
        <f t="shared" si="0"/>
        <v>0.371</v>
      </c>
    </row>
    <row r="56" spans="2:16" x14ac:dyDescent="0.25">
      <c r="B56" s="184">
        <v>2270002015</v>
      </c>
      <c r="C56" s="184">
        <v>175</v>
      </c>
      <c r="D56" s="184">
        <v>300</v>
      </c>
      <c r="E56" s="184">
        <v>0.371</v>
      </c>
      <c r="F56" s="184">
        <v>0.371</v>
      </c>
      <c r="G56" s="184">
        <v>0.371</v>
      </c>
      <c r="H56" s="184">
        <v>0.371</v>
      </c>
      <c r="I56" s="184">
        <v>0.371</v>
      </c>
      <c r="J56" s="184">
        <v>0.371</v>
      </c>
      <c r="K56" s="184">
        <v>0.371</v>
      </c>
      <c r="L56" s="184">
        <v>0.371</v>
      </c>
      <c r="M56" s="184">
        <v>0.371</v>
      </c>
      <c r="N56" s="184">
        <v>0.371</v>
      </c>
      <c r="P56" s="119">
        <f t="shared" si="0"/>
        <v>0.371</v>
      </c>
    </row>
    <row r="57" spans="2:16" x14ac:dyDescent="0.25">
      <c r="B57" s="184">
        <v>2270002015</v>
      </c>
      <c r="C57" s="184">
        <v>300</v>
      </c>
      <c r="D57" s="184">
        <v>600</v>
      </c>
      <c r="E57" s="184">
        <v>0.371</v>
      </c>
      <c r="F57" s="184">
        <v>0.371</v>
      </c>
      <c r="G57" s="184">
        <v>0.371</v>
      </c>
      <c r="H57" s="184">
        <v>0.371</v>
      </c>
      <c r="I57" s="184">
        <v>0.371</v>
      </c>
      <c r="J57" s="184">
        <v>0.371</v>
      </c>
      <c r="K57" s="184">
        <v>0.371</v>
      </c>
      <c r="L57" s="184">
        <v>0.371</v>
      </c>
      <c r="M57" s="184">
        <v>0.371</v>
      </c>
      <c r="N57" s="184">
        <v>0.371</v>
      </c>
      <c r="P57" s="119">
        <f t="shared" si="0"/>
        <v>0.371</v>
      </c>
    </row>
    <row r="58" spans="2:16" x14ac:dyDescent="0.25">
      <c r="B58" s="184">
        <v>2270002015</v>
      </c>
      <c r="C58" s="184">
        <v>600</v>
      </c>
      <c r="D58" s="184">
        <v>750</v>
      </c>
      <c r="E58" s="184">
        <v>0.371</v>
      </c>
      <c r="F58" s="184">
        <v>0.371</v>
      </c>
      <c r="G58" s="184">
        <v>0.371</v>
      </c>
      <c r="H58" s="184">
        <v>0.371</v>
      </c>
      <c r="I58" s="184">
        <v>0.371</v>
      </c>
      <c r="J58" s="184">
        <v>0.371</v>
      </c>
      <c r="K58" s="184">
        <v>0.371</v>
      </c>
      <c r="L58" s="184">
        <v>0.371</v>
      </c>
      <c r="M58" s="184">
        <v>0.371</v>
      </c>
      <c r="N58" s="184">
        <v>0.371</v>
      </c>
      <c r="P58" s="119">
        <f t="shared" si="0"/>
        <v>0.371</v>
      </c>
    </row>
    <row r="59" spans="2:16" x14ac:dyDescent="0.25">
      <c r="B59" s="184">
        <v>2270002015</v>
      </c>
      <c r="C59" s="184">
        <v>750</v>
      </c>
      <c r="D59" s="184">
        <v>9999</v>
      </c>
      <c r="E59" s="184">
        <v>0.371</v>
      </c>
      <c r="F59" s="184">
        <v>0.371</v>
      </c>
      <c r="G59" s="184">
        <v>0.371</v>
      </c>
      <c r="H59" s="184">
        <v>0.371</v>
      </c>
      <c r="I59" s="184">
        <v>0.371</v>
      </c>
      <c r="J59" s="184">
        <v>0.371</v>
      </c>
      <c r="K59" s="184">
        <v>0.371</v>
      </c>
      <c r="L59" s="184">
        <v>0.371</v>
      </c>
      <c r="M59" s="184">
        <v>0.371</v>
      </c>
      <c r="N59" s="184">
        <v>0.371</v>
      </c>
      <c r="P59" s="119">
        <f t="shared" si="0"/>
        <v>0.371</v>
      </c>
    </row>
    <row r="60" spans="2:16" x14ac:dyDescent="0.25">
      <c r="B60" s="184">
        <v>2270002018</v>
      </c>
      <c r="C60" s="184">
        <v>0</v>
      </c>
      <c r="D60" s="184">
        <v>11</v>
      </c>
      <c r="E60" s="184">
        <v>0.41199999999999998</v>
      </c>
      <c r="F60" s="184">
        <v>0.41199999999999998</v>
      </c>
      <c r="G60" s="184">
        <v>0.41199999999999998</v>
      </c>
      <c r="H60" s="184">
        <v>0.41199999999999998</v>
      </c>
      <c r="I60" s="184">
        <v>0.41199999999999998</v>
      </c>
      <c r="J60" s="184">
        <v>0.41199999999999998</v>
      </c>
      <c r="K60" s="184">
        <v>0.41199999999999998</v>
      </c>
      <c r="L60" s="184">
        <v>0.41199999999999998</v>
      </c>
      <c r="M60" s="184">
        <v>0.41199999999999998</v>
      </c>
      <c r="N60" s="184">
        <v>0.41199999999999998</v>
      </c>
      <c r="P60" s="119">
        <f t="shared" si="0"/>
        <v>0.41199999999999998</v>
      </c>
    </row>
    <row r="61" spans="2:16" x14ac:dyDescent="0.25">
      <c r="B61" s="184">
        <v>2270002018</v>
      </c>
      <c r="C61" s="184">
        <v>11</v>
      </c>
      <c r="D61" s="184">
        <v>16</v>
      </c>
      <c r="E61" s="184">
        <v>0.41199999999999998</v>
      </c>
      <c r="F61" s="184">
        <v>0.41199999999999998</v>
      </c>
      <c r="G61" s="184">
        <v>0.41199999999999998</v>
      </c>
      <c r="H61" s="184">
        <v>0.41199999999999998</v>
      </c>
      <c r="I61" s="184">
        <v>0.41199999999999998</v>
      </c>
      <c r="J61" s="184">
        <v>0.41199999999999998</v>
      </c>
      <c r="K61" s="184">
        <v>0.41199999999999998</v>
      </c>
      <c r="L61" s="184">
        <v>0.41199999999999998</v>
      </c>
      <c r="M61" s="184">
        <v>0.41199999999999998</v>
      </c>
      <c r="N61" s="184">
        <v>0.41199999999999998</v>
      </c>
      <c r="P61" s="119">
        <f t="shared" si="0"/>
        <v>0.41199999999999998</v>
      </c>
    </row>
    <row r="62" spans="2:16" x14ac:dyDescent="0.25">
      <c r="B62" s="184">
        <v>2270002018</v>
      </c>
      <c r="C62" s="184">
        <v>16</v>
      </c>
      <c r="D62" s="184">
        <v>25</v>
      </c>
      <c r="E62" s="184">
        <v>0.41199999999999998</v>
      </c>
      <c r="F62" s="184">
        <v>0.41199999999999998</v>
      </c>
      <c r="G62" s="184">
        <v>0.41199999999999998</v>
      </c>
      <c r="H62" s="184">
        <v>0.41199999999999998</v>
      </c>
      <c r="I62" s="184">
        <v>0.41199999999999998</v>
      </c>
      <c r="J62" s="184">
        <v>0.41199999999999998</v>
      </c>
      <c r="K62" s="184">
        <v>0.41199999999999998</v>
      </c>
      <c r="L62" s="184">
        <v>0.41199999999999998</v>
      </c>
      <c r="M62" s="184">
        <v>0.41199999999999998</v>
      </c>
      <c r="N62" s="184">
        <v>0.41199999999999998</v>
      </c>
      <c r="P62" s="119">
        <f t="shared" si="0"/>
        <v>0.41199999999999998</v>
      </c>
    </row>
    <row r="63" spans="2:16" x14ac:dyDescent="0.25">
      <c r="B63" s="184">
        <v>2270002018</v>
      </c>
      <c r="C63" s="184">
        <v>25</v>
      </c>
      <c r="D63" s="184">
        <v>50</v>
      </c>
      <c r="E63" s="184">
        <v>0.41199999999999998</v>
      </c>
      <c r="F63" s="184">
        <v>0.41199999999999998</v>
      </c>
      <c r="G63" s="184">
        <v>0.41199999999999998</v>
      </c>
      <c r="H63" s="184">
        <v>0.41199999999999998</v>
      </c>
      <c r="I63" s="184">
        <v>0.41199999999999998</v>
      </c>
      <c r="J63" s="184">
        <v>0.41199999999999998</v>
      </c>
      <c r="K63" s="184">
        <v>0.41199999999999998</v>
      </c>
      <c r="L63" s="184">
        <v>0.41199999999999998</v>
      </c>
      <c r="M63" s="184">
        <v>0.41199999999999998</v>
      </c>
      <c r="N63" s="184">
        <v>0.41199999999999998</v>
      </c>
      <c r="P63" s="119">
        <f t="shared" si="0"/>
        <v>0.41199999999999998</v>
      </c>
    </row>
    <row r="64" spans="2:16" x14ac:dyDescent="0.25">
      <c r="B64" s="184">
        <v>2270002018</v>
      </c>
      <c r="C64" s="184">
        <v>50</v>
      </c>
      <c r="D64" s="184">
        <v>100</v>
      </c>
      <c r="E64" s="184">
        <v>0.41199999999999998</v>
      </c>
      <c r="F64" s="184">
        <v>0.41199999999999998</v>
      </c>
      <c r="G64" s="184">
        <v>0.41199999999999998</v>
      </c>
      <c r="H64" s="184">
        <v>0.41199999999999998</v>
      </c>
      <c r="I64" s="184">
        <v>0.41199999999999998</v>
      </c>
      <c r="J64" s="184">
        <v>0.41199999999999998</v>
      </c>
      <c r="K64" s="184">
        <v>0.41199999999999998</v>
      </c>
      <c r="L64" s="184">
        <v>0.41199999999999998</v>
      </c>
      <c r="M64" s="184">
        <v>0.41199999999999998</v>
      </c>
      <c r="N64" s="184">
        <v>0.41199999999999998</v>
      </c>
      <c r="P64" s="119">
        <f t="shared" si="0"/>
        <v>0.41199999999999998</v>
      </c>
    </row>
    <row r="65" spans="2:16" x14ac:dyDescent="0.25">
      <c r="B65" s="184">
        <v>2270002018</v>
      </c>
      <c r="C65" s="184">
        <v>100</v>
      </c>
      <c r="D65" s="184">
        <v>175</v>
      </c>
      <c r="E65" s="184">
        <v>0.371</v>
      </c>
      <c r="F65" s="184">
        <v>0.371</v>
      </c>
      <c r="G65" s="184">
        <v>0.371</v>
      </c>
      <c r="H65" s="184">
        <v>0.371</v>
      </c>
      <c r="I65" s="184">
        <v>0.371</v>
      </c>
      <c r="J65" s="184">
        <v>0.371</v>
      </c>
      <c r="K65" s="184">
        <v>0.371</v>
      </c>
      <c r="L65" s="184">
        <v>0.371</v>
      </c>
      <c r="M65" s="184">
        <v>0.371</v>
      </c>
      <c r="N65" s="184">
        <v>0.371</v>
      </c>
      <c r="P65" s="119">
        <f t="shared" si="0"/>
        <v>0.371</v>
      </c>
    </row>
    <row r="66" spans="2:16" x14ac:dyDescent="0.25">
      <c r="B66" s="184">
        <v>2270002018</v>
      </c>
      <c r="C66" s="184">
        <v>175</v>
      </c>
      <c r="D66" s="184">
        <v>300</v>
      </c>
      <c r="E66" s="184">
        <v>0.371</v>
      </c>
      <c r="F66" s="184">
        <v>0.371</v>
      </c>
      <c r="G66" s="184">
        <v>0.371</v>
      </c>
      <c r="H66" s="184">
        <v>0.371</v>
      </c>
      <c r="I66" s="184">
        <v>0.371</v>
      </c>
      <c r="J66" s="184">
        <v>0.371</v>
      </c>
      <c r="K66" s="184">
        <v>0.371</v>
      </c>
      <c r="L66" s="184">
        <v>0.371</v>
      </c>
      <c r="M66" s="184">
        <v>0.371</v>
      </c>
      <c r="N66" s="184">
        <v>0.371</v>
      </c>
      <c r="P66" s="119">
        <f t="shared" si="0"/>
        <v>0.371</v>
      </c>
    </row>
    <row r="67" spans="2:16" x14ac:dyDescent="0.25">
      <c r="B67" s="184">
        <v>2270002018</v>
      </c>
      <c r="C67" s="184">
        <v>300</v>
      </c>
      <c r="D67" s="184">
        <v>600</v>
      </c>
      <c r="E67" s="184">
        <v>0.371</v>
      </c>
      <c r="F67" s="184">
        <v>0.371</v>
      </c>
      <c r="G67" s="184">
        <v>0.371</v>
      </c>
      <c r="H67" s="184">
        <v>0.371</v>
      </c>
      <c r="I67" s="184">
        <v>0.371</v>
      </c>
      <c r="J67" s="184">
        <v>0.371</v>
      </c>
      <c r="K67" s="184">
        <v>0.371</v>
      </c>
      <c r="L67" s="184">
        <v>0.371</v>
      </c>
      <c r="M67" s="184">
        <v>0.371</v>
      </c>
      <c r="N67" s="184">
        <v>0.371</v>
      </c>
      <c r="P67" s="119">
        <f t="shared" si="0"/>
        <v>0.371</v>
      </c>
    </row>
    <row r="68" spans="2:16" x14ac:dyDescent="0.25">
      <c r="B68" s="184">
        <v>2270002018</v>
      </c>
      <c r="C68" s="184">
        <v>600</v>
      </c>
      <c r="D68" s="184">
        <v>750</v>
      </c>
      <c r="E68" s="184">
        <v>0.371</v>
      </c>
      <c r="F68" s="184">
        <v>0.371</v>
      </c>
      <c r="G68" s="184">
        <v>0.371</v>
      </c>
      <c r="H68" s="184">
        <v>0.371</v>
      </c>
      <c r="I68" s="184">
        <v>0.371</v>
      </c>
      <c r="J68" s="184">
        <v>0.371</v>
      </c>
      <c r="K68" s="184">
        <v>0.371</v>
      </c>
      <c r="L68" s="184">
        <v>0.371</v>
      </c>
      <c r="M68" s="184">
        <v>0.371</v>
      </c>
      <c r="N68" s="184">
        <v>0.371</v>
      </c>
      <c r="P68" s="119">
        <f t="shared" si="0"/>
        <v>0.371</v>
      </c>
    </row>
    <row r="69" spans="2:16" x14ac:dyDescent="0.25">
      <c r="B69" s="184">
        <v>2270002018</v>
      </c>
      <c r="C69" s="184">
        <v>750</v>
      </c>
      <c r="D69" s="184">
        <v>9999</v>
      </c>
      <c r="E69" s="184">
        <v>0.371</v>
      </c>
      <c r="F69" s="184">
        <v>0.371</v>
      </c>
      <c r="G69" s="184">
        <v>0.371</v>
      </c>
      <c r="H69" s="184">
        <v>0.371</v>
      </c>
      <c r="I69" s="184">
        <v>0.371</v>
      </c>
      <c r="J69" s="184">
        <v>0.371</v>
      </c>
      <c r="K69" s="184">
        <v>0.371</v>
      </c>
      <c r="L69" s="184">
        <v>0.371</v>
      </c>
      <c r="M69" s="184">
        <v>0.371</v>
      </c>
      <c r="N69" s="184">
        <v>0.371</v>
      </c>
      <c r="P69" s="119">
        <f t="shared" si="0"/>
        <v>0.371</v>
      </c>
    </row>
    <row r="70" spans="2:16" x14ac:dyDescent="0.25">
      <c r="B70" s="184">
        <v>2270002021</v>
      </c>
      <c r="C70" s="184">
        <v>0</v>
      </c>
      <c r="D70" s="184">
        <v>11</v>
      </c>
      <c r="E70" s="184">
        <v>0.41199999999999998</v>
      </c>
      <c r="F70" s="184">
        <v>0.41199999999999998</v>
      </c>
      <c r="G70" s="184">
        <v>0.41199999999999998</v>
      </c>
      <c r="H70" s="184">
        <v>0.41199999999999998</v>
      </c>
      <c r="I70" s="184">
        <v>0.41199999999999998</v>
      </c>
      <c r="J70" s="184">
        <v>0.41199999999999998</v>
      </c>
      <c r="K70" s="184">
        <v>0.41199999999999998</v>
      </c>
      <c r="L70" s="184">
        <v>0.41199999999999998</v>
      </c>
      <c r="M70" s="184">
        <v>0.41199999999999998</v>
      </c>
      <c r="N70" s="184">
        <v>0.41199999999999998</v>
      </c>
      <c r="P70" s="119">
        <f t="shared" si="0"/>
        <v>0.41199999999999998</v>
      </c>
    </row>
    <row r="71" spans="2:16" x14ac:dyDescent="0.25">
      <c r="B71" s="184">
        <v>2270002021</v>
      </c>
      <c r="C71" s="184">
        <v>11</v>
      </c>
      <c r="D71" s="184">
        <v>16</v>
      </c>
      <c r="E71" s="184">
        <v>0.41199999999999998</v>
      </c>
      <c r="F71" s="184">
        <v>0.41199999999999998</v>
      </c>
      <c r="G71" s="184">
        <v>0.41199999999999998</v>
      </c>
      <c r="H71" s="184">
        <v>0.41199999999999998</v>
      </c>
      <c r="I71" s="184">
        <v>0.41199999999999998</v>
      </c>
      <c r="J71" s="184">
        <v>0.41199999999999998</v>
      </c>
      <c r="K71" s="184">
        <v>0.41199999999999998</v>
      </c>
      <c r="L71" s="184">
        <v>0.41199999999999998</v>
      </c>
      <c r="M71" s="184">
        <v>0.41199999999999998</v>
      </c>
      <c r="N71" s="184">
        <v>0.41199999999999998</v>
      </c>
      <c r="P71" s="119">
        <f t="shared" si="0"/>
        <v>0.41199999999999998</v>
      </c>
    </row>
    <row r="72" spans="2:16" x14ac:dyDescent="0.25">
      <c r="B72" s="184">
        <v>2270002021</v>
      </c>
      <c r="C72" s="184">
        <v>16</v>
      </c>
      <c r="D72" s="184">
        <v>25</v>
      </c>
      <c r="E72" s="184">
        <v>0.41199999999999998</v>
      </c>
      <c r="F72" s="184">
        <v>0.41199999999999998</v>
      </c>
      <c r="G72" s="184">
        <v>0.41199999999999998</v>
      </c>
      <c r="H72" s="184">
        <v>0.41199999999999998</v>
      </c>
      <c r="I72" s="184">
        <v>0.41199999999999998</v>
      </c>
      <c r="J72" s="184">
        <v>0.41199999999999998</v>
      </c>
      <c r="K72" s="184">
        <v>0.41199999999999998</v>
      </c>
      <c r="L72" s="184">
        <v>0.41199999999999998</v>
      </c>
      <c r="M72" s="184">
        <v>0.41199999999999998</v>
      </c>
      <c r="N72" s="184">
        <v>0.41199999999999998</v>
      </c>
      <c r="P72" s="119">
        <f t="shared" si="0"/>
        <v>0.41199999999999998</v>
      </c>
    </row>
    <row r="73" spans="2:16" x14ac:dyDescent="0.25">
      <c r="B73" s="184">
        <v>2270002021</v>
      </c>
      <c r="C73" s="184">
        <v>25</v>
      </c>
      <c r="D73" s="184">
        <v>50</v>
      </c>
      <c r="E73" s="184">
        <v>0.41199999999999998</v>
      </c>
      <c r="F73" s="184">
        <v>0.41199999999999998</v>
      </c>
      <c r="G73" s="184">
        <v>0.41199999999999998</v>
      </c>
      <c r="H73" s="184">
        <v>0.41199999999999998</v>
      </c>
      <c r="I73" s="184">
        <v>0.41199999999999998</v>
      </c>
      <c r="J73" s="184">
        <v>0.41199999999999998</v>
      </c>
      <c r="K73" s="184">
        <v>0.41199999999999998</v>
      </c>
      <c r="L73" s="184">
        <v>0.41199999999999998</v>
      </c>
      <c r="M73" s="184">
        <v>0.41199999999999998</v>
      </c>
      <c r="N73" s="184">
        <v>0.41199999999999998</v>
      </c>
      <c r="P73" s="119">
        <f t="shared" ref="P73:P136" si="1">H73*$G$2+I73*$G$3+K73*$G$4</f>
        <v>0.41199999999999998</v>
      </c>
    </row>
    <row r="74" spans="2:16" x14ac:dyDescent="0.25">
      <c r="B74" s="184">
        <v>2270002021</v>
      </c>
      <c r="C74" s="184">
        <v>50</v>
      </c>
      <c r="D74" s="184">
        <v>100</v>
      </c>
      <c r="E74" s="184">
        <v>0.41199999999999998</v>
      </c>
      <c r="F74" s="184">
        <v>0.41199999999999998</v>
      </c>
      <c r="G74" s="184">
        <v>0.41199999999999998</v>
      </c>
      <c r="H74" s="184">
        <v>0.41199999999999998</v>
      </c>
      <c r="I74" s="184">
        <v>0.41199999999999998</v>
      </c>
      <c r="J74" s="184">
        <v>0.41199999999999998</v>
      </c>
      <c r="K74" s="184">
        <v>0.41199999999999998</v>
      </c>
      <c r="L74" s="184">
        <v>0.41199999999999998</v>
      </c>
      <c r="M74" s="184">
        <v>0.41199999999999998</v>
      </c>
      <c r="N74" s="184">
        <v>0.41199999999999998</v>
      </c>
      <c r="P74" s="119">
        <f t="shared" si="1"/>
        <v>0.41199999999999998</v>
      </c>
    </row>
    <row r="75" spans="2:16" x14ac:dyDescent="0.25">
      <c r="B75" s="184">
        <v>2270002021</v>
      </c>
      <c r="C75" s="184">
        <v>100</v>
      </c>
      <c r="D75" s="184">
        <v>175</v>
      </c>
      <c r="E75" s="184">
        <v>0.371</v>
      </c>
      <c r="F75" s="184">
        <v>0.371</v>
      </c>
      <c r="G75" s="184">
        <v>0.371</v>
      </c>
      <c r="H75" s="184">
        <v>0.371</v>
      </c>
      <c r="I75" s="184">
        <v>0.371</v>
      </c>
      <c r="J75" s="184">
        <v>0.371</v>
      </c>
      <c r="K75" s="184">
        <v>0.371</v>
      </c>
      <c r="L75" s="184">
        <v>0.371</v>
      </c>
      <c r="M75" s="184">
        <v>0.371</v>
      </c>
      <c r="N75" s="184">
        <v>0.371</v>
      </c>
      <c r="P75" s="119">
        <f t="shared" si="1"/>
        <v>0.371</v>
      </c>
    </row>
    <row r="76" spans="2:16" x14ac:dyDescent="0.25">
      <c r="B76" s="184">
        <v>2270002021</v>
      </c>
      <c r="C76" s="184">
        <v>175</v>
      </c>
      <c r="D76" s="184">
        <v>300</v>
      </c>
      <c r="E76" s="184">
        <v>0.371</v>
      </c>
      <c r="F76" s="184">
        <v>0.371</v>
      </c>
      <c r="G76" s="184">
        <v>0.371</v>
      </c>
      <c r="H76" s="184">
        <v>0.371</v>
      </c>
      <c r="I76" s="184">
        <v>0.371</v>
      </c>
      <c r="J76" s="184">
        <v>0.371</v>
      </c>
      <c r="K76" s="184">
        <v>0.371</v>
      </c>
      <c r="L76" s="184">
        <v>0.371</v>
      </c>
      <c r="M76" s="184">
        <v>0.371</v>
      </c>
      <c r="N76" s="184">
        <v>0.371</v>
      </c>
      <c r="P76" s="119">
        <f t="shared" si="1"/>
        <v>0.371</v>
      </c>
    </row>
    <row r="77" spans="2:16" x14ac:dyDescent="0.25">
      <c r="B77" s="184">
        <v>2270002021</v>
      </c>
      <c r="C77" s="184">
        <v>300</v>
      </c>
      <c r="D77" s="184">
        <v>600</v>
      </c>
      <c r="E77" s="184">
        <v>0.371</v>
      </c>
      <c r="F77" s="184">
        <v>0.371</v>
      </c>
      <c r="G77" s="184">
        <v>0.371</v>
      </c>
      <c r="H77" s="184">
        <v>0.371</v>
      </c>
      <c r="I77" s="184">
        <v>0.371</v>
      </c>
      <c r="J77" s="184">
        <v>0.371</v>
      </c>
      <c r="K77" s="184">
        <v>0.371</v>
      </c>
      <c r="L77" s="184">
        <v>0.371</v>
      </c>
      <c r="M77" s="184">
        <v>0.371</v>
      </c>
      <c r="N77" s="184">
        <v>0.371</v>
      </c>
      <c r="P77" s="119">
        <f t="shared" si="1"/>
        <v>0.371</v>
      </c>
    </row>
    <row r="78" spans="2:16" x14ac:dyDescent="0.25">
      <c r="B78" s="184">
        <v>2270002021</v>
      </c>
      <c r="C78" s="184">
        <v>600</v>
      </c>
      <c r="D78" s="184">
        <v>750</v>
      </c>
      <c r="E78" s="184">
        <v>0.371</v>
      </c>
      <c r="F78" s="184">
        <v>0.371</v>
      </c>
      <c r="G78" s="184">
        <v>0.371</v>
      </c>
      <c r="H78" s="184">
        <v>0.371</v>
      </c>
      <c r="I78" s="184">
        <v>0.371</v>
      </c>
      <c r="J78" s="184">
        <v>0.371</v>
      </c>
      <c r="K78" s="184">
        <v>0.371</v>
      </c>
      <c r="L78" s="184">
        <v>0.371</v>
      </c>
      <c r="M78" s="184">
        <v>0.371</v>
      </c>
      <c r="N78" s="184">
        <v>0.371</v>
      </c>
      <c r="P78" s="119">
        <f t="shared" si="1"/>
        <v>0.371</v>
      </c>
    </row>
    <row r="79" spans="2:16" x14ac:dyDescent="0.25">
      <c r="B79" s="184">
        <v>2270002021</v>
      </c>
      <c r="C79" s="184">
        <v>750</v>
      </c>
      <c r="D79" s="184">
        <v>9999</v>
      </c>
      <c r="E79" s="184">
        <v>0.371</v>
      </c>
      <c r="F79" s="184">
        <v>0.371</v>
      </c>
      <c r="G79" s="184">
        <v>0.371</v>
      </c>
      <c r="H79" s="184">
        <v>0.371</v>
      </c>
      <c r="I79" s="184">
        <v>0.371</v>
      </c>
      <c r="J79" s="184">
        <v>0.371</v>
      </c>
      <c r="K79" s="184">
        <v>0.371</v>
      </c>
      <c r="L79" s="184">
        <v>0.371</v>
      </c>
      <c r="M79" s="184">
        <v>0.371</v>
      </c>
      <c r="N79" s="184">
        <v>0.371</v>
      </c>
      <c r="P79" s="119">
        <f t="shared" si="1"/>
        <v>0.371</v>
      </c>
    </row>
    <row r="80" spans="2:16" x14ac:dyDescent="0.25">
      <c r="B80" s="184">
        <v>2270002024</v>
      </c>
      <c r="C80" s="184">
        <v>0</v>
      </c>
      <c r="D80" s="184">
        <v>11</v>
      </c>
      <c r="E80" s="184">
        <v>0.41199999999999998</v>
      </c>
      <c r="F80" s="184">
        <v>0.41199999999999998</v>
      </c>
      <c r="G80" s="184">
        <v>0.41199999999999998</v>
      </c>
      <c r="H80" s="184">
        <v>0.41199999999999998</v>
      </c>
      <c r="I80" s="184">
        <v>0.41199999999999998</v>
      </c>
      <c r="J80" s="184">
        <v>0.41199999999999998</v>
      </c>
      <c r="K80" s="184">
        <v>0.41199999999999998</v>
      </c>
      <c r="L80" s="184">
        <v>0.41199999999999998</v>
      </c>
      <c r="M80" s="184">
        <v>0.41199999999999998</v>
      </c>
      <c r="N80" s="184">
        <v>0.41199999999999998</v>
      </c>
      <c r="P80" s="119">
        <f t="shared" si="1"/>
        <v>0.41199999999999998</v>
      </c>
    </row>
    <row r="81" spans="2:16" x14ac:dyDescent="0.25">
      <c r="B81" s="184">
        <v>2270002024</v>
      </c>
      <c r="C81" s="184">
        <v>11</v>
      </c>
      <c r="D81" s="184">
        <v>16</v>
      </c>
      <c r="E81" s="184">
        <v>0.41199999999999998</v>
      </c>
      <c r="F81" s="184">
        <v>0.41199999999999998</v>
      </c>
      <c r="G81" s="184">
        <v>0.41199999999999998</v>
      </c>
      <c r="H81" s="184">
        <v>0.41199999999999998</v>
      </c>
      <c r="I81" s="184">
        <v>0.41199999999999998</v>
      </c>
      <c r="J81" s="184">
        <v>0.41199999999999998</v>
      </c>
      <c r="K81" s="184">
        <v>0.41199999999999998</v>
      </c>
      <c r="L81" s="184">
        <v>0.41199999999999998</v>
      </c>
      <c r="M81" s="184">
        <v>0.41199999999999998</v>
      </c>
      <c r="N81" s="184">
        <v>0.41199999999999998</v>
      </c>
      <c r="P81" s="119">
        <f t="shared" si="1"/>
        <v>0.41199999999999998</v>
      </c>
    </row>
    <row r="82" spans="2:16" x14ac:dyDescent="0.25">
      <c r="B82" s="184">
        <v>2270002024</v>
      </c>
      <c r="C82" s="184">
        <v>16</v>
      </c>
      <c r="D82" s="184">
        <v>25</v>
      </c>
      <c r="E82" s="184">
        <v>0.41199999999999998</v>
      </c>
      <c r="F82" s="184">
        <v>0.41199999999999998</v>
      </c>
      <c r="G82" s="184">
        <v>0.41199999999999998</v>
      </c>
      <c r="H82" s="184">
        <v>0.41199999999999998</v>
      </c>
      <c r="I82" s="184">
        <v>0.41199999999999998</v>
      </c>
      <c r="J82" s="184">
        <v>0.41199999999999998</v>
      </c>
      <c r="K82" s="184">
        <v>0.41199999999999998</v>
      </c>
      <c r="L82" s="184">
        <v>0.41199999999999998</v>
      </c>
      <c r="M82" s="184">
        <v>0.41199999999999998</v>
      </c>
      <c r="N82" s="184">
        <v>0.41199999999999998</v>
      </c>
      <c r="P82" s="119">
        <f t="shared" si="1"/>
        <v>0.41199999999999998</v>
      </c>
    </row>
    <row r="83" spans="2:16" x14ac:dyDescent="0.25">
      <c r="B83" s="184">
        <v>2270002024</v>
      </c>
      <c r="C83" s="184">
        <v>25</v>
      </c>
      <c r="D83" s="184">
        <v>50</v>
      </c>
      <c r="E83" s="184">
        <v>0.41199999999999998</v>
      </c>
      <c r="F83" s="184">
        <v>0.41199999999999998</v>
      </c>
      <c r="G83" s="184">
        <v>0.41199999999999998</v>
      </c>
      <c r="H83" s="184">
        <v>0.41199999999999998</v>
      </c>
      <c r="I83" s="184">
        <v>0.41199999999999998</v>
      </c>
      <c r="J83" s="184">
        <v>0.41199999999999998</v>
      </c>
      <c r="K83" s="184">
        <v>0.41199999999999998</v>
      </c>
      <c r="L83" s="184">
        <v>0.41199999999999998</v>
      </c>
      <c r="M83" s="184">
        <v>0.41199999999999998</v>
      </c>
      <c r="N83" s="184">
        <v>0.41199999999999998</v>
      </c>
      <c r="P83" s="119">
        <f t="shared" si="1"/>
        <v>0.41199999999999998</v>
      </c>
    </row>
    <row r="84" spans="2:16" x14ac:dyDescent="0.25">
      <c r="B84" s="184">
        <v>2270002024</v>
      </c>
      <c r="C84" s="184">
        <v>50</v>
      </c>
      <c r="D84" s="184">
        <v>100</v>
      </c>
      <c r="E84" s="184">
        <v>0.41199999999999998</v>
      </c>
      <c r="F84" s="184">
        <v>0.41199999999999998</v>
      </c>
      <c r="G84" s="184">
        <v>0.41199999999999998</v>
      </c>
      <c r="H84" s="184">
        <v>0.41199999999999998</v>
      </c>
      <c r="I84" s="184">
        <v>0.41199999999999998</v>
      </c>
      <c r="J84" s="184">
        <v>0.41199999999999998</v>
      </c>
      <c r="K84" s="184">
        <v>0.41199999999999998</v>
      </c>
      <c r="L84" s="184">
        <v>0.41199999999999998</v>
      </c>
      <c r="M84" s="184">
        <v>0.41199999999999998</v>
      </c>
      <c r="N84" s="184">
        <v>0.41199999999999998</v>
      </c>
      <c r="P84" s="119">
        <f t="shared" si="1"/>
        <v>0.41199999999999998</v>
      </c>
    </row>
    <row r="85" spans="2:16" x14ac:dyDescent="0.25">
      <c r="B85" s="184">
        <v>2270002024</v>
      </c>
      <c r="C85" s="184">
        <v>100</v>
      </c>
      <c r="D85" s="184">
        <v>175</v>
      </c>
      <c r="E85" s="184">
        <v>0.371</v>
      </c>
      <c r="F85" s="184">
        <v>0.371</v>
      </c>
      <c r="G85" s="184">
        <v>0.371</v>
      </c>
      <c r="H85" s="184">
        <v>0.371</v>
      </c>
      <c r="I85" s="184">
        <v>0.371</v>
      </c>
      <c r="J85" s="184">
        <v>0.371</v>
      </c>
      <c r="K85" s="184">
        <v>0.371</v>
      </c>
      <c r="L85" s="184">
        <v>0.371</v>
      </c>
      <c r="M85" s="184">
        <v>0.371</v>
      </c>
      <c r="N85" s="184">
        <v>0.371</v>
      </c>
      <c r="P85" s="119">
        <f t="shared" si="1"/>
        <v>0.371</v>
      </c>
    </row>
    <row r="86" spans="2:16" x14ac:dyDescent="0.25">
      <c r="B86" s="184">
        <v>2270002024</v>
      </c>
      <c r="C86" s="184">
        <v>175</v>
      </c>
      <c r="D86" s="184">
        <v>300</v>
      </c>
      <c r="E86" s="184">
        <v>0.371</v>
      </c>
      <c r="F86" s="184">
        <v>0.371</v>
      </c>
      <c r="G86" s="184">
        <v>0.371</v>
      </c>
      <c r="H86" s="184">
        <v>0.371</v>
      </c>
      <c r="I86" s="184">
        <v>0.371</v>
      </c>
      <c r="J86" s="184">
        <v>0.371</v>
      </c>
      <c r="K86" s="184">
        <v>0.371</v>
      </c>
      <c r="L86" s="184">
        <v>0.371</v>
      </c>
      <c r="M86" s="184">
        <v>0.371</v>
      </c>
      <c r="N86" s="184">
        <v>0.371</v>
      </c>
      <c r="P86" s="119">
        <f t="shared" si="1"/>
        <v>0.371</v>
      </c>
    </row>
    <row r="87" spans="2:16" x14ac:dyDescent="0.25">
      <c r="B87" s="184">
        <v>2270002024</v>
      </c>
      <c r="C87" s="184">
        <v>300</v>
      </c>
      <c r="D87" s="184">
        <v>600</v>
      </c>
      <c r="E87" s="184">
        <v>0.371</v>
      </c>
      <c r="F87" s="184">
        <v>0.371</v>
      </c>
      <c r="G87" s="184">
        <v>0.371</v>
      </c>
      <c r="H87" s="184">
        <v>0.371</v>
      </c>
      <c r="I87" s="184">
        <v>0.371</v>
      </c>
      <c r="J87" s="184">
        <v>0.371</v>
      </c>
      <c r="K87" s="184">
        <v>0.371</v>
      </c>
      <c r="L87" s="184">
        <v>0.371</v>
      </c>
      <c r="M87" s="184">
        <v>0.371</v>
      </c>
      <c r="N87" s="184">
        <v>0.371</v>
      </c>
      <c r="P87" s="119">
        <f t="shared" si="1"/>
        <v>0.371</v>
      </c>
    </row>
    <row r="88" spans="2:16" x14ac:dyDescent="0.25">
      <c r="B88" s="184">
        <v>2270002024</v>
      </c>
      <c r="C88" s="184">
        <v>600</v>
      </c>
      <c r="D88" s="184">
        <v>750</v>
      </c>
      <c r="E88" s="184">
        <v>0.371</v>
      </c>
      <c r="F88" s="184">
        <v>0.371</v>
      </c>
      <c r="G88" s="184">
        <v>0.371</v>
      </c>
      <c r="H88" s="184">
        <v>0.371</v>
      </c>
      <c r="I88" s="184">
        <v>0.371</v>
      </c>
      <c r="J88" s="184">
        <v>0.371</v>
      </c>
      <c r="K88" s="184">
        <v>0.371</v>
      </c>
      <c r="L88" s="184">
        <v>0.371</v>
      </c>
      <c r="M88" s="184">
        <v>0.371</v>
      </c>
      <c r="N88" s="184">
        <v>0.371</v>
      </c>
      <c r="P88" s="119">
        <f t="shared" si="1"/>
        <v>0.371</v>
      </c>
    </row>
    <row r="89" spans="2:16" x14ac:dyDescent="0.25">
      <c r="B89" s="184">
        <v>2270002024</v>
      </c>
      <c r="C89" s="184">
        <v>750</v>
      </c>
      <c r="D89" s="184">
        <v>9999</v>
      </c>
      <c r="E89" s="184">
        <v>0.371</v>
      </c>
      <c r="F89" s="184">
        <v>0.371</v>
      </c>
      <c r="G89" s="184">
        <v>0.371</v>
      </c>
      <c r="H89" s="184">
        <v>0.371</v>
      </c>
      <c r="I89" s="184">
        <v>0.371</v>
      </c>
      <c r="J89" s="184">
        <v>0.371</v>
      </c>
      <c r="K89" s="184">
        <v>0.371</v>
      </c>
      <c r="L89" s="184">
        <v>0.371</v>
      </c>
      <c r="M89" s="184">
        <v>0.371</v>
      </c>
      <c r="N89" s="184">
        <v>0.371</v>
      </c>
      <c r="P89" s="119">
        <f t="shared" si="1"/>
        <v>0.371</v>
      </c>
    </row>
    <row r="90" spans="2:16" x14ac:dyDescent="0.25">
      <c r="B90" s="184">
        <v>2270002027</v>
      </c>
      <c r="C90" s="184">
        <v>0</v>
      </c>
      <c r="D90" s="184">
        <v>11</v>
      </c>
      <c r="E90" s="184">
        <v>0.40799999999999997</v>
      </c>
      <c r="F90" s="184">
        <v>0.40799999999999997</v>
      </c>
      <c r="G90" s="184">
        <v>0.40799999999999997</v>
      </c>
      <c r="H90" s="184">
        <v>0.40799999999999997</v>
      </c>
      <c r="I90" s="184">
        <v>0.40799999999999997</v>
      </c>
      <c r="J90" s="184">
        <v>0.40799999999999997</v>
      </c>
      <c r="K90" s="184">
        <v>0.40799999999999997</v>
      </c>
      <c r="L90" s="184">
        <v>0.40799999999999997</v>
      </c>
      <c r="M90" s="184">
        <v>0.40799999999999997</v>
      </c>
      <c r="N90" s="184">
        <v>0.40799999999999997</v>
      </c>
      <c r="P90" s="119">
        <f t="shared" si="1"/>
        <v>0.40799999999999997</v>
      </c>
    </row>
    <row r="91" spans="2:16" x14ac:dyDescent="0.25">
      <c r="B91" s="184">
        <v>2270002027</v>
      </c>
      <c r="C91" s="184">
        <v>11</v>
      </c>
      <c r="D91" s="184">
        <v>16</v>
      </c>
      <c r="E91" s="184">
        <v>0.40799999999999997</v>
      </c>
      <c r="F91" s="184">
        <v>0.40799999999999997</v>
      </c>
      <c r="G91" s="184">
        <v>0.40799999999999997</v>
      </c>
      <c r="H91" s="184">
        <v>0.40799999999999997</v>
      </c>
      <c r="I91" s="184">
        <v>0.40799999999999997</v>
      </c>
      <c r="J91" s="184">
        <v>0.40799999999999997</v>
      </c>
      <c r="K91" s="184">
        <v>0.40799999999999997</v>
      </c>
      <c r="L91" s="184">
        <v>0.40799999999999997</v>
      </c>
      <c r="M91" s="184">
        <v>0.40799999999999997</v>
      </c>
      <c r="N91" s="184">
        <v>0.40799999999999997</v>
      </c>
      <c r="P91" s="119">
        <f t="shared" si="1"/>
        <v>0.40799999999999997</v>
      </c>
    </row>
    <row r="92" spans="2:16" x14ac:dyDescent="0.25">
      <c r="B92" s="184">
        <v>2270002027</v>
      </c>
      <c r="C92" s="184">
        <v>16</v>
      </c>
      <c r="D92" s="184">
        <v>25</v>
      </c>
      <c r="E92" s="184">
        <v>0.40799999999999997</v>
      </c>
      <c r="F92" s="184">
        <v>0.40799999999999997</v>
      </c>
      <c r="G92" s="184">
        <v>0.40799999999999997</v>
      </c>
      <c r="H92" s="184">
        <v>0.40799999999999997</v>
      </c>
      <c r="I92" s="184">
        <v>0.40799999999999997</v>
      </c>
      <c r="J92" s="184">
        <v>0.40799999999999997</v>
      </c>
      <c r="K92" s="184">
        <v>0.40799999999999997</v>
      </c>
      <c r="L92" s="184">
        <v>0.40799999999999997</v>
      </c>
      <c r="M92" s="184">
        <v>0.40799999999999997</v>
      </c>
      <c r="N92" s="184">
        <v>0.40799999999999997</v>
      </c>
      <c r="P92" s="119">
        <f t="shared" si="1"/>
        <v>0.40799999999999997</v>
      </c>
    </row>
    <row r="93" spans="2:16" x14ac:dyDescent="0.25">
      <c r="B93" s="184">
        <v>2270002027</v>
      </c>
      <c r="C93" s="184">
        <v>25</v>
      </c>
      <c r="D93" s="184">
        <v>50</v>
      </c>
      <c r="E93" s="184">
        <v>0.40799999999999997</v>
      </c>
      <c r="F93" s="184">
        <v>0.40799999999999997</v>
      </c>
      <c r="G93" s="184">
        <v>0.40799999999999997</v>
      </c>
      <c r="H93" s="184">
        <v>0.40799999999999997</v>
      </c>
      <c r="I93" s="184">
        <v>0.40799999999999997</v>
      </c>
      <c r="J93" s="184">
        <v>0.40799999999999997</v>
      </c>
      <c r="K93" s="184">
        <v>0.40799999999999997</v>
      </c>
      <c r="L93" s="184">
        <v>0.40799999999999997</v>
      </c>
      <c r="M93" s="184">
        <v>0.40799999999999997</v>
      </c>
      <c r="N93" s="184">
        <v>0.40799999999999997</v>
      </c>
      <c r="P93" s="119">
        <f t="shared" si="1"/>
        <v>0.40799999999999997</v>
      </c>
    </row>
    <row r="94" spans="2:16" x14ac:dyDescent="0.25">
      <c r="B94" s="184">
        <v>2270002027</v>
      </c>
      <c r="C94" s="184">
        <v>50</v>
      </c>
      <c r="D94" s="184">
        <v>100</v>
      </c>
      <c r="E94" s="184">
        <v>0.40799999999999997</v>
      </c>
      <c r="F94" s="184">
        <v>0.40799999999999997</v>
      </c>
      <c r="G94" s="184">
        <v>0.40799999999999997</v>
      </c>
      <c r="H94" s="184">
        <v>0.40799999999999997</v>
      </c>
      <c r="I94" s="184">
        <v>0.40799999999999997</v>
      </c>
      <c r="J94" s="184">
        <v>0.40799999999999997</v>
      </c>
      <c r="K94" s="184">
        <v>0.40799999999999997</v>
      </c>
      <c r="L94" s="184">
        <v>0.40799999999999997</v>
      </c>
      <c r="M94" s="184">
        <v>0.40799999999999997</v>
      </c>
      <c r="N94" s="184">
        <v>0.40799999999999997</v>
      </c>
      <c r="P94" s="119">
        <f t="shared" si="1"/>
        <v>0.40799999999999997</v>
      </c>
    </row>
    <row r="95" spans="2:16" x14ac:dyDescent="0.25">
      <c r="B95" s="184">
        <v>2270002027</v>
      </c>
      <c r="C95" s="184">
        <v>100</v>
      </c>
      <c r="D95" s="184">
        <v>175</v>
      </c>
      <c r="E95" s="184">
        <v>0.36699999999999999</v>
      </c>
      <c r="F95" s="184">
        <v>0.36699999999999999</v>
      </c>
      <c r="G95" s="184">
        <v>0.36699999999999999</v>
      </c>
      <c r="H95" s="184">
        <v>0.36699999999999999</v>
      </c>
      <c r="I95" s="184">
        <v>0.36699999999999999</v>
      </c>
      <c r="J95" s="184">
        <v>0.36699999999999999</v>
      </c>
      <c r="K95" s="184">
        <v>0.36699999999999999</v>
      </c>
      <c r="L95" s="184">
        <v>0.36699999999999999</v>
      </c>
      <c r="M95" s="184">
        <v>0.36699999999999999</v>
      </c>
      <c r="N95" s="184">
        <v>0.36699999999999999</v>
      </c>
      <c r="P95" s="119">
        <f t="shared" si="1"/>
        <v>0.36699999999999999</v>
      </c>
    </row>
    <row r="96" spans="2:16" x14ac:dyDescent="0.25">
      <c r="B96" s="184">
        <v>2270002027</v>
      </c>
      <c r="C96" s="184">
        <v>175</v>
      </c>
      <c r="D96" s="184">
        <v>300</v>
      </c>
      <c r="E96" s="184">
        <v>0.36699999999999999</v>
      </c>
      <c r="F96" s="184">
        <v>0.36699999999999999</v>
      </c>
      <c r="G96" s="184">
        <v>0.36699999999999999</v>
      </c>
      <c r="H96" s="184">
        <v>0.36699999999999999</v>
      </c>
      <c r="I96" s="184">
        <v>0.36699999999999999</v>
      </c>
      <c r="J96" s="184">
        <v>0.36699999999999999</v>
      </c>
      <c r="K96" s="184">
        <v>0.36699999999999999</v>
      </c>
      <c r="L96" s="184">
        <v>0.36699999999999999</v>
      </c>
      <c r="M96" s="184">
        <v>0.36699999999999999</v>
      </c>
      <c r="N96" s="184">
        <v>0.36699999999999999</v>
      </c>
      <c r="P96" s="119">
        <f t="shared" si="1"/>
        <v>0.36699999999999999</v>
      </c>
    </row>
    <row r="97" spans="2:16" x14ac:dyDescent="0.25">
      <c r="B97" s="184">
        <v>2270002027</v>
      </c>
      <c r="C97" s="184">
        <v>300</v>
      </c>
      <c r="D97" s="184">
        <v>600</v>
      </c>
      <c r="E97" s="184">
        <v>0.36699999999999999</v>
      </c>
      <c r="F97" s="184">
        <v>0.36699999999999999</v>
      </c>
      <c r="G97" s="184">
        <v>0.36699999999999999</v>
      </c>
      <c r="H97" s="184">
        <v>0.36699999999999999</v>
      </c>
      <c r="I97" s="184">
        <v>0.36699999999999999</v>
      </c>
      <c r="J97" s="184">
        <v>0.36699999999999999</v>
      </c>
      <c r="K97" s="184">
        <v>0.36699999999999999</v>
      </c>
      <c r="L97" s="184">
        <v>0.36699999999999999</v>
      </c>
      <c r="M97" s="184">
        <v>0.36699999999999999</v>
      </c>
      <c r="N97" s="184">
        <v>0.36699999999999999</v>
      </c>
      <c r="P97" s="119">
        <f t="shared" si="1"/>
        <v>0.36699999999999999</v>
      </c>
    </row>
    <row r="98" spans="2:16" x14ac:dyDescent="0.25">
      <c r="B98" s="184">
        <v>2270002027</v>
      </c>
      <c r="C98" s="184">
        <v>600</v>
      </c>
      <c r="D98" s="184">
        <v>750</v>
      </c>
      <c r="E98" s="184">
        <v>0.36699999999999999</v>
      </c>
      <c r="F98" s="184">
        <v>0.36699999999999999</v>
      </c>
      <c r="G98" s="184">
        <v>0.36699999999999999</v>
      </c>
      <c r="H98" s="184">
        <v>0.36699999999999999</v>
      </c>
      <c r="I98" s="184">
        <v>0.36699999999999999</v>
      </c>
      <c r="J98" s="184">
        <v>0.36699999999999999</v>
      </c>
      <c r="K98" s="184">
        <v>0.36699999999999999</v>
      </c>
      <c r="L98" s="184">
        <v>0.36699999999999999</v>
      </c>
      <c r="M98" s="184">
        <v>0.36699999999999999</v>
      </c>
      <c r="N98" s="184">
        <v>0.36699999999999999</v>
      </c>
      <c r="P98" s="119">
        <f t="shared" si="1"/>
        <v>0.36699999999999999</v>
      </c>
    </row>
    <row r="99" spans="2:16" x14ac:dyDescent="0.25">
      <c r="B99" s="184">
        <v>2270002027</v>
      </c>
      <c r="C99" s="184">
        <v>750</v>
      </c>
      <c r="D99" s="184">
        <v>9999</v>
      </c>
      <c r="E99" s="184">
        <v>0.36699999999999999</v>
      </c>
      <c r="F99" s="184">
        <v>0.36699999999999999</v>
      </c>
      <c r="G99" s="184">
        <v>0.36699999999999999</v>
      </c>
      <c r="H99" s="184">
        <v>0.36699999999999999</v>
      </c>
      <c r="I99" s="184">
        <v>0.36699999999999999</v>
      </c>
      <c r="J99" s="184">
        <v>0.36699999999999999</v>
      </c>
      <c r="K99" s="184">
        <v>0.36699999999999999</v>
      </c>
      <c r="L99" s="184">
        <v>0.36699999999999999</v>
      </c>
      <c r="M99" s="184">
        <v>0.36699999999999999</v>
      </c>
      <c r="N99" s="184">
        <v>0.36699999999999999</v>
      </c>
      <c r="P99" s="119">
        <f t="shared" si="1"/>
        <v>0.36699999999999999</v>
      </c>
    </row>
    <row r="100" spans="2:16" x14ac:dyDescent="0.25">
      <c r="B100" s="184">
        <v>2270002030</v>
      </c>
      <c r="C100" s="184">
        <v>0</v>
      </c>
      <c r="D100" s="184">
        <v>11</v>
      </c>
      <c r="E100" s="184">
        <v>0.41199999999999998</v>
      </c>
      <c r="F100" s="184">
        <v>0.41199999999999998</v>
      </c>
      <c r="G100" s="184">
        <v>0.41199999999999998</v>
      </c>
      <c r="H100" s="184">
        <v>0.41199999999999998</v>
      </c>
      <c r="I100" s="184">
        <v>0.41199999999999998</v>
      </c>
      <c r="J100" s="184">
        <v>0.41199999999999998</v>
      </c>
      <c r="K100" s="184">
        <v>0.41199999999999998</v>
      </c>
      <c r="L100" s="184">
        <v>0.41199999999999998</v>
      </c>
      <c r="M100" s="184">
        <v>0.41199999999999998</v>
      </c>
      <c r="N100" s="184">
        <v>0.41199999999999998</v>
      </c>
      <c r="P100" s="119">
        <f t="shared" si="1"/>
        <v>0.41199999999999998</v>
      </c>
    </row>
    <row r="101" spans="2:16" x14ac:dyDescent="0.25">
      <c r="B101" s="184">
        <v>2270002030</v>
      </c>
      <c r="C101" s="184">
        <v>11</v>
      </c>
      <c r="D101" s="184">
        <v>16</v>
      </c>
      <c r="E101" s="184">
        <v>0.41199999999999998</v>
      </c>
      <c r="F101" s="184">
        <v>0.41199999999999998</v>
      </c>
      <c r="G101" s="184">
        <v>0.41199999999999998</v>
      </c>
      <c r="H101" s="184">
        <v>0.41199999999999998</v>
      </c>
      <c r="I101" s="184">
        <v>0.41199999999999998</v>
      </c>
      <c r="J101" s="184">
        <v>0.41199999999999998</v>
      </c>
      <c r="K101" s="184">
        <v>0.41199999999999998</v>
      </c>
      <c r="L101" s="184">
        <v>0.41199999999999998</v>
      </c>
      <c r="M101" s="184">
        <v>0.41199999999999998</v>
      </c>
      <c r="N101" s="184">
        <v>0.41199999999999998</v>
      </c>
      <c r="P101" s="119">
        <f t="shared" si="1"/>
        <v>0.41199999999999998</v>
      </c>
    </row>
    <row r="102" spans="2:16" x14ac:dyDescent="0.25">
      <c r="B102" s="184">
        <v>2270002030</v>
      </c>
      <c r="C102" s="184">
        <v>16</v>
      </c>
      <c r="D102" s="184">
        <v>25</v>
      </c>
      <c r="E102" s="184">
        <v>0.41199999999999998</v>
      </c>
      <c r="F102" s="184">
        <v>0.41199999999999998</v>
      </c>
      <c r="G102" s="184">
        <v>0.41199999999999998</v>
      </c>
      <c r="H102" s="184">
        <v>0.41199999999999998</v>
      </c>
      <c r="I102" s="184">
        <v>0.41199999999999998</v>
      </c>
      <c r="J102" s="184">
        <v>0.41199999999999998</v>
      </c>
      <c r="K102" s="184">
        <v>0.41199999999999998</v>
      </c>
      <c r="L102" s="184">
        <v>0.41199999999999998</v>
      </c>
      <c r="M102" s="184">
        <v>0.41199999999999998</v>
      </c>
      <c r="N102" s="184">
        <v>0.41199999999999998</v>
      </c>
      <c r="P102" s="119">
        <f t="shared" si="1"/>
        <v>0.41199999999999998</v>
      </c>
    </row>
    <row r="103" spans="2:16" x14ac:dyDescent="0.25">
      <c r="B103" s="184">
        <v>2270002030</v>
      </c>
      <c r="C103" s="184">
        <v>25</v>
      </c>
      <c r="D103" s="184">
        <v>50</v>
      </c>
      <c r="E103" s="184">
        <v>0.41199999999999998</v>
      </c>
      <c r="F103" s="184">
        <v>0.41199999999999998</v>
      </c>
      <c r="G103" s="184">
        <v>0.41199999999999998</v>
      </c>
      <c r="H103" s="184">
        <v>0.41199999999999998</v>
      </c>
      <c r="I103" s="184">
        <v>0.41199999999999998</v>
      </c>
      <c r="J103" s="184">
        <v>0.41199999999999998</v>
      </c>
      <c r="K103" s="184">
        <v>0.41199999999999998</v>
      </c>
      <c r="L103" s="184">
        <v>0.41199999999999998</v>
      </c>
      <c r="M103" s="184">
        <v>0.41199999999999998</v>
      </c>
      <c r="N103" s="184">
        <v>0.41199999999999998</v>
      </c>
      <c r="P103" s="119">
        <f t="shared" si="1"/>
        <v>0.41199999999999998</v>
      </c>
    </row>
    <row r="104" spans="2:16" x14ac:dyDescent="0.25">
      <c r="B104" s="184">
        <v>2270002030</v>
      </c>
      <c r="C104" s="184">
        <v>50</v>
      </c>
      <c r="D104" s="184">
        <v>100</v>
      </c>
      <c r="E104" s="184">
        <v>0.41199999999999998</v>
      </c>
      <c r="F104" s="184">
        <v>0.41199999999999998</v>
      </c>
      <c r="G104" s="184">
        <v>0.41199999999999998</v>
      </c>
      <c r="H104" s="184">
        <v>0.41199999999999998</v>
      </c>
      <c r="I104" s="184">
        <v>0.41199999999999998</v>
      </c>
      <c r="J104" s="184">
        <v>0.41199999999999998</v>
      </c>
      <c r="K104" s="184">
        <v>0.41199999999999998</v>
      </c>
      <c r="L104" s="184">
        <v>0.41199999999999998</v>
      </c>
      <c r="M104" s="184">
        <v>0.41199999999999998</v>
      </c>
      <c r="N104" s="184">
        <v>0.41199999999999998</v>
      </c>
      <c r="P104" s="119">
        <f t="shared" si="1"/>
        <v>0.41199999999999998</v>
      </c>
    </row>
    <row r="105" spans="2:16" x14ac:dyDescent="0.25">
      <c r="B105" s="184">
        <v>2270002030</v>
      </c>
      <c r="C105" s="184">
        <v>100</v>
      </c>
      <c r="D105" s="184">
        <v>175</v>
      </c>
      <c r="E105" s="184">
        <v>0.371</v>
      </c>
      <c r="F105" s="184">
        <v>0.371</v>
      </c>
      <c r="G105" s="184">
        <v>0.371</v>
      </c>
      <c r="H105" s="184">
        <v>0.371</v>
      </c>
      <c r="I105" s="184">
        <v>0.371</v>
      </c>
      <c r="J105" s="184">
        <v>0.371</v>
      </c>
      <c r="K105" s="184">
        <v>0.371</v>
      </c>
      <c r="L105" s="184">
        <v>0.371</v>
      </c>
      <c r="M105" s="184">
        <v>0.371</v>
      </c>
      <c r="N105" s="184">
        <v>0.371</v>
      </c>
      <c r="P105" s="119">
        <f t="shared" si="1"/>
        <v>0.371</v>
      </c>
    </row>
    <row r="106" spans="2:16" x14ac:dyDescent="0.25">
      <c r="B106" s="184">
        <v>2270002030</v>
      </c>
      <c r="C106" s="184">
        <v>175</v>
      </c>
      <c r="D106" s="184">
        <v>300</v>
      </c>
      <c r="E106" s="184">
        <v>0.371</v>
      </c>
      <c r="F106" s="184">
        <v>0.371</v>
      </c>
      <c r="G106" s="184">
        <v>0.371</v>
      </c>
      <c r="H106" s="184">
        <v>0.371</v>
      </c>
      <c r="I106" s="184">
        <v>0.371</v>
      </c>
      <c r="J106" s="184">
        <v>0.371</v>
      </c>
      <c r="K106" s="184">
        <v>0.371</v>
      </c>
      <c r="L106" s="184">
        <v>0.371</v>
      </c>
      <c r="M106" s="184">
        <v>0.371</v>
      </c>
      <c r="N106" s="184">
        <v>0.371</v>
      </c>
      <c r="P106" s="119">
        <f t="shared" si="1"/>
        <v>0.371</v>
      </c>
    </row>
    <row r="107" spans="2:16" x14ac:dyDescent="0.25">
      <c r="B107" s="184">
        <v>2270002030</v>
      </c>
      <c r="C107" s="184">
        <v>300</v>
      </c>
      <c r="D107" s="184">
        <v>600</v>
      </c>
      <c r="E107" s="184">
        <v>0.371</v>
      </c>
      <c r="F107" s="184">
        <v>0.371</v>
      </c>
      <c r="G107" s="184">
        <v>0.371</v>
      </c>
      <c r="H107" s="184">
        <v>0.371</v>
      </c>
      <c r="I107" s="184">
        <v>0.371</v>
      </c>
      <c r="J107" s="184">
        <v>0.371</v>
      </c>
      <c r="K107" s="184">
        <v>0.371</v>
      </c>
      <c r="L107" s="184">
        <v>0.371</v>
      </c>
      <c r="M107" s="184">
        <v>0.371</v>
      </c>
      <c r="N107" s="184">
        <v>0.371</v>
      </c>
      <c r="P107" s="119">
        <f t="shared" si="1"/>
        <v>0.371</v>
      </c>
    </row>
    <row r="108" spans="2:16" x14ac:dyDescent="0.25">
      <c r="B108" s="184">
        <v>2270002030</v>
      </c>
      <c r="C108" s="184">
        <v>600</v>
      </c>
      <c r="D108" s="184">
        <v>750</v>
      </c>
      <c r="E108" s="184">
        <v>0.371</v>
      </c>
      <c r="F108" s="184">
        <v>0.371</v>
      </c>
      <c r="G108" s="184">
        <v>0.371</v>
      </c>
      <c r="H108" s="184">
        <v>0.371</v>
      </c>
      <c r="I108" s="184">
        <v>0.371</v>
      </c>
      <c r="J108" s="184">
        <v>0.371</v>
      </c>
      <c r="K108" s="184">
        <v>0.371</v>
      </c>
      <c r="L108" s="184">
        <v>0.371</v>
      </c>
      <c r="M108" s="184">
        <v>0.371</v>
      </c>
      <c r="N108" s="184">
        <v>0.371</v>
      </c>
      <c r="P108" s="119">
        <f t="shared" si="1"/>
        <v>0.371</v>
      </c>
    </row>
    <row r="109" spans="2:16" x14ac:dyDescent="0.25">
      <c r="B109" s="184">
        <v>2270002030</v>
      </c>
      <c r="C109" s="184">
        <v>750</v>
      </c>
      <c r="D109" s="184">
        <v>9999</v>
      </c>
      <c r="E109" s="184">
        <v>0.371</v>
      </c>
      <c r="F109" s="184">
        <v>0.371</v>
      </c>
      <c r="G109" s="184">
        <v>0.371</v>
      </c>
      <c r="H109" s="184">
        <v>0.371</v>
      </c>
      <c r="I109" s="184">
        <v>0.371</v>
      </c>
      <c r="J109" s="184">
        <v>0.371</v>
      </c>
      <c r="K109" s="184">
        <v>0.371</v>
      </c>
      <c r="L109" s="184">
        <v>0.371</v>
      </c>
      <c r="M109" s="184">
        <v>0.371</v>
      </c>
      <c r="N109" s="184">
        <v>0.371</v>
      </c>
      <c r="P109" s="119">
        <f t="shared" si="1"/>
        <v>0.371</v>
      </c>
    </row>
    <row r="110" spans="2:16" x14ac:dyDescent="0.25">
      <c r="B110" s="184">
        <v>2270002033</v>
      </c>
      <c r="C110" s="184">
        <v>0</v>
      </c>
      <c r="D110" s="184">
        <v>11</v>
      </c>
      <c r="E110" s="184">
        <v>0.40799999999999997</v>
      </c>
      <c r="F110" s="184">
        <v>0.40799999999999997</v>
      </c>
      <c r="G110" s="184">
        <v>0.40799999999999997</v>
      </c>
      <c r="H110" s="184">
        <v>0.40799999999999997</v>
      </c>
      <c r="I110" s="184">
        <v>0.40799999999999997</v>
      </c>
      <c r="J110" s="184">
        <v>0.40799999999999997</v>
      </c>
      <c r="K110" s="184">
        <v>0.40799999999999997</v>
      </c>
      <c r="L110" s="184">
        <v>0.40799999999999997</v>
      </c>
      <c r="M110" s="184">
        <v>0.40799999999999997</v>
      </c>
      <c r="N110" s="184">
        <v>0.40799999999999997</v>
      </c>
      <c r="P110" s="119">
        <f t="shared" si="1"/>
        <v>0.40799999999999997</v>
      </c>
    </row>
    <row r="111" spans="2:16" x14ac:dyDescent="0.25">
      <c r="B111" s="184">
        <v>2270002033</v>
      </c>
      <c r="C111" s="184">
        <v>11</v>
      </c>
      <c r="D111" s="184">
        <v>16</v>
      </c>
      <c r="E111" s="184">
        <v>0.40799999999999997</v>
      </c>
      <c r="F111" s="184">
        <v>0.40799999999999997</v>
      </c>
      <c r="G111" s="184">
        <v>0.40799999999999997</v>
      </c>
      <c r="H111" s="184">
        <v>0.40799999999999997</v>
      </c>
      <c r="I111" s="184">
        <v>0.40799999999999997</v>
      </c>
      <c r="J111" s="184">
        <v>0.40799999999999997</v>
      </c>
      <c r="K111" s="184">
        <v>0.40799999999999997</v>
      </c>
      <c r="L111" s="184">
        <v>0.40799999999999997</v>
      </c>
      <c r="M111" s="184">
        <v>0.40799999999999997</v>
      </c>
      <c r="N111" s="184">
        <v>0.40799999999999997</v>
      </c>
      <c r="P111" s="119">
        <f t="shared" si="1"/>
        <v>0.40799999999999997</v>
      </c>
    </row>
    <row r="112" spans="2:16" x14ac:dyDescent="0.25">
      <c r="B112" s="184">
        <v>2270002033</v>
      </c>
      <c r="C112" s="184">
        <v>16</v>
      </c>
      <c r="D112" s="184">
        <v>25</v>
      </c>
      <c r="E112" s="184">
        <v>0.40799999999999997</v>
      </c>
      <c r="F112" s="184">
        <v>0.40799999999999997</v>
      </c>
      <c r="G112" s="184">
        <v>0.40799999999999997</v>
      </c>
      <c r="H112" s="184">
        <v>0.40799999999999997</v>
      </c>
      <c r="I112" s="184">
        <v>0.40799999999999997</v>
      </c>
      <c r="J112" s="184">
        <v>0.40799999999999997</v>
      </c>
      <c r="K112" s="184">
        <v>0.40799999999999997</v>
      </c>
      <c r="L112" s="184">
        <v>0.40799999999999997</v>
      </c>
      <c r="M112" s="184">
        <v>0.40799999999999997</v>
      </c>
      <c r="N112" s="184">
        <v>0.40799999999999997</v>
      </c>
      <c r="P112" s="119">
        <f t="shared" si="1"/>
        <v>0.40799999999999997</v>
      </c>
    </row>
    <row r="113" spans="2:16" x14ac:dyDescent="0.25">
      <c r="B113" s="184">
        <v>2270002033</v>
      </c>
      <c r="C113" s="184">
        <v>25</v>
      </c>
      <c r="D113" s="184">
        <v>50</v>
      </c>
      <c r="E113" s="184">
        <v>0.40799999999999997</v>
      </c>
      <c r="F113" s="184">
        <v>0.40799999999999997</v>
      </c>
      <c r="G113" s="184">
        <v>0.40799999999999997</v>
      </c>
      <c r="H113" s="184">
        <v>0.40799999999999997</v>
      </c>
      <c r="I113" s="184">
        <v>0.40799999999999997</v>
      </c>
      <c r="J113" s="184">
        <v>0.40799999999999997</v>
      </c>
      <c r="K113" s="184">
        <v>0.40799999999999997</v>
      </c>
      <c r="L113" s="184">
        <v>0.40799999999999997</v>
      </c>
      <c r="M113" s="184">
        <v>0.40799999999999997</v>
      </c>
      <c r="N113" s="184">
        <v>0.40799999999999997</v>
      </c>
      <c r="P113" s="119">
        <f t="shared" si="1"/>
        <v>0.40799999999999997</v>
      </c>
    </row>
    <row r="114" spans="2:16" x14ac:dyDescent="0.25">
      <c r="B114" s="184">
        <v>2270002033</v>
      </c>
      <c r="C114" s="184">
        <v>50</v>
      </c>
      <c r="D114" s="184">
        <v>100</v>
      </c>
      <c r="E114" s="184">
        <v>0.40799999999999997</v>
      </c>
      <c r="F114" s="184">
        <v>0.40799999999999997</v>
      </c>
      <c r="G114" s="184">
        <v>0.40799999999999997</v>
      </c>
      <c r="H114" s="184">
        <v>0.40799999999999997</v>
      </c>
      <c r="I114" s="184">
        <v>0.40799999999999997</v>
      </c>
      <c r="J114" s="184">
        <v>0.40799999999999997</v>
      </c>
      <c r="K114" s="184">
        <v>0.40799999999999997</v>
      </c>
      <c r="L114" s="184">
        <v>0.40799999999999997</v>
      </c>
      <c r="M114" s="184">
        <v>0.40799999999999997</v>
      </c>
      <c r="N114" s="184">
        <v>0.40799999999999997</v>
      </c>
      <c r="P114" s="119">
        <f t="shared" si="1"/>
        <v>0.40799999999999997</v>
      </c>
    </row>
    <row r="115" spans="2:16" x14ac:dyDescent="0.25">
      <c r="B115" s="184">
        <v>2270002033</v>
      </c>
      <c r="C115" s="184">
        <v>100</v>
      </c>
      <c r="D115" s="184">
        <v>175</v>
      </c>
      <c r="E115" s="184">
        <v>0.36699999999999999</v>
      </c>
      <c r="F115" s="184">
        <v>0.36699999999999999</v>
      </c>
      <c r="G115" s="184">
        <v>0.36699999999999999</v>
      </c>
      <c r="H115" s="184">
        <v>0.36699999999999999</v>
      </c>
      <c r="I115" s="184">
        <v>0.36699999999999999</v>
      </c>
      <c r="J115" s="184">
        <v>0.36699999999999999</v>
      </c>
      <c r="K115" s="184">
        <v>0.36699999999999999</v>
      </c>
      <c r="L115" s="184">
        <v>0.36699999999999999</v>
      </c>
      <c r="M115" s="184">
        <v>0.36699999999999999</v>
      </c>
      <c r="N115" s="184">
        <v>0.36699999999999999</v>
      </c>
      <c r="P115" s="119">
        <f t="shared" si="1"/>
        <v>0.36699999999999999</v>
      </c>
    </row>
    <row r="116" spans="2:16" x14ac:dyDescent="0.25">
      <c r="B116" s="184">
        <v>2270002033</v>
      </c>
      <c r="C116" s="184">
        <v>175</v>
      </c>
      <c r="D116" s="184">
        <v>300</v>
      </c>
      <c r="E116" s="184">
        <v>0.36699999999999999</v>
      </c>
      <c r="F116" s="184">
        <v>0.36699999999999999</v>
      </c>
      <c r="G116" s="184">
        <v>0.36699999999999999</v>
      </c>
      <c r="H116" s="184">
        <v>0.36699999999999999</v>
      </c>
      <c r="I116" s="184">
        <v>0.36699999999999999</v>
      </c>
      <c r="J116" s="184">
        <v>0.36699999999999999</v>
      </c>
      <c r="K116" s="184">
        <v>0.36699999999999999</v>
      </c>
      <c r="L116" s="184">
        <v>0.36699999999999999</v>
      </c>
      <c r="M116" s="184">
        <v>0.36699999999999999</v>
      </c>
      <c r="N116" s="184">
        <v>0.36699999999999999</v>
      </c>
      <c r="P116" s="119">
        <f t="shared" si="1"/>
        <v>0.36699999999999999</v>
      </c>
    </row>
    <row r="117" spans="2:16" x14ac:dyDescent="0.25">
      <c r="B117" s="184">
        <v>2270002033</v>
      </c>
      <c r="C117" s="184">
        <v>300</v>
      </c>
      <c r="D117" s="184">
        <v>600</v>
      </c>
      <c r="E117" s="184">
        <v>0.36699999999999999</v>
      </c>
      <c r="F117" s="184">
        <v>0.36699999999999999</v>
      </c>
      <c r="G117" s="184">
        <v>0.36699999999999999</v>
      </c>
      <c r="H117" s="184">
        <v>0.36699999999999999</v>
      </c>
      <c r="I117" s="184">
        <v>0.36699999999999999</v>
      </c>
      <c r="J117" s="184">
        <v>0.36699999999999999</v>
      </c>
      <c r="K117" s="184">
        <v>0.36699999999999999</v>
      </c>
      <c r="L117" s="184">
        <v>0.36699999999999999</v>
      </c>
      <c r="M117" s="184">
        <v>0.36699999999999999</v>
      </c>
      <c r="N117" s="184">
        <v>0.36699999999999999</v>
      </c>
      <c r="P117" s="119">
        <f t="shared" si="1"/>
        <v>0.36699999999999999</v>
      </c>
    </row>
    <row r="118" spans="2:16" x14ac:dyDescent="0.25">
      <c r="B118" s="184">
        <v>2270002033</v>
      </c>
      <c r="C118" s="184">
        <v>600</v>
      </c>
      <c r="D118" s="184">
        <v>750</v>
      </c>
      <c r="E118" s="184">
        <v>0.36699999999999999</v>
      </c>
      <c r="F118" s="184">
        <v>0.36699999999999999</v>
      </c>
      <c r="G118" s="184">
        <v>0.36699999999999999</v>
      </c>
      <c r="H118" s="184">
        <v>0.36699999999999999</v>
      </c>
      <c r="I118" s="184">
        <v>0.36699999999999999</v>
      </c>
      <c r="J118" s="184">
        <v>0.36699999999999999</v>
      </c>
      <c r="K118" s="184">
        <v>0.36699999999999999</v>
      </c>
      <c r="L118" s="184">
        <v>0.36699999999999999</v>
      </c>
      <c r="M118" s="184">
        <v>0.36699999999999999</v>
      </c>
      <c r="N118" s="184">
        <v>0.36699999999999999</v>
      </c>
      <c r="P118" s="119">
        <f t="shared" si="1"/>
        <v>0.36699999999999999</v>
      </c>
    </row>
    <row r="119" spans="2:16" x14ac:dyDescent="0.25">
      <c r="B119" s="184">
        <v>2270002033</v>
      </c>
      <c r="C119" s="184">
        <v>750</v>
      </c>
      <c r="D119" s="184">
        <v>9999</v>
      </c>
      <c r="E119" s="184">
        <v>0.36699999999999999</v>
      </c>
      <c r="F119" s="184">
        <v>0.36699999999999999</v>
      </c>
      <c r="G119" s="184">
        <v>0.36699999999999999</v>
      </c>
      <c r="H119" s="184">
        <v>0.36699999999999999</v>
      </c>
      <c r="I119" s="184">
        <v>0.36699999999999999</v>
      </c>
      <c r="J119" s="184">
        <v>0.36699999999999999</v>
      </c>
      <c r="K119" s="184">
        <v>0.36699999999999999</v>
      </c>
      <c r="L119" s="184">
        <v>0.36699999999999999</v>
      </c>
      <c r="M119" s="184">
        <v>0.36699999999999999</v>
      </c>
      <c r="N119" s="184">
        <v>0.36699999999999999</v>
      </c>
      <c r="P119" s="119">
        <f t="shared" si="1"/>
        <v>0.36699999999999999</v>
      </c>
    </row>
    <row r="120" spans="2:16" x14ac:dyDescent="0.25">
      <c r="B120" s="184">
        <v>2270002036</v>
      </c>
      <c r="C120" s="184">
        <v>0</v>
      </c>
      <c r="D120" s="184">
        <v>11</v>
      </c>
      <c r="E120" s="184">
        <v>0.41199999999999998</v>
      </c>
      <c r="F120" s="184">
        <v>0.41199999999999998</v>
      </c>
      <c r="G120" s="184">
        <v>0.41199999999999998</v>
      </c>
      <c r="H120" s="184">
        <v>0.41199999999999998</v>
      </c>
      <c r="I120" s="184">
        <v>0.41199999999999998</v>
      </c>
      <c r="J120" s="184">
        <v>0.41199999999999998</v>
      </c>
      <c r="K120" s="184">
        <v>0.41199999999999998</v>
      </c>
      <c r="L120" s="184">
        <v>0.41199999999999998</v>
      </c>
      <c r="M120" s="184">
        <v>0.41199999999999998</v>
      </c>
      <c r="N120" s="184">
        <v>0.41199999999999998</v>
      </c>
      <c r="P120" s="119">
        <f t="shared" si="1"/>
        <v>0.41199999999999998</v>
      </c>
    </row>
    <row r="121" spans="2:16" x14ac:dyDescent="0.25">
      <c r="B121" s="184">
        <v>2270002036</v>
      </c>
      <c r="C121" s="184">
        <v>11</v>
      </c>
      <c r="D121" s="184">
        <v>16</v>
      </c>
      <c r="E121" s="184">
        <v>0.41199999999999998</v>
      </c>
      <c r="F121" s="184">
        <v>0.41199999999999998</v>
      </c>
      <c r="G121" s="184">
        <v>0.41199999999999998</v>
      </c>
      <c r="H121" s="184">
        <v>0.41199999999999998</v>
      </c>
      <c r="I121" s="184">
        <v>0.41199999999999998</v>
      </c>
      <c r="J121" s="184">
        <v>0.41199999999999998</v>
      </c>
      <c r="K121" s="184">
        <v>0.41199999999999998</v>
      </c>
      <c r="L121" s="184">
        <v>0.41199999999999998</v>
      </c>
      <c r="M121" s="184">
        <v>0.41199999999999998</v>
      </c>
      <c r="N121" s="184">
        <v>0.41199999999999998</v>
      </c>
      <c r="P121" s="119">
        <f t="shared" si="1"/>
        <v>0.41199999999999998</v>
      </c>
    </row>
    <row r="122" spans="2:16" x14ac:dyDescent="0.25">
      <c r="B122" s="184">
        <v>2270002036</v>
      </c>
      <c r="C122" s="184">
        <v>16</v>
      </c>
      <c r="D122" s="184">
        <v>25</v>
      </c>
      <c r="E122" s="184">
        <v>0.41199999999999998</v>
      </c>
      <c r="F122" s="184">
        <v>0.41199999999999998</v>
      </c>
      <c r="G122" s="184">
        <v>0.41199999999999998</v>
      </c>
      <c r="H122" s="184">
        <v>0.41199999999999998</v>
      </c>
      <c r="I122" s="184">
        <v>0.41199999999999998</v>
      </c>
      <c r="J122" s="184">
        <v>0.41199999999999998</v>
      </c>
      <c r="K122" s="184">
        <v>0.41199999999999998</v>
      </c>
      <c r="L122" s="184">
        <v>0.41199999999999998</v>
      </c>
      <c r="M122" s="184">
        <v>0.41199999999999998</v>
      </c>
      <c r="N122" s="184">
        <v>0.41199999999999998</v>
      </c>
      <c r="P122" s="119">
        <f t="shared" si="1"/>
        <v>0.41199999999999998</v>
      </c>
    </row>
    <row r="123" spans="2:16" x14ac:dyDescent="0.25">
      <c r="B123" s="184">
        <v>2270002036</v>
      </c>
      <c r="C123" s="184">
        <v>25</v>
      </c>
      <c r="D123" s="184">
        <v>50</v>
      </c>
      <c r="E123" s="184">
        <v>0.41199999999999998</v>
      </c>
      <c r="F123" s="184">
        <v>0.41199999999999998</v>
      </c>
      <c r="G123" s="184">
        <v>0.41199999999999998</v>
      </c>
      <c r="H123" s="184">
        <v>0.41199999999999998</v>
      </c>
      <c r="I123" s="184">
        <v>0.41199999999999998</v>
      </c>
      <c r="J123" s="184">
        <v>0.41199999999999998</v>
      </c>
      <c r="K123" s="184">
        <v>0.41199999999999998</v>
      </c>
      <c r="L123" s="184">
        <v>0.41199999999999998</v>
      </c>
      <c r="M123" s="184">
        <v>0.41199999999999998</v>
      </c>
      <c r="N123" s="184">
        <v>0.41199999999999998</v>
      </c>
      <c r="P123" s="119">
        <f t="shared" si="1"/>
        <v>0.41199999999999998</v>
      </c>
    </row>
    <row r="124" spans="2:16" x14ac:dyDescent="0.25">
      <c r="B124" s="184">
        <v>2270002036</v>
      </c>
      <c r="C124" s="184">
        <v>50</v>
      </c>
      <c r="D124" s="184">
        <v>100</v>
      </c>
      <c r="E124" s="184">
        <v>0.41199999999999998</v>
      </c>
      <c r="F124" s="184">
        <v>0.41199999999999998</v>
      </c>
      <c r="G124" s="184">
        <v>0.41199999999999998</v>
      </c>
      <c r="H124" s="184">
        <v>0.41199999999999998</v>
      </c>
      <c r="I124" s="184">
        <v>0.41199999999999998</v>
      </c>
      <c r="J124" s="184">
        <v>0.41199999999999998</v>
      </c>
      <c r="K124" s="184">
        <v>0.41199999999999998</v>
      </c>
      <c r="L124" s="184">
        <v>0.41199999999999998</v>
      </c>
      <c r="M124" s="184">
        <v>0.41199999999999998</v>
      </c>
      <c r="N124" s="184">
        <v>0.41199999999999998</v>
      </c>
      <c r="P124" s="119">
        <f t="shared" si="1"/>
        <v>0.41199999999999998</v>
      </c>
    </row>
    <row r="125" spans="2:16" x14ac:dyDescent="0.25">
      <c r="B125" s="184">
        <v>2270002036</v>
      </c>
      <c r="C125" s="184">
        <v>100</v>
      </c>
      <c r="D125" s="184">
        <v>175</v>
      </c>
      <c r="E125" s="184">
        <v>0.371</v>
      </c>
      <c r="F125" s="184">
        <v>0.371</v>
      </c>
      <c r="G125" s="184">
        <v>0.371</v>
      </c>
      <c r="H125" s="184">
        <v>0.371</v>
      </c>
      <c r="I125" s="184">
        <v>0.371</v>
      </c>
      <c r="J125" s="184">
        <v>0.371</v>
      </c>
      <c r="K125" s="184">
        <v>0.371</v>
      </c>
      <c r="L125" s="184">
        <v>0.371</v>
      </c>
      <c r="M125" s="184">
        <v>0.371</v>
      </c>
      <c r="N125" s="184">
        <v>0.371</v>
      </c>
      <c r="P125" s="119">
        <f t="shared" si="1"/>
        <v>0.371</v>
      </c>
    </row>
    <row r="126" spans="2:16" x14ac:dyDescent="0.25">
      <c r="B126" s="184">
        <v>2270002036</v>
      </c>
      <c r="C126" s="184">
        <v>175</v>
      </c>
      <c r="D126" s="184">
        <v>300</v>
      </c>
      <c r="E126" s="184">
        <v>0.371</v>
      </c>
      <c r="F126" s="184">
        <v>0.371</v>
      </c>
      <c r="G126" s="184">
        <v>0.371</v>
      </c>
      <c r="H126" s="184">
        <v>0.371</v>
      </c>
      <c r="I126" s="184">
        <v>0.371</v>
      </c>
      <c r="J126" s="184">
        <v>0.371</v>
      </c>
      <c r="K126" s="184">
        <v>0.371</v>
      </c>
      <c r="L126" s="184">
        <v>0.371</v>
      </c>
      <c r="M126" s="184">
        <v>0.371</v>
      </c>
      <c r="N126" s="184">
        <v>0.371</v>
      </c>
      <c r="P126" s="119">
        <f t="shared" si="1"/>
        <v>0.371</v>
      </c>
    </row>
    <row r="127" spans="2:16" x14ac:dyDescent="0.25">
      <c r="B127" s="184">
        <v>2270002036</v>
      </c>
      <c r="C127" s="184">
        <v>300</v>
      </c>
      <c r="D127" s="184">
        <v>600</v>
      </c>
      <c r="E127" s="184">
        <v>0.371</v>
      </c>
      <c r="F127" s="184">
        <v>0.371</v>
      </c>
      <c r="G127" s="184">
        <v>0.371</v>
      </c>
      <c r="H127" s="184">
        <v>0.371</v>
      </c>
      <c r="I127" s="184">
        <v>0.371</v>
      </c>
      <c r="J127" s="184">
        <v>0.371</v>
      </c>
      <c r="K127" s="184">
        <v>0.371</v>
      </c>
      <c r="L127" s="184">
        <v>0.371</v>
      </c>
      <c r="M127" s="184">
        <v>0.371</v>
      </c>
      <c r="N127" s="184">
        <v>0.371</v>
      </c>
      <c r="P127" s="119">
        <f t="shared" si="1"/>
        <v>0.371</v>
      </c>
    </row>
    <row r="128" spans="2:16" x14ac:dyDescent="0.25">
      <c r="B128" s="184">
        <v>2270002036</v>
      </c>
      <c r="C128" s="184">
        <v>600</v>
      </c>
      <c r="D128" s="184">
        <v>750</v>
      </c>
      <c r="E128" s="184">
        <v>0.371</v>
      </c>
      <c r="F128" s="184">
        <v>0.371</v>
      </c>
      <c r="G128" s="184">
        <v>0.371</v>
      </c>
      <c r="H128" s="184">
        <v>0.371</v>
      </c>
      <c r="I128" s="184">
        <v>0.371</v>
      </c>
      <c r="J128" s="184">
        <v>0.371</v>
      </c>
      <c r="K128" s="184">
        <v>0.371</v>
      </c>
      <c r="L128" s="184">
        <v>0.371</v>
      </c>
      <c r="M128" s="184">
        <v>0.371</v>
      </c>
      <c r="N128" s="184">
        <v>0.371</v>
      </c>
      <c r="P128" s="119">
        <f t="shared" si="1"/>
        <v>0.371</v>
      </c>
    </row>
    <row r="129" spans="2:16" x14ac:dyDescent="0.25">
      <c r="B129" s="184">
        <v>2270002036</v>
      </c>
      <c r="C129" s="184">
        <v>750</v>
      </c>
      <c r="D129" s="184">
        <v>9999</v>
      </c>
      <c r="E129" s="184">
        <v>0.371</v>
      </c>
      <c r="F129" s="184">
        <v>0.371</v>
      </c>
      <c r="G129" s="184">
        <v>0.371</v>
      </c>
      <c r="H129" s="184">
        <v>0.371</v>
      </c>
      <c r="I129" s="184">
        <v>0.371</v>
      </c>
      <c r="J129" s="184">
        <v>0.371</v>
      </c>
      <c r="K129" s="184">
        <v>0.371</v>
      </c>
      <c r="L129" s="184">
        <v>0.371</v>
      </c>
      <c r="M129" s="184">
        <v>0.371</v>
      </c>
      <c r="N129" s="184">
        <v>0.371</v>
      </c>
      <c r="P129" s="119">
        <f t="shared" si="1"/>
        <v>0.371</v>
      </c>
    </row>
    <row r="130" spans="2:16" x14ac:dyDescent="0.25">
      <c r="B130" s="184">
        <v>2270002039</v>
      </c>
      <c r="C130" s="184">
        <v>0</v>
      </c>
      <c r="D130" s="184">
        <v>11</v>
      </c>
      <c r="E130" s="184">
        <v>0.41199999999999998</v>
      </c>
      <c r="F130" s="184">
        <v>0.41199999999999998</v>
      </c>
      <c r="G130" s="184">
        <v>0.41199999999999998</v>
      </c>
      <c r="H130" s="184">
        <v>0.41199999999999998</v>
      </c>
      <c r="I130" s="184">
        <v>0.41199999999999998</v>
      </c>
      <c r="J130" s="184">
        <v>0.41199999999999998</v>
      </c>
      <c r="K130" s="184">
        <v>0.41199999999999998</v>
      </c>
      <c r="L130" s="184">
        <v>0.41199999999999998</v>
      </c>
      <c r="M130" s="184">
        <v>0.41199999999999998</v>
      </c>
      <c r="N130" s="184">
        <v>0.41199999999999998</v>
      </c>
      <c r="P130" s="119">
        <f t="shared" si="1"/>
        <v>0.41199999999999998</v>
      </c>
    </row>
    <row r="131" spans="2:16" x14ac:dyDescent="0.25">
      <c r="B131" s="184">
        <v>2270002039</v>
      </c>
      <c r="C131" s="184">
        <v>11</v>
      </c>
      <c r="D131" s="184">
        <v>16</v>
      </c>
      <c r="E131" s="184">
        <v>0.41199999999999998</v>
      </c>
      <c r="F131" s="184">
        <v>0.41199999999999998</v>
      </c>
      <c r="G131" s="184">
        <v>0.41199999999999998</v>
      </c>
      <c r="H131" s="184">
        <v>0.41199999999999998</v>
      </c>
      <c r="I131" s="184">
        <v>0.41199999999999998</v>
      </c>
      <c r="J131" s="184">
        <v>0.41199999999999998</v>
      </c>
      <c r="K131" s="184">
        <v>0.41199999999999998</v>
      </c>
      <c r="L131" s="184">
        <v>0.41199999999999998</v>
      </c>
      <c r="M131" s="184">
        <v>0.41199999999999998</v>
      </c>
      <c r="N131" s="184">
        <v>0.41199999999999998</v>
      </c>
      <c r="P131" s="119">
        <f t="shared" si="1"/>
        <v>0.41199999999999998</v>
      </c>
    </row>
    <row r="132" spans="2:16" x14ac:dyDescent="0.25">
      <c r="B132" s="184">
        <v>2270002039</v>
      </c>
      <c r="C132" s="184">
        <v>16</v>
      </c>
      <c r="D132" s="184">
        <v>25</v>
      </c>
      <c r="E132" s="184">
        <v>0.41199999999999998</v>
      </c>
      <c r="F132" s="184">
        <v>0.41199999999999998</v>
      </c>
      <c r="G132" s="184">
        <v>0.41199999999999998</v>
      </c>
      <c r="H132" s="184">
        <v>0.41199999999999998</v>
      </c>
      <c r="I132" s="184">
        <v>0.41199999999999998</v>
      </c>
      <c r="J132" s="184">
        <v>0.41199999999999998</v>
      </c>
      <c r="K132" s="184">
        <v>0.41199999999999998</v>
      </c>
      <c r="L132" s="184">
        <v>0.41199999999999998</v>
      </c>
      <c r="M132" s="184">
        <v>0.41199999999999998</v>
      </c>
      <c r="N132" s="184">
        <v>0.41199999999999998</v>
      </c>
      <c r="P132" s="119">
        <f t="shared" si="1"/>
        <v>0.41199999999999998</v>
      </c>
    </row>
    <row r="133" spans="2:16" x14ac:dyDescent="0.25">
      <c r="B133" s="184">
        <v>2270002039</v>
      </c>
      <c r="C133" s="184">
        <v>25</v>
      </c>
      <c r="D133" s="184">
        <v>50</v>
      </c>
      <c r="E133" s="184">
        <v>0.41199999999999998</v>
      </c>
      <c r="F133" s="184">
        <v>0.41199999999999998</v>
      </c>
      <c r="G133" s="184">
        <v>0.41199999999999998</v>
      </c>
      <c r="H133" s="184">
        <v>0.41199999999999998</v>
      </c>
      <c r="I133" s="184">
        <v>0.41199999999999998</v>
      </c>
      <c r="J133" s="184">
        <v>0.41199999999999998</v>
      </c>
      <c r="K133" s="184">
        <v>0.41199999999999998</v>
      </c>
      <c r="L133" s="184">
        <v>0.41199999999999998</v>
      </c>
      <c r="M133" s="184">
        <v>0.41199999999999998</v>
      </c>
      <c r="N133" s="184">
        <v>0.41199999999999998</v>
      </c>
      <c r="P133" s="119">
        <f t="shared" si="1"/>
        <v>0.41199999999999998</v>
      </c>
    </row>
    <row r="134" spans="2:16" x14ac:dyDescent="0.25">
      <c r="B134" s="184">
        <v>2270002039</v>
      </c>
      <c r="C134" s="184">
        <v>50</v>
      </c>
      <c r="D134" s="184">
        <v>100</v>
      </c>
      <c r="E134" s="184">
        <v>0.41199999999999998</v>
      </c>
      <c r="F134" s="184">
        <v>0.41199999999999998</v>
      </c>
      <c r="G134" s="184">
        <v>0.41199999999999998</v>
      </c>
      <c r="H134" s="184">
        <v>0.41199999999999998</v>
      </c>
      <c r="I134" s="184">
        <v>0.41199999999999998</v>
      </c>
      <c r="J134" s="184">
        <v>0.41199999999999998</v>
      </c>
      <c r="K134" s="184">
        <v>0.41199999999999998</v>
      </c>
      <c r="L134" s="184">
        <v>0.41199999999999998</v>
      </c>
      <c r="M134" s="184">
        <v>0.41199999999999998</v>
      </c>
      <c r="N134" s="184">
        <v>0.41199999999999998</v>
      </c>
      <c r="P134" s="119">
        <f t="shared" si="1"/>
        <v>0.41199999999999998</v>
      </c>
    </row>
    <row r="135" spans="2:16" x14ac:dyDescent="0.25">
      <c r="B135" s="184">
        <v>2270002039</v>
      </c>
      <c r="C135" s="184">
        <v>100</v>
      </c>
      <c r="D135" s="184">
        <v>175</v>
      </c>
      <c r="E135" s="184">
        <v>0.371</v>
      </c>
      <c r="F135" s="184">
        <v>0.371</v>
      </c>
      <c r="G135" s="184">
        <v>0.371</v>
      </c>
      <c r="H135" s="184">
        <v>0.371</v>
      </c>
      <c r="I135" s="184">
        <v>0.371</v>
      </c>
      <c r="J135" s="184">
        <v>0.371</v>
      </c>
      <c r="K135" s="184">
        <v>0.371</v>
      </c>
      <c r="L135" s="184">
        <v>0.371</v>
      </c>
      <c r="M135" s="184">
        <v>0.371</v>
      </c>
      <c r="N135" s="184">
        <v>0.371</v>
      </c>
      <c r="P135" s="119">
        <f t="shared" si="1"/>
        <v>0.371</v>
      </c>
    </row>
    <row r="136" spans="2:16" x14ac:dyDescent="0.25">
      <c r="B136" s="184">
        <v>2270002039</v>
      </c>
      <c r="C136" s="184">
        <v>175</v>
      </c>
      <c r="D136" s="184">
        <v>300</v>
      </c>
      <c r="E136" s="184">
        <v>0.371</v>
      </c>
      <c r="F136" s="184">
        <v>0.371</v>
      </c>
      <c r="G136" s="184">
        <v>0.371</v>
      </c>
      <c r="H136" s="184">
        <v>0.371</v>
      </c>
      <c r="I136" s="184">
        <v>0.371</v>
      </c>
      <c r="J136" s="184">
        <v>0.371</v>
      </c>
      <c r="K136" s="184">
        <v>0.371</v>
      </c>
      <c r="L136" s="184">
        <v>0.371</v>
      </c>
      <c r="M136" s="184">
        <v>0.371</v>
      </c>
      <c r="N136" s="184">
        <v>0.371</v>
      </c>
      <c r="P136" s="119">
        <f t="shared" si="1"/>
        <v>0.371</v>
      </c>
    </row>
    <row r="137" spans="2:16" x14ac:dyDescent="0.25">
      <c r="B137" s="184">
        <v>2270002039</v>
      </c>
      <c r="C137" s="184">
        <v>300</v>
      </c>
      <c r="D137" s="184">
        <v>600</v>
      </c>
      <c r="E137" s="184">
        <v>0.371</v>
      </c>
      <c r="F137" s="184">
        <v>0.371</v>
      </c>
      <c r="G137" s="184">
        <v>0.371</v>
      </c>
      <c r="H137" s="184">
        <v>0.371</v>
      </c>
      <c r="I137" s="184">
        <v>0.371</v>
      </c>
      <c r="J137" s="184">
        <v>0.371</v>
      </c>
      <c r="K137" s="184">
        <v>0.371</v>
      </c>
      <c r="L137" s="184">
        <v>0.371</v>
      </c>
      <c r="M137" s="184">
        <v>0.371</v>
      </c>
      <c r="N137" s="184">
        <v>0.371</v>
      </c>
      <c r="P137" s="119">
        <f t="shared" ref="P137:P200" si="2">H137*$G$2+I137*$G$3+K137*$G$4</f>
        <v>0.371</v>
      </c>
    </row>
    <row r="138" spans="2:16" x14ac:dyDescent="0.25">
      <c r="B138" s="184">
        <v>2270002039</v>
      </c>
      <c r="C138" s="184">
        <v>600</v>
      </c>
      <c r="D138" s="184">
        <v>750</v>
      </c>
      <c r="E138" s="184">
        <v>0.371</v>
      </c>
      <c r="F138" s="184">
        <v>0.371</v>
      </c>
      <c r="G138" s="184">
        <v>0.371</v>
      </c>
      <c r="H138" s="184">
        <v>0.371</v>
      </c>
      <c r="I138" s="184">
        <v>0.371</v>
      </c>
      <c r="J138" s="184">
        <v>0.371</v>
      </c>
      <c r="K138" s="184">
        <v>0.371</v>
      </c>
      <c r="L138" s="184">
        <v>0.371</v>
      </c>
      <c r="M138" s="184">
        <v>0.371</v>
      </c>
      <c r="N138" s="184">
        <v>0.371</v>
      </c>
      <c r="P138" s="119">
        <f t="shared" si="2"/>
        <v>0.371</v>
      </c>
    </row>
    <row r="139" spans="2:16" x14ac:dyDescent="0.25">
      <c r="B139" s="184">
        <v>2270002039</v>
      </c>
      <c r="C139" s="184">
        <v>750</v>
      </c>
      <c r="D139" s="184">
        <v>9999</v>
      </c>
      <c r="E139" s="184">
        <v>0.371</v>
      </c>
      <c r="F139" s="184">
        <v>0.371</v>
      </c>
      <c r="G139" s="184">
        <v>0.371</v>
      </c>
      <c r="H139" s="184">
        <v>0.371</v>
      </c>
      <c r="I139" s="184">
        <v>0.371</v>
      </c>
      <c r="J139" s="184">
        <v>0.371</v>
      </c>
      <c r="K139" s="184">
        <v>0.371</v>
      </c>
      <c r="L139" s="184">
        <v>0.371</v>
      </c>
      <c r="M139" s="184">
        <v>0.371</v>
      </c>
      <c r="N139" s="184">
        <v>0.371</v>
      </c>
      <c r="P139" s="119">
        <f t="shared" si="2"/>
        <v>0.371</v>
      </c>
    </row>
    <row r="140" spans="2:16" x14ac:dyDescent="0.25">
      <c r="B140" s="184">
        <v>2270002042</v>
      </c>
      <c r="C140" s="184">
        <v>0</v>
      </c>
      <c r="D140" s="184">
        <v>11</v>
      </c>
      <c r="E140" s="184">
        <v>0.40799999999999997</v>
      </c>
      <c r="F140" s="184">
        <v>0.40799999999999997</v>
      </c>
      <c r="G140" s="184">
        <v>0.40799999999999997</v>
      </c>
      <c r="H140" s="184">
        <v>0.40799999999999997</v>
      </c>
      <c r="I140" s="184">
        <v>0.40799999999999997</v>
      </c>
      <c r="J140" s="184">
        <v>0.40799999999999997</v>
      </c>
      <c r="K140" s="184">
        <v>0.40799999999999997</v>
      </c>
      <c r="L140" s="184">
        <v>0.40799999999999997</v>
      </c>
      <c r="M140" s="184">
        <v>0.40799999999999997</v>
      </c>
      <c r="N140" s="184">
        <v>0.40799999999999997</v>
      </c>
      <c r="P140" s="119">
        <f t="shared" si="2"/>
        <v>0.40799999999999997</v>
      </c>
    </row>
    <row r="141" spans="2:16" x14ac:dyDescent="0.25">
      <c r="B141" s="184">
        <v>2270002042</v>
      </c>
      <c r="C141" s="184">
        <v>11</v>
      </c>
      <c r="D141" s="184">
        <v>16</v>
      </c>
      <c r="E141" s="184">
        <v>0.40799999999999997</v>
      </c>
      <c r="F141" s="184">
        <v>0.40799999999999997</v>
      </c>
      <c r="G141" s="184">
        <v>0.40799999999999997</v>
      </c>
      <c r="H141" s="184">
        <v>0.40799999999999997</v>
      </c>
      <c r="I141" s="184">
        <v>0.40799999999999997</v>
      </c>
      <c r="J141" s="184">
        <v>0.40799999999999997</v>
      </c>
      <c r="K141" s="184">
        <v>0.40799999999999997</v>
      </c>
      <c r="L141" s="184">
        <v>0.40799999999999997</v>
      </c>
      <c r="M141" s="184">
        <v>0.40799999999999997</v>
      </c>
      <c r="N141" s="184">
        <v>0.40799999999999997</v>
      </c>
      <c r="P141" s="119">
        <f t="shared" si="2"/>
        <v>0.40799999999999997</v>
      </c>
    </row>
    <row r="142" spans="2:16" x14ac:dyDescent="0.25">
      <c r="B142" s="184">
        <v>2270002042</v>
      </c>
      <c r="C142" s="184">
        <v>16</v>
      </c>
      <c r="D142" s="184">
        <v>25</v>
      </c>
      <c r="E142" s="184">
        <v>0.40799999999999997</v>
      </c>
      <c r="F142" s="184">
        <v>0.40799999999999997</v>
      </c>
      <c r="G142" s="184">
        <v>0.40799999999999997</v>
      </c>
      <c r="H142" s="184">
        <v>0.40799999999999997</v>
      </c>
      <c r="I142" s="184">
        <v>0.40799999999999997</v>
      </c>
      <c r="J142" s="184">
        <v>0.40799999999999997</v>
      </c>
      <c r="K142" s="184">
        <v>0.40799999999999997</v>
      </c>
      <c r="L142" s="184">
        <v>0.40799999999999997</v>
      </c>
      <c r="M142" s="184">
        <v>0.40799999999999997</v>
      </c>
      <c r="N142" s="184">
        <v>0.40799999999999997</v>
      </c>
      <c r="P142" s="119">
        <f t="shared" si="2"/>
        <v>0.40799999999999997</v>
      </c>
    </row>
    <row r="143" spans="2:16" x14ac:dyDescent="0.25">
      <c r="B143" s="184">
        <v>2270002042</v>
      </c>
      <c r="C143" s="184">
        <v>25</v>
      </c>
      <c r="D143" s="184">
        <v>50</v>
      </c>
      <c r="E143" s="184">
        <v>0.40799999999999997</v>
      </c>
      <c r="F143" s="184">
        <v>0.40799999999999997</v>
      </c>
      <c r="G143" s="184">
        <v>0.40799999999999997</v>
      </c>
      <c r="H143" s="184">
        <v>0.40799999999999997</v>
      </c>
      <c r="I143" s="184">
        <v>0.40799999999999997</v>
      </c>
      <c r="J143" s="184">
        <v>0.40799999999999997</v>
      </c>
      <c r="K143" s="184">
        <v>0.40799999999999997</v>
      </c>
      <c r="L143" s="184">
        <v>0.40799999999999997</v>
      </c>
      <c r="M143" s="184">
        <v>0.40799999999999997</v>
      </c>
      <c r="N143" s="184">
        <v>0.40799999999999997</v>
      </c>
      <c r="P143" s="119">
        <f t="shared" si="2"/>
        <v>0.40799999999999997</v>
      </c>
    </row>
    <row r="144" spans="2:16" x14ac:dyDescent="0.25">
      <c r="B144" s="184">
        <v>2270002042</v>
      </c>
      <c r="C144" s="184">
        <v>50</v>
      </c>
      <c r="D144" s="184">
        <v>100</v>
      </c>
      <c r="E144" s="184">
        <v>0.40799999999999997</v>
      </c>
      <c r="F144" s="184">
        <v>0.40799999999999997</v>
      </c>
      <c r="G144" s="184">
        <v>0.40799999999999997</v>
      </c>
      <c r="H144" s="184">
        <v>0.40799999999999997</v>
      </c>
      <c r="I144" s="184">
        <v>0.40799999999999997</v>
      </c>
      <c r="J144" s="184">
        <v>0.40799999999999997</v>
      </c>
      <c r="K144" s="184">
        <v>0.40799999999999997</v>
      </c>
      <c r="L144" s="184">
        <v>0.40799999999999997</v>
      </c>
      <c r="M144" s="184">
        <v>0.40799999999999997</v>
      </c>
      <c r="N144" s="184">
        <v>0.40799999999999997</v>
      </c>
      <c r="P144" s="119">
        <f t="shared" si="2"/>
        <v>0.40799999999999997</v>
      </c>
    </row>
    <row r="145" spans="2:16" x14ac:dyDescent="0.25">
      <c r="B145" s="184">
        <v>2270002042</v>
      </c>
      <c r="C145" s="184">
        <v>100</v>
      </c>
      <c r="D145" s="184">
        <v>175</v>
      </c>
      <c r="E145" s="184">
        <v>0.36699999999999999</v>
      </c>
      <c r="F145" s="184">
        <v>0.36699999999999999</v>
      </c>
      <c r="G145" s="184">
        <v>0.36699999999999999</v>
      </c>
      <c r="H145" s="184">
        <v>0.36699999999999999</v>
      </c>
      <c r="I145" s="184">
        <v>0.36699999999999999</v>
      </c>
      <c r="J145" s="184">
        <v>0.36699999999999999</v>
      </c>
      <c r="K145" s="184">
        <v>0.36699999999999999</v>
      </c>
      <c r="L145" s="184">
        <v>0.36699999999999999</v>
      </c>
      <c r="M145" s="184">
        <v>0.36699999999999999</v>
      </c>
      <c r="N145" s="184">
        <v>0.36699999999999999</v>
      </c>
      <c r="P145" s="119">
        <f t="shared" si="2"/>
        <v>0.36699999999999999</v>
      </c>
    </row>
    <row r="146" spans="2:16" x14ac:dyDescent="0.25">
      <c r="B146" s="184">
        <v>2270002042</v>
      </c>
      <c r="C146" s="184">
        <v>175</v>
      </c>
      <c r="D146" s="184">
        <v>300</v>
      </c>
      <c r="E146" s="184">
        <v>0.36699999999999999</v>
      </c>
      <c r="F146" s="184">
        <v>0.36699999999999999</v>
      </c>
      <c r="G146" s="184">
        <v>0.36699999999999999</v>
      </c>
      <c r="H146" s="184">
        <v>0.36699999999999999</v>
      </c>
      <c r="I146" s="184">
        <v>0.36699999999999999</v>
      </c>
      <c r="J146" s="184">
        <v>0.36699999999999999</v>
      </c>
      <c r="K146" s="184">
        <v>0.36699999999999999</v>
      </c>
      <c r="L146" s="184">
        <v>0.36699999999999999</v>
      </c>
      <c r="M146" s="184">
        <v>0.36699999999999999</v>
      </c>
      <c r="N146" s="184">
        <v>0.36699999999999999</v>
      </c>
      <c r="P146" s="119">
        <f t="shared" si="2"/>
        <v>0.36699999999999999</v>
      </c>
    </row>
    <row r="147" spans="2:16" x14ac:dyDescent="0.25">
      <c r="B147" s="184">
        <v>2270002042</v>
      </c>
      <c r="C147" s="184">
        <v>300</v>
      </c>
      <c r="D147" s="184">
        <v>600</v>
      </c>
      <c r="E147" s="184">
        <v>0.36699999999999999</v>
      </c>
      <c r="F147" s="184">
        <v>0.36699999999999999</v>
      </c>
      <c r="G147" s="184">
        <v>0.36699999999999999</v>
      </c>
      <c r="H147" s="184">
        <v>0.36699999999999999</v>
      </c>
      <c r="I147" s="184">
        <v>0.36699999999999999</v>
      </c>
      <c r="J147" s="184">
        <v>0.36699999999999999</v>
      </c>
      <c r="K147" s="184">
        <v>0.36699999999999999</v>
      </c>
      <c r="L147" s="184">
        <v>0.36699999999999999</v>
      </c>
      <c r="M147" s="184">
        <v>0.36699999999999999</v>
      </c>
      <c r="N147" s="184">
        <v>0.36699999999999999</v>
      </c>
      <c r="P147" s="119">
        <f t="shared" si="2"/>
        <v>0.36699999999999999</v>
      </c>
    </row>
    <row r="148" spans="2:16" x14ac:dyDescent="0.25">
      <c r="B148" s="184">
        <v>2270002042</v>
      </c>
      <c r="C148" s="184">
        <v>600</v>
      </c>
      <c r="D148" s="184">
        <v>750</v>
      </c>
      <c r="E148" s="184">
        <v>0.36699999999999999</v>
      </c>
      <c r="F148" s="184">
        <v>0.36699999999999999</v>
      </c>
      <c r="G148" s="184">
        <v>0.36699999999999999</v>
      </c>
      <c r="H148" s="184">
        <v>0.36699999999999999</v>
      </c>
      <c r="I148" s="184">
        <v>0.36699999999999999</v>
      </c>
      <c r="J148" s="184">
        <v>0.36699999999999999</v>
      </c>
      <c r="K148" s="184">
        <v>0.36699999999999999</v>
      </c>
      <c r="L148" s="184">
        <v>0.36699999999999999</v>
      </c>
      <c r="M148" s="184">
        <v>0.36699999999999999</v>
      </c>
      <c r="N148" s="184">
        <v>0.36699999999999999</v>
      </c>
      <c r="P148" s="119">
        <f t="shared" si="2"/>
        <v>0.36699999999999999</v>
      </c>
    </row>
    <row r="149" spans="2:16" x14ac:dyDescent="0.25">
      <c r="B149" s="184">
        <v>2270002042</v>
      </c>
      <c r="C149" s="184">
        <v>750</v>
      </c>
      <c r="D149" s="184">
        <v>9999</v>
      </c>
      <c r="E149" s="184">
        <v>0.36699999999999999</v>
      </c>
      <c r="F149" s="184">
        <v>0.36699999999999999</v>
      </c>
      <c r="G149" s="184">
        <v>0.36699999999999999</v>
      </c>
      <c r="H149" s="184">
        <v>0.36699999999999999</v>
      </c>
      <c r="I149" s="184">
        <v>0.36699999999999999</v>
      </c>
      <c r="J149" s="184">
        <v>0.36699999999999999</v>
      </c>
      <c r="K149" s="184">
        <v>0.36699999999999999</v>
      </c>
      <c r="L149" s="184">
        <v>0.36699999999999999</v>
      </c>
      <c r="M149" s="184">
        <v>0.36699999999999999</v>
      </c>
      <c r="N149" s="184">
        <v>0.36699999999999999</v>
      </c>
      <c r="P149" s="119">
        <f t="shared" si="2"/>
        <v>0.36699999999999999</v>
      </c>
    </row>
    <row r="150" spans="2:16" x14ac:dyDescent="0.25">
      <c r="B150" s="184">
        <v>2270002045</v>
      </c>
      <c r="C150" s="184">
        <v>0</v>
      </c>
      <c r="D150" s="184">
        <v>11</v>
      </c>
      <c r="E150" s="184">
        <v>0.40799999999999997</v>
      </c>
      <c r="F150" s="184">
        <v>0.40799999999999997</v>
      </c>
      <c r="G150" s="184">
        <v>0.40799999999999997</v>
      </c>
      <c r="H150" s="184">
        <v>0.40799999999999997</v>
      </c>
      <c r="I150" s="184">
        <v>0.40799999999999997</v>
      </c>
      <c r="J150" s="184">
        <v>0.40799999999999997</v>
      </c>
      <c r="K150" s="184">
        <v>0.40799999999999997</v>
      </c>
      <c r="L150" s="184">
        <v>0.40799999999999997</v>
      </c>
      <c r="M150" s="184">
        <v>0.40799999999999997</v>
      </c>
      <c r="N150" s="184">
        <v>0.40799999999999997</v>
      </c>
      <c r="P150" s="119">
        <f t="shared" si="2"/>
        <v>0.40799999999999997</v>
      </c>
    </row>
    <row r="151" spans="2:16" x14ac:dyDescent="0.25">
      <c r="B151" s="184">
        <v>2270002045</v>
      </c>
      <c r="C151" s="184">
        <v>11</v>
      </c>
      <c r="D151" s="184">
        <v>16</v>
      </c>
      <c r="E151" s="184">
        <v>0.40799999999999997</v>
      </c>
      <c r="F151" s="184">
        <v>0.40799999999999997</v>
      </c>
      <c r="G151" s="184">
        <v>0.40799999999999997</v>
      </c>
      <c r="H151" s="184">
        <v>0.40799999999999997</v>
      </c>
      <c r="I151" s="184">
        <v>0.40799999999999997</v>
      </c>
      <c r="J151" s="184">
        <v>0.40799999999999997</v>
      </c>
      <c r="K151" s="184">
        <v>0.40799999999999997</v>
      </c>
      <c r="L151" s="184">
        <v>0.40799999999999997</v>
      </c>
      <c r="M151" s="184">
        <v>0.40799999999999997</v>
      </c>
      <c r="N151" s="184">
        <v>0.40799999999999997</v>
      </c>
      <c r="P151" s="119">
        <f t="shared" si="2"/>
        <v>0.40799999999999997</v>
      </c>
    </row>
    <row r="152" spans="2:16" x14ac:dyDescent="0.25">
      <c r="B152" s="184">
        <v>2270002045</v>
      </c>
      <c r="C152" s="184">
        <v>16</v>
      </c>
      <c r="D152" s="184">
        <v>25</v>
      </c>
      <c r="E152" s="184">
        <v>0.40799999999999997</v>
      </c>
      <c r="F152" s="184">
        <v>0.40799999999999997</v>
      </c>
      <c r="G152" s="184">
        <v>0.40799999999999997</v>
      </c>
      <c r="H152" s="184">
        <v>0.40799999999999997</v>
      </c>
      <c r="I152" s="184">
        <v>0.40799999999999997</v>
      </c>
      <c r="J152" s="184">
        <v>0.40799999999999997</v>
      </c>
      <c r="K152" s="184">
        <v>0.40799999999999997</v>
      </c>
      <c r="L152" s="184">
        <v>0.40799999999999997</v>
      </c>
      <c r="M152" s="184">
        <v>0.40799999999999997</v>
      </c>
      <c r="N152" s="184">
        <v>0.40799999999999997</v>
      </c>
      <c r="P152" s="119">
        <f t="shared" si="2"/>
        <v>0.40799999999999997</v>
      </c>
    </row>
    <row r="153" spans="2:16" x14ac:dyDescent="0.25">
      <c r="B153" s="184">
        <v>2270002045</v>
      </c>
      <c r="C153" s="184">
        <v>25</v>
      </c>
      <c r="D153" s="184">
        <v>50</v>
      </c>
      <c r="E153" s="184">
        <v>0.40799999999999997</v>
      </c>
      <c r="F153" s="184">
        <v>0.40799999999999997</v>
      </c>
      <c r="G153" s="184">
        <v>0.40799999999999997</v>
      </c>
      <c r="H153" s="184">
        <v>0.40799999999999997</v>
      </c>
      <c r="I153" s="184">
        <v>0.40799999999999997</v>
      </c>
      <c r="J153" s="184">
        <v>0.40799999999999997</v>
      </c>
      <c r="K153" s="184">
        <v>0.40799999999999997</v>
      </c>
      <c r="L153" s="184">
        <v>0.40799999999999997</v>
      </c>
      <c r="M153" s="184">
        <v>0.40799999999999997</v>
      </c>
      <c r="N153" s="184">
        <v>0.40799999999999997</v>
      </c>
      <c r="P153" s="119">
        <f t="shared" si="2"/>
        <v>0.40799999999999997</v>
      </c>
    </row>
    <row r="154" spans="2:16" x14ac:dyDescent="0.25">
      <c r="B154" s="184">
        <v>2270002045</v>
      </c>
      <c r="C154" s="184">
        <v>50</v>
      </c>
      <c r="D154" s="184">
        <v>100</v>
      </c>
      <c r="E154" s="184">
        <v>0.40799999999999997</v>
      </c>
      <c r="F154" s="184">
        <v>0.40799999999999997</v>
      </c>
      <c r="G154" s="184">
        <v>0.40799999999999997</v>
      </c>
      <c r="H154" s="184">
        <v>0.40799999999999997</v>
      </c>
      <c r="I154" s="184">
        <v>0.40799999999999997</v>
      </c>
      <c r="J154" s="184">
        <v>0.40799999999999997</v>
      </c>
      <c r="K154" s="184">
        <v>0.40799999999999997</v>
      </c>
      <c r="L154" s="184">
        <v>0.40799999999999997</v>
      </c>
      <c r="M154" s="184">
        <v>0.40799999999999997</v>
      </c>
      <c r="N154" s="184">
        <v>0.40799999999999997</v>
      </c>
      <c r="P154" s="119">
        <f t="shared" si="2"/>
        <v>0.40799999999999997</v>
      </c>
    </row>
    <row r="155" spans="2:16" x14ac:dyDescent="0.25">
      <c r="B155" s="184">
        <v>2270002045</v>
      </c>
      <c r="C155" s="184">
        <v>100</v>
      </c>
      <c r="D155" s="184">
        <v>175</v>
      </c>
      <c r="E155" s="184">
        <v>0.36699999999999999</v>
      </c>
      <c r="F155" s="184">
        <v>0.36699999999999999</v>
      </c>
      <c r="G155" s="184">
        <v>0.36699999999999999</v>
      </c>
      <c r="H155" s="184">
        <v>0.36699999999999999</v>
      </c>
      <c r="I155" s="184">
        <v>0.36699999999999999</v>
      </c>
      <c r="J155" s="184">
        <v>0.36699999999999999</v>
      </c>
      <c r="K155" s="184">
        <v>0.36699999999999999</v>
      </c>
      <c r="L155" s="184">
        <v>0.36699999999999999</v>
      </c>
      <c r="M155" s="184">
        <v>0.36699999999999999</v>
      </c>
      <c r="N155" s="184">
        <v>0.36699999999999999</v>
      </c>
      <c r="P155" s="119">
        <f t="shared" si="2"/>
        <v>0.36699999999999999</v>
      </c>
    </row>
    <row r="156" spans="2:16" x14ac:dyDescent="0.25">
      <c r="B156" s="184">
        <v>2270002045</v>
      </c>
      <c r="C156" s="184">
        <v>175</v>
      </c>
      <c r="D156" s="184">
        <v>300</v>
      </c>
      <c r="E156" s="184">
        <v>0.36699999999999999</v>
      </c>
      <c r="F156" s="184">
        <v>0.36699999999999999</v>
      </c>
      <c r="G156" s="184">
        <v>0.36699999999999999</v>
      </c>
      <c r="H156" s="184">
        <v>0.36699999999999999</v>
      </c>
      <c r="I156" s="184">
        <v>0.36699999999999999</v>
      </c>
      <c r="J156" s="184">
        <v>0.36699999999999999</v>
      </c>
      <c r="K156" s="184">
        <v>0.36699999999999999</v>
      </c>
      <c r="L156" s="184">
        <v>0.36699999999999999</v>
      </c>
      <c r="M156" s="184">
        <v>0.36699999999999999</v>
      </c>
      <c r="N156" s="184">
        <v>0.36699999999999999</v>
      </c>
      <c r="P156" s="119">
        <f t="shared" si="2"/>
        <v>0.36699999999999999</v>
      </c>
    </row>
    <row r="157" spans="2:16" x14ac:dyDescent="0.25">
      <c r="B157" s="184">
        <v>2270002045</v>
      </c>
      <c r="C157" s="184">
        <v>300</v>
      </c>
      <c r="D157" s="184">
        <v>600</v>
      </c>
      <c r="E157" s="184">
        <v>0.36699999999999999</v>
      </c>
      <c r="F157" s="184">
        <v>0.36699999999999999</v>
      </c>
      <c r="G157" s="184">
        <v>0.36699999999999999</v>
      </c>
      <c r="H157" s="184">
        <v>0.36699999999999999</v>
      </c>
      <c r="I157" s="184">
        <v>0.36699999999999999</v>
      </c>
      <c r="J157" s="184">
        <v>0.36699999999999999</v>
      </c>
      <c r="K157" s="184">
        <v>0.36699999999999999</v>
      </c>
      <c r="L157" s="184">
        <v>0.36699999999999999</v>
      </c>
      <c r="M157" s="184">
        <v>0.36699999999999999</v>
      </c>
      <c r="N157" s="184">
        <v>0.36699999999999999</v>
      </c>
      <c r="P157" s="119">
        <f t="shared" si="2"/>
        <v>0.36699999999999999</v>
      </c>
    </row>
    <row r="158" spans="2:16" x14ac:dyDescent="0.25">
      <c r="B158" s="184">
        <v>2270002045</v>
      </c>
      <c r="C158" s="184">
        <v>600</v>
      </c>
      <c r="D158" s="184">
        <v>750</v>
      </c>
      <c r="E158" s="184">
        <v>0.36699999999999999</v>
      </c>
      <c r="F158" s="184">
        <v>0.36699999999999999</v>
      </c>
      <c r="G158" s="184">
        <v>0.36699999999999999</v>
      </c>
      <c r="H158" s="184">
        <v>0.36699999999999999</v>
      </c>
      <c r="I158" s="184">
        <v>0.36699999999999999</v>
      </c>
      <c r="J158" s="184">
        <v>0.36699999999999999</v>
      </c>
      <c r="K158" s="184">
        <v>0.36699999999999999</v>
      </c>
      <c r="L158" s="184">
        <v>0.36699999999999999</v>
      </c>
      <c r="M158" s="184">
        <v>0.36699999999999999</v>
      </c>
      <c r="N158" s="184">
        <v>0.36699999999999999</v>
      </c>
      <c r="P158" s="119">
        <f t="shared" si="2"/>
        <v>0.36699999999999999</v>
      </c>
    </row>
    <row r="159" spans="2:16" x14ac:dyDescent="0.25">
      <c r="B159" s="184">
        <v>2270002045</v>
      </c>
      <c r="C159" s="184">
        <v>750</v>
      </c>
      <c r="D159" s="184">
        <v>9999</v>
      </c>
      <c r="E159" s="184">
        <v>0.36699999999999999</v>
      </c>
      <c r="F159" s="184">
        <v>0.36699999999999999</v>
      </c>
      <c r="G159" s="184">
        <v>0.36699999999999999</v>
      </c>
      <c r="H159" s="184">
        <v>0.36699999999999999</v>
      </c>
      <c r="I159" s="184">
        <v>0.36699999999999999</v>
      </c>
      <c r="J159" s="184">
        <v>0.36699999999999999</v>
      </c>
      <c r="K159" s="184">
        <v>0.36699999999999999</v>
      </c>
      <c r="L159" s="184">
        <v>0.36699999999999999</v>
      </c>
      <c r="M159" s="184">
        <v>0.36699999999999999</v>
      </c>
      <c r="N159" s="184">
        <v>0.36699999999999999</v>
      </c>
      <c r="P159" s="119">
        <f t="shared" si="2"/>
        <v>0.36699999999999999</v>
      </c>
    </row>
    <row r="160" spans="2:16" x14ac:dyDescent="0.25">
      <c r="B160" s="184">
        <v>2270002048</v>
      </c>
      <c r="C160" s="184">
        <v>0</v>
      </c>
      <c r="D160" s="184">
        <v>11</v>
      </c>
      <c r="E160" s="184">
        <v>0.41199999999999998</v>
      </c>
      <c r="F160" s="184">
        <v>0.41199999999999998</v>
      </c>
      <c r="G160" s="184">
        <v>0.41199999999999998</v>
      </c>
      <c r="H160" s="184">
        <v>0.41199999999999998</v>
      </c>
      <c r="I160" s="184">
        <v>0.41199999999999998</v>
      </c>
      <c r="J160" s="184">
        <v>0.41199999999999998</v>
      </c>
      <c r="K160" s="184">
        <v>0.41199999999999998</v>
      </c>
      <c r="L160" s="184">
        <v>0.41199999999999998</v>
      </c>
      <c r="M160" s="184">
        <v>0.41199999999999998</v>
      </c>
      <c r="N160" s="184">
        <v>0.41199999999999998</v>
      </c>
      <c r="P160" s="119">
        <f t="shared" si="2"/>
        <v>0.41199999999999998</v>
      </c>
    </row>
    <row r="161" spans="2:16" x14ac:dyDescent="0.25">
      <c r="B161" s="184">
        <v>2270002048</v>
      </c>
      <c r="C161" s="184">
        <v>11</v>
      </c>
      <c r="D161" s="184">
        <v>16</v>
      </c>
      <c r="E161" s="184">
        <v>0.41199999999999998</v>
      </c>
      <c r="F161" s="184">
        <v>0.41199999999999998</v>
      </c>
      <c r="G161" s="184">
        <v>0.41199999999999998</v>
      </c>
      <c r="H161" s="184">
        <v>0.41199999999999998</v>
      </c>
      <c r="I161" s="184">
        <v>0.41199999999999998</v>
      </c>
      <c r="J161" s="184">
        <v>0.41199999999999998</v>
      </c>
      <c r="K161" s="184">
        <v>0.41199999999999998</v>
      </c>
      <c r="L161" s="184">
        <v>0.41199999999999998</v>
      </c>
      <c r="M161" s="184">
        <v>0.41199999999999998</v>
      </c>
      <c r="N161" s="184">
        <v>0.41199999999999998</v>
      </c>
      <c r="P161" s="119">
        <f t="shared" si="2"/>
        <v>0.41199999999999998</v>
      </c>
    </row>
    <row r="162" spans="2:16" x14ac:dyDescent="0.25">
      <c r="B162" s="184">
        <v>2270002048</v>
      </c>
      <c r="C162" s="184">
        <v>16</v>
      </c>
      <c r="D162" s="184">
        <v>25</v>
      </c>
      <c r="E162" s="184">
        <v>0.41199999999999998</v>
      </c>
      <c r="F162" s="184">
        <v>0.41199999999999998</v>
      </c>
      <c r="G162" s="184">
        <v>0.41199999999999998</v>
      </c>
      <c r="H162" s="184">
        <v>0.41199999999999998</v>
      </c>
      <c r="I162" s="184">
        <v>0.41199999999999998</v>
      </c>
      <c r="J162" s="184">
        <v>0.41199999999999998</v>
      </c>
      <c r="K162" s="184">
        <v>0.41199999999999998</v>
      </c>
      <c r="L162" s="184">
        <v>0.41199999999999998</v>
      </c>
      <c r="M162" s="184">
        <v>0.41199999999999998</v>
      </c>
      <c r="N162" s="184">
        <v>0.41199999999999998</v>
      </c>
      <c r="P162" s="119">
        <f t="shared" si="2"/>
        <v>0.41199999999999998</v>
      </c>
    </row>
    <row r="163" spans="2:16" x14ac:dyDescent="0.25">
      <c r="B163" s="184">
        <v>2270002048</v>
      </c>
      <c r="C163" s="184">
        <v>25</v>
      </c>
      <c r="D163" s="184">
        <v>50</v>
      </c>
      <c r="E163" s="184">
        <v>0.41199999999999998</v>
      </c>
      <c r="F163" s="184">
        <v>0.41199999999999998</v>
      </c>
      <c r="G163" s="184">
        <v>0.41199999999999998</v>
      </c>
      <c r="H163" s="184">
        <v>0.41199999999999998</v>
      </c>
      <c r="I163" s="184">
        <v>0.41199999999999998</v>
      </c>
      <c r="J163" s="184">
        <v>0.41199999999999998</v>
      </c>
      <c r="K163" s="184">
        <v>0.41199999999999998</v>
      </c>
      <c r="L163" s="184">
        <v>0.41199999999999998</v>
      </c>
      <c r="M163" s="184">
        <v>0.41199999999999998</v>
      </c>
      <c r="N163" s="184">
        <v>0.41199999999999998</v>
      </c>
      <c r="P163" s="119">
        <f t="shared" si="2"/>
        <v>0.41199999999999998</v>
      </c>
    </row>
    <row r="164" spans="2:16" x14ac:dyDescent="0.25">
      <c r="B164" s="184">
        <v>2270002048</v>
      </c>
      <c r="C164" s="184">
        <v>50</v>
      </c>
      <c r="D164" s="184">
        <v>100</v>
      </c>
      <c r="E164" s="184">
        <v>0.41199999999999998</v>
      </c>
      <c r="F164" s="184">
        <v>0.41199999999999998</v>
      </c>
      <c r="G164" s="184">
        <v>0.41199999999999998</v>
      </c>
      <c r="H164" s="184">
        <v>0.41199999999999998</v>
      </c>
      <c r="I164" s="184">
        <v>0.41199999999999998</v>
      </c>
      <c r="J164" s="184">
        <v>0.41199999999999998</v>
      </c>
      <c r="K164" s="184">
        <v>0.41199999999999998</v>
      </c>
      <c r="L164" s="184">
        <v>0.41199999999999998</v>
      </c>
      <c r="M164" s="184">
        <v>0.41199999999999998</v>
      </c>
      <c r="N164" s="184">
        <v>0.41199999999999998</v>
      </c>
      <c r="P164" s="119">
        <f t="shared" si="2"/>
        <v>0.41199999999999998</v>
      </c>
    </row>
    <row r="165" spans="2:16" x14ac:dyDescent="0.25">
      <c r="B165" s="184">
        <v>2270002048</v>
      </c>
      <c r="C165" s="184">
        <v>100</v>
      </c>
      <c r="D165" s="184">
        <v>175</v>
      </c>
      <c r="E165" s="184">
        <v>0.371</v>
      </c>
      <c r="F165" s="184">
        <v>0.371</v>
      </c>
      <c r="G165" s="184">
        <v>0.371</v>
      </c>
      <c r="H165" s="184">
        <v>0.371</v>
      </c>
      <c r="I165" s="184">
        <v>0.371</v>
      </c>
      <c r="J165" s="184">
        <v>0.371</v>
      </c>
      <c r="K165" s="184">
        <v>0.371</v>
      </c>
      <c r="L165" s="184">
        <v>0.371</v>
      </c>
      <c r="M165" s="184">
        <v>0.371</v>
      </c>
      <c r="N165" s="184">
        <v>0.371</v>
      </c>
      <c r="P165" s="119">
        <f t="shared" si="2"/>
        <v>0.371</v>
      </c>
    </row>
    <row r="166" spans="2:16" x14ac:dyDescent="0.25">
      <c r="B166" s="184">
        <v>2270002048</v>
      </c>
      <c r="C166" s="184">
        <v>175</v>
      </c>
      <c r="D166" s="184">
        <v>300</v>
      </c>
      <c r="E166" s="184">
        <v>0.371</v>
      </c>
      <c r="F166" s="184">
        <v>0.371</v>
      </c>
      <c r="G166" s="184">
        <v>0.371</v>
      </c>
      <c r="H166" s="184">
        <v>0.371</v>
      </c>
      <c r="I166" s="184">
        <v>0.371</v>
      </c>
      <c r="J166" s="184">
        <v>0.371</v>
      </c>
      <c r="K166" s="184">
        <v>0.371</v>
      </c>
      <c r="L166" s="184">
        <v>0.371</v>
      </c>
      <c r="M166" s="184">
        <v>0.371</v>
      </c>
      <c r="N166" s="184">
        <v>0.371</v>
      </c>
      <c r="P166" s="119">
        <f t="shared" si="2"/>
        <v>0.371</v>
      </c>
    </row>
    <row r="167" spans="2:16" x14ac:dyDescent="0.25">
      <c r="B167" s="184">
        <v>2270002048</v>
      </c>
      <c r="C167" s="184">
        <v>300</v>
      </c>
      <c r="D167" s="184">
        <v>600</v>
      </c>
      <c r="E167" s="184">
        <v>0.371</v>
      </c>
      <c r="F167" s="184">
        <v>0.371</v>
      </c>
      <c r="G167" s="184">
        <v>0.371</v>
      </c>
      <c r="H167" s="184">
        <v>0.371</v>
      </c>
      <c r="I167" s="184">
        <v>0.371</v>
      </c>
      <c r="J167" s="184">
        <v>0.371</v>
      </c>
      <c r="K167" s="184">
        <v>0.371</v>
      </c>
      <c r="L167" s="184">
        <v>0.371</v>
      </c>
      <c r="M167" s="184">
        <v>0.371</v>
      </c>
      <c r="N167" s="184">
        <v>0.371</v>
      </c>
      <c r="P167" s="119">
        <f t="shared" si="2"/>
        <v>0.371</v>
      </c>
    </row>
    <row r="168" spans="2:16" x14ac:dyDescent="0.25">
      <c r="B168" s="184">
        <v>2270002048</v>
      </c>
      <c r="C168" s="184">
        <v>600</v>
      </c>
      <c r="D168" s="184">
        <v>750</v>
      </c>
      <c r="E168" s="184">
        <v>0.371</v>
      </c>
      <c r="F168" s="184">
        <v>0.371</v>
      </c>
      <c r="G168" s="184">
        <v>0.371</v>
      </c>
      <c r="H168" s="184">
        <v>0.371</v>
      </c>
      <c r="I168" s="184">
        <v>0.371</v>
      </c>
      <c r="J168" s="184">
        <v>0.371</v>
      </c>
      <c r="K168" s="184">
        <v>0.371</v>
      </c>
      <c r="L168" s="184">
        <v>0.371</v>
      </c>
      <c r="M168" s="184">
        <v>0.371</v>
      </c>
      <c r="N168" s="184">
        <v>0.371</v>
      </c>
      <c r="P168" s="119">
        <f t="shared" si="2"/>
        <v>0.371</v>
      </c>
    </row>
    <row r="169" spans="2:16" x14ac:dyDescent="0.25">
      <c r="B169" s="184">
        <v>2270002048</v>
      </c>
      <c r="C169" s="184">
        <v>750</v>
      </c>
      <c r="D169" s="184">
        <v>9999</v>
      </c>
      <c r="E169" s="184">
        <v>0.371</v>
      </c>
      <c r="F169" s="184">
        <v>0.371</v>
      </c>
      <c r="G169" s="184">
        <v>0.371</v>
      </c>
      <c r="H169" s="184">
        <v>0.371</v>
      </c>
      <c r="I169" s="184">
        <v>0.371</v>
      </c>
      <c r="J169" s="184">
        <v>0.371</v>
      </c>
      <c r="K169" s="184">
        <v>0.371</v>
      </c>
      <c r="L169" s="184">
        <v>0.371</v>
      </c>
      <c r="M169" s="184">
        <v>0.371</v>
      </c>
      <c r="N169" s="184">
        <v>0.371</v>
      </c>
      <c r="P169" s="119">
        <f t="shared" si="2"/>
        <v>0.371</v>
      </c>
    </row>
    <row r="170" spans="2:16" x14ac:dyDescent="0.25">
      <c r="B170" s="184">
        <v>2270002051</v>
      </c>
      <c r="C170" s="184">
        <v>0</v>
      </c>
      <c r="D170" s="184">
        <v>11</v>
      </c>
      <c r="E170" s="184">
        <v>0.41199999999999998</v>
      </c>
      <c r="F170" s="184">
        <v>0.41199999999999998</v>
      </c>
      <c r="G170" s="184">
        <v>0.41199999999999998</v>
      </c>
      <c r="H170" s="184">
        <v>0.41199999999999998</v>
      </c>
      <c r="I170" s="184">
        <v>0.41199999999999998</v>
      </c>
      <c r="J170" s="184">
        <v>0.41199999999999998</v>
      </c>
      <c r="K170" s="184">
        <v>0.41199999999999998</v>
      </c>
      <c r="L170" s="184">
        <v>0.41199999999999998</v>
      </c>
      <c r="M170" s="184">
        <v>0.41199999999999998</v>
      </c>
      <c r="N170" s="184">
        <v>0.41199999999999998</v>
      </c>
      <c r="P170" s="119">
        <f t="shared" si="2"/>
        <v>0.41199999999999998</v>
      </c>
    </row>
    <row r="171" spans="2:16" x14ac:dyDescent="0.25">
      <c r="B171" s="184">
        <v>2270002051</v>
      </c>
      <c r="C171" s="184">
        <v>11</v>
      </c>
      <c r="D171" s="184">
        <v>16</v>
      </c>
      <c r="E171" s="184">
        <v>0.41199999999999998</v>
      </c>
      <c r="F171" s="184">
        <v>0.41199999999999998</v>
      </c>
      <c r="G171" s="184">
        <v>0.41199999999999998</v>
      </c>
      <c r="H171" s="184">
        <v>0.41199999999999998</v>
      </c>
      <c r="I171" s="184">
        <v>0.41199999999999998</v>
      </c>
      <c r="J171" s="184">
        <v>0.41199999999999998</v>
      </c>
      <c r="K171" s="184">
        <v>0.41199999999999998</v>
      </c>
      <c r="L171" s="184">
        <v>0.41199999999999998</v>
      </c>
      <c r="M171" s="184">
        <v>0.41199999999999998</v>
      </c>
      <c r="N171" s="184">
        <v>0.41199999999999998</v>
      </c>
      <c r="P171" s="119">
        <f t="shared" si="2"/>
        <v>0.41199999999999998</v>
      </c>
    </row>
    <row r="172" spans="2:16" x14ac:dyDescent="0.25">
      <c r="B172" s="184">
        <v>2270002051</v>
      </c>
      <c r="C172" s="184">
        <v>16</v>
      </c>
      <c r="D172" s="184">
        <v>25</v>
      </c>
      <c r="E172" s="184">
        <v>0.41199999999999998</v>
      </c>
      <c r="F172" s="184">
        <v>0.41199999999999998</v>
      </c>
      <c r="G172" s="184">
        <v>0.41199999999999998</v>
      </c>
      <c r="H172" s="184">
        <v>0.41199999999999998</v>
      </c>
      <c r="I172" s="184">
        <v>0.41199999999999998</v>
      </c>
      <c r="J172" s="184">
        <v>0.41199999999999998</v>
      </c>
      <c r="K172" s="184">
        <v>0.41199999999999998</v>
      </c>
      <c r="L172" s="184">
        <v>0.41199999999999998</v>
      </c>
      <c r="M172" s="184">
        <v>0.41199999999999998</v>
      </c>
      <c r="N172" s="184">
        <v>0.41199999999999998</v>
      </c>
      <c r="P172" s="119">
        <f t="shared" si="2"/>
        <v>0.41199999999999998</v>
      </c>
    </row>
    <row r="173" spans="2:16" x14ac:dyDescent="0.25">
      <c r="B173" s="184">
        <v>2270002051</v>
      </c>
      <c r="C173" s="184">
        <v>25</v>
      </c>
      <c r="D173" s="184">
        <v>50</v>
      </c>
      <c r="E173" s="184">
        <v>0.41199999999999998</v>
      </c>
      <c r="F173" s="184">
        <v>0.41199999999999998</v>
      </c>
      <c r="G173" s="184">
        <v>0.41199999999999998</v>
      </c>
      <c r="H173" s="184">
        <v>0.41199999999999998</v>
      </c>
      <c r="I173" s="184">
        <v>0.41199999999999998</v>
      </c>
      <c r="J173" s="184">
        <v>0.41199999999999998</v>
      </c>
      <c r="K173" s="184">
        <v>0.41199999999999998</v>
      </c>
      <c r="L173" s="184">
        <v>0.41199999999999998</v>
      </c>
      <c r="M173" s="184">
        <v>0.41199999999999998</v>
      </c>
      <c r="N173" s="184">
        <v>0.41199999999999998</v>
      </c>
      <c r="P173" s="119">
        <f t="shared" si="2"/>
        <v>0.41199999999999998</v>
      </c>
    </row>
    <row r="174" spans="2:16" x14ac:dyDescent="0.25">
      <c r="B174" s="184">
        <v>2270002051</v>
      </c>
      <c r="C174" s="184">
        <v>50</v>
      </c>
      <c r="D174" s="184">
        <v>100</v>
      </c>
      <c r="E174" s="184">
        <v>0.41199999999999998</v>
      </c>
      <c r="F174" s="184">
        <v>0.41199999999999998</v>
      </c>
      <c r="G174" s="184">
        <v>0.41199999999999998</v>
      </c>
      <c r="H174" s="184">
        <v>0.41199999999999998</v>
      </c>
      <c r="I174" s="184">
        <v>0.41199999999999998</v>
      </c>
      <c r="J174" s="184">
        <v>0.41199999999999998</v>
      </c>
      <c r="K174" s="184">
        <v>0.41199999999999998</v>
      </c>
      <c r="L174" s="184">
        <v>0.41199999999999998</v>
      </c>
      <c r="M174" s="184">
        <v>0.41199999999999998</v>
      </c>
      <c r="N174" s="184">
        <v>0.41199999999999998</v>
      </c>
      <c r="P174" s="119">
        <f t="shared" si="2"/>
        <v>0.41199999999999998</v>
      </c>
    </row>
    <row r="175" spans="2:16" x14ac:dyDescent="0.25">
      <c r="B175" s="184">
        <v>2270002051</v>
      </c>
      <c r="C175" s="184">
        <v>100</v>
      </c>
      <c r="D175" s="184">
        <v>175</v>
      </c>
      <c r="E175" s="184">
        <v>0.371</v>
      </c>
      <c r="F175" s="184">
        <v>0.371</v>
      </c>
      <c r="G175" s="184">
        <v>0.371</v>
      </c>
      <c r="H175" s="184">
        <v>0.371</v>
      </c>
      <c r="I175" s="184">
        <v>0.371</v>
      </c>
      <c r="J175" s="184">
        <v>0.371</v>
      </c>
      <c r="K175" s="184">
        <v>0.371</v>
      </c>
      <c r="L175" s="184">
        <v>0.371</v>
      </c>
      <c r="M175" s="184">
        <v>0.371</v>
      </c>
      <c r="N175" s="184">
        <v>0.371</v>
      </c>
      <c r="P175" s="119">
        <f t="shared" si="2"/>
        <v>0.371</v>
      </c>
    </row>
    <row r="176" spans="2:16" x14ac:dyDescent="0.25">
      <c r="B176" s="184">
        <v>2270002051</v>
      </c>
      <c r="C176" s="184">
        <v>175</v>
      </c>
      <c r="D176" s="184">
        <v>300</v>
      </c>
      <c r="E176" s="184">
        <v>0.371</v>
      </c>
      <c r="F176" s="184">
        <v>0.371</v>
      </c>
      <c r="G176" s="184">
        <v>0.371</v>
      </c>
      <c r="H176" s="184">
        <v>0.371</v>
      </c>
      <c r="I176" s="184">
        <v>0.371</v>
      </c>
      <c r="J176" s="184">
        <v>0.371</v>
      </c>
      <c r="K176" s="184">
        <v>0.371</v>
      </c>
      <c r="L176" s="184">
        <v>0.371</v>
      </c>
      <c r="M176" s="184">
        <v>0.371</v>
      </c>
      <c r="N176" s="184">
        <v>0.371</v>
      </c>
      <c r="P176" s="119">
        <f t="shared" si="2"/>
        <v>0.371</v>
      </c>
    </row>
    <row r="177" spans="2:16" x14ac:dyDescent="0.25">
      <c r="B177" s="184">
        <v>2270002051</v>
      </c>
      <c r="C177" s="184">
        <v>300</v>
      </c>
      <c r="D177" s="184">
        <v>600</v>
      </c>
      <c r="E177" s="184">
        <v>0.371</v>
      </c>
      <c r="F177" s="184">
        <v>0.371</v>
      </c>
      <c r="G177" s="184">
        <v>0.371</v>
      </c>
      <c r="H177" s="184">
        <v>0.371</v>
      </c>
      <c r="I177" s="184">
        <v>0.371</v>
      </c>
      <c r="J177" s="184">
        <v>0.371</v>
      </c>
      <c r="K177" s="184">
        <v>0.371</v>
      </c>
      <c r="L177" s="184">
        <v>0.371</v>
      </c>
      <c r="M177" s="184">
        <v>0.371</v>
      </c>
      <c r="N177" s="184">
        <v>0.371</v>
      </c>
      <c r="P177" s="119">
        <f t="shared" si="2"/>
        <v>0.371</v>
      </c>
    </row>
    <row r="178" spans="2:16" x14ac:dyDescent="0.25">
      <c r="B178" s="184">
        <v>2270002051</v>
      </c>
      <c r="C178" s="184">
        <v>600</v>
      </c>
      <c r="D178" s="184">
        <v>750</v>
      </c>
      <c r="E178" s="184">
        <v>0.371</v>
      </c>
      <c r="F178" s="184">
        <v>0.371</v>
      </c>
      <c r="G178" s="184">
        <v>0.371</v>
      </c>
      <c r="H178" s="184">
        <v>0.371</v>
      </c>
      <c r="I178" s="184">
        <v>0.371</v>
      </c>
      <c r="J178" s="184">
        <v>0.371</v>
      </c>
      <c r="K178" s="184">
        <v>0.371</v>
      </c>
      <c r="L178" s="184">
        <v>0.371</v>
      </c>
      <c r="M178" s="184">
        <v>0.371</v>
      </c>
      <c r="N178" s="184">
        <v>0.371</v>
      </c>
      <c r="P178" s="119">
        <f t="shared" si="2"/>
        <v>0.371</v>
      </c>
    </row>
    <row r="179" spans="2:16" x14ac:dyDescent="0.25">
      <c r="B179" s="184">
        <v>2270002051</v>
      </c>
      <c r="C179" s="184">
        <v>750</v>
      </c>
      <c r="D179" s="184">
        <v>9999</v>
      </c>
      <c r="E179" s="184">
        <v>0.371</v>
      </c>
      <c r="F179" s="184">
        <v>0.371</v>
      </c>
      <c r="G179" s="184">
        <v>0.371</v>
      </c>
      <c r="H179" s="184">
        <v>0.371</v>
      </c>
      <c r="I179" s="184">
        <v>0.371</v>
      </c>
      <c r="J179" s="184">
        <v>0.371</v>
      </c>
      <c r="K179" s="184">
        <v>0.371</v>
      </c>
      <c r="L179" s="184">
        <v>0.371</v>
      </c>
      <c r="M179" s="184">
        <v>0.371</v>
      </c>
      <c r="N179" s="184">
        <v>0.371</v>
      </c>
      <c r="P179" s="119">
        <f t="shared" si="2"/>
        <v>0.371</v>
      </c>
    </row>
    <row r="180" spans="2:16" x14ac:dyDescent="0.25">
      <c r="B180" s="184">
        <v>2270002054</v>
      </c>
      <c r="C180" s="184">
        <v>0</v>
      </c>
      <c r="D180" s="184">
        <v>11</v>
      </c>
      <c r="E180" s="184">
        <v>0.40799999999999997</v>
      </c>
      <c r="F180" s="184">
        <v>0.40799999999999997</v>
      </c>
      <c r="G180" s="184">
        <v>0.40799999999999997</v>
      </c>
      <c r="H180" s="184">
        <v>0.40799999999999997</v>
      </c>
      <c r="I180" s="184">
        <v>0.40799999999999997</v>
      </c>
      <c r="J180" s="184">
        <v>0.40799999999999997</v>
      </c>
      <c r="K180" s="184">
        <v>0.40799999999999997</v>
      </c>
      <c r="L180" s="184">
        <v>0.40799999999999997</v>
      </c>
      <c r="M180" s="184">
        <v>0.40799999999999997</v>
      </c>
      <c r="N180" s="184">
        <v>0.40799999999999997</v>
      </c>
      <c r="P180" s="119">
        <f t="shared" si="2"/>
        <v>0.40799999999999997</v>
      </c>
    </row>
    <row r="181" spans="2:16" x14ac:dyDescent="0.25">
      <c r="B181" s="184">
        <v>2270002054</v>
      </c>
      <c r="C181" s="184">
        <v>11</v>
      </c>
      <c r="D181" s="184">
        <v>16</v>
      </c>
      <c r="E181" s="184">
        <v>0.40799999999999997</v>
      </c>
      <c r="F181" s="184">
        <v>0.40799999999999997</v>
      </c>
      <c r="G181" s="184">
        <v>0.40799999999999997</v>
      </c>
      <c r="H181" s="184">
        <v>0.40799999999999997</v>
      </c>
      <c r="I181" s="184">
        <v>0.40799999999999997</v>
      </c>
      <c r="J181" s="184">
        <v>0.40799999999999997</v>
      </c>
      <c r="K181" s="184">
        <v>0.40799999999999997</v>
      </c>
      <c r="L181" s="184">
        <v>0.40799999999999997</v>
      </c>
      <c r="M181" s="184">
        <v>0.40799999999999997</v>
      </c>
      <c r="N181" s="184">
        <v>0.40799999999999997</v>
      </c>
      <c r="P181" s="119">
        <f t="shared" si="2"/>
        <v>0.40799999999999997</v>
      </c>
    </row>
    <row r="182" spans="2:16" x14ac:dyDescent="0.25">
      <c r="B182" s="184">
        <v>2270002054</v>
      </c>
      <c r="C182" s="184">
        <v>16</v>
      </c>
      <c r="D182" s="184">
        <v>25</v>
      </c>
      <c r="E182" s="184">
        <v>0.40799999999999997</v>
      </c>
      <c r="F182" s="184">
        <v>0.40799999999999997</v>
      </c>
      <c r="G182" s="184">
        <v>0.40799999999999997</v>
      </c>
      <c r="H182" s="184">
        <v>0.40799999999999997</v>
      </c>
      <c r="I182" s="184">
        <v>0.40799999999999997</v>
      </c>
      <c r="J182" s="184">
        <v>0.40799999999999997</v>
      </c>
      <c r="K182" s="184">
        <v>0.40799999999999997</v>
      </c>
      <c r="L182" s="184">
        <v>0.40799999999999997</v>
      </c>
      <c r="M182" s="184">
        <v>0.40799999999999997</v>
      </c>
      <c r="N182" s="184">
        <v>0.40799999999999997</v>
      </c>
      <c r="P182" s="119">
        <f t="shared" si="2"/>
        <v>0.40799999999999997</v>
      </c>
    </row>
    <row r="183" spans="2:16" x14ac:dyDescent="0.25">
      <c r="B183" s="184">
        <v>2270002054</v>
      </c>
      <c r="C183" s="184">
        <v>25</v>
      </c>
      <c r="D183" s="184">
        <v>50</v>
      </c>
      <c r="E183" s="184">
        <v>0.40799999999999997</v>
      </c>
      <c r="F183" s="184">
        <v>0.40799999999999997</v>
      </c>
      <c r="G183" s="184">
        <v>0.40799999999999997</v>
      </c>
      <c r="H183" s="184">
        <v>0.40799999999999997</v>
      </c>
      <c r="I183" s="184">
        <v>0.40799999999999997</v>
      </c>
      <c r="J183" s="184">
        <v>0.40799999999999997</v>
      </c>
      <c r="K183" s="184">
        <v>0.40799999999999997</v>
      </c>
      <c r="L183" s="184">
        <v>0.40799999999999997</v>
      </c>
      <c r="M183" s="184">
        <v>0.40799999999999997</v>
      </c>
      <c r="N183" s="184">
        <v>0.40799999999999997</v>
      </c>
      <c r="P183" s="119">
        <f t="shared" si="2"/>
        <v>0.40799999999999997</v>
      </c>
    </row>
    <row r="184" spans="2:16" x14ac:dyDescent="0.25">
      <c r="B184" s="184">
        <v>2270002054</v>
      </c>
      <c r="C184" s="184">
        <v>50</v>
      </c>
      <c r="D184" s="184">
        <v>100</v>
      </c>
      <c r="E184" s="184">
        <v>0.40799999999999997</v>
      </c>
      <c r="F184" s="184">
        <v>0.40799999999999997</v>
      </c>
      <c r="G184" s="184">
        <v>0.40799999999999997</v>
      </c>
      <c r="H184" s="184">
        <v>0.40799999999999997</v>
      </c>
      <c r="I184" s="184">
        <v>0.40799999999999997</v>
      </c>
      <c r="J184" s="184">
        <v>0.40799999999999997</v>
      </c>
      <c r="K184" s="184">
        <v>0.40799999999999997</v>
      </c>
      <c r="L184" s="184">
        <v>0.40799999999999997</v>
      </c>
      <c r="M184" s="184">
        <v>0.40799999999999997</v>
      </c>
      <c r="N184" s="184">
        <v>0.40799999999999997</v>
      </c>
      <c r="P184" s="119">
        <f t="shared" si="2"/>
        <v>0.40799999999999997</v>
      </c>
    </row>
    <row r="185" spans="2:16" x14ac:dyDescent="0.25">
      <c r="B185" s="184">
        <v>2270002054</v>
      </c>
      <c r="C185" s="184">
        <v>100</v>
      </c>
      <c r="D185" s="184">
        <v>175</v>
      </c>
      <c r="E185" s="184">
        <v>0.36699999999999999</v>
      </c>
      <c r="F185" s="184">
        <v>0.36699999999999999</v>
      </c>
      <c r="G185" s="184">
        <v>0.36699999999999999</v>
      </c>
      <c r="H185" s="184">
        <v>0.36699999999999999</v>
      </c>
      <c r="I185" s="184">
        <v>0.36699999999999999</v>
      </c>
      <c r="J185" s="184">
        <v>0.36699999999999999</v>
      </c>
      <c r="K185" s="184">
        <v>0.36699999999999999</v>
      </c>
      <c r="L185" s="184">
        <v>0.36699999999999999</v>
      </c>
      <c r="M185" s="184">
        <v>0.36699999999999999</v>
      </c>
      <c r="N185" s="184">
        <v>0.36699999999999999</v>
      </c>
      <c r="P185" s="119">
        <f t="shared" si="2"/>
        <v>0.36699999999999999</v>
      </c>
    </row>
    <row r="186" spans="2:16" x14ac:dyDescent="0.25">
      <c r="B186" s="184">
        <v>2270002054</v>
      </c>
      <c r="C186" s="184">
        <v>175</v>
      </c>
      <c r="D186" s="184">
        <v>300</v>
      </c>
      <c r="E186" s="184">
        <v>0.36699999999999999</v>
      </c>
      <c r="F186" s="184">
        <v>0.36699999999999999</v>
      </c>
      <c r="G186" s="184">
        <v>0.36699999999999999</v>
      </c>
      <c r="H186" s="184">
        <v>0.36699999999999999</v>
      </c>
      <c r="I186" s="184">
        <v>0.36699999999999999</v>
      </c>
      <c r="J186" s="184">
        <v>0.36699999999999999</v>
      </c>
      <c r="K186" s="184">
        <v>0.36699999999999999</v>
      </c>
      <c r="L186" s="184">
        <v>0.36699999999999999</v>
      </c>
      <c r="M186" s="184">
        <v>0.36699999999999999</v>
      </c>
      <c r="N186" s="184">
        <v>0.36699999999999999</v>
      </c>
      <c r="P186" s="119">
        <f t="shared" si="2"/>
        <v>0.36699999999999999</v>
      </c>
    </row>
    <row r="187" spans="2:16" x14ac:dyDescent="0.25">
      <c r="B187" s="184">
        <v>2270002054</v>
      </c>
      <c r="C187" s="184">
        <v>300</v>
      </c>
      <c r="D187" s="184">
        <v>600</v>
      </c>
      <c r="E187" s="184">
        <v>0.36699999999999999</v>
      </c>
      <c r="F187" s="184">
        <v>0.36699999999999999</v>
      </c>
      <c r="G187" s="184">
        <v>0.36699999999999999</v>
      </c>
      <c r="H187" s="184">
        <v>0.36699999999999999</v>
      </c>
      <c r="I187" s="184">
        <v>0.36699999999999999</v>
      </c>
      <c r="J187" s="184">
        <v>0.36699999999999999</v>
      </c>
      <c r="K187" s="184">
        <v>0.36699999999999999</v>
      </c>
      <c r="L187" s="184">
        <v>0.36699999999999999</v>
      </c>
      <c r="M187" s="184">
        <v>0.36699999999999999</v>
      </c>
      <c r="N187" s="184">
        <v>0.36699999999999999</v>
      </c>
      <c r="P187" s="119">
        <f t="shared" si="2"/>
        <v>0.36699999999999999</v>
      </c>
    </row>
    <row r="188" spans="2:16" x14ac:dyDescent="0.25">
      <c r="B188" s="184">
        <v>2270002054</v>
      </c>
      <c r="C188" s="184">
        <v>600</v>
      </c>
      <c r="D188" s="184">
        <v>750</v>
      </c>
      <c r="E188" s="184">
        <v>0.36699999999999999</v>
      </c>
      <c r="F188" s="184">
        <v>0.36699999999999999</v>
      </c>
      <c r="G188" s="184">
        <v>0.36699999999999999</v>
      </c>
      <c r="H188" s="184">
        <v>0.36699999999999999</v>
      </c>
      <c r="I188" s="184">
        <v>0.36699999999999999</v>
      </c>
      <c r="J188" s="184">
        <v>0.36699999999999999</v>
      </c>
      <c r="K188" s="184">
        <v>0.36699999999999999</v>
      </c>
      <c r="L188" s="184">
        <v>0.36699999999999999</v>
      </c>
      <c r="M188" s="184">
        <v>0.36699999999999999</v>
      </c>
      <c r="N188" s="184">
        <v>0.36699999999999999</v>
      </c>
      <c r="P188" s="119">
        <f t="shared" si="2"/>
        <v>0.36699999999999999</v>
      </c>
    </row>
    <row r="189" spans="2:16" x14ac:dyDescent="0.25">
      <c r="B189" s="184">
        <v>2270002054</v>
      </c>
      <c r="C189" s="184">
        <v>750</v>
      </c>
      <c r="D189" s="184">
        <v>9999</v>
      </c>
      <c r="E189" s="184">
        <v>0.36699999999999999</v>
      </c>
      <c r="F189" s="184">
        <v>0.36699999999999999</v>
      </c>
      <c r="G189" s="184">
        <v>0.36699999999999999</v>
      </c>
      <c r="H189" s="184">
        <v>0.36699999999999999</v>
      </c>
      <c r="I189" s="184">
        <v>0.36699999999999999</v>
      </c>
      <c r="J189" s="184">
        <v>0.36699999999999999</v>
      </c>
      <c r="K189" s="184">
        <v>0.36699999999999999</v>
      </c>
      <c r="L189" s="184">
        <v>0.36699999999999999</v>
      </c>
      <c r="M189" s="184">
        <v>0.36699999999999999</v>
      </c>
      <c r="N189" s="184">
        <v>0.36699999999999999</v>
      </c>
      <c r="P189" s="119">
        <f t="shared" si="2"/>
        <v>0.36699999999999999</v>
      </c>
    </row>
    <row r="190" spans="2:16" x14ac:dyDescent="0.25">
      <c r="B190" s="184">
        <v>2270002057</v>
      </c>
      <c r="C190" s="184">
        <v>0</v>
      </c>
      <c r="D190" s="184">
        <v>11</v>
      </c>
      <c r="E190" s="184">
        <v>0.41199999999999998</v>
      </c>
      <c r="F190" s="184">
        <v>0.41199999999999998</v>
      </c>
      <c r="G190" s="184">
        <v>0.41199999999999998</v>
      </c>
      <c r="H190" s="184">
        <v>0.41199999999999998</v>
      </c>
      <c r="I190" s="184">
        <v>0.41199999999999998</v>
      </c>
      <c r="J190" s="184">
        <v>0.41199999999999998</v>
      </c>
      <c r="K190" s="184">
        <v>0.41199999999999998</v>
      </c>
      <c r="L190" s="184">
        <v>0.41199999999999998</v>
      </c>
      <c r="M190" s="184">
        <v>0.41199999999999998</v>
      </c>
      <c r="N190" s="184">
        <v>0.41199999999999998</v>
      </c>
      <c r="P190" s="119">
        <f t="shared" si="2"/>
        <v>0.41199999999999998</v>
      </c>
    </row>
    <row r="191" spans="2:16" x14ac:dyDescent="0.25">
      <c r="B191" s="184">
        <v>2270002057</v>
      </c>
      <c r="C191" s="184">
        <v>11</v>
      </c>
      <c r="D191" s="184">
        <v>16</v>
      </c>
      <c r="E191" s="184">
        <v>0.41199999999999998</v>
      </c>
      <c r="F191" s="184">
        <v>0.41199999999999998</v>
      </c>
      <c r="G191" s="184">
        <v>0.41199999999999998</v>
      </c>
      <c r="H191" s="184">
        <v>0.41199999999999998</v>
      </c>
      <c r="I191" s="184">
        <v>0.41199999999999998</v>
      </c>
      <c r="J191" s="184">
        <v>0.41199999999999998</v>
      </c>
      <c r="K191" s="184">
        <v>0.41199999999999998</v>
      </c>
      <c r="L191" s="184">
        <v>0.41199999999999998</v>
      </c>
      <c r="M191" s="184">
        <v>0.41199999999999998</v>
      </c>
      <c r="N191" s="184">
        <v>0.41199999999999998</v>
      </c>
      <c r="P191" s="119">
        <f t="shared" si="2"/>
        <v>0.41199999999999998</v>
      </c>
    </row>
    <row r="192" spans="2:16" x14ac:dyDescent="0.25">
      <c r="B192" s="184">
        <v>2270002057</v>
      </c>
      <c r="C192" s="184">
        <v>16</v>
      </c>
      <c r="D192" s="184">
        <v>25</v>
      </c>
      <c r="E192" s="184">
        <v>0.41199999999999998</v>
      </c>
      <c r="F192" s="184">
        <v>0.41199999999999998</v>
      </c>
      <c r="G192" s="184">
        <v>0.41199999999999998</v>
      </c>
      <c r="H192" s="184">
        <v>0.41199999999999998</v>
      </c>
      <c r="I192" s="184">
        <v>0.41199999999999998</v>
      </c>
      <c r="J192" s="184">
        <v>0.41199999999999998</v>
      </c>
      <c r="K192" s="184">
        <v>0.41199999999999998</v>
      </c>
      <c r="L192" s="184">
        <v>0.41199999999999998</v>
      </c>
      <c r="M192" s="184">
        <v>0.41199999999999998</v>
      </c>
      <c r="N192" s="184">
        <v>0.41199999999999998</v>
      </c>
      <c r="P192" s="119">
        <f t="shared" si="2"/>
        <v>0.41199999999999998</v>
      </c>
    </row>
    <row r="193" spans="2:16" x14ac:dyDescent="0.25">
      <c r="B193" s="184">
        <v>2270002057</v>
      </c>
      <c r="C193" s="184">
        <v>25</v>
      </c>
      <c r="D193" s="184">
        <v>50</v>
      </c>
      <c r="E193" s="184">
        <v>0.41199999999999998</v>
      </c>
      <c r="F193" s="184">
        <v>0.41199999999999998</v>
      </c>
      <c r="G193" s="184">
        <v>0.41199999999999998</v>
      </c>
      <c r="H193" s="184">
        <v>0.41199999999999998</v>
      </c>
      <c r="I193" s="184">
        <v>0.41199999999999998</v>
      </c>
      <c r="J193" s="184">
        <v>0.41199999999999998</v>
      </c>
      <c r="K193" s="184">
        <v>0.41199999999999998</v>
      </c>
      <c r="L193" s="184">
        <v>0.41199999999999998</v>
      </c>
      <c r="M193" s="184">
        <v>0.41199999999999998</v>
      </c>
      <c r="N193" s="184">
        <v>0.41199999999999998</v>
      </c>
      <c r="P193" s="119">
        <f t="shared" si="2"/>
        <v>0.41199999999999998</v>
      </c>
    </row>
    <row r="194" spans="2:16" x14ac:dyDescent="0.25">
      <c r="B194" s="184">
        <v>2270002057</v>
      </c>
      <c r="C194" s="184">
        <v>50</v>
      </c>
      <c r="D194" s="184">
        <v>100</v>
      </c>
      <c r="E194" s="184">
        <v>0.41199999999999998</v>
      </c>
      <c r="F194" s="184">
        <v>0.41199999999999998</v>
      </c>
      <c r="G194" s="184">
        <v>0.41199999999999998</v>
      </c>
      <c r="H194" s="184">
        <v>0.41199999999999998</v>
      </c>
      <c r="I194" s="184">
        <v>0.41199999999999998</v>
      </c>
      <c r="J194" s="184">
        <v>0.41199999999999998</v>
      </c>
      <c r="K194" s="184">
        <v>0.41199999999999998</v>
      </c>
      <c r="L194" s="184">
        <v>0.41199999999999998</v>
      </c>
      <c r="M194" s="184">
        <v>0.41199999999999998</v>
      </c>
      <c r="N194" s="184">
        <v>0.41199999999999998</v>
      </c>
      <c r="P194" s="119">
        <f t="shared" si="2"/>
        <v>0.41199999999999998</v>
      </c>
    </row>
    <row r="195" spans="2:16" x14ac:dyDescent="0.25">
      <c r="B195" s="184">
        <v>2270002057</v>
      </c>
      <c r="C195" s="184">
        <v>100</v>
      </c>
      <c r="D195" s="184">
        <v>175</v>
      </c>
      <c r="E195" s="184">
        <v>0.371</v>
      </c>
      <c r="F195" s="184">
        <v>0.371</v>
      </c>
      <c r="G195" s="184">
        <v>0.371</v>
      </c>
      <c r="H195" s="184">
        <v>0.371</v>
      </c>
      <c r="I195" s="184">
        <v>0.371</v>
      </c>
      <c r="J195" s="184">
        <v>0.371</v>
      </c>
      <c r="K195" s="184">
        <v>0.371</v>
      </c>
      <c r="L195" s="184">
        <v>0.371</v>
      </c>
      <c r="M195" s="184">
        <v>0.371</v>
      </c>
      <c r="N195" s="184">
        <v>0.371</v>
      </c>
      <c r="P195" s="119">
        <f t="shared" si="2"/>
        <v>0.371</v>
      </c>
    </row>
    <row r="196" spans="2:16" x14ac:dyDescent="0.25">
      <c r="B196" s="184">
        <v>2270002057</v>
      </c>
      <c r="C196" s="184">
        <v>175</v>
      </c>
      <c r="D196" s="184">
        <v>300</v>
      </c>
      <c r="E196" s="184">
        <v>0.371</v>
      </c>
      <c r="F196" s="184">
        <v>0.371</v>
      </c>
      <c r="G196" s="184">
        <v>0.371</v>
      </c>
      <c r="H196" s="184">
        <v>0.371</v>
      </c>
      <c r="I196" s="184">
        <v>0.371</v>
      </c>
      <c r="J196" s="184">
        <v>0.371</v>
      </c>
      <c r="K196" s="184">
        <v>0.371</v>
      </c>
      <c r="L196" s="184">
        <v>0.371</v>
      </c>
      <c r="M196" s="184">
        <v>0.371</v>
      </c>
      <c r="N196" s="184">
        <v>0.371</v>
      </c>
      <c r="P196" s="119">
        <f t="shared" si="2"/>
        <v>0.371</v>
      </c>
    </row>
    <row r="197" spans="2:16" x14ac:dyDescent="0.25">
      <c r="B197" s="184">
        <v>2270002057</v>
      </c>
      <c r="C197" s="184">
        <v>300</v>
      </c>
      <c r="D197" s="184">
        <v>600</v>
      </c>
      <c r="E197" s="184">
        <v>0.371</v>
      </c>
      <c r="F197" s="184">
        <v>0.371</v>
      </c>
      <c r="G197" s="184">
        <v>0.371</v>
      </c>
      <c r="H197" s="184">
        <v>0.371</v>
      </c>
      <c r="I197" s="184">
        <v>0.371</v>
      </c>
      <c r="J197" s="184">
        <v>0.371</v>
      </c>
      <c r="K197" s="184">
        <v>0.371</v>
      </c>
      <c r="L197" s="184">
        <v>0.371</v>
      </c>
      <c r="M197" s="184">
        <v>0.371</v>
      </c>
      <c r="N197" s="184">
        <v>0.371</v>
      </c>
      <c r="P197" s="119">
        <f t="shared" si="2"/>
        <v>0.371</v>
      </c>
    </row>
    <row r="198" spans="2:16" x14ac:dyDescent="0.25">
      <c r="B198" s="184">
        <v>2270002057</v>
      </c>
      <c r="C198" s="184">
        <v>600</v>
      </c>
      <c r="D198" s="184">
        <v>750</v>
      </c>
      <c r="E198" s="184">
        <v>0.371</v>
      </c>
      <c r="F198" s="184">
        <v>0.371</v>
      </c>
      <c r="G198" s="184">
        <v>0.371</v>
      </c>
      <c r="H198" s="184">
        <v>0.371</v>
      </c>
      <c r="I198" s="184">
        <v>0.371</v>
      </c>
      <c r="J198" s="184">
        <v>0.371</v>
      </c>
      <c r="K198" s="184">
        <v>0.371</v>
      </c>
      <c r="L198" s="184">
        <v>0.371</v>
      </c>
      <c r="M198" s="184">
        <v>0.371</v>
      </c>
      <c r="N198" s="184">
        <v>0.371</v>
      </c>
      <c r="P198" s="119">
        <f t="shared" si="2"/>
        <v>0.371</v>
      </c>
    </row>
    <row r="199" spans="2:16" x14ac:dyDescent="0.25">
      <c r="B199" s="184">
        <v>2270002057</v>
      </c>
      <c r="C199" s="184">
        <v>750</v>
      </c>
      <c r="D199" s="184">
        <v>9999</v>
      </c>
      <c r="E199" s="184">
        <v>0.371</v>
      </c>
      <c r="F199" s="184">
        <v>0.371</v>
      </c>
      <c r="G199" s="184">
        <v>0.371</v>
      </c>
      <c r="H199" s="184">
        <v>0.371</v>
      </c>
      <c r="I199" s="184">
        <v>0.371</v>
      </c>
      <c r="J199" s="184">
        <v>0.371</v>
      </c>
      <c r="K199" s="184">
        <v>0.371</v>
      </c>
      <c r="L199" s="184">
        <v>0.371</v>
      </c>
      <c r="M199" s="184">
        <v>0.371</v>
      </c>
      <c r="N199" s="184">
        <v>0.371</v>
      </c>
      <c r="P199" s="119">
        <f t="shared" si="2"/>
        <v>0.371</v>
      </c>
    </row>
    <row r="200" spans="2:16" x14ac:dyDescent="0.25">
      <c r="B200" s="184">
        <v>2270002060</v>
      </c>
      <c r="C200" s="184">
        <v>0</v>
      </c>
      <c r="D200" s="184">
        <v>11</v>
      </c>
      <c r="E200" s="184">
        <v>0.41199999999999998</v>
      </c>
      <c r="F200" s="184">
        <v>0.41199999999999998</v>
      </c>
      <c r="G200" s="184">
        <v>0.41199999999999998</v>
      </c>
      <c r="H200" s="184">
        <v>0.41199999999999998</v>
      </c>
      <c r="I200" s="184">
        <v>0.41199999999999998</v>
      </c>
      <c r="J200" s="184">
        <v>0.41199999999999998</v>
      </c>
      <c r="K200" s="184">
        <v>0.41199999999999998</v>
      </c>
      <c r="L200" s="184">
        <v>0.41199999999999998</v>
      </c>
      <c r="M200" s="184">
        <v>0.41199999999999998</v>
      </c>
      <c r="N200" s="184">
        <v>0.41199999999999998</v>
      </c>
      <c r="P200" s="119">
        <f t="shared" si="2"/>
        <v>0.41199999999999998</v>
      </c>
    </row>
    <row r="201" spans="2:16" x14ac:dyDescent="0.25">
      <c r="B201" s="184">
        <v>2270002060</v>
      </c>
      <c r="C201" s="184">
        <v>11</v>
      </c>
      <c r="D201" s="184">
        <v>16</v>
      </c>
      <c r="E201" s="184">
        <v>0.41199999999999998</v>
      </c>
      <c r="F201" s="184">
        <v>0.41199999999999998</v>
      </c>
      <c r="G201" s="184">
        <v>0.41199999999999998</v>
      </c>
      <c r="H201" s="184">
        <v>0.41199999999999998</v>
      </c>
      <c r="I201" s="184">
        <v>0.41199999999999998</v>
      </c>
      <c r="J201" s="184">
        <v>0.41199999999999998</v>
      </c>
      <c r="K201" s="184">
        <v>0.41199999999999998</v>
      </c>
      <c r="L201" s="184">
        <v>0.41199999999999998</v>
      </c>
      <c r="M201" s="184">
        <v>0.41199999999999998</v>
      </c>
      <c r="N201" s="184">
        <v>0.41199999999999998</v>
      </c>
      <c r="P201" s="119">
        <f t="shared" ref="P201:P264" si="3">H201*$G$2+I201*$G$3+K201*$G$4</f>
        <v>0.41199999999999998</v>
      </c>
    </row>
    <row r="202" spans="2:16" x14ac:dyDescent="0.25">
      <c r="B202" s="184">
        <v>2270002060</v>
      </c>
      <c r="C202" s="184">
        <v>16</v>
      </c>
      <c r="D202" s="184">
        <v>25</v>
      </c>
      <c r="E202" s="184">
        <v>0.41199999999999998</v>
      </c>
      <c r="F202" s="184">
        <v>0.41199999999999998</v>
      </c>
      <c r="G202" s="184">
        <v>0.41199999999999998</v>
      </c>
      <c r="H202" s="184">
        <v>0.41199999999999998</v>
      </c>
      <c r="I202" s="184">
        <v>0.41199999999999998</v>
      </c>
      <c r="J202" s="184">
        <v>0.41199999999999998</v>
      </c>
      <c r="K202" s="184">
        <v>0.41199999999999998</v>
      </c>
      <c r="L202" s="184">
        <v>0.41199999999999998</v>
      </c>
      <c r="M202" s="184">
        <v>0.41199999999999998</v>
      </c>
      <c r="N202" s="184">
        <v>0.41199999999999998</v>
      </c>
      <c r="P202" s="119">
        <f t="shared" si="3"/>
        <v>0.41199999999999998</v>
      </c>
    </row>
    <row r="203" spans="2:16" x14ac:dyDescent="0.25">
      <c r="B203" s="184">
        <v>2270002060</v>
      </c>
      <c r="C203" s="184">
        <v>25</v>
      </c>
      <c r="D203" s="184">
        <v>50</v>
      </c>
      <c r="E203" s="184">
        <v>0.41199999999999998</v>
      </c>
      <c r="F203" s="184">
        <v>0.41199999999999998</v>
      </c>
      <c r="G203" s="184">
        <v>0.41199999999999998</v>
      </c>
      <c r="H203" s="184">
        <v>0.41199999999999998</v>
      </c>
      <c r="I203" s="184">
        <v>0.41199999999999998</v>
      </c>
      <c r="J203" s="184">
        <v>0.41199999999999998</v>
      </c>
      <c r="K203" s="184">
        <v>0.41199999999999998</v>
      </c>
      <c r="L203" s="184">
        <v>0.41199999999999998</v>
      </c>
      <c r="M203" s="184">
        <v>0.41199999999999998</v>
      </c>
      <c r="N203" s="184">
        <v>0.41199999999999998</v>
      </c>
      <c r="P203" s="119">
        <f t="shared" si="3"/>
        <v>0.41199999999999998</v>
      </c>
    </row>
    <row r="204" spans="2:16" x14ac:dyDescent="0.25">
      <c r="B204" s="184">
        <v>2270002060</v>
      </c>
      <c r="C204" s="184">
        <v>50</v>
      </c>
      <c r="D204" s="184">
        <v>100</v>
      </c>
      <c r="E204" s="184">
        <v>0.41199999999999998</v>
      </c>
      <c r="F204" s="184">
        <v>0.41199999999999998</v>
      </c>
      <c r="G204" s="184">
        <v>0.41199999999999998</v>
      </c>
      <c r="H204" s="184">
        <v>0.41199999999999998</v>
      </c>
      <c r="I204" s="184">
        <v>0.41199999999999998</v>
      </c>
      <c r="J204" s="184">
        <v>0.41199999999999998</v>
      </c>
      <c r="K204" s="184">
        <v>0.41199999999999998</v>
      </c>
      <c r="L204" s="184">
        <v>0.41199999999999998</v>
      </c>
      <c r="M204" s="184">
        <v>0.41199999999999998</v>
      </c>
      <c r="N204" s="184">
        <v>0.41199999999999998</v>
      </c>
      <c r="P204" s="119">
        <f t="shared" si="3"/>
        <v>0.41199999999999998</v>
      </c>
    </row>
    <row r="205" spans="2:16" x14ac:dyDescent="0.25">
      <c r="B205" s="184">
        <v>2270002060</v>
      </c>
      <c r="C205" s="184">
        <v>100</v>
      </c>
      <c r="D205" s="184">
        <v>175</v>
      </c>
      <c r="E205" s="184">
        <v>0.371</v>
      </c>
      <c r="F205" s="184">
        <v>0.371</v>
      </c>
      <c r="G205" s="184">
        <v>0.371</v>
      </c>
      <c r="H205" s="184">
        <v>0.371</v>
      </c>
      <c r="I205" s="184">
        <v>0.371</v>
      </c>
      <c r="J205" s="184">
        <v>0.371</v>
      </c>
      <c r="K205" s="184">
        <v>0.371</v>
      </c>
      <c r="L205" s="184">
        <v>0.371</v>
      </c>
      <c r="M205" s="184">
        <v>0.371</v>
      </c>
      <c r="N205" s="184">
        <v>0.371</v>
      </c>
      <c r="P205" s="119">
        <f t="shared" si="3"/>
        <v>0.371</v>
      </c>
    </row>
    <row r="206" spans="2:16" x14ac:dyDescent="0.25">
      <c r="B206" s="184">
        <v>2270002060</v>
      </c>
      <c r="C206" s="184">
        <v>175</v>
      </c>
      <c r="D206" s="184">
        <v>300</v>
      </c>
      <c r="E206" s="184">
        <v>0.371</v>
      </c>
      <c r="F206" s="184">
        <v>0.371</v>
      </c>
      <c r="G206" s="184">
        <v>0.371</v>
      </c>
      <c r="H206" s="184">
        <v>0.371</v>
      </c>
      <c r="I206" s="184">
        <v>0.371</v>
      </c>
      <c r="J206" s="184">
        <v>0.371</v>
      </c>
      <c r="K206" s="184">
        <v>0.371</v>
      </c>
      <c r="L206" s="184">
        <v>0.371</v>
      </c>
      <c r="M206" s="184">
        <v>0.371</v>
      </c>
      <c r="N206" s="184">
        <v>0.371</v>
      </c>
      <c r="P206" s="119">
        <f t="shared" si="3"/>
        <v>0.371</v>
      </c>
    </row>
    <row r="207" spans="2:16" x14ac:dyDescent="0.25">
      <c r="B207" s="184">
        <v>2270002060</v>
      </c>
      <c r="C207" s="184">
        <v>300</v>
      </c>
      <c r="D207" s="184">
        <v>600</v>
      </c>
      <c r="E207" s="184">
        <v>0.371</v>
      </c>
      <c r="F207" s="184">
        <v>0.371</v>
      </c>
      <c r="G207" s="184">
        <v>0.371</v>
      </c>
      <c r="H207" s="184">
        <v>0.371</v>
      </c>
      <c r="I207" s="184">
        <v>0.371</v>
      </c>
      <c r="J207" s="184">
        <v>0.371</v>
      </c>
      <c r="K207" s="184">
        <v>0.371</v>
      </c>
      <c r="L207" s="184">
        <v>0.371</v>
      </c>
      <c r="M207" s="184">
        <v>0.371</v>
      </c>
      <c r="N207" s="184">
        <v>0.371</v>
      </c>
      <c r="P207" s="119">
        <f t="shared" si="3"/>
        <v>0.371</v>
      </c>
    </row>
    <row r="208" spans="2:16" x14ac:dyDescent="0.25">
      <c r="B208" s="184">
        <v>2270002060</v>
      </c>
      <c r="C208" s="184">
        <v>600</v>
      </c>
      <c r="D208" s="184">
        <v>750</v>
      </c>
      <c r="E208" s="184">
        <v>0.371</v>
      </c>
      <c r="F208" s="184">
        <v>0.371</v>
      </c>
      <c r="G208" s="184">
        <v>0.371</v>
      </c>
      <c r="H208" s="184">
        <v>0.371</v>
      </c>
      <c r="I208" s="184">
        <v>0.371</v>
      </c>
      <c r="J208" s="184">
        <v>0.371</v>
      </c>
      <c r="K208" s="184">
        <v>0.371</v>
      </c>
      <c r="L208" s="184">
        <v>0.371</v>
      </c>
      <c r="M208" s="184">
        <v>0.371</v>
      </c>
      <c r="N208" s="184">
        <v>0.371</v>
      </c>
      <c r="P208" s="119">
        <f t="shared" si="3"/>
        <v>0.371</v>
      </c>
    </row>
    <row r="209" spans="2:16" x14ac:dyDescent="0.25">
      <c r="B209" s="184">
        <v>2270002060</v>
      </c>
      <c r="C209" s="184">
        <v>750</v>
      </c>
      <c r="D209" s="184">
        <v>9999</v>
      </c>
      <c r="E209" s="184">
        <v>0.371</v>
      </c>
      <c r="F209" s="184">
        <v>0.371</v>
      </c>
      <c r="G209" s="184">
        <v>0.371</v>
      </c>
      <c r="H209" s="184">
        <v>0.371</v>
      </c>
      <c r="I209" s="184">
        <v>0.371</v>
      </c>
      <c r="J209" s="184">
        <v>0.371</v>
      </c>
      <c r="K209" s="184">
        <v>0.371</v>
      </c>
      <c r="L209" s="184">
        <v>0.371</v>
      </c>
      <c r="M209" s="184">
        <v>0.371</v>
      </c>
      <c r="N209" s="184">
        <v>0.371</v>
      </c>
      <c r="P209" s="119">
        <f t="shared" si="3"/>
        <v>0.371</v>
      </c>
    </row>
    <row r="210" spans="2:16" x14ac:dyDescent="0.25">
      <c r="B210" s="184">
        <v>2270002063</v>
      </c>
      <c r="C210" s="184">
        <v>0</v>
      </c>
      <c r="D210" s="184">
        <v>11</v>
      </c>
      <c r="E210" s="184">
        <v>0.41199999999999998</v>
      </c>
      <c r="F210" s="184">
        <v>0.41199999999999998</v>
      </c>
      <c r="G210" s="184">
        <v>0.41199999999999998</v>
      </c>
      <c r="H210" s="184">
        <v>0.41199999999999998</v>
      </c>
      <c r="I210" s="184">
        <v>0.41199999999999998</v>
      </c>
      <c r="J210" s="184">
        <v>0.41199999999999998</v>
      </c>
      <c r="K210" s="184">
        <v>0.41199999999999998</v>
      </c>
      <c r="L210" s="184">
        <v>0.41199999999999998</v>
      </c>
      <c r="M210" s="184">
        <v>0.41199999999999998</v>
      </c>
      <c r="N210" s="184">
        <v>0.41199999999999998</v>
      </c>
      <c r="P210" s="119">
        <f t="shared" si="3"/>
        <v>0.41199999999999998</v>
      </c>
    </row>
    <row r="211" spans="2:16" x14ac:dyDescent="0.25">
      <c r="B211" s="184">
        <v>2270002063</v>
      </c>
      <c r="C211" s="184">
        <v>11</v>
      </c>
      <c r="D211" s="184">
        <v>16</v>
      </c>
      <c r="E211" s="184">
        <v>0.41199999999999998</v>
      </c>
      <c r="F211" s="184">
        <v>0.41199999999999998</v>
      </c>
      <c r="G211" s="184">
        <v>0.41199999999999998</v>
      </c>
      <c r="H211" s="184">
        <v>0.41199999999999998</v>
      </c>
      <c r="I211" s="184">
        <v>0.41199999999999998</v>
      </c>
      <c r="J211" s="184">
        <v>0.41199999999999998</v>
      </c>
      <c r="K211" s="184">
        <v>0.41199999999999998</v>
      </c>
      <c r="L211" s="184">
        <v>0.41199999999999998</v>
      </c>
      <c r="M211" s="184">
        <v>0.41199999999999998</v>
      </c>
      <c r="N211" s="184">
        <v>0.41199999999999998</v>
      </c>
      <c r="P211" s="119">
        <f t="shared" si="3"/>
        <v>0.41199999999999998</v>
      </c>
    </row>
    <row r="212" spans="2:16" x14ac:dyDescent="0.25">
      <c r="B212" s="184">
        <v>2270002063</v>
      </c>
      <c r="C212" s="184">
        <v>16</v>
      </c>
      <c r="D212" s="184">
        <v>25</v>
      </c>
      <c r="E212" s="184">
        <v>0.41199999999999998</v>
      </c>
      <c r="F212" s="184">
        <v>0.41199999999999998</v>
      </c>
      <c r="G212" s="184">
        <v>0.41199999999999998</v>
      </c>
      <c r="H212" s="184">
        <v>0.41199999999999998</v>
      </c>
      <c r="I212" s="184">
        <v>0.41199999999999998</v>
      </c>
      <c r="J212" s="184">
        <v>0.41199999999999998</v>
      </c>
      <c r="K212" s="184">
        <v>0.41199999999999998</v>
      </c>
      <c r="L212" s="184">
        <v>0.41199999999999998</v>
      </c>
      <c r="M212" s="184">
        <v>0.41199999999999998</v>
      </c>
      <c r="N212" s="184">
        <v>0.41199999999999998</v>
      </c>
      <c r="P212" s="119">
        <f t="shared" si="3"/>
        <v>0.41199999999999998</v>
      </c>
    </row>
    <row r="213" spans="2:16" x14ac:dyDescent="0.25">
      <c r="B213" s="184">
        <v>2270002063</v>
      </c>
      <c r="C213" s="184">
        <v>25</v>
      </c>
      <c r="D213" s="184">
        <v>50</v>
      </c>
      <c r="E213" s="184">
        <v>0.41199999999999998</v>
      </c>
      <c r="F213" s="184">
        <v>0.41199999999999998</v>
      </c>
      <c r="G213" s="184">
        <v>0.41199999999999998</v>
      </c>
      <c r="H213" s="184">
        <v>0.41199999999999998</v>
      </c>
      <c r="I213" s="184">
        <v>0.41199999999999998</v>
      </c>
      <c r="J213" s="184">
        <v>0.41199999999999998</v>
      </c>
      <c r="K213" s="184">
        <v>0.41199999999999998</v>
      </c>
      <c r="L213" s="184">
        <v>0.41199999999999998</v>
      </c>
      <c r="M213" s="184">
        <v>0.41199999999999998</v>
      </c>
      <c r="N213" s="184">
        <v>0.41199999999999998</v>
      </c>
      <c r="P213" s="119">
        <f t="shared" si="3"/>
        <v>0.41199999999999998</v>
      </c>
    </row>
    <row r="214" spans="2:16" x14ac:dyDescent="0.25">
      <c r="B214" s="184">
        <v>2270002063</v>
      </c>
      <c r="C214" s="184">
        <v>50</v>
      </c>
      <c r="D214" s="184">
        <v>100</v>
      </c>
      <c r="E214" s="184">
        <v>0.41199999999999998</v>
      </c>
      <c r="F214" s="184">
        <v>0.41199999999999998</v>
      </c>
      <c r="G214" s="184">
        <v>0.41199999999999998</v>
      </c>
      <c r="H214" s="184">
        <v>0.41199999999999998</v>
      </c>
      <c r="I214" s="184">
        <v>0.41199999999999998</v>
      </c>
      <c r="J214" s="184">
        <v>0.41199999999999998</v>
      </c>
      <c r="K214" s="184">
        <v>0.41199999999999998</v>
      </c>
      <c r="L214" s="184">
        <v>0.41199999999999998</v>
      </c>
      <c r="M214" s="184">
        <v>0.41199999999999998</v>
      </c>
      <c r="N214" s="184">
        <v>0.41199999999999998</v>
      </c>
      <c r="P214" s="119">
        <f t="shared" si="3"/>
        <v>0.41199999999999998</v>
      </c>
    </row>
    <row r="215" spans="2:16" x14ac:dyDescent="0.25">
      <c r="B215" s="184">
        <v>2270002063</v>
      </c>
      <c r="C215" s="184">
        <v>100</v>
      </c>
      <c r="D215" s="184">
        <v>175</v>
      </c>
      <c r="E215" s="184">
        <v>0.371</v>
      </c>
      <c r="F215" s="184">
        <v>0.371</v>
      </c>
      <c r="G215" s="184">
        <v>0.371</v>
      </c>
      <c r="H215" s="184">
        <v>0.371</v>
      </c>
      <c r="I215" s="184">
        <v>0.371</v>
      </c>
      <c r="J215" s="184">
        <v>0.371</v>
      </c>
      <c r="K215" s="184">
        <v>0.371</v>
      </c>
      <c r="L215" s="184">
        <v>0.371</v>
      </c>
      <c r="M215" s="184">
        <v>0.371</v>
      </c>
      <c r="N215" s="184">
        <v>0.371</v>
      </c>
      <c r="P215" s="119">
        <f t="shared" si="3"/>
        <v>0.371</v>
      </c>
    </row>
    <row r="216" spans="2:16" x14ac:dyDescent="0.25">
      <c r="B216" s="184">
        <v>2270002063</v>
      </c>
      <c r="C216" s="184">
        <v>175</v>
      </c>
      <c r="D216" s="184">
        <v>300</v>
      </c>
      <c r="E216" s="184">
        <v>0.371</v>
      </c>
      <c r="F216" s="184">
        <v>0.371</v>
      </c>
      <c r="G216" s="184">
        <v>0.371</v>
      </c>
      <c r="H216" s="184">
        <v>0.371</v>
      </c>
      <c r="I216" s="184">
        <v>0.371</v>
      </c>
      <c r="J216" s="184">
        <v>0.371</v>
      </c>
      <c r="K216" s="184">
        <v>0.371</v>
      </c>
      <c r="L216" s="184">
        <v>0.371</v>
      </c>
      <c r="M216" s="184">
        <v>0.371</v>
      </c>
      <c r="N216" s="184">
        <v>0.371</v>
      </c>
      <c r="P216" s="119">
        <f t="shared" si="3"/>
        <v>0.371</v>
      </c>
    </row>
    <row r="217" spans="2:16" x14ac:dyDescent="0.25">
      <c r="B217" s="184">
        <v>2270002063</v>
      </c>
      <c r="C217" s="184">
        <v>300</v>
      </c>
      <c r="D217" s="184">
        <v>600</v>
      </c>
      <c r="E217" s="184">
        <v>0.371</v>
      </c>
      <c r="F217" s="184">
        <v>0.371</v>
      </c>
      <c r="G217" s="184">
        <v>0.371</v>
      </c>
      <c r="H217" s="184">
        <v>0.371</v>
      </c>
      <c r="I217" s="184">
        <v>0.371</v>
      </c>
      <c r="J217" s="184">
        <v>0.371</v>
      </c>
      <c r="K217" s="184">
        <v>0.371</v>
      </c>
      <c r="L217" s="184">
        <v>0.371</v>
      </c>
      <c r="M217" s="184">
        <v>0.371</v>
      </c>
      <c r="N217" s="184">
        <v>0.371</v>
      </c>
      <c r="P217" s="119">
        <f t="shared" si="3"/>
        <v>0.371</v>
      </c>
    </row>
    <row r="218" spans="2:16" x14ac:dyDescent="0.25">
      <c r="B218" s="184">
        <v>2270002063</v>
      </c>
      <c r="C218" s="184">
        <v>600</v>
      </c>
      <c r="D218" s="184">
        <v>750</v>
      </c>
      <c r="E218" s="184">
        <v>0.371</v>
      </c>
      <c r="F218" s="184">
        <v>0.371</v>
      </c>
      <c r="G218" s="184">
        <v>0.371</v>
      </c>
      <c r="H218" s="184">
        <v>0.371</v>
      </c>
      <c r="I218" s="184">
        <v>0.371</v>
      </c>
      <c r="J218" s="184">
        <v>0.371</v>
      </c>
      <c r="K218" s="184">
        <v>0.371</v>
      </c>
      <c r="L218" s="184">
        <v>0.371</v>
      </c>
      <c r="M218" s="184">
        <v>0.371</v>
      </c>
      <c r="N218" s="184">
        <v>0.371</v>
      </c>
      <c r="P218" s="119">
        <f t="shared" si="3"/>
        <v>0.371</v>
      </c>
    </row>
    <row r="219" spans="2:16" x14ac:dyDescent="0.25">
      <c r="B219" s="184">
        <v>2270002063</v>
      </c>
      <c r="C219" s="184">
        <v>750</v>
      </c>
      <c r="D219" s="184">
        <v>9999</v>
      </c>
      <c r="E219" s="184">
        <v>0.371</v>
      </c>
      <c r="F219" s="184">
        <v>0.371</v>
      </c>
      <c r="G219" s="184">
        <v>0.371</v>
      </c>
      <c r="H219" s="184">
        <v>0.371</v>
      </c>
      <c r="I219" s="184">
        <v>0.371</v>
      </c>
      <c r="J219" s="184">
        <v>0.371</v>
      </c>
      <c r="K219" s="184">
        <v>0.371</v>
      </c>
      <c r="L219" s="184">
        <v>0.371</v>
      </c>
      <c r="M219" s="184">
        <v>0.371</v>
      </c>
      <c r="N219" s="184">
        <v>0.371</v>
      </c>
      <c r="P219" s="119">
        <f t="shared" si="3"/>
        <v>0.371</v>
      </c>
    </row>
    <row r="220" spans="2:16" x14ac:dyDescent="0.25">
      <c r="B220" s="184">
        <v>2270002066</v>
      </c>
      <c r="C220" s="184">
        <v>0</v>
      </c>
      <c r="D220" s="184">
        <v>11</v>
      </c>
      <c r="E220" s="184">
        <v>0.48099999999999998</v>
      </c>
      <c r="F220" s="184">
        <v>0.48099999999999998</v>
      </c>
      <c r="G220" s="184">
        <v>0.48099999999999998</v>
      </c>
      <c r="H220" s="184">
        <v>0.48099999999999998</v>
      </c>
      <c r="I220" s="184">
        <v>0.48099999999999998</v>
      </c>
      <c r="J220" s="184">
        <v>0.48099999999999998</v>
      </c>
      <c r="K220" s="184">
        <v>0.48099999999999998</v>
      </c>
      <c r="L220" s="184">
        <v>0.48099999999999998</v>
      </c>
      <c r="M220" s="184">
        <v>0.48099999999999998</v>
      </c>
      <c r="N220" s="184">
        <v>0.48099999999999998</v>
      </c>
      <c r="P220" s="119">
        <f t="shared" si="3"/>
        <v>0.48099999999999998</v>
      </c>
    </row>
    <row r="221" spans="2:16" x14ac:dyDescent="0.25">
      <c r="B221" s="184">
        <v>2270002066</v>
      </c>
      <c r="C221" s="184">
        <v>11</v>
      </c>
      <c r="D221" s="184">
        <v>16</v>
      </c>
      <c r="E221" s="184">
        <v>0.48099999999999998</v>
      </c>
      <c r="F221" s="184">
        <v>0.48099999999999998</v>
      </c>
      <c r="G221" s="184">
        <v>0.48099999999999998</v>
      </c>
      <c r="H221" s="184">
        <v>0.48099999999999998</v>
      </c>
      <c r="I221" s="184">
        <v>0.48099999999999998</v>
      </c>
      <c r="J221" s="184">
        <v>0.48099999999999998</v>
      </c>
      <c r="K221" s="184">
        <v>0.48099999999999998</v>
      </c>
      <c r="L221" s="184">
        <v>0.48099999999999998</v>
      </c>
      <c r="M221" s="184">
        <v>0.48099999999999998</v>
      </c>
      <c r="N221" s="184">
        <v>0.48099999999999998</v>
      </c>
      <c r="P221" s="119">
        <f t="shared" si="3"/>
        <v>0.48099999999999998</v>
      </c>
    </row>
    <row r="222" spans="2:16" x14ac:dyDescent="0.25">
      <c r="B222" s="184">
        <v>2270002066</v>
      </c>
      <c r="C222" s="184">
        <v>16</v>
      </c>
      <c r="D222" s="184">
        <v>25</v>
      </c>
      <c r="E222" s="184">
        <v>0.48099999999999998</v>
      </c>
      <c r="F222" s="184">
        <v>0.48099999999999998</v>
      </c>
      <c r="G222" s="184">
        <v>0.48099999999999998</v>
      </c>
      <c r="H222" s="184">
        <v>0.48099999999999998</v>
      </c>
      <c r="I222" s="184">
        <v>0.48099999999999998</v>
      </c>
      <c r="J222" s="184">
        <v>0.48099999999999998</v>
      </c>
      <c r="K222" s="184">
        <v>0.48099999999999998</v>
      </c>
      <c r="L222" s="184">
        <v>0.48099999999999998</v>
      </c>
      <c r="M222" s="184">
        <v>0.48099999999999998</v>
      </c>
      <c r="N222" s="184">
        <v>0.48099999999999998</v>
      </c>
      <c r="P222" s="119">
        <f t="shared" si="3"/>
        <v>0.48099999999999998</v>
      </c>
    </row>
    <row r="223" spans="2:16" x14ac:dyDescent="0.25">
      <c r="B223" s="184">
        <v>2270002066</v>
      </c>
      <c r="C223" s="184">
        <v>25</v>
      </c>
      <c r="D223" s="184">
        <v>50</v>
      </c>
      <c r="E223" s="184">
        <v>0.48099999999999998</v>
      </c>
      <c r="F223" s="184">
        <v>0.48099999999999998</v>
      </c>
      <c r="G223" s="184">
        <v>0.48099999999999998</v>
      </c>
      <c r="H223" s="184">
        <v>0.48099999999999998</v>
      </c>
      <c r="I223" s="184">
        <v>0.48099999999999998</v>
      </c>
      <c r="J223" s="184">
        <v>0.48099999999999998</v>
      </c>
      <c r="K223" s="184">
        <v>0.48099999999999998</v>
      </c>
      <c r="L223" s="184">
        <v>0.48099999999999998</v>
      </c>
      <c r="M223" s="184">
        <v>0.48099999999999998</v>
      </c>
      <c r="N223" s="184">
        <v>0.48099999999999998</v>
      </c>
      <c r="P223" s="119">
        <f t="shared" si="3"/>
        <v>0.48099999999999998</v>
      </c>
    </row>
    <row r="224" spans="2:16" x14ac:dyDescent="0.25">
      <c r="B224" s="184">
        <v>2270002066</v>
      </c>
      <c r="C224" s="184">
        <v>50</v>
      </c>
      <c r="D224" s="184">
        <v>100</v>
      </c>
      <c r="E224" s="184">
        <v>0.48099999999999998</v>
      </c>
      <c r="F224" s="184">
        <v>0.48099999999999998</v>
      </c>
      <c r="G224" s="184">
        <v>0.48099999999999998</v>
      </c>
      <c r="H224" s="184">
        <v>0.48099999999999998</v>
      </c>
      <c r="I224" s="184">
        <v>0.48099999999999998</v>
      </c>
      <c r="J224" s="184">
        <v>0.48099999999999998</v>
      </c>
      <c r="K224" s="184">
        <v>0.48099999999999998</v>
      </c>
      <c r="L224" s="184">
        <v>0.48099999999999998</v>
      </c>
      <c r="M224" s="184">
        <v>0.48099999999999998</v>
      </c>
      <c r="N224" s="184">
        <v>0.48099999999999998</v>
      </c>
      <c r="P224" s="119">
        <f t="shared" si="3"/>
        <v>0.48099999999999998</v>
      </c>
    </row>
    <row r="225" spans="2:16" x14ac:dyDescent="0.25">
      <c r="B225" s="184">
        <v>2270002066</v>
      </c>
      <c r="C225" s="184">
        <v>100</v>
      </c>
      <c r="D225" s="184">
        <v>175</v>
      </c>
      <c r="E225" s="184">
        <v>0.433</v>
      </c>
      <c r="F225" s="184">
        <v>0.433</v>
      </c>
      <c r="G225" s="184">
        <v>0.433</v>
      </c>
      <c r="H225" s="184">
        <v>0.433</v>
      </c>
      <c r="I225" s="184">
        <v>0.433</v>
      </c>
      <c r="J225" s="184">
        <v>0.433</v>
      </c>
      <c r="K225" s="184">
        <v>0.433</v>
      </c>
      <c r="L225" s="184">
        <v>0.433</v>
      </c>
      <c r="M225" s="184">
        <v>0.433</v>
      </c>
      <c r="N225" s="184">
        <v>0.433</v>
      </c>
      <c r="P225" s="119">
        <f t="shared" si="3"/>
        <v>0.433</v>
      </c>
    </row>
    <row r="226" spans="2:16" x14ac:dyDescent="0.25">
      <c r="B226" s="184">
        <v>2270002066</v>
      </c>
      <c r="C226" s="184">
        <v>175</v>
      </c>
      <c r="D226" s="184">
        <v>300</v>
      </c>
      <c r="E226" s="184">
        <v>0.433</v>
      </c>
      <c r="F226" s="184">
        <v>0.433</v>
      </c>
      <c r="G226" s="184">
        <v>0.433</v>
      </c>
      <c r="H226" s="184">
        <v>0.433</v>
      </c>
      <c r="I226" s="184">
        <v>0.433</v>
      </c>
      <c r="J226" s="184">
        <v>0.433</v>
      </c>
      <c r="K226" s="184">
        <v>0.433</v>
      </c>
      <c r="L226" s="184">
        <v>0.433</v>
      </c>
      <c r="M226" s="184">
        <v>0.433</v>
      </c>
      <c r="N226" s="184">
        <v>0.433</v>
      </c>
      <c r="P226" s="119">
        <f t="shared" si="3"/>
        <v>0.433</v>
      </c>
    </row>
    <row r="227" spans="2:16" x14ac:dyDescent="0.25">
      <c r="B227" s="184">
        <v>2270002066</v>
      </c>
      <c r="C227" s="184">
        <v>300</v>
      </c>
      <c r="D227" s="184">
        <v>600</v>
      </c>
      <c r="E227" s="184">
        <v>0.433</v>
      </c>
      <c r="F227" s="184">
        <v>0.433</v>
      </c>
      <c r="G227" s="184">
        <v>0.433</v>
      </c>
      <c r="H227" s="184">
        <v>0.433</v>
      </c>
      <c r="I227" s="184">
        <v>0.433</v>
      </c>
      <c r="J227" s="184">
        <v>0.433</v>
      </c>
      <c r="K227" s="184">
        <v>0.433</v>
      </c>
      <c r="L227" s="184">
        <v>0.433</v>
      </c>
      <c r="M227" s="184">
        <v>0.433</v>
      </c>
      <c r="N227" s="184">
        <v>0.433</v>
      </c>
      <c r="P227" s="119">
        <f t="shared" si="3"/>
        <v>0.433</v>
      </c>
    </row>
    <row r="228" spans="2:16" x14ac:dyDescent="0.25">
      <c r="B228" s="184">
        <v>2270002066</v>
      </c>
      <c r="C228" s="184">
        <v>600</v>
      </c>
      <c r="D228" s="184">
        <v>750</v>
      </c>
      <c r="E228" s="184">
        <v>0.433</v>
      </c>
      <c r="F228" s="184">
        <v>0.433</v>
      </c>
      <c r="G228" s="184">
        <v>0.433</v>
      </c>
      <c r="H228" s="184">
        <v>0.433</v>
      </c>
      <c r="I228" s="184">
        <v>0.433</v>
      </c>
      <c r="J228" s="184">
        <v>0.433</v>
      </c>
      <c r="K228" s="184">
        <v>0.433</v>
      </c>
      <c r="L228" s="184">
        <v>0.433</v>
      </c>
      <c r="M228" s="184">
        <v>0.433</v>
      </c>
      <c r="N228" s="184">
        <v>0.433</v>
      </c>
      <c r="P228" s="119">
        <f t="shared" si="3"/>
        <v>0.433</v>
      </c>
    </row>
    <row r="229" spans="2:16" x14ac:dyDescent="0.25">
      <c r="B229" s="184">
        <v>2270002066</v>
      </c>
      <c r="C229" s="184">
        <v>750</v>
      </c>
      <c r="D229" s="184">
        <v>9999</v>
      </c>
      <c r="E229" s="184">
        <v>0.433</v>
      </c>
      <c r="F229" s="184">
        <v>0.433</v>
      </c>
      <c r="G229" s="184">
        <v>0.433</v>
      </c>
      <c r="H229" s="184">
        <v>0.433</v>
      </c>
      <c r="I229" s="184">
        <v>0.433</v>
      </c>
      <c r="J229" s="184">
        <v>0.433</v>
      </c>
      <c r="K229" s="184">
        <v>0.433</v>
      </c>
      <c r="L229" s="184">
        <v>0.433</v>
      </c>
      <c r="M229" s="184">
        <v>0.433</v>
      </c>
      <c r="N229" s="184">
        <v>0.433</v>
      </c>
      <c r="P229" s="119">
        <f t="shared" si="3"/>
        <v>0.433</v>
      </c>
    </row>
    <row r="230" spans="2:16" x14ac:dyDescent="0.25">
      <c r="B230" s="184">
        <v>2270002069</v>
      </c>
      <c r="C230" s="184">
        <v>0</v>
      </c>
      <c r="D230" s="184">
        <v>11</v>
      </c>
      <c r="E230" s="184">
        <v>0.41199999999999998</v>
      </c>
      <c r="F230" s="184">
        <v>0.41199999999999998</v>
      </c>
      <c r="G230" s="184">
        <v>0.41199999999999998</v>
      </c>
      <c r="H230" s="184">
        <v>0.41199999999999998</v>
      </c>
      <c r="I230" s="184">
        <v>0.41199999999999998</v>
      </c>
      <c r="J230" s="184">
        <v>0.41199999999999998</v>
      </c>
      <c r="K230" s="184">
        <v>0.41199999999999998</v>
      </c>
      <c r="L230" s="184">
        <v>0.41199999999999998</v>
      </c>
      <c r="M230" s="184">
        <v>0.41199999999999998</v>
      </c>
      <c r="N230" s="184">
        <v>0.41199999999999998</v>
      </c>
      <c r="P230" s="119">
        <f t="shared" si="3"/>
        <v>0.41199999999999998</v>
      </c>
    </row>
    <row r="231" spans="2:16" x14ac:dyDescent="0.25">
      <c r="B231" s="184">
        <v>2270002069</v>
      </c>
      <c r="C231" s="184">
        <v>11</v>
      </c>
      <c r="D231" s="184">
        <v>16</v>
      </c>
      <c r="E231" s="184">
        <v>0.41199999999999998</v>
      </c>
      <c r="F231" s="184">
        <v>0.41199999999999998</v>
      </c>
      <c r="G231" s="184">
        <v>0.41199999999999998</v>
      </c>
      <c r="H231" s="184">
        <v>0.41199999999999998</v>
      </c>
      <c r="I231" s="184">
        <v>0.41199999999999998</v>
      </c>
      <c r="J231" s="184">
        <v>0.41199999999999998</v>
      </c>
      <c r="K231" s="184">
        <v>0.41199999999999998</v>
      </c>
      <c r="L231" s="184">
        <v>0.41199999999999998</v>
      </c>
      <c r="M231" s="184">
        <v>0.41199999999999998</v>
      </c>
      <c r="N231" s="184">
        <v>0.41199999999999998</v>
      </c>
      <c r="P231" s="119">
        <f t="shared" si="3"/>
        <v>0.41199999999999998</v>
      </c>
    </row>
    <row r="232" spans="2:16" x14ac:dyDescent="0.25">
      <c r="B232" s="184">
        <v>2270002069</v>
      </c>
      <c r="C232" s="184">
        <v>16</v>
      </c>
      <c r="D232" s="184">
        <v>25</v>
      </c>
      <c r="E232" s="184">
        <v>0.41199999999999998</v>
      </c>
      <c r="F232" s="184">
        <v>0.41199999999999998</v>
      </c>
      <c r="G232" s="184">
        <v>0.41199999999999998</v>
      </c>
      <c r="H232" s="184">
        <v>0.41199999999999998</v>
      </c>
      <c r="I232" s="184">
        <v>0.41199999999999998</v>
      </c>
      <c r="J232" s="184">
        <v>0.41199999999999998</v>
      </c>
      <c r="K232" s="184">
        <v>0.41199999999999998</v>
      </c>
      <c r="L232" s="184">
        <v>0.41199999999999998</v>
      </c>
      <c r="M232" s="184">
        <v>0.41199999999999998</v>
      </c>
      <c r="N232" s="184">
        <v>0.41199999999999998</v>
      </c>
      <c r="P232" s="119">
        <f t="shared" si="3"/>
        <v>0.41199999999999998</v>
      </c>
    </row>
    <row r="233" spans="2:16" x14ac:dyDescent="0.25">
      <c r="B233" s="184">
        <v>2270002069</v>
      </c>
      <c r="C233" s="184">
        <v>25</v>
      </c>
      <c r="D233" s="184">
        <v>50</v>
      </c>
      <c r="E233" s="184">
        <v>0.41199999999999998</v>
      </c>
      <c r="F233" s="184">
        <v>0.41199999999999998</v>
      </c>
      <c r="G233" s="184">
        <v>0.41199999999999998</v>
      </c>
      <c r="H233" s="184">
        <v>0.41199999999999998</v>
      </c>
      <c r="I233" s="184">
        <v>0.41199999999999998</v>
      </c>
      <c r="J233" s="184">
        <v>0.41199999999999998</v>
      </c>
      <c r="K233" s="184">
        <v>0.41199999999999998</v>
      </c>
      <c r="L233" s="184">
        <v>0.41199999999999998</v>
      </c>
      <c r="M233" s="184">
        <v>0.41199999999999998</v>
      </c>
      <c r="N233" s="184">
        <v>0.41199999999999998</v>
      </c>
      <c r="P233" s="119">
        <f t="shared" si="3"/>
        <v>0.41199999999999998</v>
      </c>
    </row>
    <row r="234" spans="2:16" x14ac:dyDescent="0.25">
      <c r="B234" s="184">
        <v>2270002069</v>
      </c>
      <c r="C234" s="184">
        <v>50</v>
      </c>
      <c r="D234" s="184">
        <v>100</v>
      </c>
      <c r="E234" s="184">
        <v>0.41199999999999998</v>
      </c>
      <c r="F234" s="184">
        <v>0.41199999999999998</v>
      </c>
      <c r="G234" s="184">
        <v>0.41199999999999998</v>
      </c>
      <c r="H234" s="184">
        <v>0.41199999999999998</v>
      </c>
      <c r="I234" s="184">
        <v>0.41199999999999998</v>
      </c>
      <c r="J234" s="184">
        <v>0.41199999999999998</v>
      </c>
      <c r="K234" s="184">
        <v>0.41199999999999998</v>
      </c>
      <c r="L234" s="184">
        <v>0.41199999999999998</v>
      </c>
      <c r="M234" s="184">
        <v>0.41199999999999998</v>
      </c>
      <c r="N234" s="184">
        <v>0.41199999999999998</v>
      </c>
      <c r="P234" s="119">
        <f t="shared" si="3"/>
        <v>0.41199999999999998</v>
      </c>
    </row>
    <row r="235" spans="2:16" x14ac:dyDescent="0.25">
      <c r="B235" s="184">
        <v>2270002069</v>
      </c>
      <c r="C235" s="184">
        <v>100</v>
      </c>
      <c r="D235" s="184">
        <v>175</v>
      </c>
      <c r="E235" s="184">
        <v>0.371</v>
      </c>
      <c r="F235" s="184">
        <v>0.371</v>
      </c>
      <c r="G235" s="184">
        <v>0.371</v>
      </c>
      <c r="H235" s="184">
        <v>0.371</v>
      </c>
      <c r="I235" s="184">
        <v>0.371</v>
      </c>
      <c r="J235" s="184">
        <v>0.371</v>
      </c>
      <c r="K235" s="184">
        <v>0.371</v>
      </c>
      <c r="L235" s="184">
        <v>0.371</v>
      </c>
      <c r="M235" s="184">
        <v>0.371</v>
      </c>
      <c r="N235" s="184">
        <v>0.371</v>
      </c>
      <c r="P235" s="119">
        <f t="shared" si="3"/>
        <v>0.371</v>
      </c>
    </row>
    <row r="236" spans="2:16" x14ac:dyDescent="0.25">
      <c r="B236" s="184">
        <v>2270002069</v>
      </c>
      <c r="C236" s="184">
        <v>175</v>
      </c>
      <c r="D236" s="184">
        <v>300</v>
      </c>
      <c r="E236" s="184">
        <v>0.371</v>
      </c>
      <c r="F236" s="184">
        <v>0.371</v>
      </c>
      <c r="G236" s="184">
        <v>0.371</v>
      </c>
      <c r="H236" s="184">
        <v>0.371</v>
      </c>
      <c r="I236" s="184">
        <v>0.371</v>
      </c>
      <c r="J236" s="184">
        <v>0.371</v>
      </c>
      <c r="K236" s="184">
        <v>0.371</v>
      </c>
      <c r="L236" s="184">
        <v>0.371</v>
      </c>
      <c r="M236" s="184">
        <v>0.371</v>
      </c>
      <c r="N236" s="184">
        <v>0.371</v>
      </c>
      <c r="P236" s="119">
        <f t="shared" si="3"/>
        <v>0.371</v>
      </c>
    </row>
    <row r="237" spans="2:16" x14ac:dyDescent="0.25">
      <c r="B237" s="184">
        <v>2270002069</v>
      </c>
      <c r="C237" s="184">
        <v>300</v>
      </c>
      <c r="D237" s="184">
        <v>600</v>
      </c>
      <c r="E237" s="184">
        <v>0.371</v>
      </c>
      <c r="F237" s="184">
        <v>0.371</v>
      </c>
      <c r="G237" s="184">
        <v>0.371</v>
      </c>
      <c r="H237" s="184">
        <v>0.371</v>
      </c>
      <c r="I237" s="184">
        <v>0.371</v>
      </c>
      <c r="J237" s="184">
        <v>0.371</v>
      </c>
      <c r="K237" s="184">
        <v>0.371</v>
      </c>
      <c r="L237" s="184">
        <v>0.371</v>
      </c>
      <c r="M237" s="184">
        <v>0.371</v>
      </c>
      <c r="N237" s="184">
        <v>0.371</v>
      </c>
      <c r="P237" s="119">
        <f t="shared" si="3"/>
        <v>0.371</v>
      </c>
    </row>
    <row r="238" spans="2:16" x14ac:dyDescent="0.25">
      <c r="B238" s="184">
        <v>2270002069</v>
      </c>
      <c r="C238" s="184">
        <v>600</v>
      </c>
      <c r="D238" s="184">
        <v>750</v>
      </c>
      <c r="E238" s="184">
        <v>0.371</v>
      </c>
      <c r="F238" s="184">
        <v>0.371</v>
      </c>
      <c r="G238" s="184">
        <v>0.371</v>
      </c>
      <c r="H238" s="184">
        <v>0.371</v>
      </c>
      <c r="I238" s="184">
        <v>0.371</v>
      </c>
      <c r="J238" s="184">
        <v>0.371</v>
      </c>
      <c r="K238" s="184">
        <v>0.371</v>
      </c>
      <c r="L238" s="184">
        <v>0.371</v>
      </c>
      <c r="M238" s="184">
        <v>0.371</v>
      </c>
      <c r="N238" s="184">
        <v>0.371</v>
      </c>
      <c r="P238" s="119">
        <f t="shared" si="3"/>
        <v>0.371</v>
      </c>
    </row>
    <row r="239" spans="2:16" x14ac:dyDescent="0.25">
      <c r="B239" s="184">
        <v>2270002069</v>
      </c>
      <c r="C239" s="184">
        <v>750</v>
      </c>
      <c r="D239" s="184">
        <v>9999</v>
      </c>
      <c r="E239" s="184">
        <v>0.371</v>
      </c>
      <c r="F239" s="184">
        <v>0.371</v>
      </c>
      <c r="G239" s="184">
        <v>0.371</v>
      </c>
      <c r="H239" s="184">
        <v>0.371</v>
      </c>
      <c r="I239" s="184">
        <v>0.371</v>
      </c>
      <c r="J239" s="184">
        <v>0.371</v>
      </c>
      <c r="K239" s="184">
        <v>0.371</v>
      </c>
      <c r="L239" s="184">
        <v>0.371</v>
      </c>
      <c r="M239" s="184">
        <v>0.371</v>
      </c>
      <c r="N239" s="184">
        <v>0.371</v>
      </c>
      <c r="P239" s="119">
        <f t="shared" si="3"/>
        <v>0.371</v>
      </c>
    </row>
    <row r="240" spans="2:16" x14ac:dyDescent="0.25">
      <c r="B240" s="184">
        <v>2270002072</v>
      </c>
      <c r="C240" s="184">
        <v>0</v>
      </c>
      <c r="D240" s="184">
        <v>11</v>
      </c>
      <c r="E240" s="184">
        <v>0.48099999999999998</v>
      </c>
      <c r="F240" s="184">
        <v>0.48099999999999998</v>
      </c>
      <c r="G240" s="184">
        <v>0.48099999999999998</v>
      </c>
      <c r="H240" s="184">
        <v>0.48099999999999998</v>
      </c>
      <c r="I240" s="184">
        <v>0.48099999999999998</v>
      </c>
      <c r="J240" s="184">
        <v>0.48099999999999998</v>
      </c>
      <c r="K240" s="184">
        <v>0.48099999999999998</v>
      </c>
      <c r="L240" s="184">
        <v>0.48099999999999998</v>
      </c>
      <c r="M240" s="184">
        <v>0.48099999999999998</v>
      </c>
      <c r="N240" s="184">
        <v>0.48099999999999998</v>
      </c>
      <c r="P240" s="119">
        <f t="shared" si="3"/>
        <v>0.48099999999999998</v>
      </c>
    </row>
    <row r="241" spans="2:16" x14ac:dyDescent="0.25">
      <c r="B241" s="184">
        <v>2270002072</v>
      </c>
      <c r="C241" s="184">
        <v>11</v>
      </c>
      <c r="D241" s="184">
        <v>16</v>
      </c>
      <c r="E241" s="184">
        <v>0.48099999999999998</v>
      </c>
      <c r="F241" s="184">
        <v>0.48099999999999998</v>
      </c>
      <c r="G241" s="184">
        <v>0.48099999999999998</v>
      </c>
      <c r="H241" s="184">
        <v>0.48099999999999998</v>
      </c>
      <c r="I241" s="184">
        <v>0.48099999999999998</v>
      </c>
      <c r="J241" s="184">
        <v>0.48099999999999998</v>
      </c>
      <c r="K241" s="184">
        <v>0.48099999999999998</v>
      </c>
      <c r="L241" s="184">
        <v>0.48099999999999998</v>
      </c>
      <c r="M241" s="184">
        <v>0.48099999999999998</v>
      </c>
      <c r="N241" s="184">
        <v>0.48099999999999998</v>
      </c>
      <c r="P241" s="119">
        <f t="shared" si="3"/>
        <v>0.48099999999999998</v>
      </c>
    </row>
    <row r="242" spans="2:16" x14ac:dyDescent="0.25">
      <c r="B242" s="184">
        <v>2270002072</v>
      </c>
      <c r="C242" s="184">
        <v>16</v>
      </c>
      <c r="D242" s="184">
        <v>25</v>
      </c>
      <c r="E242" s="184">
        <v>0.48099999999999998</v>
      </c>
      <c r="F242" s="184">
        <v>0.48099999999999998</v>
      </c>
      <c r="G242" s="184">
        <v>0.48099999999999998</v>
      </c>
      <c r="H242" s="184">
        <v>0.48099999999999998</v>
      </c>
      <c r="I242" s="184">
        <v>0.48099999999999998</v>
      </c>
      <c r="J242" s="184">
        <v>0.48099999999999998</v>
      </c>
      <c r="K242" s="184">
        <v>0.48099999999999998</v>
      </c>
      <c r="L242" s="184">
        <v>0.48099999999999998</v>
      </c>
      <c r="M242" s="184">
        <v>0.48099999999999998</v>
      </c>
      <c r="N242" s="184">
        <v>0.48099999999999998</v>
      </c>
      <c r="P242" s="119">
        <f t="shared" si="3"/>
        <v>0.48099999999999998</v>
      </c>
    </row>
    <row r="243" spans="2:16" x14ac:dyDescent="0.25">
      <c r="B243" s="184">
        <v>2270002072</v>
      </c>
      <c r="C243" s="184">
        <v>25</v>
      </c>
      <c r="D243" s="184">
        <v>50</v>
      </c>
      <c r="E243" s="184">
        <v>0.48099999999999998</v>
      </c>
      <c r="F243" s="184">
        <v>0.48099999999999998</v>
      </c>
      <c r="G243" s="184">
        <v>0.48099999999999998</v>
      </c>
      <c r="H243" s="184">
        <v>0.48099999999999998</v>
      </c>
      <c r="I243" s="184">
        <v>0.48099999999999998</v>
      </c>
      <c r="J243" s="184">
        <v>0.48099999999999998</v>
      </c>
      <c r="K243" s="184">
        <v>0.48099999999999998</v>
      </c>
      <c r="L243" s="184">
        <v>0.48099999999999998</v>
      </c>
      <c r="M243" s="184">
        <v>0.48099999999999998</v>
      </c>
      <c r="N243" s="184">
        <v>0.48099999999999998</v>
      </c>
      <c r="P243" s="119">
        <f t="shared" si="3"/>
        <v>0.48099999999999998</v>
      </c>
    </row>
    <row r="244" spans="2:16" x14ac:dyDescent="0.25">
      <c r="B244" s="184">
        <v>2270002072</v>
      </c>
      <c r="C244" s="184">
        <v>50</v>
      </c>
      <c r="D244" s="184">
        <v>100</v>
      </c>
      <c r="E244" s="184">
        <v>0.48099999999999998</v>
      </c>
      <c r="F244" s="184">
        <v>0.48099999999999998</v>
      </c>
      <c r="G244" s="184">
        <v>0.48099999999999998</v>
      </c>
      <c r="H244" s="184">
        <v>0.48099999999999998</v>
      </c>
      <c r="I244" s="184">
        <v>0.48099999999999998</v>
      </c>
      <c r="J244" s="184">
        <v>0.48099999999999998</v>
      </c>
      <c r="K244" s="184">
        <v>0.48099999999999998</v>
      </c>
      <c r="L244" s="184">
        <v>0.48099999999999998</v>
      </c>
      <c r="M244" s="184">
        <v>0.48099999999999998</v>
      </c>
      <c r="N244" s="184">
        <v>0.48099999999999998</v>
      </c>
      <c r="P244" s="119">
        <f t="shared" si="3"/>
        <v>0.48099999999999998</v>
      </c>
    </row>
    <row r="245" spans="2:16" x14ac:dyDescent="0.25">
      <c r="B245" s="184">
        <v>2270002072</v>
      </c>
      <c r="C245" s="184">
        <v>100</v>
      </c>
      <c r="D245" s="184">
        <v>175</v>
      </c>
      <c r="E245" s="184">
        <v>0.433</v>
      </c>
      <c r="F245" s="184">
        <v>0.433</v>
      </c>
      <c r="G245" s="184">
        <v>0.433</v>
      </c>
      <c r="H245" s="184">
        <v>0.433</v>
      </c>
      <c r="I245" s="184">
        <v>0.433</v>
      </c>
      <c r="J245" s="184">
        <v>0.433</v>
      </c>
      <c r="K245" s="184">
        <v>0.433</v>
      </c>
      <c r="L245" s="184">
        <v>0.433</v>
      </c>
      <c r="M245" s="184">
        <v>0.433</v>
      </c>
      <c r="N245" s="184">
        <v>0.433</v>
      </c>
      <c r="P245" s="119">
        <f t="shared" si="3"/>
        <v>0.433</v>
      </c>
    </row>
    <row r="246" spans="2:16" x14ac:dyDescent="0.25">
      <c r="B246" s="184">
        <v>2270002072</v>
      </c>
      <c r="C246" s="184">
        <v>175</v>
      </c>
      <c r="D246" s="184">
        <v>300</v>
      </c>
      <c r="E246" s="184">
        <v>0.433</v>
      </c>
      <c r="F246" s="184">
        <v>0.433</v>
      </c>
      <c r="G246" s="184">
        <v>0.433</v>
      </c>
      <c r="H246" s="184">
        <v>0.433</v>
      </c>
      <c r="I246" s="184">
        <v>0.433</v>
      </c>
      <c r="J246" s="184">
        <v>0.433</v>
      </c>
      <c r="K246" s="184">
        <v>0.433</v>
      </c>
      <c r="L246" s="184">
        <v>0.433</v>
      </c>
      <c r="M246" s="184">
        <v>0.433</v>
      </c>
      <c r="N246" s="184">
        <v>0.433</v>
      </c>
      <c r="P246" s="119">
        <f t="shared" si="3"/>
        <v>0.433</v>
      </c>
    </row>
    <row r="247" spans="2:16" x14ac:dyDescent="0.25">
      <c r="B247" s="184">
        <v>2270002072</v>
      </c>
      <c r="C247" s="184">
        <v>300</v>
      </c>
      <c r="D247" s="184">
        <v>600</v>
      </c>
      <c r="E247" s="184">
        <v>0.433</v>
      </c>
      <c r="F247" s="184">
        <v>0.433</v>
      </c>
      <c r="G247" s="184">
        <v>0.433</v>
      </c>
      <c r="H247" s="184">
        <v>0.433</v>
      </c>
      <c r="I247" s="184">
        <v>0.433</v>
      </c>
      <c r="J247" s="184">
        <v>0.433</v>
      </c>
      <c r="K247" s="184">
        <v>0.433</v>
      </c>
      <c r="L247" s="184">
        <v>0.433</v>
      </c>
      <c r="M247" s="184">
        <v>0.433</v>
      </c>
      <c r="N247" s="184">
        <v>0.433</v>
      </c>
      <c r="P247" s="119">
        <f t="shared" si="3"/>
        <v>0.433</v>
      </c>
    </row>
    <row r="248" spans="2:16" x14ac:dyDescent="0.25">
      <c r="B248" s="184">
        <v>2270002072</v>
      </c>
      <c r="C248" s="184">
        <v>600</v>
      </c>
      <c r="D248" s="184">
        <v>750</v>
      </c>
      <c r="E248" s="184">
        <v>0.433</v>
      </c>
      <c r="F248" s="184">
        <v>0.433</v>
      </c>
      <c r="G248" s="184">
        <v>0.433</v>
      </c>
      <c r="H248" s="184">
        <v>0.433</v>
      </c>
      <c r="I248" s="184">
        <v>0.433</v>
      </c>
      <c r="J248" s="184">
        <v>0.433</v>
      </c>
      <c r="K248" s="184">
        <v>0.433</v>
      </c>
      <c r="L248" s="184">
        <v>0.433</v>
      </c>
      <c r="M248" s="184">
        <v>0.433</v>
      </c>
      <c r="N248" s="184">
        <v>0.433</v>
      </c>
      <c r="P248" s="119">
        <f t="shared" si="3"/>
        <v>0.433</v>
      </c>
    </row>
    <row r="249" spans="2:16" x14ac:dyDescent="0.25">
      <c r="B249" s="184">
        <v>2270002072</v>
      </c>
      <c r="C249" s="184">
        <v>750</v>
      </c>
      <c r="D249" s="184">
        <v>9999</v>
      </c>
      <c r="E249" s="184">
        <v>0.433</v>
      </c>
      <c r="F249" s="184">
        <v>0.433</v>
      </c>
      <c r="G249" s="184">
        <v>0.433</v>
      </c>
      <c r="H249" s="184">
        <v>0.433</v>
      </c>
      <c r="I249" s="184">
        <v>0.433</v>
      </c>
      <c r="J249" s="184">
        <v>0.433</v>
      </c>
      <c r="K249" s="184">
        <v>0.433</v>
      </c>
      <c r="L249" s="184">
        <v>0.433</v>
      </c>
      <c r="M249" s="184">
        <v>0.433</v>
      </c>
      <c r="N249" s="184">
        <v>0.433</v>
      </c>
      <c r="P249" s="119">
        <f t="shared" si="3"/>
        <v>0.433</v>
      </c>
    </row>
    <row r="250" spans="2:16" x14ac:dyDescent="0.25">
      <c r="B250" s="184">
        <v>2270002075</v>
      </c>
      <c r="C250" s="184">
        <v>0</v>
      </c>
      <c r="D250" s="184">
        <v>11</v>
      </c>
      <c r="E250" s="184">
        <v>0.41199999999999998</v>
      </c>
      <c r="F250" s="184">
        <v>0.41199999999999998</v>
      </c>
      <c r="G250" s="184">
        <v>0.41199999999999998</v>
      </c>
      <c r="H250" s="184">
        <v>0.41199999999999998</v>
      </c>
      <c r="I250" s="184">
        <v>0.41199999999999998</v>
      </c>
      <c r="J250" s="184">
        <v>0.41199999999999998</v>
      </c>
      <c r="K250" s="184">
        <v>0.41199999999999998</v>
      </c>
      <c r="L250" s="184">
        <v>0.41199999999999998</v>
      </c>
      <c r="M250" s="184">
        <v>0.41199999999999998</v>
      </c>
      <c r="N250" s="184">
        <v>0.41199999999999998</v>
      </c>
      <c r="P250" s="119">
        <f t="shared" si="3"/>
        <v>0.41199999999999998</v>
      </c>
    </row>
    <row r="251" spans="2:16" x14ac:dyDescent="0.25">
      <c r="B251" s="184">
        <v>2270002075</v>
      </c>
      <c r="C251" s="184">
        <v>11</v>
      </c>
      <c r="D251" s="184">
        <v>16</v>
      </c>
      <c r="E251" s="184">
        <v>0.41199999999999998</v>
      </c>
      <c r="F251" s="184">
        <v>0.41199999999999998</v>
      </c>
      <c r="G251" s="184">
        <v>0.41199999999999998</v>
      </c>
      <c r="H251" s="184">
        <v>0.41199999999999998</v>
      </c>
      <c r="I251" s="184">
        <v>0.41199999999999998</v>
      </c>
      <c r="J251" s="184">
        <v>0.41199999999999998</v>
      </c>
      <c r="K251" s="184">
        <v>0.41199999999999998</v>
      </c>
      <c r="L251" s="184">
        <v>0.41199999999999998</v>
      </c>
      <c r="M251" s="184">
        <v>0.41199999999999998</v>
      </c>
      <c r="N251" s="184">
        <v>0.41199999999999998</v>
      </c>
      <c r="P251" s="119">
        <f t="shared" si="3"/>
        <v>0.41199999999999998</v>
      </c>
    </row>
    <row r="252" spans="2:16" x14ac:dyDescent="0.25">
      <c r="B252" s="184">
        <v>2270002075</v>
      </c>
      <c r="C252" s="184">
        <v>16</v>
      </c>
      <c r="D252" s="184">
        <v>25</v>
      </c>
      <c r="E252" s="184">
        <v>0.41199999999999998</v>
      </c>
      <c r="F252" s="184">
        <v>0.41199999999999998</v>
      </c>
      <c r="G252" s="184">
        <v>0.41199999999999998</v>
      </c>
      <c r="H252" s="184">
        <v>0.41199999999999998</v>
      </c>
      <c r="I252" s="184">
        <v>0.41199999999999998</v>
      </c>
      <c r="J252" s="184">
        <v>0.41199999999999998</v>
      </c>
      <c r="K252" s="184">
        <v>0.41199999999999998</v>
      </c>
      <c r="L252" s="184">
        <v>0.41199999999999998</v>
      </c>
      <c r="M252" s="184">
        <v>0.41199999999999998</v>
      </c>
      <c r="N252" s="184">
        <v>0.41199999999999998</v>
      </c>
      <c r="P252" s="119">
        <f t="shared" si="3"/>
        <v>0.41199999999999998</v>
      </c>
    </row>
    <row r="253" spans="2:16" x14ac:dyDescent="0.25">
      <c r="B253" s="184">
        <v>2270002075</v>
      </c>
      <c r="C253" s="184">
        <v>25</v>
      </c>
      <c r="D253" s="184">
        <v>50</v>
      </c>
      <c r="E253" s="184">
        <v>0.41199999999999998</v>
      </c>
      <c r="F253" s="184">
        <v>0.41199999999999998</v>
      </c>
      <c r="G253" s="184">
        <v>0.41199999999999998</v>
      </c>
      <c r="H253" s="184">
        <v>0.41199999999999998</v>
      </c>
      <c r="I253" s="184">
        <v>0.41199999999999998</v>
      </c>
      <c r="J253" s="184">
        <v>0.41199999999999998</v>
      </c>
      <c r="K253" s="184">
        <v>0.41199999999999998</v>
      </c>
      <c r="L253" s="184">
        <v>0.41199999999999998</v>
      </c>
      <c r="M253" s="184">
        <v>0.41199999999999998</v>
      </c>
      <c r="N253" s="184">
        <v>0.41199999999999998</v>
      </c>
      <c r="P253" s="119">
        <f t="shared" si="3"/>
        <v>0.41199999999999998</v>
      </c>
    </row>
    <row r="254" spans="2:16" x14ac:dyDescent="0.25">
      <c r="B254" s="184">
        <v>2270002075</v>
      </c>
      <c r="C254" s="184">
        <v>50</v>
      </c>
      <c r="D254" s="184">
        <v>100</v>
      </c>
      <c r="E254" s="184">
        <v>0.41199999999999998</v>
      </c>
      <c r="F254" s="184">
        <v>0.41199999999999998</v>
      </c>
      <c r="G254" s="184">
        <v>0.41199999999999998</v>
      </c>
      <c r="H254" s="184">
        <v>0.41199999999999998</v>
      </c>
      <c r="I254" s="184">
        <v>0.41199999999999998</v>
      </c>
      <c r="J254" s="184">
        <v>0.41199999999999998</v>
      </c>
      <c r="K254" s="184">
        <v>0.41199999999999998</v>
      </c>
      <c r="L254" s="184">
        <v>0.41199999999999998</v>
      </c>
      <c r="M254" s="184">
        <v>0.41199999999999998</v>
      </c>
      <c r="N254" s="184">
        <v>0.41199999999999998</v>
      </c>
      <c r="P254" s="119">
        <f t="shared" si="3"/>
        <v>0.41199999999999998</v>
      </c>
    </row>
    <row r="255" spans="2:16" x14ac:dyDescent="0.25">
      <c r="B255" s="184">
        <v>2270002075</v>
      </c>
      <c r="C255" s="184">
        <v>100</v>
      </c>
      <c r="D255" s="184">
        <v>175</v>
      </c>
      <c r="E255" s="184">
        <v>0.371</v>
      </c>
      <c r="F255" s="184">
        <v>0.371</v>
      </c>
      <c r="G255" s="184">
        <v>0.371</v>
      </c>
      <c r="H255" s="184">
        <v>0.371</v>
      </c>
      <c r="I255" s="184">
        <v>0.371</v>
      </c>
      <c r="J255" s="184">
        <v>0.371</v>
      </c>
      <c r="K255" s="184">
        <v>0.371</v>
      </c>
      <c r="L255" s="184">
        <v>0.371</v>
      </c>
      <c r="M255" s="184">
        <v>0.371</v>
      </c>
      <c r="N255" s="184">
        <v>0.371</v>
      </c>
      <c r="P255" s="119">
        <f t="shared" si="3"/>
        <v>0.371</v>
      </c>
    </row>
    <row r="256" spans="2:16" x14ac:dyDescent="0.25">
      <c r="B256" s="184">
        <v>2270002075</v>
      </c>
      <c r="C256" s="184">
        <v>175</v>
      </c>
      <c r="D256" s="184">
        <v>300</v>
      </c>
      <c r="E256" s="184">
        <v>0.371</v>
      </c>
      <c r="F256" s="184">
        <v>0.371</v>
      </c>
      <c r="G256" s="184">
        <v>0.371</v>
      </c>
      <c r="H256" s="184">
        <v>0.371</v>
      </c>
      <c r="I256" s="184">
        <v>0.371</v>
      </c>
      <c r="J256" s="184">
        <v>0.371</v>
      </c>
      <c r="K256" s="184">
        <v>0.371</v>
      </c>
      <c r="L256" s="184">
        <v>0.371</v>
      </c>
      <c r="M256" s="184">
        <v>0.371</v>
      </c>
      <c r="N256" s="184">
        <v>0.371</v>
      </c>
      <c r="P256" s="119">
        <f t="shared" si="3"/>
        <v>0.371</v>
      </c>
    </row>
    <row r="257" spans="2:16" x14ac:dyDescent="0.25">
      <c r="B257" s="184">
        <v>2270002075</v>
      </c>
      <c r="C257" s="184">
        <v>300</v>
      </c>
      <c r="D257" s="184">
        <v>600</v>
      </c>
      <c r="E257" s="184">
        <v>0.371</v>
      </c>
      <c r="F257" s="184">
        <v>0.371</v>
      </c>
      <c r="G257" s="184">
        <v>0.371</v>
      </c>
      <c r="H257" s="184">
        <v>0.371</v>
      </c>
      <c r="I257" s="184">
        <v>0.371</v>
      </c>
      <c r="J257" s="184">
        <v>0.371</v>
      </c>
      <c r="K257" s="184">
        <v>0.371</v>
      </c>
      <c r="L257" s="184">
        <v>0.371</v>
      </c>
      <c r="M257" s="184">
        <v>0.371</v>
      </c>
      <c r="N257" s="184">
        <v>0.371</v>
      </c>
      <c r="P257" s="119">
        <f t="shared" si="3"/>
        <v>0.371</v>
      </c>
    </row>
    <row r="258" spans="2:16" x14ac:dyDescent="0.25">
      <c r="B258" s="184">
        <v>2270002075</v>
      </c>
      <c r="C258" s="184">
        <v>600</v>
      </c>
      <c r="D258" s="184">
        <v>750</v>
      </c>
      <c r="E258" s="184">
        <v>0.371</v>
      </c>
      <c r="F258" s="184">
        <v>0.371</v>
      </c>
      <c r="G258" s="184">
        <v>0.371</v>
      </c>
      <c r="H258" s="184">
        <v>0.371</v>
      </c>
      <c r="I258" s="184">
        <v>0.371</v>
      </c>
      <c r="J258" s="184">
        <v>0.371</v>
      </c>
      <c r="K258" s="184">
        <v>0.371</v>
      </c>
      <c r="L258" s="184">
        <v>0.371</v>
      </c>
      <c r="M258" s="184">
        <v>0.371</v>
      </c>
      <c r="N258" s="184">
        <v>0.371</v>
      </c>
      <c r="P258" s="119">
        <f t="shared" si="3"/>
        <v>0.371</v>
      </c>
    </row>
    <row r="259" spans="2:16" x14ac:dyDescent="0.25">
      <c r="B259" s="184">
        <v>2270002075</v>
      </c>
      <c r="C259" s="184">
        <v>750</v>
      </c>
      <c r="D259" s="184">
        <v>9999</v>
      </c>
      <c r="E259" s="184">
        <v>0.371</v>
      </c>
      <c r="F259" s="184">
        <v>0.371</v>
      </c>
      <c r="G259" s="184">
        <v>0.371</v>
      </c>
      <c r="H259" s="184">
        <v>0.371</v>
      </c>
      <c r="I259" s="184">
        <v>0.371</v>
      </c>
      <c r="J259" s="184">
        <v>0.371</v>
      </c>
      <c r="K259" s="184">
        <v>0.371</v>
      </c>
      <c r="L259" s="184">
        <v>0.371</v>
      </c>
      <c r="M259" s="184">
        <v>0.371</v>
      </c>
      <c r="N259" s="184">
        <v>0.371</v>
      </c>
      <c r="P259" s="119">
        <f t="shared" si="3"/>
        <v>0.371</v>
      </c>
    </row>
    <row r="260" spans="2:16" x14ac:dyDescent="0.25">
      <c r="B260" s="184">
        <v>2270002078</v>
      </c>
      <c r="C260" s="184">
        <v>0</v>
      </c>
      <c r="D260" s="184">
        <v>11</v>
      </c>
      <c r="E260" s="184">
        <v>0.48099999999999998</v>
      </c>
      <c r="F260" s="184">
        <v>0.48099999999999998</v>
      </c>
      <c r="G260" s="184">
        <v>0.48099999999999998</v>
      </c>
      <c r="H260" s="184">
        <v>0.48099999999999998</v>
      </c>
      <c r="I260" s="184">
        <v>0.48099999999999998</v>
      </c>
      <c r="J260" s="184">
        <v>0.48099999999999998</v>
      </c>
      <c r="K260" s="184">
        <v>0.48099999999999998</v>
      </c>
      <c r="L260" s="184">
        <v>0.48099999999999998</v>
      </c>
      <c r="M260" s="184">
        <v>0.48099999999999998</v>
      </c>
      <c r="N260" s="184">
        <v>0.48099999999999998</v>
      </c>
      <c r="P260" s="119">
        <f t="shared" si="3"/>
        <v>0.48099999999999998</v>
      </c>
    </row>
    <row r="261" spans="2:16" x14ac:dyDescent="0.25">
      <c r="B261" s="184">
        <v>2270002078</v>
      </c>
      <c r="C261" s="184">
        <v>11</v>
      </c>
      <c r="D261" s="184">
        <v>16</v>
      </c>
      <c r="E261" s="184">
        <v>0.48099999999999998</v>
      </c>
      <c r="F261" s="184">
        <v>0.48099999999999998</v>
      </c>
      <c r="G261" s="184">
        <v>0.48099999999999998</v>
      </c>
      <c r="H261" s="184">
        <v>0.48099999999999998</v>
      </c>
      <c r="I261" s="184">
        <v>0.48099999999999998</v>
      </c>
      <c r="J261" s="184">
        <v>0.48099999999999998</v>
      </c>
      <c r="K261" s="184">
        <v>0.48099999999999998</v>
      </c>
      <c r="L261" s="184">
        <v>0.48099999999999998</v>
      </c>
      <c r="M261" s="184">
        <v>0.48099999999999998</v>
      </c>
      <c r="N261" s="184">
        <v>0.48099999999999998</v>
      </c>
      <c r="P261" s="119">
        <f t="shared" si="3"/>
        <v>0.48099999999999998</v>
      </c>
    </row>
    <row r="262" spans="2:16" x14ac:dyDescent="0.25">
      <c r="B262" s="184">
        <v>2270002078</v>
      </c>
      <c r="C262" s="184">
        <v>16</v>
      </c>
      <c r="D262" s="184">
        <v>25</v>
      </c>
      <c r="E262" s="184">
        <v>0.48099999999999998</v>
      </c>
      <c r="F262" s="184">
        <v>0.48099999999999998</v>
      </c>
      <c r="G262" s="184">
        <v>0.48099999999999998</v>
      </c>
      <c r="H262" s="184">
        <v>0.48099999999999998</v>
      </c>
      <c r="I262" s="184">
        <v>0.48099999999999998</v>
      </c>
      <c r="J262" s="184">
        <v>0.48099999999999998</v>
      </c>
      <c r="K262" s="184">
        <v>0.48099999999999998</v>
      </c>
      <c r="L262" s="184">
        <v>0.48099999999999998</v>
      </c>
      <c r="M262" s="184">
        <v>0.48099999999999998</v>
      </c>
      <c r="N262" s="184">
        <v>0.48099999999999998</v>
      </c>
      <c r="P262" s="119">
        <f t="shared" si="3"/>
        <v>0.48099999999999998</v>
      </c>
    </row>
    <row r="263" spans="2:16" x14ac:dyDescent="0.25">
      <c r="B263" s="184">
        <v>2270002078</v>
      </c>
      <c r="C263" s="184">
        <v>25</v>
      </c>
      <c r="D263" s="184">
        <v>50</v>
      </c>
      <c r="E263" s="184">
        <v>0.48099999999999998</v>
      </c>
      <c r="F263" s="184">
        <v>0.48099999999999998</v>
      </c>
      <c r="G263" s="184">
        <v>0.48099999999999998</v>
      </c>
      <c r="H263" s="184">
        <v>0.48099999999999998</v>
      </c>
      <c r="I263" s="184">
        <v>0.48099999999999998</v>
      </c>
      <c r="J263" s="184">
        <v>0.48099999999999998</v>
      </c>
      <c r="K263" s="184">
        <v>0.48099999999999998</v>
      </c>
      <c r="L263" s="184">
        <v>0.48099999999999998</v>
      </c>
      <c r="M263" s="184">
        <v>0.48099999999999998</v>
      </c>
      <c r="N263" s="184">
        <v>0.48099999999999998</v>
      </c>
      <c r="P263" s="119">
        <f t="shared" si="3"/>
        <v>0.48099999999999998</v>
      </c>
    </row>
    <row r="264" spans="2:16" x14ac:dyDescent="0.25">
      <c r="B264" s="184">
        <v>2270002078</v>
      </c>
      <c r="C264" s="184">
        <v>50</v>
      </c>
      <c r="D264" s="184">
        <v>100</v>
      </c>
      <c r="E264" s="184">
        <v>0.48099999999999998</v>
      </c>
      <c r="F264" s="184">
        <v>0.48099999999999998</v>
      </c>
      <c r="G264" s="184">
        <v>0.48099999999999998</v>
      </c>
      <c r="H264" s="184">
        <v>0.48099999999999998</v>
      </c>
      <c r="I264" s="184">
        <v>0.48099999999999998</v>
      </c>
      <c r="J264" s="184">
        <v>0.48099999999999998</v>
      </c>
      <c r="K264" s="184">
        <v>0.48099999999999998</v>
      </c>
      <c r="L264" s="184">
        <v>0.48099999999999998</v>
      </c>
      <c r="M264" s="184">
        <v>0.48099999999999998</v>
      </c>
      <c r="N264" s="184">
        <v>0.48099999999999998</v>
      </c>
      <c r="P264" s="119">
        <f t="shared" si="3"/>
        <v>0.48099999999999998</v>
      </c>
    </row>
    <row r="265" spans="2:16" x14ac:dyDescent="0.25">
      <c r="B265" s="184">
        <v>2270002078</v>
      </c>
      <c r="C265" s="184">
        <v>100</v>
      </c>
      <c r="D265" s="184">
        <v>175</v>
      </c>
      <c r="E265" s="184">
        <v>0.433</v>
      </c>
      <c r="F265" s="184">
        <v>0.433</v>
      </c>
      <c r="G265" s="184">
        <v>0.433</v>
      </c>
      <c r="H265" s="184">
        <v>0.433</v>
      </c>
      <c r="I265" s="184">
        <v>0.433</v>
      </c>
      <c r="J265" s="184">
        <v>0.433</v>
      </c>
      <c r="K265" s="184">
        <v>0.433</v>
      </c>
      <c r="L265" s="184">
        <v>0.433</v>
      </c>
      <c r="M265" s="184">
        <v>0.433</v>
      </c>
      <c r="N265" s="184">
        <v>0.433</v>
      </c>
      <c r="P265" s="119">
        <f t="shared" ref="P265:P328" si="4">H265*$G$2+I265*$G$3+K265*$G$4</f>
        <v>0.433</v>
      </c>
    </row>
    <row r="266" spans="2:16" x14ac:dyDescent="0.25">
      <c r="B266" s="184">
        <v>2270002078</v>
      </c>
      <c r="C266" s="184">
        <v>175</v>
      </c>
      <c r="D266" s="184">
        <v>300</v>
      </c>
      <c r="E266" s="184">
        <v>0.433</v>
      </c>
      <c r="F266" s="184">
        <v>0.433</v>
      </c>
      <c r="G266" s="184">
        <v>0.433</v>
      </c>
      <c r="H266" s="184">
        <v>0.433</v>
      </c>
      <c r="I266" s="184">
        <v>0.433</v>
      </c>
      <c r="J266" s="184">
        <v>0.433</v>
      </c>
      <c r="K266" s="184">
        <v>0.433</v>
      </c>
      <c r="L266" s="184">
        <v>0.433</v>
      </c>
      <c r="M266" s="184">
        <v>0.433</v>
      </c>
      <c r="N266" s="184">
        <v>0.433</v>
      </c>
      <c r="P266" s="119">
        <f t="shared" si="4"/>
        <v>0.433</v>
      </c>
    </row>
    <row r="267" spans="2:16" x14ac:dyDescent="0.25">
      <c r="B267" s="184">
        <v>2270002078</v>
      </c>
      <c r="C267" s="184">
        <v>300</v>
      </c>
      <c r="D267" s="184">
        <v>600</v>
      </c>
      <c r="E267" s="184">
        <v>0.433</v>
      </c>
      <c r="F267" s="184">
        <v>0.433</v>
      </c>
      <c r="G267" s="184">
        <v>0.433</v>
      </c>
      <c r="H267" s="184">
        <v>0.433</v>
      </c>
      <c r="I267" s="184">
        <v>0.433</v>
      </c>
      <c r="J267" s="184">
        <v>0.433</v>
      </c>
      <c r="K267" s="184">
        <v>0.433</v>
      </c>
      <c r="L267" s="184">
        <v>0.433</v>
      </c>
      <c r="M267" s="184">
        <v>0.433</v>
      </c>
      <c r="N267" s="184">
        <v>0.433</v>
      </c>
      <c r="P267" s="119">
        <f t="shared" si="4"/>
        <v>0.433</v>
      </c>
    </row>
    <row r="268" spans="2:16" x14ac:dyDescent="0.25">
      <c r="B268" s="184">
        <v>2270002078</v>
      </c>
      <c r="C268" s="184">
        <v>600</v>
      </c>
      <c r="D268" s="184">
        <v>750</v>
      </c>
      <c r="E268" s="184">
        <v>0.433</v>
      </c>
      <c r="F268" s="184">
        <v>0.433</v>
      </c>
      <c r="G268" s="184">
        <v>0.433</v>
      </c>
      <c r="H268" s="184">
        <v>0.433</v>
      </c>
      <c r="I268" s="184">
        <v>0.433</v>
      </c>
      <c r="J268" s="184">
        <v>0.433</v>
      </c>
      <c r="K268" s="184">
        <v>0.433</v>
      </c>
      <c r="L268" s="184">
        <v>0.433</v>
      </c>
      <c r="M268" s="184">
        <v>0.433</v>
      </c>
      <c r="N268" s="184">
        <v>0.433</v>
      </c>
      <c r="P268" s="119">
        <f t="shared" si="4"/>
        <v>0.433</v>
      </c>
    </row>
    <row r="269" spans="2:16" x14ac:dyDescent="0.25">
      <c r="B269" s="184">
        <v>2270002078</v>
      </c>
      <c r="C269" s="184">
        <v>750</v>
      </c>
      <c r="D269" s="184">
        <v>9999</v>
      </c>
      <c r="E269" s="184">
        <v>0.433</v>
      </c>
      <c r="F269" s="184">
        <v>0.433</v>
      </c>
      <c r="G269" s="184">
        <v>0.433</v>
      </c>
      <c r="H269" s="184">
        <v>0.433</v>
      </c>
      <c r="I269" s="184">
        <v>0.433</v>
      </c>
      <c r="J269" s="184">
        <v>0.433</v>
      </c>
      <c r="K269" s="184">
        <v>0.433</v>
      </c>
      <c r="L269" s="184">
        <v>0.433</v>
      </c>
      <c r="M269" s="184">
        <v>0.433</v>
      </c>
      <c r="N269" s="184">
        <v>0.433</v>
      </c>
      <c r="P269" s="119">
        <f t="shared" si="4"/>
        <v>0.433</v>
      </c>
    </row>
    <row r="270" spans="2:16" x14ac:dyDescent="0.25">
      <c r="B270" s="184">
        <v>2270002081</v>
      </c>
      <c r="C270" s="184">
        <v>0</v>
      </c>
      <c r="D270" s="184">
        <v>11</v>
      </c>
      <c r="E270" s="184">
        <v>0.41199999999999998</v>
      </c>
      <c r="F270" s="184">
        <v>0.41199999999999998</v>
      </c>
      <c r="G270" s="184">
        <v>0.41199999999999998</v>
      </c>
      <c r="H270" s="184">
        <v>0.41199999999999998</v>
      </c>
      <c r="I270" s="184">
        <v>0.41199999999999998</v>
      </c>
      <c r="J270" s="184">
        <v>0.41199999999999998</v>
      </c>
      <c r="K270" s="184">
        <v>0.41199999999999998</v>
      </c>
      <c r="L270" s="184">
        <v>0.41199999999999998</v>
      </c>
      <c r="M270" s="184">
        <v>0.41199999999999998</v>
      </c>
      <c r="N270" s="184">
        <v>0.41199999999999998</v>
      </c>
      <c r="P270" s="119">
        <f t="shared" si="4"/>
        <v>0.41199999999999998</v>
      </c>
    </row>
    <row r="271" spans="2:16" x14ac:dyDescent="0.25">
      <c r="B271" s="184">
        <v>2270002081</v>
      </c>
      <c r="C271" s="184">
        <v>11</v>
      </c>
      <c r="D271" s="184">
        <v>16</v>
      </c>
      <c r="E271" s="184">
        <v>0.41199999999999998</v>
      </c>
      <c r="F271" s="184">
        <v>0.41199999999999998</v>
      </c>
      <c r="G271" s="184">
        <v>0.41199999999999998</v>
      </c>
      <c r="H271" s="184">
        <v>0.41199999999999998</v>
      </c>
      <c r="I271" s="184">
        <v>0.41199999999999998</v>
      </c>
      <c r="J271" s="184">
        <v>0.41199999999999998</v>
      </c>
      <c r="K271" s="184">
        <v>0.41199999999999998</v>
      </c>
      <c r="L271" s="184">
        <v>0.41199999999999998</v>
      </c>
      <c r="M271" s="184">
        <v>0.41199999999999998</v>
      </c>
      <c r="N271" s="184">
        <v>0.41199999999999998</v>
      </c>
      <c r="P271" s="119">
        <f t="shared" si="4"/>
        <v>0.41199999999999998</v>
      </c>
    </row>
    <row r="272" spans="2:16" x14ac:dyDescent="0.25">
      <c r="B272" s="184">
        <v>2270002081</v>
      </c>
      <c r="C272" s="184">
        <v>16</v>
      </c>
      <c r="D272" s="184">
        <v>25</v>
      </c>
      <c r="E272" s="184">
        <v>0.41199999999999998</v>
      </c>
      <c r="F272" s="184">
        <v>0.41199999999999998</v>
      </c>
      <c r="G272" s="184">
        <v>0.41199999999999998</v>
      </c>
      <c r="H272" s="184">
        <v>0.41199999999999998</v>
      </c>
      <c r="I272" s="184">
        <v>0.41199999999999998</v>
      </c>
      <c r="J272" s="184">
        <v>0.41199999999999998</v>
      </c>
      <c r="K272" s="184">
        <v>0.41199999999999998</v>
      </c>
      <c r="L272" s="184">
        <v>0.41199999999999998</v>
      </c>
      <c r="M272" s="184">
        <v>0.41199999999999998</v>
      </c>
      <c r="N272" s="184">
        <v>0.41199999999999998</v>
      </c>
      <c r="P272" s="119">
        <f t="shared" si="4"/>
        <v>0.41199999999999998</v>
      </c>
    </row>
    <row r="273" spans="2:16" x14ac:dyDescent="0.25">
      <c r="B273" s="184">
        <v>2270002081</v>
      </c>
      <c r="C273" s="184">
        <v>25</v>
      </c>
      <c r="D273" s="184">
        <v>50</v>
      </c>
      <c r="E273" s="184">
        <v>0.41199999999999998</v>
      </c>
      <c r="F273" s="184">
        <v>0.41199999999999998</v>
      </c>
      <c r="G273" s="184">
        <v>0.41199999999999998</v>
      </c>
      <c r="H273" s="184">
        <v>0.41199999999999998</v>
      </c>
      <c r="I273" s="184">
        <v>0.41199999999999998</v>
      </c>
      <c r="J273" s="184">
        <v>0.41199999999999998</v>
      </c>
      <c r="K273" s="184">
        <v>0.41199999999999998</v>
      </c>
      <c r="L273" s="184">
        <v>0.41199999999999998</v>
      </c>
      <c r="M273" s="184">
        <v>0.41199999999999998</v>
      </c>
      <c r="N273" s="184">
        <v>0.41199999999999998</v>
      </c>
      <c r="P273" s="119">
        <f t="shared" si="4"/>
        <v>0.41199999999999998</v>
      </c>
    </row>
    <row r="274" spans="2:16" x14ac:dyDescent="0.25">
      <c r="B274" s="184">
        <v>2270002081</v>
      </c>
      <c r="C274" s="184">
        <v>50</v>
      </c>
      <c r="D274" s="184">
        <v>100</v>
      </c>
      <c r="E274" s="184">
        <v>0.41199999999999998</v>
      </c>
      <c r="F274" s="184">
        <v>0.41199999999999998</v>
      </c>
      <c r="G274" s="184">
        <v>0.41199999999999998</v>
      </c>
      <c r="H274" s="184">
        <v>0.41199999999999998</v>
      </c>
      <c r="I274" s="184">
        <v>0.41199999999999998</v>
      </c>
      <c r="J274" s="184">
        <v>0.41199999999999998</v>
      </c>
      <c r="K274" s="184">
        <v>0.41199999999999998</v>
      </c>
      <c r="L274" s="184">
        <v>0.41199999999999998</v>
      </c>
      <c r="M274" s="184">
        <v>0.41199999999999998</v>
      </c>
      <c r="N274" s="184">
        <v>0.41199999999999998</v>
      </c>
      <c r="P274" s="119">
        <f t="shared" si="4"/>
        <v>0.41199999999999998</v>
      </c>
    </row>
    <row r="275" spans="2:16" x14ac:dyDescent="0.25">
      <c r="B275" s="184">
        <v>2270002081</v>
      </c>
      <c r="C275" s="184">
        <v>100</v>
      </c>
      <c r="D275" s="184">
        <v>175</v>
      </c>
      <c r="E275" s="184">
        <v>0.371</v>
      </c>
      <c r="F275" s="184">
        <v>0.371</v>
      </c>
      <c r="G275" s="184">
        <v>0.371</v>
      </c>
      <c r="H275" s="184">
        <v>0.371</v>
      </c>
      <c r="I275" s="184">
        <v>0.371</v>
      </c>
      <c r="J275" s="184">
        <v>0.371</v>
      </c>
      <c r="K275" s="184">
        <v>0.371</v>
      </c>
      <c r="L275" s="184">
        <v>0.371</v>
      </c>
      <c r="M275" s="184">
        <v>0.371</v>
      </c>
      <c r="N275" s="184">
        <v>0.371</v>
      </c>
      <c r="P275" s="119">
        <f t="shared" si="4"/>
        <v>0.371</v>
      </c>
    </row>
    <row r="276" spans="2:16" x14ac:dyDescent="0.25">
      <c r="B276" s="184">
        <v>2270002081</v>
      </c>
      <c r="C276" s="184">
        <v>175</v>
      </c>
      <c r="D276" s="184">
        <v>300</v>
      </c>
      <c r="E276" s="184">
        <v>0.371</v>
      </c>
      <c r="F276" s="184">
        <v>0.371</v>
      </c>
      <c r="G276" s="184">
        <v>0.371</v>
      </c>
      <c r="H276" s="184">
        <v>0.371</v>
      </c>
      <c r="I276" s="184">
        <v>0.371</v>
      </c>
      <c r="J276" s="184">
        <v>0.371</v>
      </c>
      <c r="K276" s="184">
        <v>0.371</v>
      </c>
      <c r="L276" s="184">
        <v>0.371</v>
      </c>
      <c r="M276" s="184">
        <v>0.371</v>
      </c>
      <c r="N276" s="184">
        <v>0.371</v>
      </c>
      <c r="P276" s="119">
        <f t="shared" si="4"/>
        <v>0.371</v>
      </c>
    </row>
    <row r="277" spans="2:16" x14ac:dyDescent="0.25">
      <c r="B277" s="184">
        <v>2270002081</v>
      </c>
      <c r="C277" s="184">
        <v>300</v>
      </c>
      <c r="D277" s="184">
        <v>600</v>
      </c>
      <c r="E277" s="184">
        <v>0.371</v>
      </c>
      <c r="F277" s="184">
        <v>0.371</v>
      </c>
      <c r="G277" s="184">
        <v>0.371</v>
      </c>
      <c r="H277" s="184">
        <v>0.371</v>
      </c>
      <c r="I277" s="184">
        <v>0.371</v>
      </c>
      <c r="J277" s="184">
        <v>0.371</v>
      </c>
      <c r="K277" s="184">
        <v>0.371</v>
      </c>
      <c r="L277" s="184">
        <v>0.371</v>
      </c>
      <c r="M277" s="184">
        <v>0.371</v>
      </c>
      <c r="N277" s="184">
        <v>0.371</v>
      </c>
      <c r="P277" s="119">
        <f t="shared" si="4"/>
        <v>0.371</v>
      </c>
    </row>
    <row r="278" spans="2:16" x14ac:dyDescent="0.25">
      <c r="B278" s="184">
        <v>2270002081</v>
      </c>
      <c r="C278" s="184">
        <v>600</v>
      </c>
      <c r="D278" s="184">
        <v>750</v>
      </c>
      <c r="E278" s="184">
        <v>0.371</v>
      </c>
      <c r="F278" s="184">
        <v>0.371</v>
      </c>
      <c r="G278" s="184">
        <v>0.371</v>
      </c>
      <c r="H278" s="184">
        <v>0.371</v>
      </c>
      <c r="I278" s="184">
        <v>0.371</v>
      </c>
      <c r="J278" s="184">
        <v>0.371</v>
      </c>
      <c r="K278" s="184">
        <v>0.371</v>
      </c>
      <c r="L278" s="184">
        <v>0.371</v>
      </c>
      <c r="M278" s="184">
        <v>0.371</v>
      </c>
      <c r="N278" s="184">
        <v>0.371</v>
      </c>
      <c r="P278" s="119">
        <f t="shared" si="4"/>
        <v>0.371</v>
      </c>
    </row>
    <row r="279" spans="2:16" x14ac:dyDescent="0.25">
      <c r="B279" s="184">
        <v>2270002081</v>
      </c>
      <c r="C279" s="184">
        <v>750</v>
      </c>
      <c r="D279" s="184">
        <v>9999</v>
      </c>
      <c r="E279" s="184">
        <v>0.371</v>
      </c>
      <c r="F279" s="184">
        <v>0.371</v>
      </c>
      <c r="G279" s="184">
        <v>0.371</v>
      </c>
      <c r="H279" s="184">
        <v>0.371</v>
      </c>
      <c r="I279" s="184">
        <v>0.371</v>
      </c>
      <c r="J279" s="184">
        <v>0.371</v>
      </c>
      <c r="K279" s="184">
        <v>0.371</v>
      </c>
      <c r="L279" s="184">
        <v>0.371</v>
      </c>
      <c r="M279" s="184">
        <v>0.371</v>
      </c>
      <c r="N279" s="184">
        <v>0.371</v>
      </c>
      <c r="P279" s="119">
        <f t="shared" si="4"/>
        <v>0.371</v>
      </c>
    </row>
    <row r="280" spans="2:16" x14ac:dyDescent="0.25">
      <c r="B280" s="184">
        <v>2270003010</v>
      </c>
      <c r="C280" s="184">
        <v>0</v>
      </c>
      <c r="D280" s="184">
        <v>11</v>
      </c>
      <c r="E280" s="184">
        <v>0.48099999999999998</v>
      </c>
      <c r="F280" s="184">
        <v>0.48099999999999998</v>
      </c>
      <c r="G280" s="184">
        <v>0.48099999999999998</v>
      </c>
      <c r="H280" s="184">
        <v>0.48099999999999998</v>
      </c>
      <c r="I280" s="184">
        <v>0.48099999999999998</v>
      </c>
      <c r="J280" s="184">
        <v>0.48099999999999998</v>
      </c>
      <c r="K280" s="184">
        <v>0.48099999999999998</v>
      </c>
      <c r="L280" s="184">
        <v>0.48099999999999998</v>
      </c>
      <c r="M280" s="184">
        <v>0.48099999999999998</v>
      </c>
      <c r="N280" s="184">
        <v>0.48099999999999998</v>
      </c>
      <c r="P280" s="119">
        <f t="shared" si="4"/>
        <v>0.48099999999999998</v>
      </c>
    </row>
    <row r="281" spans="2:16" x14ac:dyDescent="0.25">
      <c r="B281" s="184">
        <v>2270003010</v>
      </c>
      <c r="C281" s="184">
        <v>11</v>
      </c>
      <c r="D281" s="184">
        <v>16</v>
      </c>
      <c r="E281" s="184">
        <v>0.48099999999999998</v>
      </c>
      <c r="F281" s="184">
        <v>0.48099999999999998</v>
      </c>
      <c r="G281" s="184">
        <v>0.48099999999999998</v>
      </c>
      <c r="H281" s="184">
        <v>0.48099999999999998</v>
      </c>
      <c r="I281" s="184">
        <v>0.48099999999999998</v>
      </c>
      <c r="J281" s="184">
        <v>0.48099999999999998</v>
      </c>
      <c r="K281" s="184">
        <v>0.48099999999999998</v>
      </c>
      <c r="L281" s="184">
        <v>0.48099999999999998</v>
      </c>
      <c r="M281" s="184">
        <v>0.48099999999999998</v>
      </c>
      <c r="N281" s="184">
        <v>0.48099999999999998</v>
      </c>
      <c r="P281" s="119">
        <f t="shared" si="4"/>
        <v>0.48099999999999998</v>
      </c>
    </row>
    <row r="282" spans="2:16" x14ac:dyDescent="0.25">
      <c r="B282" s="184">
        <v>2270003010</v>
      </c>
      <c r="C282" s="184">
        <v>16</v>
      </c>
      <c r="D282" s="184">
        <v>25</v>
      </c>
      <c r="E282" s="184">
        <v>0.48099999999999998</v>
      </c>
      <c r="F282" s="184">
        <v>0.48099999999999998</v>
      </c>
      <c r="G282" s="184">
        <v>0.48099999999999998</v>
      </c>
      <c r="H282" s="184">
        <v>0.48099999999999998</v>
      </c>
      <c r="I282" s="184">
        <v>0.48099999999999998</v>
      </c>
      <c r="J282" s="184">
        <v>0.48099999999999998</v>
      </c>
      <c r="K282" s="184">
        <v>0.48099999999999998</v>
      </c>
      <c r="L282" s="184">
        <v>0.48099999999999998</v>
      </c>
      <c r="M282" s="184">
        <v>0.48099999999999998</v>
      </c>
      <c r="N282" s="184">
        <v>0.48099999999999998</v>
      </c>
      <c r="P282" s="119">
        <f t="shared" si="4"/>
        <v>0.48099999999999998</v>
      </c>
    </row>
    <row r="283" spans="2:16" x14ac:dyDescent="0.25">
      <c r="B283" s="184">
        <v>2270003010</v>
      </c>
      <c r="C283" s="184">
        <v>25</v>
      </c>
      <c r="D283" s="184">
        <v>50</v>
      </c>
      <c r="E283" s="184">
        <v>0.48099999999999998</v>
      </c>
      <c r="F283" s="184">
        <v>0.48099999999999998</v>
      </c>
      <c r="G283" s="184">
        <v>0.48099999999999998</v>
      </c>
      <c r="H283" s="184">
        <v>0.48099999999999998</v>
      </c>
      <c r="I283" s="184">
        <v>0.48099999999999998</v>
      </c>
      <c r="J283" s="184">
        <v>0.48099999999999998</v>
      </c>
      <c r="K283" s="184">
        <v>0.48099999999999998</v>
      </c>
      <c r="L283" s="184">
        <v>0.48099999999999998</v>
      </c>
      <c r="M283" s="184">
        <v>0.48099999999999998</v>
      </c>
      <c r="N283" s="184">
        <v>0.48099999999999998</v>
      </c>
      <c r="P283" s="119">
        <f t="shared" si="4"/>
        <v>0.48099999999999998</v>
      </c>
    </row>
    <row r="284" spans="2:16" x14ac:dyDescent="0.25">
      <c r="B284" s="184">
        <v>2270003010</v>
      </c>
      <c r="C284" s="184">
        <v>50</v>
      </c>
      <c r="D284" s="184">
        <v>100</v>
      </c>
      <c r="E284" s="184">
        <v>0.48099999999999998</v>
      </c>
      <c r="F284" s="184">
        <v>0.48099999999999998</v>
      </c>
      <c r="G284" s="184">
        <v>0.48099999999999998</v>
      </c>
      <c r="H284" s="184">
        <v>0.48099999999999998</v>
      </c>
      <c r="I284" s="184">
        <v>0.48099999999999998</v>
      </c>
      <c r="J284" s="184">
        <v>0.48099999999999998</v>
      </c>
      <c r="K284" s="184">
        <v>0.48099999999999998</v>
      </c>
      <c r="L284" s="184">
        <v>0.48099999999999998</v>
      </c>
      <c r="M284" s="184">
        <v>0.48099999999999998</v>
      </c>
      <c r="N284" s="184">
        <v>0.48099999999999998</v>
      </c>
      <c r="P284" s="119">
        <f t="shared" si="4"/>
        <v>0.48099999999999998</v>
      </c>
    </row>
    <row r="285" spans="2:16" x14ac:dyDescent="0.25">
      <c r="B285" s="184">
        <v>2270003010</v>
      </c>
      <c r="C285" s="184">
        <v>100</v>
      </c>
      <c r="D285" s="184">
        <v>175</v>
      </c>
      <c r="E285" s="184">
        <v>0.433</v>
      </c>
      <c r="F285" s="184">
        <v>0.433</v>
      </c>
      <c r="G285" s="184">
        <v>0.433</v>
      </c>
      <c r="H285" s="184">
        <v>0.433</v>
      </c>
      <c r="I285" s="184">
        <v>0.433</v>
      </c>
      <c r="J285" s="184">
        <v>0.433</v>
      </c>
      <c r="K285" s="184">
        <v>0.433</v>
      </c>
      <c r="L285" s="184">
        <v>0.433</v>
      </c>
      <c r="M285" s="184">
        <v>0.433</v>
      </c>
      <c r="N285" s="184">
        <v>0.433</v>
      </c>
      <c r="P285" s="119">
        <f t="shared" si="4"/>
        <v>0.433</v>
      </c>
    </row>
    <row r="286" spans="2:16" x14ac:dyDescent="0.25">
      <c r="B286" s="184">
        <v>2270003010</v>
      </c>
      <c r="C286" s="184">
        <v>175</v>
      </c>
      <c r="D286" s="184">
        <v>300</v>
      </c>
      <c r="E286" s="184">
        <v>0.433</v>
      </c>
      <c r="F286" s="184">
        <v>0.433</v>
      </c>
      <c r="G286" s="184">
        <v>0.433</v>
      </c>
      <c r="H286" s="184">
        <v>0.433</v>
      </c>
      <c r="I286" s="184">
        <v>0.433</v>
      </c>
      <c r="J286" s="184">
        <v>0.433</v>
      </c>
      <c r="K286" s="184">
        <v>0.433</v>
      </c>
      <c r="L286" s="184">
        <v>0.433</v>
      </c>
      <c r="M286" s="184">
        <v>0.433</v>
      </c>
      <c r="N286" s="184">
        <v>0.433</v>
      </c>
      <c r="P286" s="119">
        <f t="shared" si="4"/>
        <v>0.433</v>
      </c>
    </row>
    <row r="287" spans="2:16" x14ac:dyDescent="0.25">
      <c r="B287" s="184">
        <v>2270003010</v>
      </c>
      <c r="C287" s="184">
        <v>300</v>
      </c>
      <c r="D287" s="184">
        <v>600</v>
      </c>
      <c r="E287" s="184">
        <v>0.433</v>
      </c>
      <c r="F287" s="184">
        <v>0.433</v>
      </c>
      <c r="G287" s="184">
        <v>0.433</v>
      </c>
      <c r="H287" s="184">
        <v>0.433</v>
      </c>
      <c r="I287" s="184">
        <v>0.433</v>
      </c>
      <c r="J287" s="184">
        <v>0.433</v>
      </c>
      <c r="K287" s="184">
        <v>0.433</v>
      </c>
      <c r="L287" s="184">
        <v>0.433</v>
      </c>
      <c r="M287" s="184">
        <v>0.433</v>
      </c>
      <c r="N287" s="184">
        <v>0.433</v>
      </c>
      <c r="P287" s="119">
        <f t="shared" si="4"/>
        <v>0.433</v>
      </c>
    </row>
    <row r="288" spans="2:16" x14ac:dyDescent="0.25">
      <c r="B288" s="184">
        <v>2270003010</v>
      </c>
      <c r="C288" s="184">
        <v>600</v>
      </c>
      <c r="D288" s="184">
        <v>750</v>
      </c>
      <c r="E288" s="184">
        <v>0.433</v>
      </c>
      <c r="F288" s="184">
        <v>0.433</v>
      </c>
      <c r="G288" s="184">
        <v>0.433</v>
      </c>
      <c r="H288" s="184">
        <v>0.433</v>
      </c>
      <c r="I288" s="184">
        <v>0.433</v>
      </c>
      <c r="J288" s="184">
        <v>0.433</v>
      </c>
      <c r="K288" s="184">
        <v>0.433</v>
      </c>
      <c r="L288" s="184">
        <v>0.433</v>
      </c>
      <c r="M288" s="184">
        <v>0.433</v>
      </c>
      <c r="N288" s="184">
        <v>0.433</v>
      </c>
      <c r="P288" s="119">
        <f t="shared" si="4"/>
        <v>0.433</v>
      </c>
    </row>
    <row r="289" spans="2:16" x14ac:dyDescent="0.25">
      <c r="B289" s="184">
        <v>2270003010</v>
      </c>
      <c r="C289" s="184">
        <v>750</v>
      </c>
      <c r="D289" s="184">
        <v>9999</v>
      </c>
      <c r="E289" s="184">
        <v>0.433</v>
      </c>
      <c r="F289" s="184">
        <v>0.433</v>
      </c>
      <c r="G289" s="184">
        <v>0.433</v>
      </c>
      <c r="H289" s="184">
        <v>0.433</v>
      </c>
      <c r="I289" s="184">
        <v>0.433</v>
      </c>
      <c r="J289" s="184">
        <v>0.433</v>
      </c>
      <c r="K289" s="184">
        <v>0.433</v>
      </c>
      <c r="L289" s="184">
        <v>0.433</v>
      </c>
      <c r="M289" s="184">
        <v>0.433</v>
      </c>
      <c r="N289" s="184">
        <v>0.433</v>
      </c>
      <c r="P289" s="119">
        <f t="shared" si="4"/>
        <v>0.433</v>
      </c>
    </row>
    <row r="290" spans="2:16" x14ac:dyDescent="0.25">
      <c r="B290" s="184">
        <v>2270003020</v>
      </c>
      <c r="C290" s="184">
        <v>0</v>
      </c>
      <c r="D290" s="184">
        <v>11</v>
      </c>
      <c r="E290" s="184">
        <v>0.41199999999999998</v>
      </c>
      <c r="F290" s="184">
        <v>0.41199999999999998</v>
      </c>
      <c r="G290" s="184">
        <v>0.41199999999999998</v>
      </c>
      <c r="H290" s="184">
        <v>0.41199999999999998</v>
      </c>
      <c r="I290" s="184">
        <v>0.41199999999999998</v>
      </c>
      <c r="J290" s="184">
        <v>0.41199999999999998</v>
      </c>
      <c r="K290" s="184">
        <v>0.41199999999999998</v>
      </c>
      <c r="L290" s="184">
        <v>0.41199999999999998</v>
      </c>
      <c r="M290" s="184">
        <v>0.41199999999999998</v>
      </c>
      <c r="N290" s="184">
        <v>0.41199999999999998</v>
      </c>
      <c r="P290" s="119">
        <f t="shared" si="4"/>
        <v>0.41199999999999998</v>
      </c>
    </row>
    <row r="291" spans="2:16" x14ac:dyDescent="0.25">
      <c r="B291" s="184">
        <v>2270003020</v>
      </c>
      <c r="C291" s="184">
        <v>11</v>
      </c>
      <c r="D291" s="184">
        <v>16</v>
      </c>
      <c r="E291" s="184">
        <v>0.41199999999999998</v>
      </c>
      <c r="F291" s="184">
        <v>0.41199999999999998</v>
      </c>
      <c r="G291" s="184">
        <v>0.41199999999999998</v>
      </c>
      <c r="H291" s="184">
        <v>0.41199999999999998</v>
      </c>
      <c r="I291" s="184">
        <v>0.41199999999999998</v>
      </c>
      <c r="J291" s="184">
        <v>0.41199999999999998</v>
      </c>
      <c r="K291" s="184">
        <v>0.41199999999999998</v>
      </c>
      <c r="L291" s="184">
        <v>0.41199999999999998</v>
      </c>
      <c r="M291" s="184">
        <v>0.41199999999999998</v>
      </c>
      <c r="N291" s="184">
        <v>0.41199999999999998</v>
      </c>
      <c r="P291" s="119">
        <f t="shared" si="4"/>
        <v>0.41199999999999998</v>
      </c>
    </row>
    <row r="292" spans="2:16" x14ac:dyDescent="0.25">
      <c r="B292" s="184">
        <v>2270003020</v>
      </c>
      <c r="C292" s="184">
        <v>16</v>
      </c>
      <c r="D292" s="184">
        <v>25</v>
      </c>
      <c r="E292" s="184">
        <v>0.41199999999999998</v>
      </c>
      <c r="F292" s="184">
        <v>0.41199999999999998</v>
      </c>
      <c r="G292" s="184">
        <v>0.41199999999999998</v>
      </c>
      <c r="H292" s="184">
        <v>0.41199999999999998</v>
      </c>
      <c r="I292" s="184">
        <v>0.41199999999999998</v>
      </c>
      <c r="J292" s="184">
        <v>0.41199999999999998</v>
      </c>
      <c r="K292" s="184">
        <v>0.41199999999999998</v>
      </c>
      <c r="L292" s="184">
        <v>0.41199999999999998</v>
      </c>
      <c r="M292" s="184">
        <v>0.41199999999999998</v>
      </c>
      <c r="N292" s="184">
        <v>0.41199999999999998</v>
      </c>
      <c r="P292" s="119">
        <f t="shared" si="4"/>
        <v>0.41199999999999998</v>
      </c>
    </row>
    <row r="293" spans="2:16" x14ac:dyDescent="0.25">
      <c r="B293" s="184">
        <v>2270003020</v>
      </c>
      <c r="C293" s="184">
        <v>25</v>
      </c>
      <c r="D293" s="184">
        <v>50</v>
      </c>
      <c r="E293" s="184">
        <v>0.41199999999999998</v>
      </c>
      <c r="F293" s="184">
        <v>0.41199999999999998</v>
      </c>
      <c r="G293" s="184">
        <v>0.41199999999999998</v>
      </c>
      <c r="H293" s="184">
        <v>0.41199999999999998</v>
      </c>
      <c r="I293" s="184">
        <v>0.41199999999999998</v>
      </c>
      <c r="J293" s="184">
        <v>0.41199999999999998</v>
      </c>
      <c r="K293" s="184">
        <v>0.41199999999999998</v>
      </c>
      <c r="L293" s="184">
        <v>0.41199999999999998</v>
      </c>
      <c r="M293" s="184">
        <v>0.41199999999999998</v>
      </c>
      <c r="N293" s="184">
        <v>0.41199999999999998</v>
      </c>
      <c r="P293" s="119">
        <f t="shared" si="4"/>
        <v>0.41199999999999998</v>
      </c>
    </row>
    <row r="294" spans="2:16" x14ac:dyDescent="0.25">
      <c r="B294" s="184">
        <v>2270003020</v>
      </c>
      <c r="C294" s="184">
        <v>50</v>
      </c>
      <c r="D294" s="184">
        <v>100</v>
      </c>
      <c r="E294" s="184">
        <v>0.41199999999999998</v>
      </c>
      <c r="F294" s="184">
        <v>0.41199999999999998</v>
      </c>
      <c r="G294" s="184">
        <v>0.41199999999999998</v>
      </c>
      <c r="H294" s="184">
        <v>0.41199999999999998</v>
      </c>
      <c r="I294" s="184">
        <v>0.41199999999999998</v>
      </c>
      <c r="J294" s="184">
        <v>0.41199999999999998</v>
      </c>
      <c r="K294" s="184">
        <v>0.41199999999999998</v>
      </c>
      <c r="L294" s="184">
        <v>0.41199999999999998</v>
      </c>
      <c r="M294" s="184">
        <v>0.41199999999999998</v>
      </c>
      <c r="N294" s="184">
        <v>0.41199999999999998</v>
      </c>
      <c r="P294" s="119">
        <f t="shared" si="4"/>
        <v>0.41199999999999998</v>
      </c>
    </row>
    <row r="295" spans="2:16" x14ac:dyDescent="0.25">
      <c r="B295" s="184">
        <v>2270003020</v>
      </c>
      <c r="C295" s="184">
        <v>100</v>
      </c>
      <c r="D295" s="184">
        <v>175</v>
      </c>
      <c r="E295" s="184">
        <v>0.371</v>
      </c>
      <c r="F295" s="184">
        <v>0.371</v>
      </c>
      <c r="G295" s="184">
        <v>0.371</v>
      </c>
      <c r="H295" s="184">
        <v>0.371</v>
      </c>
      <c r="I295" s="184">
        <v>0.371</v>
      </c>
      <c r="J295" s="184">
        <v>0.371</v>
      </c>
      <c r="K295" s="184">
        <v>0.371</v>
      </c>
      <c r="L295" s="184">
        <v>0.371</v>
      </c>
      <c r="M295" s="184">
        <v>0.371</v>
      </c>
      <c r="N295" s="184">
        <v>0.371</v>
      </c>
      <c r="P295" s="119">
        <f t="shared" si="4"/>
        <v>0.371</v>
      </c>
    </row>
    <row r="296" spans="2:16" x14ac:dyDescent="0.25">
      <c r="B296" s="184">
        <v>2270003020</v>
      </c>
      <c r="C296" s="184">
        <v>175</v>
      </c>
      <c r="D296" s="184">
        <v>300</v>
      </c>
      <c r="E296" s="184">
        <v>0.371</v>
      </c>
      <c r="F296" s="184">
        <v>0.371</v>
      </c>
      <c r="G296" s="184">
        <v>0.371</v>
      </c>
      <c r="H296" s="184">
        <v>0.371</v>
      </c>
      <c r="I296" s="184">
        <v>0.371</v>
      </c>
      <c r="J296" s="184">
        <v>0.371</v>
      </c>
      <c r="K296" s="184">
        <v>0.371</v>
      </c>
      <c r="L296" s="184">
        <v>0.371</v>
      </c>
      <c r="M296" s="184">
        <v>0.371</v>
      </c>
      <c r="N296" s="184">
        <v>0.371</v>
      </c>
      <c r="P296" s="119">
        <f t="shared" si="4"/>
        <v>0.371</v>
      </c>
    </row>
    <row r="297" spans="2:16" x14ac:dyDescent="0.25">
      <c r="B297" s="184">
        <v>2270003020</v>
      </c>
      <c r="C297" s="184">
        <v>300</v>
      </c>
      <c r="D297" s="184">
        <v>600</v>
      </c>
      <c r="E297" s="184">
        <v>0.371</v>
      </c>
      <c r="F297" s="184">
        <v>0.371</v>
      </c>
      <c r="G297" s="184">
        <v>0.371</v>
      </c>
      <c r="H297" s="184">
        <v>0.371</v>
      </c>
      <c r="I297" s="184">
        <v>0.371</v>
      </c>
      <c r="J297" s="184">
        <v>0.371</v>
      </c>
      <c r="K297" s="184">
        <v>0.371</v>
      </c>
      <c r="L297" s="184">
        <v>0.371</v>
      </c>
      <c r="M297" s="184">
        <v>0.371</v>
      </c>
      <c r="N297" s="184">
        <v>0.371</v>
      </c>
      <c r="P297" s="119">
        <f t="shared" si="4"/>
        <v>0.371</v>
      </c>
    </row>
    <row r="298" spans="2:16" x14ac:dyDescent="0.25">
      <c r="B298" s="184">
        <v>2270003020</v>
      </c>
      <c r="C298" s="184">
        <v>600</v>
      </c>
      <c r="D298" s="184">
        <v>750</v>
      </c>
      <c r="E298" s="184">
        <v>0.371</v>
      </c>
      <c r="F298" s="184">
        <v>0.371</v>
      </c>
      <c r="G298" s="184">
        <v>0.371</v>
      </c>
      <c r="H298" s="184">
        <v>0.371</v>
      </c>
      <c r="I298" s="184">
        <v>0.371</v>
      </c>
      <c r="J298" s="184">
        <v>0.371</v>
      </c>
      <c r="K298" s="184">
        <v>0.371</v>
      </c>
      <c r="L298" s="184">
        <v>0.371</v>
      </c>
      <c r="M298" s="184">
        <v>0.371</v>
      </c>
      <c r="N298" s="184">
        <v>0.371</v>
      </c>
      <c r="P298" s="119">
        <f t="shared" si="4"/>
        <v>0.371</v>
      </c>
    </row>
    <row r="299" spans="2:16" x14ac:dyDescent="0.25">
      <c r="B299" s="184">
        <v>2270003020</v>
      </c>
      <c r="C299" s="184">
        <v>750</v>
      </c>
      <c r="D299" s="184">
        <v>9999</v>
      </c>
      <c r="E299" s="184">
        <v>0.371</v>
      </c>
      <c r="F299" s="184">
        <v>0.371</v>
      </c>
      <c r="G299" s="184">
        <v>0.371</v>
      </c>
      <c r="H299" s="184">
        <v>0.371</v>
      </c>
      <c r="I299" s="184">
        <v>0.371</v>
      </c>
      <c r="J299" s="184">
        <v>0.371</v>
      </c>
      <c r="K299" s="184">
        <v>0.371</v>
      </c>
      <c r="L299" s="184">
        <v>0.371</v>
      </c>
      <c r="M299" s="184">
        <v>0.371</v>
      </c>
      <c r="N299" s="184">
        <v>0.371</v>
      </c>
      <c r="P299" s="119">
        <f t="shared" si="4"/>
        <v>0.371</v>
      </c>
    </row>
    <row r="300" spans="2:16" x14ac:dyDescent="0.25">
      <c r="B300" s="184">
        <v>2270003030</v>
      </c>
      <c r="C300" s="184">
        <v>0</v>
      </c>
      <c r="D300" s="184">
        <v>11</v>
      </c>
      <c r="E300" s="184">
        <v>0.40799999999999997</v>
      </c>
      <c r="F300" s="184">
        <v>0.40799999999999997</v>
      </c>
      <c r="G300" s="184">
        <v>0.40799999999999997</v>
      </c>
      <c r="H300" s="184">
        <v>0.40799999999999997</v>
      </c>
      <c r="I300" s="184">
        <v>0.40799999999999997</v>
      </c>
      <c r="J300" s="184">
        <v>0.40799999999999997</v>
      </c>
      <c r="K300" s="184">
        <v>0.40799999999999997</v>
      </c>
      <c r="L300" s="184">
        <v>0.40799999999999997</v>
      </c>
      <c r="M300" s="184">
        <v>0.40799999999999997</v>
      </c>
      <c r="N300" s="184">
        <v>0.40799999999999997</v>
      </c>
      <c r="P300" s="119">
        <f t="shared" si="4"/>
        <v>0.40799999999999997</v>
      </c>
    </row>
    <row r="301" spans="2:16" x14ac:dyDescent="0.25">
      <c r="B301" s="184">
        <v>2270003030</v>
      </c>
      <c r="C301" s="184">
        <v>11</v>
      </c>
      <c r="D301" s="184">
        <v>16</v>
      </c>
      <c r="E301" s="184">
        <v>0.40799999999999997</v>
      </c>
      <c r="F301" s="184">
        <v>0.40799999999999997</v>
      </c>
      <c r="G301" s="184">
        <v>0.40799999999999997</v>
      </c>
      <c r="H301" s="184">
        <v>0.40799999999999997</v>
      </c>
      <c r="I301" s="184">
        <v>0.40799999999999997</v>
      </c>
      <c r="J301" s="184">
        <v>0.40799999999999997</v>
      </c>
      <c r="K301" s="184">
        <v>0.40799999999999997</v>
      </c>
      <c r="L301" s="184">
        <v>0.40799999999999997</v>
      </c>
      <c r="M301" s="184">
        <v>0.40799999999999997</v>
      </c>
      <c r="N301" s="184">
        <v>0.40799999999999997</v>
      </c>
      <c r="P301" s="119">
        <f t="shared" si="4"/>
        <v>0.40799999999999997</v>
      </c>
    </row>
    <row r="302" spans="2:16" x14ac:dyDescent="0.25">
      <c r="B302" s="184">
        <v>2270003030</v>
      </c>
      <c r="C302" s="184">
        <v>16</v>
      </c>
      <c r="D302" s="184">
        <v>25</v>
      </c>
      <c r="E302" s="184">
        <v>0.40799999999999997</v>
      </c>
      <c r="F302" s="184">
        <v>0.40799999999999997</v>
      </c>
      <c r="G302" s="184">
        <v>0.40799999999999997</v>
      </c>
      <c r="H302" s="184">
        <v>0.40799999999999997</v>
      </c>
      <c r="I302" s="184">
        <v>0.40799999999999997</v>
      </c>
      <c r="J302" s="184">
        <v>0.40799999999999997</v>
      </c>
      <c r="K302" s="184">
        <v>0.40799999999999997</v>
      </c>
      <c r="L302" s="184">
        <v>0.40799999999999997</v>
      </c>
      <c r="M302" s="184">
        <v>0.40799999999999997</v>
      </c>
      <c r="N302" s="184">
        <v>0.40799999999999997</v>
      </c>
      <c r="P302" s="119">
        <f t="shared" si="4"/>
        <v>0.40799999999999997</v>
      </c>
    </row>
    <row r="303" spans="2:16" x14ac:dyDescent="0.25">
      <c r="B303" s="184">
        <v>2270003030</v>
      </c>
      <c r="C303" s="184">
        <v>25</v>
      </c>
      <c r="D303" s="184">
        <v>50</v>
      </c>
      <c r="E303" s="184">
        <v>0.40799999999999997</v>
      </c>
      <c r="F303" s="184">
        <v>0.40799999999999997</v>
      </c>
      <c r="G303" s="184">
        <v>0.40799999999999997</v>
      </c>
      <c r="H303" s="184">
        <v>0.40799999999999997</v>
      </c>
      <c r="I303" s="184">
        <v>0.40799999999999997</v>
      </c>
      <c r="J303" s="184">
        <v>0.40799999999999997</v>
      </c>
      <c r="K303" s="184">
        <v>0.40799999999999997</v>
      </c>
      <c r="L303" s="184">
        <v>0.40799999999999997</v>
      </c>
      <c r="M303" s="184">
        <v>0.40799999999999997</v>
      </c>
      <c r="N303" s="184">
        <v>0.40799999999999997</v>
      </c>
      <c r="P303" s="119">
        <f t="shared" si="4"/>
        <v>0.40799999999999997</v>
      </c>
    </row>
    <row r="304" spans="2:16" x14ac:dyDescent="0.25">
      <c r="B304" s="184">
        <v>2270003030</v>
      </c>
      <c r="C304" s="184">
        <v>50</v>
      </c>
      <c r="D304" s="184">
        <v>100</v>
      </c>
      <c r="E304" s="184">
        <v>0.40799999999999997</v>
      </c>
      <c r="F304" s="184">
        <v>0.40799999999999997</v>
      </c>
      <c r="G304" s="184">
        <v>0.40799999999999997</v>
      </c>
      <c r="H304" s="184">
        <v>0.40799999999999997</v>
      </c>
      <c r="I304" s="184">
        <v>0.40799999999999997</v>
      </c>
      <c r="J304" s="184">
        <v>0.40799999999999997</v>
      </c>
      <c r="K304" s="184">
        <v>0.40799999999999997</v>
      </c>
      <c r="L304" s="184">
        <v>0.40799999999999997</v>
      </c>
      <c r="M304" s="184">
        <v>0.40799999999999997</v>
      </c>
      <c r="N304" s="184">
        <v>0.40799999999999997</v>
      </c>
      <c r="P304" s="119">
        <f t="shared" si="4"/>
        <v>0.40799999999999997</v>
      </c>
    </row>
    <row r="305" spans="2:16" x14ac:dyDescent="0.25">
      <c r="B305" s="184">
        <v>2270003030</v>
      </c>
      <c r="C305" s="184">
        <v>100</v>
      </c>
      <c r="D305" s="184">
        <v>175</v>
      </c>
      <c r="E305" s="184">
        <v>0.36699999999999999</v>
      </c>
      <c r="F305" s="184">
        <v>0.36699999999999999</v>
      </c>
      <c r="G305" s="184">
        <v>0.36699999999999999</v>
      </c>
      <c r="H305" s="184">
        <v>0.36699999999999999</v>
      </c>
      <c r="I305" s="184">
        <v>0.36699999999999999</v>
      </c>
      <c r="J305" s="184">
        <v>0.36699999999999999</v>
      </c>
      <c r="K305" s="184">
        <v>0.36699999999999999</v>
      </c>
      <c r="L305" s="184">
        <v>0.36699999999999999</v>
      </c>
      <c r="M305" s="184">
        <v>0.36699999999999999</v>
      </c>
      <c r="N305" s="184">
        <v>0.36699999999999999</v>
      </c>
      <c r="P305" s="119">
        <f t="shared" si="4"/>
        <v>0.36699999999999999</v>
      </c>
    </row>
    <row r="306" spans="2:16" x14ac:dyDescent="0.25">
      <c r="B306" s="184">
        <v>2270003030</v>
      </c>
      <c r="C306" s="184">
        <v>175</v>
      </c>
      <c r="D306" s="184">
        <v>300</v>
      </c>
      <c r="E306" s="184">
        <v>0.36699999999999999</v>
      </c>
      <c r="F306" s="184">
        <v>0.36699999999999999</v>
      </c>
      <c r="G306" s="184">
        <v>0.36699999999999999</v>
      </c>
      <c r="H306" s="184">
        <v>0.36699999999999999</v>
      </c>
      <c r="I306" s="184">
        <v>0.36699999999999999</v>
      </c>
      <c r="J306" s="184">
        <v>0.36699999999999999</v>
      </c>
      <c r="K306" s="184">
        <v>0.36699999999999999</v>
      </c>
      <c r="L306" s="184">
        <v>0.36699999999999999</v>
      </c>
      <c r="M306" s="184">
        <v>0.36699999999999999</v>
      </c>
      <c r="N306" s="184">
        <v>0.36699999999999999</v>
      </c>
      <c r="P306" s="119">
        <f t="shared" si="4"/>
        <v>0.36699999999999999</v>
      </c>
    </row>
    <row r="307" spans="2:16" x14ac:dyDescent="0.25">
      <c r="B307" s="184">
        <v>2270003030</v>
      </c>
      <c r="C307" s="184">
        <v>300</v>
      </c>
      <c r="D307" s="184">
        <v>600</v>
      </c>
      <c r="E307" s="184">
        <v>0.36699999999999999</v>
      </c>
      <c r="F307" s="184">
        <v>0.36699999999999999</v>
      </c>
      <c r="G307" s="184">
        <v>0.36699999999999999</v>
      </c>
      <c r="H307" s="184">
        <v>0.36699999999999999</v>
      </c>
      <c r="I307" s="184">
        <v>0.36699999999999999</v>
      </c>
      <c r="J307" s="184">
        <v>0.36699999999999999</v>
      </c>
      <c r="K307" s="184">
        <v>0.36699999999999999</v>
      </c>
      <c r="L307" s="184">
        <v>0.36699999999999999</v>
      </c>
      <c r="M307" s="184">
        <v>0.36699999999999999</v>
      </c>
      <c r="N307" s="184">
        <v>0.36699999999999999</v>
      </c>
      <c r="P307" s="119">
        <f t="shared" si="4"/>
        <v>0.36699999999999999</v>
      </c>
    </row>
    <row r="308" spans="2:16" x14ac:dyDescent="0.25">
      <c r="B308" s="184">
        <v>2270003030</v>
      </c>
      <c r="C308" s="184">
        <v>600</v>
      </c>
      <c r="D308" s="184">
        <v>750</v>
      </c>
      <c r="E308" s="184">
        <v>0.36699999999999999</v>
      </c>
      <c r="F308" s="184">
        <v>0.36699999999999999</v>
      </c>
      <c r="G308" s="184">
        <v>0.36699999999999999</v>
      </c>
      <c r="H308" s="184">
        <v>0.36699999999999999</v>
      </c>
      <c r="I308" s="184">
        <v>0.36699999999999999</v>
      </c>
      <c r="J308" s="184">
        <v>0.36699999999999999</v>
      </c>
      <c r="K308" s="184">
        <v>0.36699999999999999</v>
      </c>
      <c r="L308" s="184">
        <v>0.36699999999999999</v>
      </c>
      <c r="M308" s="184">
        <v>0.36699999999999999</v>
      </c>
      <c r="N308" s="184">
        <v>0.36699999999999999</v>
      </c>
      <c r="P308" s="119">
        <f t="shared" si="4"/>
        <v>0.36699999999999999</v>
      </c>
    </row>
    <row r="309" spans="2:16" x14ac:dyDescent="0.25">
      <c r="B309" s="184">
        <v>2270003030</v>
      </c>
      <c r="C309" s="184">
        <v>750</v>
      </c>
      <c r="D309" s="184">
        <v>9999</v>
      </c>
      <c r="E309" s="184">
        <v>0.36699999999999999</v>
      </c>
      <c r="F309" s="184">
        <v>0.36699999999999999</v>
      </c>
      <c r="G309" s="184">
        <v>0.36699999999999999</v>
      </c>
      <c r="H309" s="184">
        <v>0.36699999999999999</v>
      </c>
      <c r="I309" s="184">
        <v>0.36699999999999999</v>
      </c>
      <c r="J309" s="184">
        <v>0.36699999999999999</v>
      </c>
      <c r="K309" s="184">
        <v>0.36699999999999999</v>
      </c>
      <c r="L309" s="184">
        <v>0.36699999999999999</v>
      </c>
      <c r="M309" s="184">
        <v>0.36699999999999999</v>
      </c>
      <c r="N309" s="184">
        <v>0.36699999999999999</v>
      </c>
      <c r="P309" s="119">
        <f t="shared" si="4"/>
        <v>0.36699999999999999</v>
      </c>
    </row>
    <row r="310" spans="2:16" x14ac:dyDescent="0.25">
      <c r="B310" s="184">
        <v>2270003040</v>
      </c>
      <c r="C310" s="184">
        <v>0</v>
      </c>
      <c r="D310" s="184">
        <v>11</v>
      </c>
      <c r="E310" s="184">
        <v>0.40799999999999997</v>
      </c>
      <c r="F310" s="184">
        <v>0.40799999999999997</v>
      </c>
      <c r="G310" s="184">
        <v>0.40799999999999997</v>
      </c>
      <c r="H310" s="184">
        <v>0.40799999999999997</v>
      </c>
      <c r="I310" s="184">
        <v>0.40799999999999997</v>
      </c>
      <c r="J310" s="184">
        <v>0.40799999999999997</v>
      </c>
      <c r="K310" s="184">
        <v>0.40799999999999997</v>
      </c>
      <c r="L310" s="184">
        <v>0.40799999999999997</v>
      </c>
      <c r="M310" s="184">
        <v>0.40799999999999997</v>
      </c>
      <c r="N310" s="184">
        <v>0.40799999999999997</v>
      </c>
      <c r="P310" s="119">
        <f t="shared" si="4"/>
        <v>0.40799999999999997</v>
      </c>
    </row>
    <row r="311" spans="2:16" x14ac:dyDescent="0.25">
      <c r="B311" s="184">
        <v>2270003040</v>
      </c>
      <c r="C311" s="184">
        <v>11</v>
      </c>
      <c r="D311" s="184">
        <v>16</v>
      </c>
      <c r="E311" s="184">
        <v>0.40799999999999997</v>
      </c>
      <c r="F311" s="184">
        <v>0.40799999999999997</v>
      </c>
      <c r="G311" s="184">
        <v>0.40799999999999997</v>
      </c>
      <c r="H311" s="184">
        <v>0.40799999999999997</v>
      </c>
      <c r="I311" s="184">
        <v>0.40799999999999997</v>
      </c>
      <c r="J311" s="184">
        <v>0.40799999999999997</v>
      </c>
      <c r="K311" s="184">
        <v>0.40799999999999997</v>
      </c>
      <c r="L311" s="184">
        <v>0.40799999999999997</v>
      </c>
      <c r="M311" s="184">
        <v>0.40799999999999997</v>
      </c>
      <c r="N311" s="184">
        <v>0.40799999999999997</v>
      </c>
      <c r="P311" s="119">
        <f t="shared" si="4"/>
        <v>0.40799999999999997</v>
      </c>
    </row>
    <row r="312" spans="2:16" x14ac:dyDescent="0.25">
      <c r="B312" s="184">
        <v>2270003040</v>
      </c>
      <c r="C312" s="184">
        <v>16</v>
      </c>
      <c r="D312" s="184">
        <v>25</v>
      </c>
      <c r="E312" s="184">
        <v>0.40799999999999997</v>
      </c>
      <c r="F312" s="184">
        <v>0.40799999999999997</v>
      </c>
      <c r="G312" s="184">
        <v>0.40799999999999997</v>
      </c>
      <c r="H312" s="184">
        <v>0.40799999999999997</v>
      </c>
      <c r="I312" s="184">
        <v>0.40799999999999997</v>
      </c>
      <c r="J312" s="184">
        <v>0.40799999999999997</v>
      </c>
      <c r="K312" s="184">
        <v>0.40799999999999997</v>
      </c>
      <c r="L312" s="184">
        <v>0.40799999999999997</v>
      </c>
      <c r="M312" s="184">
        <v>0.40799999999999997</v>
      </c>
      <c r="N312" s="184">
        <v>0.40799999999999997</v>
      </c>
      <c r="P312" s="119">
        <f t="shared" si="4"/>
        <v>0.40799999999999997</v>
      </c>
    </row>
    <row r="313" spans="2:16" x14ac:dyDescent="0.25">
      <c r="B313" s="184">
        <v>2270003040</v>
      </c>
      <c r="C313" s="184">
        <v>25</v>
      </c>
      <c r="D313" s="184">
        <v>50</v>
      </c>
      <c r="E313" s="184">
        <v>0.40799999999999997</v>
      </c>
      <c r="F313" s="184">
        <v>0.40799999999999997</v>
      </c>
      <c r="G313" s="184">
        <v>0.40799999999999997</v>
      </c>
      <c r="H313" s="184">
        <v>0.40799999999999997</v>
      </c>
      <c r="I313" s="184">
        <v>0.40799999999999997</v>
      </c>
      <c r="J313" s="184">
        <v>0.40799999999999997</v>
      </c>
      <c r="K313" s="184">
        <v>0.40799999999999997</v>
      </c>
      <c r="L313" s="184">
        <v>0.40799999999999997</v>
      </c>
      <c r="M313" s="184">
        <v>0.40799999999999997</v>
      </c>
      <c r="N313" s="184">
        <v>0.40799999999999997</v>
      </c>
      <c r="P313" s="119">
        <f t="shared" si="4"/>
        <v>0.40799999999999997</v>
      </c>
    </row>
    <row r="314" spans="2:16" x14ac:dyDescent="0.25">
      <c r="B314" s="184">
        <v>2270003040</v>
      </c>
      <c r="C314" s="184">
        <v>50</v>
      </c>
      <c r="D314" s="184">
        <v>100</v>
      </c>
      <c r="E314" s="184">
        <v>0.40799999999999997</v>
      </c>
      <c r="F314" s="184">
        <v>0.40799999999999997</v>
      </c>
      <c r="G314" s="184">
        <v>0.40799999999999997</v>
      </c>
      <c r="H314" s="184">
        <v>0.40799999999999997</v>
      </c>
      <c r="I314" s="184">
        <v>0.40799999999999997</v>
      </c>
      <c r="J314" s="184">
        <v>0.40799999999999997</v>
      </c>
      <c r="K314" s="184">
        <v>0.40799999999999997</v>
      </c>
      <c r="L314" s="184">
        <v>0.40799999999999997</v>
      </c>
      <c r="M314" s="184">
        <v>0.40799999999999997</v>
      </c>
      <c r="N314" s="184">
        <v>0.40799999999999997</v>
      </c>
      <c r="P314" s="119">
        <f t="shared" si="4"/>
        <v>0.40799999999999997</v>
      </c>
    </row>
    <row r="315" spans="2:16" x14ac:dyDescent="0.25">
      <c r="B315" s="184">
        <v>2270003040</v>
      </c>
      <c r="C315" s="184">
        <v>100</v>
      </c>
      <c r="D315" s="184">
        <v>175</v>
      </c>
      <c r="E315" s="184">
        <v>0.36699999999999999</v>
      </c>
      <c r="F315" s="184">
        <v>0.36699999999999999</v>
      </c>
      <c r="G315" s="184">
        <v>0.36699999999999999</v>
      </c>
      <c r="H315" s="184">
        <v>0.36699999999999999</v>
      </c>
      <c r="I315" s="184">
        <v>0.36699999999999999</v>
      </c>
      <c r="J315" s="184">
        <v>0.36699999999999999</v>
      </c>
      <c r="K315" s="184">
        <v>0.36699999999999999</v>
      </c>
      <c r="L315" s="184">
        <v>0.36699999999999999</v>
      </c>
      <c r="M315" s="184">
        <v>0.36699999999999999</v>
      </c>
      <c r="N315" s="184">
        <v>0.36699999999999999</v>
      </c>
      <c r="P315" s="119">
        <f t="shared" si="4"/>
        <v>0.36699999999999999</v>
      </c>
    </row>
    <row r="316" spans="2:16" x14ac:dyDescent="0.25">
      <c r="B316" s="184">
        <v>2270003040</v>
      </c>
      <c r="C316" s="184">
        <v>175</v>
      </c>
      <c r="D316" s="184">
        <v>300</v>
      </c>
      <c r="E316" s="184">
        <v>0.36699999999999999</v>
      </c>
      <c r="F316" s="184">
        <v>0.36699999999999999</v>
      </c>
      <c r="G316" s="184">
        <v>0.36699999999999999</v>
      </c>
      <c r="H316" s="184">
        <v>0.36699999999999999</v>
      </c>
      <c r="I316" s="184">
        <v>0.36699999999999999</v>
      </c>
      <c r="J316" s="184">
        <v>0.36699999999999999</v>
      </c>
      <c r="K316" s="184">
        <v>0.36699999999999999</v>
      </c>
      <c r="L316" s="184">
        <v>0.36699999999999999</v>
      </c>
      <c r="M316" s="184">
        <v>0.36699999999999999</v>
      </c>
      <c r="N316" s="184">
        <v>0.36699999999999999</v>
      </c>
      <c r="P316" s="119">
        <f t="shared" si="4"/>
        <v>0.36699999999999999</v>
      </c>
    </row>
    <row r="317" spans="2:16" x14ac:dyDescent="0.25">
      <c r="B317" s="184">
        <v>2270003040</v>
      </c>
      <c r="C317" s="184">
        <v>300</v>
      </c>
      <c r="D317" s="184">
        <v>600</v>
      </c>
      <c r="E317" s="184">
        <v>0.36699999999999999</v>
      </c>
      <c r="F317" s="184">
        <v>0.36699999999999999</v>
      </c>
      <c r="G317" s="184">
        <v>0.36699999999999999</v>
      </c>
      <c r="H317" s="184">
        <v>0.36699999999999999</v>
      </c>
      <c r="I317" s="184">
        <v>0.36699999999999999</v>
      </c>
      <c r="J317" s="184">
        <v>0.36699999999999999</v>
      </c>
      <c r="K317" s="184">
        <v>0.36699999999999999</v>
      </c>
      <c r="L317" s="184">
        <v>0.36699999999999999</v>
      </c>
      <c r="M317" s="184">
        <v>0.36699999999999999</v>
      </c>
      <c r="N317" s="184">
        <v>0.36699999999999999</v>
      </c>
      <c r="P317" s="119">
        <f t="shared" si="4"/>
        <v>0.36699999999999999</v>
      </c>
    </row>
    <row r="318" spans="2:16" x14ac:dyDescent="0.25">
      <c r="B318" s="184">
        <v>2270003040</v>
      </c>
      <c r="C318" s="184">
        <v>600</v>
      </c>
      <c r="D318" s="184">
        <v>750</v>
      </c>
      <c r="E318" s="184">
        <v>0.36699999999999999</v>
      </c>
      <c r="F318" s="184">
        <v>0.36699999999999999</v>
      </c>
      <c r="G318" s="184">
        <v>0.36699999999999999</v>
      </c>
      <c r="H318" s="184">
        <v>0.36699999999999999</v>
      </c>
      <c r="I318" s="184">
        <v>0.36699999999999999</v>
      </c>
      <c r="J318" s="184">
        <v>0.36699999999999999</v>
      </c>
      <c r="K318" s="184">
        <v>0.36699999999999999</v>
      </c>
      <c r="L318" s="184">
        <v>0.36699999999999999</v>
      </c>
      <c r="M318" s="184">
        <v>0.36699999999999999</v>
      </c>
      <c r="N318" s="184">
        <v>0.36699999999999999</v>
      </c>
      <c r="P318" s="119">
        <f t="shared" si="4"/>
        <v>0.36699999999999999</v>
      </c>
    </row>
    <row r="319" spans="2:16" x14ac:dyDescent="0.25">
      <c r="B319" s="184">
        <v>2270003040</v>
      </c>
      <c r="C319" s="184">
        <v>750</v>
      </c>
      <c r="D319" s="184">
        <v>9999</v>
      </c>
      <c r="E319" s="184">
        <v>0.36699999999999999</v>
      </c>
      <c r="F319" s="184">
        <v>0.36699999999999999</v>
      </c>
      <c r="G319" s="184">
        <v>0.36699999999999999</v>
      </c>
      <c r="H319" s="184">
        <v>0.36699999999999999</v>
      </c>
      <c r="I319" s="184">
        <v>0.36699999999999999</v>
      </c>
      <c r="J319" s="184">
        <v>0.36699999999999999</v>
      </c>
      <c r="K319" s="184">
        <v>0.36699999999999999</v>
      </c>
      <c r="L319" s="184">
        <v>0.36699999999999999</v>
      </c>
      <c r="M319" s="184">
        <v>0.36699999999999999</v>
      </c>
      <c r="N319" s="184">
        <v>0.36699999999999999</v>
      </c>
      <c r="P319" s="119">
        <f t="shared" si="4"/>
        <v>0.36699999999999999</v>
      </c>
    </row>
    <row r="320" spans="2:16" x14ac:dyDescent="0.25">
      <c r="B320" s="184">
        <v>2270003050</v>
      </c>
      <c r="C320" s="184">
        <v>0</v>
      </c>
      <c r="D320" s="184">
        <v>11</v>
      </c>
      <c r="E320" s="184">
        <v>0.48099999999999998</v>
      </c>
      <c r="F320" s="184">
        <v>0.48099999999999998</v>
      </c>
      <c r="G320" s="184">
        <v>0.48099999999999998</v>
      </c>
      <c r="H320" s="184">
        <v>0.48099999999999998</v>
      </c>
      <c r="I320" s="184">
        <v>0.48099999999999998</v>
      </c>
      <c r="J320" s="184">
        <v>0.48099999999999998</v>
      </c>
      <c r="K320" s="184">
        <v>0.48099999999999998</v>
      </c>
      <c r="L320" s="184">
        <v>0.48099999999999998</v>
      </c>
      <c r="M320" s="184">
        <v>0.48099999999999998</v>
      </c>
      <c r="N320" s="184">
        <v>0.48099999999999998</v>
      </c>
      <c r="P320" s="119">
        <f t="shared" si="4"/>
        <v>0.48099999999999998</v>
      </c>
    </row>
    <row r="321" spans="2:16" x14ac:dyDescent="0.25">
      <c r="B321" s="184">
        <v>2270003050</v>
      </c>
      <c r="C321" s="184">
        <v>11</v>
      </c>
      <c r="D321" s="184">
        <v>16</v>
      </c>
      <c r="E321" s="184">
        <v>0.48099999999999998</v>
      </c>
      <c r="F321" s="184">
        <v>0.48099999999999998</v>
      </c>
      <c r="G321" s="184">
        <v>0.48099999999999998</v>
      </c>
      <c r="H321" s="184">
        <v>0.48099999999999998</v>
      </c>
      <c r="I321" s="184">
        <v>0.48099999999999998</v>
      </c>
      <c r="J321" s="184">
        <v>0.48099999999999998</v>
      </c>
      <c r="K321" s="184">
        <v>0.48099999999999998</v>
      </c>
      <c r="L321" s="184">
        <v>0.48099999999999998</v>
      </c>
      <c r="M321" s="184">
        <v>0.48099999999999998</v>
      </c>
      <c r="N321" s="184">
        <v>0.48099999999999998</v>
      </c>
      <c r="P321" s="119">
        <f t="shared" si="4"/>
        <v>0.48099999999999998</v>
      </c>
    </row>
    <row r="322" spans="2:16" x14ac:dyDescent="0.25">
      <c r="B322" s="184">
        <v>2270003050</v>
      </c>
      <c r="C322" s="184">
        <v>16</v>
      </c>
      <c r="D322" s="184">
        <v>25</v>
      </c>
      <c r="E322" s="184">
        <v>0.48099999999999998</v>
      </c>
      <c r="F322" s="184">
        <v>0.48099999999999998</v>
      </c>
      <c r="G322" s="184">
        <v>0.48099999999999998</v>
      </c>
      <c r="H322" s="184">
        <v>0.48099999999999998</v>
      </c>
      <c r="I322" s="184">
        <v>0.48099999999999998</v>
      </c>
      <c r="J322" s="184">
        <v>0.48099999999999998</v>
      </c>
      <c r="K322" s="184">
        <v>0.48099999999999998</v>
      </c>
      <c r="L322" s="184">
        <v>0.48099999999999998</v>
      </c>
      <c r="M322" s="184">
        <v>0.48099999999999998</v>
      </c>
      <c r="N322" s="184">
        <v>0.48099999999999998</v>
      </c>
      <c r="P322" s="119">
        <f t="shared" si="4"/>
        <v>0.48099999999999998</v>
      </c>
    </row>
    <row r="323" spans="2:16" x14ac:dyDescent="0.25">
      <c r="B323" s="184">
        <v>2270003050</v>
      </c>
      <c r="C323" s="184">
        <v>25</v>
      </c>
      <c r="D323" s="184">
        <v>50</v>
      </c>
      <c r="E323" s="184">
        <v>0.48099999999999998</v>
      </c>
      <c r="F323" s="184">
        <v>0.48099999999999998</v>
      </c>
      <c r="G323" s="184">
        <v>0.48099999999999998</v>
      </c>
      <c r="H323" s="184">
        <v>0.48099999999999998</v>
      </c>
      <c r="I323" s="184">
        <v>0.48099999999999998</v>
      </c>
      <c r="J323" s="184">
        <v>0.48099999999999998</v>
      </c>
      <c r="K323" s="184">
        <v>0.48099999999999998</v>
      </c>
      <c r="L323" s="184">
        <v>0.48099999999999998</v>
      </c>
      <c r="M323" s="184">
        <v>0.48099999999999998</v>
      </c>
      <c r="N323" s="184">
        <v>0.48099999999999998</v>
      </c>
      <c r="P323" s="119">
        <f t="shared" si="4"/>
        <v>0.48099999999999998</v>
      </c>
    </row>
    <row r="324" spans="2:16" x14ac:dyDescent="0.25">
      <c r="B324" s="184">
        <v>2270003050</v>
      </c>
      <c r="C324" s="184">
        <v>50</v>
      </c>
      <c r="D324" s="184">
        <v>100</v>
      </c>
      <c r="E324" s="184">
        <v>0.48099999999999998</v>
      </c>
      <c r="F324" s="184">
        <v>0.48099999999999998</v>
      </c>
      <c r="G324" s="184">
        <v>0.48099999999999998</v>
      </c>
      <c r="H324" s="184">
        <v>0.48099999999999998</v>
      </c>
      <c r="I324" s="184">
        <v>0.48099999999999998</v>
      </c>
      <c r="J324" s="184">
        <v>0.48099999999999998</v>
      </c>
      <c r="K324" s="184">
        <v>0.48099999999999998</v>
      </c>
      <c r="L324" s="184">
        <v>0.48099999999999998</v>
      </c>
      <c r="M324" s="184">
        <v>0.48099999999999998</v>
      </c>
      <c r="N324" s="184">
        <v>0.48099999999999998</v>
      </c>
      <c r="P324" s="119">
        <f t="shared" si="4"/>
        <v>0.48099999999999998</v>
      </c>
    </row>
    <row r="325" spans="2:16" x14ac:dyDescent="0.25">
      <c r="B325" s="184">
        <v>2270003050</v>
      </c>
      <c r="C325" s="184">
        <v>100</v>
      </c>
      <c r="D325" s="184">
        <v>175</v>
      </c>
      <c r="E325" s="184">
        <v>0.433</v>
      </c>
      <c r="F325" s="184">
        <v>0.433</v>
      </c>
      <c r="G325" s="184">
        <v>0.433</v>
      </c>
      <c r="H325" s="184">
        <v>0.433</v>
      </c>
      <c r="I325" s="184">
        <v>0.433</v>
      </c>
      <c r="J325" s="184">
        <v>0.433</v>
      </c>
      <c r="K325" s="184">
        <v>0.433</v>
      </c>
      <c r="L325" s="184">
        <v>0.433</v>
      </c>
      <c r="M325" s="184">
        <v>0.433</v>
      </c>
      <c r="N325" s="184">
        <v>0.433</v>
      </c>
      <c r="P325" s="119">
        <f t="shared" si="4"/>
        <v>0.433</v>
      </c>
    </row>
    <row r="326" spans="2:16" x14ac:dyDescent="0.25">
      <c r="B326" s="184">
        <v>2270003050</v>
      </c>
      <c r="C326" s="184">
        <v>175</v>
      </c>
      <c r="D326" s="184">
        <v>300</v>
      </c>
      <c r="E326" s="184">
        <v>0.433</v>
      </c>
      <c r="F326" s="184">
        <v>0.433</v>
      </c>
      <c r="G326" s="184">
        <v>0.433</v>
      </c>
      <c r="H326" s="184">
        <v>0.433</v>
      </c>
      <c r="I326" s="184">
        <v>0.433</v>
      </c>
      <c r="J326" s="184">
        <v>0.433</v>
      </c>
      <c r="K326" s="184">
        <v>0.433</v>
      </c>
      <c r="L326" s="184">
        <v>0.433</v>
      </c>
      <c r="M326" s="184">
        <v>0.433</v>
      </c>
      <c r="N326" s="184">
        <v>0.433</v>
      </c>
      <c r="P326" s="119">
        <f t="shared" si="4"/>
        <v>0.433</v>
      </c>
    </row>
    <row r="327" spans="2:16" x14ac:dyDescent="0.25">
      <c r="B327" s="184">
        <v>2270003050</v>
      </c>
      <c r="C327" s="184">
        <v>300</v>
      </c>
      <c r="D327" s="184">
        <v>600</v>
      </c>
      <c r="E327" s="184">
        <v>0.433</v>
      </c>
      <c r="F327" s="184">
        <v>0.433</v>
      </c>
      <c r="G327" s="184">
        <v>0.433</v>
      </c>
      <c r="H327" s="184">
        <v>0.433</v>
      </c>
      <c r="I327" s="184">
        <v>0.433</v>
      </c>
      <c r="J327" s="184">
        <v>0.433</v>
      </c>
      <c r="K327" s="184">
        <v>0.433</v>
      </c>
      <c r="L327" s="184">
        <v>0.433</v>
      </c>
      <c r="M327" s="184">
        <v>0.433</v>
      </c>
      <c r="N327" s="184">
        <v>0.433</v>
      </c>
      <c r="P327" s="119">
        <f t="shared" si="4"/>
        <v>0.433</v>
      </c>
    </row>
    <row r="328" spans="2:16" x14ac:dyDescent="0.25">
      <c r="B328" s="184">
        <v>2270003050</v>
      </c>
      <c r="C328" s="184">
        <v>600</v>
      </c>
      <c r="D328" s="184">
        <v>750</v>
      </c>
      <c r="E328" s="184">
        <v>0.433</v>
      </c>
      <c r="F328" s="184">
        <v>0.433</v>
      </c>
      <c r="G328" s="184">
        <v>0.433</v>
      </c>
      <c r="H328" s="184">
        <v>0.433</v>
      </c>
      <c r="I328" s="184">
        <v>0.433</v>
      </c>
      <c r="J328" s="184">
        <v>0.433</v>
      </c>
      <c r="K328" s="184">
        <v>0.433</v>
      </c>
      <c r="L328" s="184">
        <v>0.433</v>
      </c>
      <c r="M328" s="184">
        <v>0.433</v>
      </c>
      <c r="N328" s="184">
        <v>0.433</v>
      </c>
      <c r="P328" s="119">
        <f t="shared" si="4"/>
        <v>0.433</v>
      </c>
    </row>
    <row r="329" spans="2:16" x14ac:dyDescent="0.25">
      <c r="B329" s="184">
        <v>2270003050</v>
      </c>
      <c r="C329" s="184">
        <v>750</v>
      </c>
      <c r="D329" s="184">
        <v>9999</v>
      </c>
      <c r="E329" s="184">
        <v>0.433</v>
      </c>
      <c r="F329" s="184">
        <v>0.433</v>
      </c>
      <c r="G329" s="184">
        <v>0.433</v>
      </c>
      <c r="H329" s="184">
        <v>0.433</v>
      </c>
      <c r="I329" s="184">
        <v>0.433</v>
      </c>
      <c r="J329" s="184">
        <v>0.433</v>
      </c>
      <c r="K329" s="184">
        <v>0.433</v>
      </c>
      <c r="L329" s="184">
        <v>0.433</v>
      </c>
      <c r="M329" s="184">
        <v>0.433</v>
      </c>
      <c r="N329" s="184">
        <v>0.433</v>
      </c>
      <c r="P329" s="119">
        <f t="shared" ref="P329:P392" si="5">H329*$G$2+I329*$G$3+K329*$G$4</f>
        <v>0.433</v>
      </c>
    </row>
    <row r="330" spans="2:16" x14ac:dyDescent="0.25">
      <c r="B330" s="184">
        <v>2270003060</v>
      </c>
      <c r="C330" s="184">
        <v>0</v>
      </c>
      <c r="D330" s="184">
        <v>11</v>
      </c>
      <c r="E330" s="184">
        <v>0.40799999999999997</v>
      </c>
      <c r="F330" s="184">
        <v>0.40799999999999997</v>
      </c>
      <c r="G330" s="184">
        <v>0.40799999999999997</v>
      </c>
      <c r="H330" s="184">
        <v>0.40799999999999997</v>
      </c>
      <c r="I330" s="184">
        <v>0.40799999999999997</v>
      </c>
      <c r="J330" s="184">
        <v>0.40799999999999997</v>
      </c>
      <c r="K330" s="184">
        <v>0.40799999999999997</v>
      </c>
      <c r="L330" s="184">
        <v>0.40799999999999997</v>
      </c>
      <c r="M330" s="184">
        <v>0.40799999999999997</v>
      </c>
      <c r="N330" s="184">
        <v>0.40799999999999997</v>
      </c>
      <c r="P330" s="119">
        <f t="shared" si="5"/>
        <v>0.40799999999999997</v>
      </c>
    </row>
    <row r="331" spans="2:16" x14ac:dyDescent="0.25">
      <c r="B331" s="184">
        <v>2270003060</v>
      </c>
      <c r="C331" s="184">
        <v>11</v>
      </c>
      <c r="D331" s="184">
        <v>16</v>
      </c>
      <c r="E331" s="184">
        <v>0.40799999999999997</v>
      </c>
      <c r="F331" s="184">
        <v>0.40799999999999997</v>
      </c>
      <c r="G331" s="184">
        <v>0.40799999999999997</v>
      </c>
      <c r="H331" s="184">
        <v>0.40799999999999997</v>
      </c>
      <c r="I331" s="184">
        <v>0.40799999999999997</v>
      </c>
      <c r="J331" s="184">
        <v>0.40799999999999997</v>
      </c>
      <c r="K331" s="184">
        <v>0.40799999999999997</v>
      </c>
      <c r="L331" s="184">
        <v>0.40799999999999997</v>
      </c>
      <c r="M331" s="184">
        <v>0.40799999999999997</v>
      </c>
      <c r="N331" s="184">
        <v>0.40799999999999997</v>
      </c>
      <c r="P331" s="119">
        <f t="shared" si="5"/>
        <v>0.40799999999999997</v>
      </c>
    </row>
    <row r="332" spans="2:16" x14ac:dyDescent="0.25">
      <c r="B332" s="184">
        <v>2270003060</v>
      </c>
      <c r="C332" s="184">
        <v>16</v>
      </c>
      <c r="D332" s="184">
        <v>25</v>
      </c>
      <c r="E332" s="184">
        <v>0.40799999999999997</v>
      </c>
      <c r="F332" s="184">
        <v>0.40799999999999997</v>
      </c>
      <c r="G332" s="184">
        <v>0.40799999999999997</v>
      </c>
      <c r="H332" s="184">
        <v>0.40799999999999997</v>
      </c>
      <c r="I332" s="184">
        <v>0.40799999999999997</v>
      </c>
      <c r="J332" s="184">
        <v>0.40799999999999997</v>
      </c>
      <c r="K332" s="184">
        <v>0.40799999999999997</v>
      </c>
      <c r="L332" s="184">
        <v>0.40799999999999997</v>
      </c>
      <c r="M332" s="184">
        <v>0.40799999999999997</v>
      </c>
      <c r="N332" s="184">
        <v>0.40799999999999997</v>
      </c>
      <c r="P332" s="119">
        <f t="shared" si="5"/>
        <v>0.40799999999999997</v>
      </c>
    </row>
    <row r="333" spans="2:16" x14ac:dyDescent="0.25">
      <c r="B333" s="184">
        <v>2270003060</v>
      </c>
      <c r="C333" s="184">
        <v>25</v>
      </c>
      <c r="D333" s="184">
        <v>50</v>
      </c>
      <c r="E333" s="184">
        <v>0.40799999999999997</v>
      </c>
      <c r="F333" s="184">
        <v>0.40799999999999997</v>
      </c>
      <c r="G333" s="184">
        <v>0.40799999999999997</v>
      </c>
      <c r="H333" s="184">
        <v>0.40799999999999997</v>
      </c>
      <c r="I333" s="184">
        <v>0.40799999999999997</v>
      </c>
      <c r="J333" s="184">
        <v>0.40799999999999997</v>
      </c>
      <c r="K333" s="184">
        <v>0.40799999999999997</v>
      </c>
      <c r="L333" s="184">
        <v>0.40799999999999997</v>
      </c>
      <c r="M333" s="184">
        <v>0.40799999999999997</v>
      </c>
      <c r="N333" s="184">
        <v>0.40799999999999997</v>
      </c>
      <c r="P333" s="119">
        <f t="shared" si="5"/>
        <v>0.40799999999999997</v>
      </c>
    </row>
    <row r="334" spans="2:16" x14ac:dyDescent="0.25">
      <c r="B334" s="184">
        <v>2270003060</v>
      </c>
      <c r="C334" s="184">
        <v>50</v>
      </c>
      <c r="D334" s="184">
        <v>100</v>
      </c>
      <c r="E334" s="184">
        <v>0.40799999999999997</v>
      </c>
      <c r="F334" s="184">
        <v>0.40799999999999997</v>
      </c>
      <c r="G334" s="184">
        <v>0.40799999999999997</v>
      </c>
      <c r="H334" s="184">
        <v>0.40799999999999997</v>
      </c>
      <c r="I334" s="184">
        <v>0.40799999999999997</v>
      </c>
      <c r="J334" s="184">
        <v>0.40799999999999997</v>
      </c>
      <c r="K334" s="184">
        <v>0.40799999999999997</v>
      </c>
      <c r="L334" s="184">
        <v>0.40799999999999997</v>
      </c>
      <c r="M334" s="184">
        <v>0.40799999999999997</v>
      </c>
      <c r="N334" s="184">
        <v>0.40799999999999997</v>
      </c>
      <c r="P334" s="119">
        <f t="shared" si="5"/>
        <v>0.40799999999999997</v>
      </c>
    </row>
    <row r="335" spans="2:16" x14ac:dyDescent="0.25">
      <c r="B335" s="184">
        <v>2270003060</v>
      </c>
      <c r="C335" s="184">
        <v>100</v>
      </c>
      <c r="D335" s="184">
        <v>175</v>
      </c>
      <c r="E335" s="184">
        <v>0.36699999999999999</v>
      </c>
      <c r="F335" s="184">
        <v>0.36699999999999999</v>
      </c>
      <c r="G335" s="184">
        <v>0.36699999999999999</v>
      </c>
      <c r="H335" s="184">
        <v>0.36699999999999999</v>
      </c>
      <c r="I335" s="184">
        <v>0.36699999999999999</v>
      </c>
      <c r="J335" s="184">
        <v>0.36699999999999999</v>
      </c>
      <c r="K335" s="184">
        <v>0.36699999999999999</v>
      </c>
      <c r="L335" s="184">
        <v>0.36699999999999999</v>
      </c>
      <c r="M335" s="184">
        <v>0.36699999999999999</v>
      </c>
      <c r="N335" s="184">
        <v>0.36699999999999999</v>
      </c>
      <c r="P335" s="119">
        <f t="shared" si="5"/>
        <v>0.36699999999999999</v>
      </c>
    </row>
    <row r="336" spans="2:16" x14ac:dyDescent="0.25">
      <c r="B336" s="184">
        <v>2270003060</v>
      </c>
      <c r="C336" s="184">
        <v>175</v>
      </c>
      <c r="D336" s="184">
        <v>300</v>
      </c>
      <c r="E336" s="184">
        <v>0.36699999999999999</v>
      </c>
      <c r="F336" s="184">
        <v>0.36699999999999999</v>
      </c>
      <c r="G336" s="184">
        <v>0.36699999999999999</v>
      </c>
      <c r="H336" s="184">
        <v>0.36699999999999999</v>
      </c>
      <c r="I336" s="184">
        <v>0.36699999999999999</v>
      </c>
      <c r="J336" s="184">
        <v>0.36699999999999999</v>
      </c>
      <c r="K336" s="184">
        <v>0.36699999999999999</v>
      </c>
      <c r="L336" s="184">
        <v>0.36699999999999999</v>
      </c>
      <c r="M336" s="184">
        <v>0.36699999999999999</v>
      </c>
      <c r="N336" s="184">
        <v>0.36699999999999999</v>
      </c>
      <c r="P336" s="119">
        <f t="shared" si="5"/>
        <v>0.36699999999999999</v>
      </c>
    </row>
    <row r="337" spans="2:16" x14ac:dyDescent="0.25">
      <c r="B337" s="184">
        <v>2270003060</v>
      </c>
      <c r="C337" s="184">
        <v>300</v>
      </c>
      <c r="D337" s="184">
        <v>600</v>
      </c>
      <c r="E337" s="184">
        <v>0.36699999999999999</v>
      </c>
      <c r="F337" s="184">
        <v>0.36699999999999999</v>
      </c>
      <c r="G337" s="184">
        <v>0.36699999999999999</v>
      </c>
      <c r="H337" s="184">
        <v>0.36699999999999999</v>
      </c>
      <c r="I337" s="184">
        <v>0.36699999999999999</v>
      </c>
      <c r="J337" s="184">
        <v>0.36699999999999999</v>
      </c>
      <c r="K337" s="184">
        <v>0.36699999999999999</v>
      </c>
      <c r="L337" s="184">
        <v>0.36699999999999999</v>
      </c>
      <c r="M337" s="184">
        <v>0.36699999999999999</v>
      </c>
      <c r="N337" s="184">
        <v>0.36699999999999999</v>
      </c>
      <c r="P337" s="119">
        <f t="shared" si="5"/>
        <v>0.36699999999999999</v>
      </c>
    </row>
    <row r="338" spans="2:16" x14ac:dyDescent="0.25">
      <c r="B338" s="184">
        <v>2270003060</v>
      </c>
      <c r="C338" s="184">
        <v>600</v>
      </c>
      <c r="D338" s="184">
        <v>750</v>
      </c>
      <c r="E338" s="184">
        <v>0.36699999999999999</v>
      </c>
      <c r="F338" s="184">
        <v>0.36699999999999999</v>
      </c>
      <c r="G338" s="184">
        <v>0.36699999999999999</v>
      </c>
      <c r="H338" s="184">
        <v>0.36699999999999999</v>
      </c>
      <c r="I338" s="184">
        <v>0.36699999999999999</v>
      </c>
      <c r="J338" s="184">
        <v>0.36699999999999999</v>
      </c>
      <c r="K338" s="184">
        <v>0.36699999999999999</v>
      </c>
      <c r="L338" s="184">
        <v>0.36699999999999999</v>
      </c>
      <c r="M338" s="184">
        <v>0.36699999999999999</v>
      </c>
      <c r="N338" s="184">
        <v>0.36699999999999999</v>
      </c>
      <c r="P338" s="119">
        <f t="shared" si="5"/>
        <v>0.36699999999999999</v>
      </c>
    </row>
    <row r="339" spans="2:16" x14ac:dyDescent="0.25">
      <c r="B339" s="184">
        <v>2270003060</v>
      </c>
      <c r="C339" s="184">
        <v>750</v>
      </c>
      <c r="D339" s="184">
        <v>9999</v>
      </c>
      <c r="E339" s="184">
        <v>0.36699999999999999</v>
      </c>
      <c r="F339" s="184">
        <v>0.36699999999999999</v>
      </c>
      <c r="G339" s="184">
        <v>0.36699999999999999</v>
      </c>
      <c r="H339" s="184">
        <v>0.36699999999999999</v>
      </c>
      <c r="I339" s="184">
        <v>0.36699999999999999</v>
      </c>
      <c r="J339" s="184">
        <v>0.36699999999999999</v>
      </c>
      <c r="K339" s="184">
        <v>0.36699999999999999</v>
      </c>
      <c r="L339" s="184">
        <v>0.36699999999999999</v>
      </c>
      <c r="M339" s="184">
        <v>0.36699999999999999</v>
      </c>
      <c r="N339" s="184">
        <v>0.36699999999999999</v>
      </c>
      <c r="P339" s="119">
        <f t="shared" si="5"/>
        <v>0.36699999999999999</v>
      </c>
    </row>
    <row r="340" spans="2:16" x14ac:dyDescent="0.25">
      <c r="B340" s="184">
        <v>2270003070</v>
      </c>
      <c r="C340" s="184">
        <v>0</v>
      </c>
      <c r="D340" s="184">
        <v>11</v>
      </c>
      <c r="E340" s="184">
        <v>0.41199999999999998</v>
      </c>
      <c r="F340" s="184">
        <v>0.41199999999999998</v>
      </c>
      <c r="G340" s="184">
        <v>0.41199999999999998</v>
      </c>
      <c r="H340" s="184">
        <v>0.41199999999999998</v>
      </c>
      <c r="I340" s="184">
        <v>0.41199999999999998</v>
      </c>
      <c r="J340" s="184">
        <v>0.41199999999999998</v>
      </c>
      <c r="K340" s="184">
        <v>0.41199999999999998</v>
      </c>
      <c r="L340" s="184">
        <v>0.41199999999999998</v>
      </c>
      <c r="M340" s="184">
        <v>0.41199999999999998</v>
      </c>
      <c r="N340" s="184">
        <v>0.41199999999999998</v>
      </c>
      <c r="P340" s="119">
        <f t="shared" si="5"/>
        <v>0.41199999999999998</v>
      </c>
    </row>
    <row r="341" spans="2:16" x14ac:dyDescent="0.25">
      <c r="B341" s="184">
        <v>2270003070</v>
      </c>
      <c r="C341" s="184">
        <v>11</v>
      </c>
      <c r="D341" s="184">
        <v>16</v>
      </c>
      <c r="E341" s="184">
        <v>0.41199999999999998</v>
      </c>
      <c r="F341" s="184">
        <v>0.41199999999999998</v>
      </c>
      <c r="G341" s="184">
        <v>0.41199999999999998</v>
      </c>
      <c r="H341" s="184">
        <v>0.41199999999999998</v>
      </c>
      <c r="I341" s="184">
        <v>0.41199999999999998</v>
      </c>
      <c r="J341" s="184">
        <v>0.41199999999999998</v>
      </c>
      <c r="K341" s="184">
        <v>0.41199999999999998</v>
      </c>
      <c r="L341" s="184">
        <v>0.41199999999999998</v>
      </c>
      <c r="M341" s="184">
        <v>0.41199999999999998</v>
      </c>
      <c r="N341" s="184">
        <v>0.41199999999999998</v>
      </c>
      <c r="P341" s="119">
        <f t="shared" si="5"/>
        <v>0.41199999999999998</v>
      </c>
    </row>
    <row r="342" spans="2:16" x14ac:dyDescent="0.25">
      <c r="B342" s="184">
        <v>2270003070</v>
      </c>
      <c r="C342" s="184">
        <v>16</v>
      </c>
      <c r="D342" s="184">
        <v>25</v>
      </c>
      <c r="E342" s="184">
        <v>0.41199999999999998</v>
      </c>
      <c r="F342" s="184">
        <v>0.41199999999999998</v>
      </c>
      <c r="G342" s="184">
        <v>0.41199999999999998</v>
      </c>
      <c r="H342" s="184">
        <v>0.41199999999999998</v>
      </c>
      <c r="I342" s="184">
        <v>0.41199999999999998</v>
      </c>
      <c r="J342" s="184">
        <v>0.41199999999999998</v>
      </c>
      <c r="K342" s="184">
        <v>0.41199999999999998</v>
      </c>
      <c r="L342" s="184">
        <v>0.41199999999999998</v>
      </c>
      <c r="M342" s="184">
        <v>0.41199999999999998</v>
      </c>
      <c r="N342" s="184">
        <v>0.41199999999999998</v>
      </c>
      <c r="P342" s="119">
        <f t="shared" si="5"/>
        <v>0.41199999999999998</v>
      </c>
    </row>
    <row r="343" spans="2:16" x14ac:dyDescent="0.25">
      <c r="B343" s="184">
        <v>2270003070</v>
      </c>
      <c r="C343" s="184">
        <v>25</v>
      </c>
      <c r="D343" s="184">
        <v>50</v>
      </c>
      <c r="E343" s="184">
        <v>0.41199999999999998</v>
      </c>
      <c r="F343" s="184">
        <v>0.41199999999999998</v>
      </c>
      <c r="G343" s="184">
        <v>0.41199999999999998</v>
      </c>
      <c r="H343" s="184">
        <v>0.41199999999999998</v>
      </c>
      <c r="I343" s="184">
        <v>0.41199999999999998</v>
      </c>
      <c r="J343" s="184">
        <v>0.41199999999999998</v>
      </c>
      <c r="K343" s="184">
        <v>0.41199999999999998</v>
      </c>
      <c r="L343" s="184">
        <v>0.41199999999999998</v>
      </c>
      <c r="M343" s="184">
        <v>0.41199999999999998</v>
      </c>
      <c r="N343" s="184">
        <v>0.41199999999999998</v>
      </c>
      <c r="P343" s="119">
        <f t="shared" si="5"/>
        <v>0.41199999999999998</v>
      </c>
    </row>
    <row r="344" spans="2:16" x14ac:dyDescent="0.25">
      <c r="B344" s="184">
        <v>2270003070</v>
      </c>
      <c r="C344" s="184">
        <v>50</v>
      </c>
      <c r="D344" s="184">
        <v>100</v>
      </c>
      <c r="E344" s="184">
        <v>0.41199999999999998</v>
      </c>
      <c r="F344" s="184">
        <v>0.41199999999999998</v>
      </c>
      <c r="G344" s="184">
        <v>0.41199999999999998</v>
      </c>
      <c r="H344" s="184">
        <v>0.41199999999999998</v>
      </c>
      <c r="I344" s="184">
        <v>0.41199999999999998</v>
      </c>
      <c r="J344" s="184">
        <v>0.41199999999999998</v>
      </c>
      <c r="K344" s="184">
        <v>0.41199999999999998</v>
      </c>
      <c r="L344" s="184">
        <v>0.41199999999999998</v>
      </c>
      <c r="M344" s="184">
        <v>0.41199999999999998</v>
      </c>
      <c r="N344" s="184">
        <v>0.41199999999999998</v>
      </c>
      <c r="P344" s="119">
        <f t="shared" si="5"/>
        <v>0.41199999999999998</v>
      </c>
    </row>
    <row r="345" spans="2:16" x14ac:dyDescent="0.25">
      <c r="B345" s="184">
        <v>2270003070</v>
      </c>
      <c r="C345" s="184">
        <v>100</v>
      </c>
      <c r="D345" s="184">
        <v>175</v>
      </c>
      <c r="E345" s="184">
        <v>0.371</v>
      </c>
      <c r="F345" s="184">
        <v>0.371</v>
      </c>
      <c r="G345" s="184">
        <v>0.371</v>
      </c>
      <c r="H345" s="184">
        <v>0.371</v>
      </c>
      <c r="I345" s="184">
        <v>0.371</v>
      </c>
      <c r="J345" s="184">
        <v>0.371</v>
      </c>
      <c r="K345" s="184">
        <v>0.371</v>
      </c>
      <c r="L345" s="184">
        <v>0.371</v>
      </c>
      <c r="M345" s="184">
        <v>0.371</v>
      </c>
      <c r="N345" s="184">
        <v>0.371</v>
      </c>
      <c r="P345" s="119">
        <f t="shared" si="5"/>
        <v>0.371</v>
      </c>
    </row>
    <row r="346" spans="2:16" x14ac:dyDescent="0.25">
      <c r="B346" s="184">
        <v>2270003070</v>
      </c>
      <c r="C346" s="184">
        <v>175</v>
      </c>
      <c r="D346" s="184">
        <v>300</v>
      </c>
      <c r="E346" s="184">
        <v>0.371</v>
      </c>
      <c r="F346" s="184">
        <v>0.371</v>
      </c>
      <c r="G346" s="184">
        <v>0.371</v>
      </c>
      <c r="H346" s="184">
        <v>0.371</v>
      </c>
      <c r="I346" s="184">
        <v>0.371</v>
      </c>
      <c r="J346" s="184">
        <v>0.371</v>
      </c>
      <c r="K346" s="184">
        <v>0.371</v>
      </c>
      <c r="L346" s="184">
        <v>0.371</v>
      </c>
      <c r="M346" s="184">
        <v>0.371</v>
      </c>
      <c r="N346" s="184">
        <v>0.371</v>
      </c>
      <c r="P346" s="119">
        <f t="shared" si="5"/>
        <v>0.371</v>
      </c>
    </row>
    <row r="347" spans="2:16" x14ac:dyDescent="0.25">
      <c r="B347" s="184">
        <v>2270003070</v>
      </c>
      <c r="C347" s="184">
        <v>300</v>
      </c>
      <c r="D347" s="184">
        <v>600</v>
      </c>
      <c r="E347" s="184">
        <v>0.371</v>
      </c>
      <c r="F347" s="184">
        <v>0.371</v>
      </c>
      <c r="G347" s="184">
        <v>0.371</v>
      </c>
      <c r="H347" s="184">
        <v>0.371</v>
      </c>
      <c r="I347" s="184">
        <v>0.371</v>
      </c>
      <c r="J347" s="184">
        <v>0.371</v>
      </c>
      <c r="K347" s="184">
        <v>0.371</v>
      </c>
      <c r="L347" s="184">
        <v>0.371</v>
      </c>
      <c r="M347" s="184">
        <v>0.371</v>
      </c>
      <c r="N347" s="184">
        <v>0.371</v>
      </c>
      <c r="P347" s="119">
        <f t="shared" si="5"/>
        <v>0.371</v>
      </c>
    </row>
    <row r="348" spans="2:16" x14ac:dyDescent="0.25">
      <c r="B348" s="184">
        <v>2270003070</v>
      </c>
      <c r="C348" s="184">
        <v>600</v>
      </c>
      <c r="D348" s="184">
        <v>750</v>
      </c>
      <c r="E348" s="184">
        <v>0.371</v>
      </c>
      <c r="F348" s="184">
        <v>0.371</v>
      </c>
      <c r="G348" s="184">
        <v>0.371</v>
      </c>
      <c r="H348" s="184">
        <v>0.371</v>
      </c>
      <c r="I348" s="184">
        <v>0.371</v>
      </c>
      <c r="J348" s="184">
        <v>0.371</v>
      </c>
      <c r="K348" s="184">
        <v>0.371</v>
      </c>
      <c r="L348" s="184">
        <v>0.371</v>
      </c>
      <c r="M348" s="184">
        <v>0.371</v>
      </c>
      <c r="N348" s="184">
        <v>0.371</v>
      </c>
      <c r="P348" s="119">
        <f t="shared" si="5"/>
        <v>0.371</v>
      </c>
    </row>
    <row r="349" spans="2:16" x14ac:dyDescent="0.25">
      <c r="B349" s="184">
        <v>2270003070</v>
      </c>
      <c r="C349" s="184">
        <v>750</v>
      </c>
      <c r="D349" s="184">
        <v>9999</v>
      </c>
      <c r="E349" s="184">
        <v>0.371</v>
      </c>
      <c r="F349" s="184">
        <v>0.371</v>
      </c>
      <c r="G349" s="184">
        <v>0.371</v>
      </c>
      <c r="H349" s="184">
        <v>0.371</v>
      </c>
      <c r="I349" s="184">
        <v>0.371</v>
      </c>
      <c r="J349" s="184">
        <v>0.371</v>
      </c>
      <c r="K349" s="184">
        <v>0.371</v>
      </c>
      <c r="L349" s="184">
        <v>0.371</v>
      </c>
      <c r="M349" s="184">
        <v>0.371</v>
      </c>
      <c r="N349" s="184">
        <v>0.371</v>
      </c>
      <c r="P349" s="119">
        <f t="shared" si="5"/>
        <v>0.371</v>
      </c>
    </row>
    <row r="350" spans="2:16" x14ac:dyDescent="0.25">
      <c r="B350" s="184">
        <v>2270004000</v>
      </c>
      <c r="C350" s="184">
        <v>0</v>
      </c>
      <c r="D350" s="184">
        <v>11</v>
      </c>
      <c r="E350" s="184">
        <v>0.40799999999999997</v>
      </c>
      <c r="F350" s="184">
        <v>0.40799999999999997</v>
      </c>
      <c r="G350" s="184">
        <v>0.40799999999999997</v>
      </c>
      <c r="H350" s="184">
        <v>0.40799999999999997</v>
      </c>
      <c r="I350" s="184">
        <v>0.40799999999999997</v>
      </c>
      <c r="J350" s="184">
        <v>0.40799999999999997</v>
      </c>
      <c r="K350" s="184">
        <v>0.40799999999999997</v>
      </c>
      <c r="L350" s="184">
        <v>0.40799999999999997</v>
      </c>
      <c r="M350" s="184">
        <v>0.40799999999999997</v>
      </c>
      <c r="N350" s="184">
        <v>0.40799999999999997</v>
      </c>
      <c r="P350" s="119">
        <f t="shared" si="5"/>
        <v>0.40799999999999997</v>
      </c>
    </row>
    <row r="351" spans="2:16" x14ac:dyDescent="0.25">
      <c r="B351" s="184">
        <v>2270004000</v>
      </c>
      <c r="C351" s="184">
        <v>11</v>
      </c>
      <c r="D351" s="184">
        <v>16</v>
      </c>
      <c r="E351" s="184">
        <v>0.40799999999999997</v>
      </c>
      <c r="F351" s="184">
        <v>0.40799999999999997</v>
      </c>
      <c r="G351" s="184">
        <v>0.40799999999999997</v>
      </c>
      <c r="H351" s="184">
        <v>0.40799999999999997</v>
      </c>
      <c r="I351" s="184">
        <v>0.40799999999999997</v>
      </c>
      <c r="J351" s="184">
        <v>0.40799999999999997</v>
      </c>
      <c r="K351" s="184">
        <v>0.40799999999999997</v>
      </c>
      <c r="L351" s="184">
        <v>0.40799999999999997</v>
      </c>
      <c r="M351" s="184">
        <v>0.40799999999999997</v>
      </c>
      <c r="N351" s="184">
        <v>0.40799999999999997</v>
      </c>
      <c r="P351" s="119">
        <f t="shared" si="5"/>
        <v>0.40799999999999997</v>
      </c>
    </row>
    <row r="352" spans="2:16" x14ac:dyDescent="0.25">
      <c r="B352" s="184">
        <v>2270004000</v>
      </c>
      <c r="C352" s="184">
        <v>16</v>
      </c>
      <c r="D352" s="184">
        <v>25</v>
      </c>
      <c r="E352" s="184">
        <v>0.40799999999999997</v>
      </c>
      <c r="F352" s="184">
        <v>0.40799999999999997</v>
      </c>
      <c r="G352" s="184">
        <v>0.40799999999999997</v>
      </c>
      <c r="H352" s="184">
        <v>0.40799999999999997</v>
      </c>
      <c r="I352" s="184">
        <v>0.40799999999999997</v>
      </c>
      <c r="J352" s="184">
        <v>0.40799999999999997</v>
      </c>
      <c r="K352" s="184">
        <v>0.40799999999999997</v>
      </c>
      <c r="L352" s="184">
        <v>0.40799999999999997</v>
      </c>
      <c r="M352" s="184">
        <v>0.40799999999999997</v>
      </c>
      <c r="N352" s="184">
        <v>0.40799999999999997</v>
      </c>
      <c r="P352" s="119">
        <f t="shared" si="5"/>
        <v>0.40799999999999997</v>
      </c>
    </row>
    <row r="353" spans="2:16" x14ac:dyDescent="0.25">
      <c r="B353" s="184">
        <v>2270004000</v>
      </c>
      <c r="C353" s="184">
        <v>25</v>
      </c>
      <c r="D353" s="184">
        <v>50</v>
      </c>
      <c r="E353" s="184">
        <v>0.40799999999999997</v>
      </c>
      <c r="F353" s="184">
        <v>0.40799999999999997</v>
      </c>
      <c r="G353" s="184">
        <v>0.40799999999999997</v>
      </c>
      <c r="H353" s="184">
        <v>0.40799999999999997</v>
      </c>
      <c r="I353" s="184">
        <v>0.40799999999999997</v>
      </c>
      <c r="J353" s="184">
        <v>0.40799999999999997</v>
      </c>
      <c r="K353" s="184">
        <v>0.40799999999999997</v>
      </c>
      <c r="L353" s="184">
        <v>0.40799999999999997</v>
      </c>
      <c r="M353" s="184">
        <v>0.40799999999999997</v>
      </c>
      <c r="N353" s="184">
        <v>0.40799999999999997</v>
      </c>
      <c r="P353" s="119">
        <f t="shared" si="5"/>
        <v>0.40799999999999997</v>
      </c>
    </row>
    <row r="354" spans="2:16" x14ac:dyDescent="0.25">
      <c r="B354" s="184">
        <v>2270004000</v>
      </c>
      <c r="C354" s="184">
        <v>50</v>
      </c>
      <c r="D354" s="184">
        <v>100</v>
      </c>
      <c r="E354" s="184">
        <v>0.40799999999999997</v>
      </c>
      <c r="F354" s="184">
        <v>0.40799999999999997</v>
      </c>
      <c r="G354" s="184">
        <v>0.40799999999999997</v>
      </c>
      <c r="H354" s="184">
        <v>0.40799999999999997</v>
      </c>
      <c r="I354" s="184">
        <v>0.40799999999999997</v>
      </c>
      <c r="J354" s="184">
        <v>0.40799999999999997</v>
      </c>
      <c r="K354" s="184">
        <v>0.40799999999999997</v>
      </c>
      <c r="L354" s="184">
        <v>0.40799999999999997</v>
      </c>
      <c r="M354" s="184">
        <v>0.40799999999999997</v>
      </c>
      <c r="N354" s="184">
        <v>0.40799999999999997</v>
      </c>
      <c r="P354" s="119">
        <f t="shared" si="5"/>
        <v>0.40799999999999997</v>
      </c>
    </row>
    <row r="355" spans="2:16" x14ac:dyDescent="0.25">
      <c r="B355" s="184">
        <v>2270004000</v>
      </c>
      <c r="C355" s="184">
        <v>100</v>
      </c>
      <c r="D355" s="184">
        <v>175</v>
      </c>
      <c r="E355" s="184">
        <v>0.36699999999999999</v>
      </c>
      <c r="F355" s="184">
        <v>0.36699999999999999</v>
      </c>
      <c r="G355" s="184">
        <v>0.36699999999999999</v>
      </c>
      <c r="H355" s="184">
        <v>0.36699999999999999</v>
      </c>
      <c r="I355" s="184">
        <v>0.36699999999999999</v>
      </c>
      <c r="J355" s="184">
        <v>0.36699999999999999</v>
      </c>
      <c r="K355" s="184">
        <v>0.36699999999999999</v>
      </c>
      <c r="L355" s="184">
        <v>0.36699999999999999</v>
      </c>
      <c r="M355" s="184">
        <v>0.36699999999999999</v>
      </c>
      <c r="N355" s="184">
        <v>0.36699999999999999</v>
      </c>
      <c r="P355" s="119">
        <f t="shared" si="5"/>
        <v>0.36699999999999999</v>
      </c>
    </row>
    <row r="356" spans="2:16" x14ac:dyDescent="0.25">
      <c r="B356" s="184">
        <v>2270004000</v>
      </c>
      <c r="C356" s="184">
        <v>175</v>
      </c>
      <c r="D356" s="184">
        <v>300</v>
      </c>
      <c r="E356" s="184">
        <v>0.36699999999999999</v>
      </c>
      <c r="F356" s="184">
        <v>0.36699999999999999</v>
      </c>
      <c r="G356" s="184">
        <v>0.36699999999999999</v>
      </c>
      <c r="H356" s="184">
        <v>0.36699999999999999</v>
      </c>
      <c r="I356" s="184">
        <v>0.36699999999999999</v>
      </c>
      <c r="J356" s="184">
        <v>0.36699999999999999</v>
      </c>
      <c r="K356" s="184">
        <v>0.36699999999999999</v>
      </c>
      <c r="L356" s="184">
        <v>0.36699999999999999</v>
      </c>
      <c r="M356" s="184">
        <v>0.36699999999999999</v>
      </c>
      <c r="N356" s="184">
        <v>0.36699999999999999</v>
      </c>
      <c r="P356" s="119">
        <f t="shared" si="5"/>
        <v>0.36699999999999999</v>
      </c>
    </row>
    <row r="357" spans="2:16" x14ac:dyDescent="0.25">
      <c r="B357" s="184">
        <v>2270004000</v>
      </c>
      <c r="C357" s="184">
        <v>300</v>
      </c>
      <c r="D357" s="184">
        <v>600</v>
      </c>
      <c r="E357" s="184">
        <v>0.36699999999999999</v>
      </c>
      <c r="F357" s="184">
        <v>0.36699999999999999</v>
      </c>
      <c r="G357" s="184">
        <v>0.36699999999999999</v>
      </c>
      <c r="H357" s="184">
        <v>0.36699999999999999</v>
      </c>
      <c r="I357" s="184">
        <v>0.36699999999999999</v>
      </c>
      <c r="J357" s="184">
        <v>0.36699999999999999</v>
      </c>
      <c r="K357" s="184">
        <v>0.36699999999999999</v>
      </c>
      <c r="L357" s="184">
        <v>0.36699999999999999</v>
      </c>
      <c r="M357" s="184">
        <v>0.36699999999999999</v>
      </c>
      <c r="N357" s="184">
        <v>0.36699999999999999</v>
      </c>
      <c r="P357" s="119">
        <f t="shared" si="5"/>
        <v>0.36699999999999999</v>
      </c>
    </row>
    <row r="358" spans="2:16" x14ac:dyDescent="0.25">
      <c r="B358" s="184">
        <v>2270004000</v>
      </c>
      <c r="C358" s="184">
        <v>600</v>
      </c>
      <c r="D358" s="184">
        <v>750</v>
      </c>
      <c r="E358" s="184">
        <v>0.36699999999999999</v>
      </c>
      <c r="F358" s="184">
        <v>0.36699999999999999</v>
      </c>
      <c r="G358" s="184">
        <v>0.36699999999999999</v>
      </c>
      <c r="H358" s="184">
        <v>0.36699999999999999</v>
      </c>
      <c r="I358" s="184">
        <v>0.36699999999999999</v>
      </c>
      <c r="J358" s="184">
        <v>0.36699999999999999</v>
      </c>
      <c r="K358" s="184">
        <v>0.36699999999999999</v>
      </c>
      <c r="L358" s="184">
        <v>0.36699999999999999</v>
      </c>
      <c r="M358" s="184">
        <v>0.36699999999999999</v>
      </c>
      <c r="N358" s="184">
        <v>0.36699999999999999</v>
      </c>
      <c r="P358" s="119">
        <f t="shared" si="5"/>
        <v>0.36699999999999999</v>
      </c>
    </row>
    <row r="359" spans="2:16" x14ac:dyDescent="0.25">
      <c r="B359" s="184">
        <v>2270004000</v>
      </c>
      <c r="C359" s="184">
        <v>750</v>
      </c>
      <c r="D359" s="184">
        <v>9999</v>
      </c>
      <c r="E359" s="184">
        <v>0.36699999999999999</v>
      </c>
      <c r="F359" s="184">
        <v>0.36699999999999999</v>
      </c>
      <c r="G359" s="184">
        <v>0.36699999999999999</v>
      </c>
      <c r="H359" s="184">
        <v>0.36699999999999999</v>
      </c>
      <c r="I359" s="184">
        <v>0.36699999999999999</v>
      </c>
      <c r="J359" s="184">
        <v>0.36699999999999999</v>
      </c>
      <c r="K359" s="184">
        <v>0.36699999999999999</v>
      </c>
      <c r="L359" s="184">
        <v>0.36699999999999999</v>
      </c>
      <c r="M359" s="184">
        <v>0.36699999999999999</v>
      </c>
      <c r="N359" s="184">
        <v>0.36699999999999999</v>
      </c>
      <c r="P359" s="119">
        <f t="shared" si="5"/>
        <v>0.36699999999999999</v>
      </c>
    </row>
    <row r="360" spans="2:16" x14ac:dyDescent="0.25">
      <c r="B360" s="185">
        <v>2270004036</v>
      </c>
      <c r="C360" s="185">
        <v>0</v>
      </c>
      <c r="D360" s="185">
        <v>100</v>
      </c>
      <c r="E360" s="185">
        <v>0.40799999999999997</v>
      </c>
      <c r="F360" s="185">
        <v>0.40799999999999997</v>
      </c>
      <c r="G360" s="185">
        <v>0.40799999999999997</v>
      </c>
      <c r="H360" s="185">
        <v>0.40799999999999997</v>
      </c>
      <c r="I360" s="185">
        <v>0.40799999999999997</v>
      </c>
      <c r="J360" s="185">
        <v>0.40799999999999997</v>
      </c>
      <c r="K360" s="185">
        <v>0.40799999999999997</v>
      </c>
      <c r="L360" s="185">
        <v>0.40799999999999997</v>
      </c>
      <c r="M360" s="185">
        <v>0.40799999999999997</v>
      </c>
      <c r="N360" s="185">
        <v>0.40799999999999997</v>
      </c>
      <c r="P360" s="119">
        <f t="shared" si="5"/>
        <v>0.40799999999999997</v>
      </c>
    </row>
    <row r="361" spans="2:16" x14ac:dyDescent="0.25">
      <c r="B361" s="185">
        <v>2270004036</v>
      </c>
      <c r="C361" s="185">
        <v>100</v>
      </c>
      <c r="D361" s="185">
        <v>9999</v>
      </c>
      <c r="E361" s="185">
        <v>0.36699999999999999</v>
      </c>
      <c r="F361" s="185">
        <v>0.36699999999999999</v>
      </c>
      <c r="G361" s="185">
        <v>0.36699999999999999</v>
      </c>
      <c r="H361" s="185">
        <v>0.36699999999999999</v>
      </c>
      <c r="I361" s="185">
        <v>0.36699999999999999</v>
      </c>
      <c r="J361" s="185">
        <v>0.36699999999999999</v>
      </c>
      <c r="K361" s="185">
        <v>0.36699999999999999</v>
      </c>
      <c r="L361" s="185">
        <v>0.36699999999999999</v>
      </c>
      <c r="M361" s="185">
        <v>0.36699999999999999</v>
      </c>
      <c r="N361" s="185">
        <v>0.36699999999999999</v>
      </c>
      <c r="P361" s="119">
        <f t="shared" si="5"/>
        <v>0.36699999999999999</v>
      </c>
    </row>
    <row r="362" spans="2:16" x14ac:dyDescent="0.25">
      <c r="B362" s="185">
        <v>2270004066</v>
      </c>
      <c r="C362" s="185">
        <v>0</v>
      </c>
      <c r="D362" s="185">
        <v>100</v>
      </c>
      <c r="E362" s="185">
        <v>0.40799999999999997</v>
      </c>
      <c r="F362" s="185">
        <v>0.40799999999999997</v>
      </c>
      <c r="G362" s="185">
        <v>0.40799999999999997</v>
      </c>
      <c r="H362" s="185">
        <v>0.40799999999999997</v>
      </c>
      <c r="I362" s="185">
        <v>0.40799999999999997</v>
      </c>
      <c r="J362" s="185">
        <v>0.40799999999999997</v>
      </c>
      <c r="K362" s="185">
        <v>0.40799999999999997</v>
      </c>
      <c r="L362" s="185">
        <v>0.40799999999999997</v>
      </c>
      <c r="M362" s="185">
        <v>0.40799999999999997</v>
      </c>
      <c r="N362" s="185">
        <v>0.40799999999999997</v>
      </c>
      <c r="P362" s="119">
        <f t="shared" si="5"/>
        <v>0.40799999999999997</v>
      </c>
    </row>
    <row r="363" spans="2:16" x14ac:dyDescent="0.25">
      <c r="B363" s="185">
        <v>2270004066</v>
      </c>
      <c r="C363" s="185">
        <v>100</v>
      </c>
      <c r="D363" s="185">
        <v>9999</v>
      </c>
      <c r="E363" s="185">
        <v>0.36699999999999999</v>
      </c>
      <c r="F363" s="185">
        <v>0.36699999999999999</v>
      </c>
      <c r="G363" s="185">
        <v>0.36699999999999999</v>
      </c>
      <c r="H363" s="185">
        <v>0.36699999999999999</v>
      </c>
      <c r="I363" s="185">
        <v>0.36699999999999999</v>
      </c>
      <c r="J363" s="185">
        <v>0.36699999999999999</v>
      </c>
      <c r="K363" s="185">
        <v>0.36699999999999999</v>
      </c>
      <c r="L363" s="185">
        <v>0.36699999999999999</v>
      </c>
      <c r="M363" s="185">
        <v>0.36699999999999999</v>
      </c>
      <c r="N363" s="185">
        <v>0.36699999999999999</v>
      </c>
      <c r="P363" s="119">
        <f t="shared" si="5"/>
        <v>0.36699999999999999</v>
      </c>
    </row>
    <row r="364" spans="2:16" x14ac:dyDescent="0.25">
      <c r="B364" s="184">
        <v>2270005010</v>
      </c>
      <c r="C364" s="184">
        <v>0</v>
      </c>
      <c r="D364" s="184">
        <v>11</v>
      </c>
      <c r="E364" s="184">
        <v>0.41199999999999998</v>
      </c>
      <c r="F364" s="184">
        <v>0.41199999999999998</v>
      </c>
      <c r="G364" s="184">
        <v>0.41199999999999998</v>
      </c>
      <c r="H364" s="184">
        <v>0.41199999999999998</v>
      </c>
      <c r="I364" s="184">
        <v>0.41199999999999998</v>
      </c>
      <c r="J364" s="184">
        <v>0.41199999999999998</v>
      </c>
      <c r="K364" s="184">
        <v>0.41199999999999998</v>
      </c>
      <c r="L364" s="184">
        <v>0.41199999999999998</v>
      </c>
      <c r="M364" s="184">
        <v>0.41199999999999998</v>
      </c>
      <c r="N364" s="184">
        <v>0.41199999999999998</v>
      </c>
      <c r="P364" s="119">
        <f t="shared" si="5"/>
        <v>0.41199999999999998</v>
      </c>
    </row>
    <row r="365" spans="2:16" x14ac:dyDescent="0.25">
      <c r="B365" s="184">
        <v>2270005010</v>
      </c>
      <c r="C365" s="184">
        <v>11</v>
      </c>
      <c r="D365" s="184">
        <v>16</v>
      </c>
      <c r="E365" s="184">
        <v>0.41199999999999998</v>
      </c>
      <c r="F365" s="184">
        <v>0.41199999999999998</v>
      </c>
      <c r="G365" s="184">
        <v>0.41199999999999998</v>
      </c>
      <c r="H365" s="184">
        <v>0.41199999999999998</v>
      </c>
      <c r="I365" s="184">
        <v>0.41199999999999998</v>
      </c>
      <c r="J365" s="184">
        <v>0.41199999999999998</v>
      </c>
      <c r="K365" s="184">
        <v>0.41199999999999998</v>
      </c>
      <c r="L365" s="184">
        <v>0.41199999999999998</v>
      </c>
      <c r="M365" s="184">
        <v>0.41199999999999998</v>
      </c>
      <c r="N365" s="184">
        <v>0.41199999999999998</v>
      </c>
      <c r="P365" s="119">
        <f t="shared" si="5"/>
        <v>0.41199999999999998</v>
      </c>
    </row>
    <row r="366" spans="2:16" x14ac:dyDescent="0.25">
      <c r="B366" s="184">
        <v>2270005010</v>
      </c>
      <c r="C366" s="184">
        <v>16</v>
      </c>
      <c r="D366" s="184">
        <v>25</v>
      </c>
      <c r="E366" s="184">
        <v>0.41199999999999998</v>
      </c>
      <c r="F366" s="184">
        <v>0.41199999999999998</v>
      </c>
      <c r="G366" s="184">
        <v>0.41199999999999998</v>
      </c>
      <c r="H366" s="184">
        <v>0.41199999999999998</v>
      </c>
      <c r="I366" s="184">
        <v>0.41199999999999998</v>
      </c>
      <c r="J366" s="184">
        <v>0.41199999999999998</v>
      </c>
      <c r="K366" s="184">
        <v>0.41199999999999998</v>
      </c>
      <c r="L366" s="184">
        <v>0.41199999999999998</v>
      </c>
      <c r="M366" s="184">
        <v>0.41199999999999998</v>
      </c>
      <c r="N366" s="184">
        <v>0.41199999999999998</v>
      </c>
      <c r="P366" s="119">
        <f t="shared" si="5"/>
        <v>0.41199999999999998</v>
      </c>
    </row>
    <row r="367" spans="2:16" x14ac:dyDescent="0.25">
      <c r="B367" s="184">
        <v>2270005010</v>
      </c>
      <c r="C367" s="184">
        <v>25</v>
      </c>
      <c r="D367" s="184">
        <v>50</v>
      </c>
      <c r="E367" s="184">
        <v>0.41199999999999998</v>
      </c>
      <c r="F367" s="184">
        <v>0.41199999999999998</v>
      </c>
      <c r="G367" s="184">
        <v>0.41199999999999998</v>
      </c>
      <c r="H367" s="184">
        <v>0.41199999999999998</v>
      </c>
      <c r="I367" s="184">
        <v>0.41199999999999998</v>
      </c>
      <c r="J367" s="184">
        <v>0.41199999999999998</v>
      </c>
      <c r="K367" s="184">
        <v>0.41199999999999998</v>
      </c>
      <c r="L367" s="184">
        <v>0.41199999999999998</v>
      </c>
      <c r="M367" s="184">
        <v>0.41199999999999998</v>
      </c>
      <c r="N367" s="184">
        <v>0.41199999999999998</v>
      </c>
      <c r="P367" s="119">
        <f t="shared" si="5"/>
        <v>0.41199999999999998</v>
      </c>
    </row>
    <row r="368" spans="2:16" x14ac:dyDescent="0.25">
      <c r="B368" s="184">
        <v>2270005010</v>
      </c>
      <c r="C368" s="184">
        <v>50</v>
      </c>
      <c r="D368" s="184">
        <v>100</v>
      </c>
      <c r="E368" s="184">
        <v>0.41199999999999998</v>
      </c>
      <c r="F368" s="184">
        <v>0.41199999999999998</v>
      </c>
      <c r="G368" s="184">
        <v>0.41199999999999998</v>
      </c>
      <c r="H368" s="184">
        <v>0.41199999999999998</v>
      </c>
      <c r="I368" s="184">
        <v>0.41199999999999998</v>
      </c>
      <c r="J368" s="184">
        <v>0.41199999999999998</v>
      </c>
      <c r="K368" s="184">
        <v>0.41199999999999998</v>
      </c>
      <c r="L368" s="184">
        <v>0.41199999999999998</v>
      </c>
      <c r="M368" s="184">
        <v>0.41199999999999998</v>
      </c>
      <c r="N368" s="184">
        <v>0.41199999999999998</v>
      </c>
      <c r="P368" s="119">
        <f t="shared" si="5"/>
        <v>0.41199999999999998</v>
      </c>
    </row>
    <row r="369" spans="2:16" x14ac:dyDescent="0.25">
      <c r="B369" s="184">
        <v>2270005010</v>
      </c>
      <c r="C369" s="184">
        <v>100</v>
      </c>
      <c r="D369" s="184">
        <v>175</v>
      </c>
      <c r="E369" s="184">
        <v>0.371</v>
      </c>
      <c r="F369" s="184">
        <v>0.371</v>
      </c>
      <c r="G369" s="184">
        <v>0.371</v>
      </c>
      <c r="H369" s="184">
        <v>0.371</v>
      </c>
      <c r="I369" s="184">
        <v>0.371</v>
      </c>
      <c r="J369" s="184">
        <v>0.371</v>
      </c>
      <c r="K369" s="184">
        <v>0.371</v>
      </c>
      <c r="L369" s="184">
        <v>0.371</v>
      </c>
      <c r="M369" s="184">
        <v>0.371</v>
      </c>
      <c r="N369" s="184">
        <v>0.371</v>
      </c>
      <c r="P369" s="119">
        <f t="shared" si="5"/>
        <v>0.371</v>
      </c>
    </row>
    <row r="370" spans="2:16" x14ac:dyDescent="0.25">
      <c r="B370" s="184">
        <v>2270005010</v>
      </c>
      <c r="C370" s="184">
        <v>175</v>
      </c>
      <c r="D370" s="184">
        <v>300</v>
      </c>
      <c r="E370" s="184">
        <v>0.371</v>
      </c>
      <c r="F370" s="184">
        <v>0.371</v>
      </c>
      <c r="G370" s="184">
        <v>0.371</v>
      </c>
      <c r="H370" s="184">
        <v>0.371</v>
      </c>
      <c r="I370" s="184">
        <v>0.371</v>
      </c>
      <c r="J370" s="184">
        <v>0.371</v>
      </c>
      <c r="K370" s="184">
        <v>0.371</v>
      </c>
      <c r="L370" s="184">
        <v>0.371</v>
      </c>
      <c r="M370" s="184">
        <v>0.371</v>
      </c>
      <c r="N370" s="184">
        <v>0.371</v>
      </c>
      <c r="P370" s="119">
        <f t="shared" si="5"/>
        <v>0.371</v>
      </c>
    </row>
    <row r="371" spans="2:16" x14ac:dyDescent="0.25">
      <c r="B371" s="184">
        <v>2270005010</v>
      </c>
      <c r="C371" s="184">
        <v>300</v>
      </c>
      <c r="D371" s="184">
        <v>600</v>
      </c>
      <c r="E371" s="184">
        <v>0.371</v>
      </c>
      <c r="F371" s="184">
        <v>0.371</v>
      </c>
      <c r="G371" s="184">
        <v>0.371</v>
      </c>
      <c r="H371" s="184">
        <v>0.371</v>
      </c>
      <c r="I371" s="184">
        <v>0.371</v>
      </c>
      <c r="J371" s="184">
        <v>0.371</v>
      </c>
      <c r="K371" s="184">
        <v>0.371</v>
      </c>
      <c r="L371" s="184">
        <v>0.371</v>
      </c>
      <c r="M371" s="184">
        <v>0.371</v>
      </c>
      <c r="N371" s="184">
        <v>0.371</v>
      </c>
      <c r="P371" s="119">
        <f t="shared" si="5"/>
        <v>0.371</v>
      </c>
    </row>
    <row r="372" spans="2:16" x14ac:dyDescent="0.25">
      <c r="B372" s="184">
        <v>2270005010</v>
      </c>
      <c r="C372" s="184">
        <v>600</v>
      </c>
      <c r="D372" s="184">
        <v>750</v>
      </c>
      <c r="E372" s="184">
        <v>0.371</v>
      </c>
      <c r="F372" s="184">
        <v>0.371</v>
      </c>
      <c r="G372" s="184">
        <v>0.371</v>
      </c>
      <c r="H372" s="184">
        <v>0.371</v>
      </c>
      <c r="I372" s="184">
        <v>0.371</v>
      </c>
      <c r="J372" s="184">
        <v>0.371</v>
      </c>
      <c r="K372" s="184">
        <v>0.371</v>
      </c>
      <c r="L372" s="184">
        <v>0.371</v>
      </c>
      <c r="M372" s="184">
        <v>0.371</v>
      </c>
      <c r="N372" s="184">
        <v>0.371</v>
      </c>
      <c r="P372" s="119">
        <f t="shared" si="5"/>
        <v>0.371</v>
      </c>
    </row>
    <row r="373" spans="2:16" x14ac:dyDescent="0.25">
      <c r="B373" s="184">
        <v>2270005010</v>
      </c>
      <c r="C373" s="184">
        <v>750</v>
      </c>
      <c r="D373" s="184">
        <v>9999</v>
      </c>
      <c r="E373" s="184">
        <v>0.371</v>
      </c>
      <c r="F373" s="184">
        <v>0.371</v>
      </c>
      <c r="G373" s="184">
        <v>0.371</v>
      </c>
      <c r="H373" s="184">
        <v>0.371</v>
      </c>
      <c r="I373" s="184">
        <v>0.371</v>
      </c>
      <c r="J373" s="184">
        <v>0.371</v>
      </c>
      <c r="K373" s="184">
        <v>0.371</v>
      </c>
      <c r="L373" s="184">
        <v>0.371</v>
      </c>
      <c r="M373" s="184">
        <v>0.371</v>
      </c>
      <c r="N373" s="184">
        <v>0.371</v>
      </c>
      <c r="P373" s="119">
        <f t="shared" si="5"/>
        <v>0.371</v>
      </c>
    </row>
    <row r="374" spans="2:16" x14ac:dyDescent="0.25">
      <c r="B374" s="184">
        <v>2270005015</v>
      </c>
      <c r="C374" s="184">
        <v>0</v>
      </c>
      <c r="D374" s="184">
        <v>11</v>
      </c>
      <c r="E374" s="184">
        <v>0.41199999999999998</v>
      </c>
      <c r="F374" s="184">
        <v>0.41199999999999998</v>
      </c>
      <c r="G374" s="184">
        <v>0.41199999999999998</v>
      </c>
      <c r="H374" s="184">
        <v>0.41199999999999998</v>
      </c>
      <c r="I374" s="184">
        <v>0.41199999999999998</v>
      </c>
      <c r="J374" s="184">
        <v>0.41199999999999998</v>
      </c>
      <c r="K374" s="184">
        <v>0.41199999999999998</v>
      </c>
      <c r="L374" s="184">
        <v>0.41199999999999998</v>
      </c>
      <c r="M374" s="184">
        <v>0.41199999999999998</v>
      </c>
      <c r="N374" s="184">
        <v>0.41199999999999998</v>
      </c>
      <c r="P374" s="119">
        <f t="shared" si="5"/>
        <v>0.41199999999999998</v>
      </c>
    </row>
    <row r="375" spans="2:16" x14ac:dyDescent="0.25">
      <c r="B375" s="184">
        <v>2270005015</v>
      </c>
      <c r="C375" s="184">
        <v>11</v>
      </c>
      <c r="D375" s="184">
        <v>16</v>
      </c>
      <c r="E375" s="184">
        <v>0.41199999999999998</v>
      </c>
      <c r="F375" s="184">
        <v>0.41199999999999998</v>
      </c>
      <c r="G375" s="184">
        <v>0.41199999999999998</v>
      </c>
      <c r="H375" s="184">
        <v>0.41199999999999998</v>
      </c>
      <c r="I375" s="184">
        <v>0.41199999999999998</v>
      </c>
      <c r="J375" s="184">
        <v>0.41199999999999998</v>
      </c>
      <c r="K375" s="184">
        <v>0.41199999999999998</v>
      </c>
      <c r="L375" s="184">
        <v>0.41199999999999998</v>
      </c>
      <c r="M375" s="184">
        <v>0.41199999999999998</v>
      </c>
      <c r="N375" s="184">
        <v>0.41199999999999998</v>
      </c>
      <c r="P375" s="119">
        <f t="shared" si="5"/>
        <v>0.41199999999999998</v>
      </c>
    </row>
    <row r="376" spans="2:16" x14ac:dyDescent="0.25">
      <c r="B376" s="184">
        <v>2270005015</v>
      </c>
      <c r="C376" s="184">
        <v>16</v>
      </c>
      <c r="D376" s="184">
        <v>25</v>
      </c>
      <c r="E376" s="184">
        <v>0.41199999999999998</v>
      </c>
      <c r="F376" s="184">
        <v>0.41199999999999998</v>
      </c>
      <c r="G376" s="184">
        <v>0.41199999999999998</v>
      </c>
      <c r="H376" s="184">
        <v>0.41199999999999998</v>
      </c>
      <c r="I376" s="184">
        <v>0.41199999999999998</v>
      </c>
      <c r="J376" s="184">
        <v>0.41199999999999998</v>
      </c>
      <c r="K376" s="184">
        <v>0.41199999999999998</v>
      </c>
      <c r="L376" s="184">
        <v>0.41199999999999998</v>
      </c>
      <c r="M376" s="184">
        <v>0.41199999999999998</v>
      </c>
      <c r="N376" s="184">
        <v>0.41199999999999998</v>
      </c>
      <c r="P376" s="119">
        <f t="shared" si="5"/>
        <v>0.41199999999999998</v>
      </c>
    </row>
    <row r="377" spans="2:16" x14ac:dyDescent="0.25">
      <c r="B377" s="184">
        <v>2270005015</v>
      </c>
      <c r="C377" s="184">
        <v>25</v>
      </c>
      <c r="D377" s="184">
        <v>50</v>
      </c>
      <c r="E377" s="184">
        <v>0.41199999999999998</v>
      </c>
      <c r="F377" s="184">
        <v>0.41199999999999998</v>
      </c>
      <c r="G377" s="184">
        <v>0.41199999999999998</v>
      </c>
      <c r="H377" s="184">
        <v>0.41199999999999998</v>
      </c>
      <c r="I377" s="184">
        <v>0.41199999999999998</v>
      </c>
      <c r="J377" s="184">
        <v>0.41199999999999998</v>
      </c>
      <c r="K377" s="184">
        <v>0.41199999999999998</v>
      </c>
      <c r="L377" s="184">
        <v>0.41199999999999998</v>
      </c>
      <c r="M377" s="184">
        <v>0.41199999999999998</v>
      </c>
      <c r="N377" s="184">
        <v>0.41199999999999998</v>
      </c>
      <c r="P377" s="119">
        <f t="shared" si="5"/>
        <v>0.41199999999999998</v>
      </c>
    </row>
    <row r="378" spans="2:16" x14ac:dyDescent="0.25">
      <c r="B378" s="184">
        <v>2270005015</v>
      </c>
      <c r="C378" s="184">
        <v>50</v>
      </c>
      <c r="D378" s="184">
        <v>100</v>
      </c>
      <c r="E378" s="184">
        <v>0.41199999999999998</v>
      </c>
      <c r="F378" s="184">
        <v>0.41199999999999998</v>
      </c>
      <c r="G378" s="184">
        <v>0.41199999999999998</v>
      </c>
      <c r="H378" s="184">
        <v>0.41199999999999998</v>
      </c>
      <c r="I378" s="184">
        <v>0.41199999999999998</v>
      </c>
      <c r="J378" s="184">
        <v>0.41199999999999998</v>
      </c>
      <c r="K378" s="184">
        <v>0.41199999999999998</v>
      </c>
      <c r="L378" s="184">
        <v>0.41199999999999998</v>
      </c>
      <c r="M378" s="184">
        <v>0.41199999999999998</v>
      </c>
      <c r="N378" s="184">
        <v>0.41199999999999998</v>
      </c>
      <c r="P378" s="119">
        <f t="shared" si="5"/>
        <v>0.41199999999999998</v>
      </c>
    </row>
    <row r="379" spans="2:16" x14ac:dyDescent="0.25">
      <c r="B379" s="184">
        <v>2270005015</v>
      </c>
      <c r="C379" s="184">
        <v>100</v>
      </c>
      <c r="D379" s="184">
        <v>175</v>
      </c>
      <c r="E379" s="184">
        <v>0.371</v>
      </c>
      <c r="F379" s="184">
        <v>0.371</v>
      </c>
      <c r="G379" s="184">
        <v>0.371</v>
      </c>
      <c r="H379" s="184">
        <v>0.371</v>
      </c>
      <c r="I379" s="184">
        <v>0.371</v>
      </c>
      <c r="J379" s="184">
        <v>0.371</v>
      </c>
      <c r="K379" s="184">
        <v>0.371</v>
      </c>
      <c r="L379" s="184">
        <v>0.371</v>
      </c>
      <c r="M379" s="184">
        <v>0.371</v>
      </c>
      <c r="N379" s="184">
        <v>0.371</v>
      </c>
      <c r="P379" s="119">
        <f t="shared" si="5"/>
        <v>0.371</v>
      </c>
    </row>
    <row r="380" spans="2:16" x14ac:dyDescent="0.25">
      <c r="B380" s="184">
        <v>2270005015</v>
      </c>
      <c r="C380" s="184">
        <v>175</v>
      </c>
      <c r="D380" s="184">
        <v>300</v>
      </c>
      <c r="E380" s="184">
        <v>0.371</v>
      </c>
      <c r="F380" s="184">
        <v>0.371</v>
      </c>
      <c r="G380" s="184">
        <v>0.371</v>
      </c>
      <c r="H380" s="184">
        <v>0.371</v>
      </c>
      <c r="I380" s="184">
        <v>0.371</v>
      </c>
      <c r="J380" s="184">
        <v>0.371</v>
      </c>
      <c r="K380" s="184">
        <v>0.371</v>
      </c>
      <c r="L380" s="184">
        <v>0.371</v>
      </c>
      <c r="M380" s="184">
        <v>0.371</v>
      </c>
      <c r="N380" s="184">
        <v>0.371</v>
      </c>
      <c r="P380" s="119">
        <f t="shared" si="5"/>
        <v>0.371</v>
      </c>
    </row>
    <row r="381" spans="2:16" x14ac:dyDescent="0.25">
      <c r="B381" s="184">
        <v>2270005015</v>
      </c>
      <c r="C381" s="184">
        <v>300</v>
      </c>
      <c r="D381" s="184">
        <v>600</v>
      </c>
      <c r="E381" s="184">
        <v>0.371</v>
      </c>
      <c r="F381" s="184">
        <v>0.371</v>
      </c>
      <c r="G381" s="184">
        <v>0.371</v>
      </c>
      <c r="H381" s="184">
        <v>0.371</v>
      </c>
      <c r="I381" s="184">
        <v>0.371</v>
      </c>
      <c r="J381" s="184">
        <v>0.371</v>
      </c>
      <c r="K381" s="184">
        <v>0.371</v>
      </c>
      <c r="L381" s="184">
        <v>0.371</v>
      </c>
      <c r="M381" s="184">
        <v>0.371</v>
      </c>
      <c r="N381" s="184">
        <v>0.371</v>
      </c>
      <c r="P381" s="119">
        <f t="shared" si="5"/>
        <v>0.371</v>
      </c>
    </row>
    <row r="382" spans="2:16" x14ac:dyDescent="0.25">
      <c r="B382" s="184">
        <v>2270005015</v>
      </c>
      <c r="C382" s="184">
        <v>600</v>
      </c>
      <c r="D382" s="184">
        <v>750</v>
      </c>
      <c r="E382" s="184">
        <v>0.371</v>
      </c>
      <c r="F382" s="184">
        <v>0.371</v>
      </c>
      <c r="G382" s="184">
        <v>0.371</v>
      </c>
      <c r="H382" s="184">
        <v>0.371</v>
      </c>
      <c r="I382" s="184">
        <v>0.371</v>
      </c>
      <c r="J382" s="184">
        <v>0.371</v>
      </c>
      <c r="K382" s="184">
        <v>0.371</v>
      </c>
      <c r="L382" s="184">
        <v>0.371</v>
      </c>
      <c r="M382" s="184">
        <v>0.371</v>
      </c>
      <c r="N382" s="184">
        <v>0.371</v>
      </c>
      <c r="P382" s="119">
        <f t="shared" si="5"/>
        <v>0.371</v>
      </c>
    </row>
    <row r="383" spans="2:16" x14ac:dyDescent="0.25">
      <c r="B383" s="184">
        <v>2270005015</v>
      </c>
      <c r="C383" s="184">
        <v>750</v>
      </c>
      <c r="D383" s="184">
        <v>9999</v>
      </c>
      <c r="E383" s="184">
        <v>0.371</v>
      </c>
      <c r="F383" s="184">
        <v>0.371</v>
      </c>
      <c r="G383" s="184">
        <v>0.371</v>
      </c>
      <c r="H383" s="184">
        <v>0.371</v>
      </c>
      <c r="I383" s="184">
        <v>0.371</v>
      </c>
      <c r="J383" s="184">
        <v>0.371</v>
      </c>
      <c r="K383" s="184">
        <v>0.371</v>
      </c>
      <c r="L383" s="184">
        <v>0.371</v>
      </c>
      <c r="M383" s="184">
        <v>0.371</v>
      </c>
      <c r="N383" s="184">
        <v>0.371</v>
      </c>
      <c r="P383" s="119">
        <f t="shared" si="5"/>
        <v>0.371</v>
      </c>
    </row>
    <row r="384" spans="2:16" x14ac:dyDescent="0.25">
      <c r="B384" s="184">
        <v>2270005020</v>
      </c>
      <c r="C384" s="184">
        <v>0</v>
      </c>
      <c r="D384" s="184">
        <v>11</v>
      </c>
      <c r="E384" s="184">
        <v>0.41199999999999998</v>
      </c>
      <c r="F384" s="184">
        <v>0.41199999999999998</v>
      </c>
      <c r="G384" s="184">
        <v>0.41199999999999998</v>
      </c>
      <c r="H384" s="184">
        <v>0.41199999999999998</v>
      </c>
      <c r="I384" s="184">
        <v>0.41199999999999998</v>
      </c>
      <c r="J384" s="184">
        <v>0.41199999999999998</v>
      </c>
      <c r="K384" s="184">
        <v>0.41199999999999998</v>
      </c>
      <c r="L384" s="184">
        <v>0.41199999999999998</v>
      </c>
      <c r="M384" s="184">
        <v>0.41199999999999998</v>
      </c>
      <c r="N384" s="184">
        <v>0.41199999999999998</v>
      </c>
      <c r="P384" s="119">
        <f t="shared" si="5"/>
        <v>0.41199999999999998</v>
      </c>
    </row>
    <row r="385" spans="2:16" x14ac:dyDescent="0.25">
      <c r="B385" s="184">
        <v>2270005020</v>
      </c>
      <c r="C385" s="184">
        <v>11</v>
      </c>
      <c r="D385" s="184">
        <v>16</v>
      </c>
      <c r="E385" s="184">
        <v>0.41199999999999998</v>
      </c>
      <c r="F385" s="184">
        <v>0.41199999999999998</v>
      </c>
      <c r="G385" s="184">
        <v>0.41199999999999998</v>
      </c>
      <c r="H385" s="184">
        <v>0.41199999999999998</v>
      </c>
      <c r="I385" s="184">
        <v>0.41199999999999998</v>
      </c>
      <c r="J385" s="184">
        <v>0.41199999999999998</v>
      </c>
      <c r="K385" s="184">
        <v>0.41199999999999998</v>
      </c>
      <c r="L385" s="184">
        <v>0.41199999999999998</v>
      </c>
      <c r="M385" s="184">
        <v>0.41199999999999998</v>
      </c>
      <c r="N385" s="184">
        <v>0.41199999999999998</v>
      </c>
      <c r="P385" s="119">
        <f t="shared" si="5"/>
        <v>0.41199999999999998</v>
      </c>
    </row>
    <row r="386" spans="2:16" x14ac:dyDescent="0.25">
      <c r="B386" s="184">
        <v>2270005020</v>
      </c>
      <c r="C386" s="184">
        <v>16</v>
      </c>
      <c r="D386" s="184">
        <v>25</v>
      </c>
      <c r="E386" s="184">
        <v>0.41199999999999998</v>
      </c>
      <c r="F386" s="184">
        <v>0.41199999999999998</v>
      </c>
      <c r="G386" s="184">
        <v>0.41199999999999998</v>
      </c>
      <c r="H386" s="184">
        <v>0.41199999999999998</v>
      </c>
      <c r="I386" s="184">
        <v>0.41199999999999998</v>
      </c>
      <c r="J386" s="184">
        <v>0.41199999999999998</v>
      </c>
      <c r="K386" s="184">
        <v>0.41199999999999998</v>
      </c>
      <c r="L386" s="184">
        <v>0.41199999999999998</v>
      </c>
      <c r="M386" s="184">
        <v>0.41199999999999998</v>
      </c>
      <c r="N386" s="184">
        <v>0.41199999999999998</v>
      </c>
      <c r="P386" s="119">
        <f t="shared" si="5"/>
        <v>0.41199999999999998</v>
      </c>
    </row>
    <row r="387" spans="2:16" x14ac:dyDescent="0.25">
      <c r="B387" s="184">
        <v>2270005020</v>
      </c>
      <c r="C387" s="184">
        <v>25</v>
      </c>
      <c r="D387" s="184">
        <v>50</v>
      </c>
      <c r="E387" s="184">
        <v>0.41199999999999998</v>
      </c>
      <c r="F387" s="184">
        <v>0.41199999999999998</v>
      </c>
      <c r="G387" s="184">
        <v>0.41199999999999998</v>
      </c>
      <c r="H387" s="184">
        <v>0.41199999999999998</v>
      </c>
      <c r="I387" s="184">
        <v>0.41199999999999998</v>
      </c>
      <c r="J387" s="184">
        <v>0.41199999999999998</v>
      </c>
      <c r="K387" s="184">
        <v>0.41199999999999998</v>
      </c>
      <c r="L387" s="184">
        <v>0.41199999999999998</v>
      </c>
      <c r="M387" s="184">
        <v>0.41199999999999998</v>
      </c>
      <c r="N387" s="184">
        <v>0.41199999999999998</v>
      </c>
      <c r="P387" s="119">
        <f t="shared" si="5"/>
        <v>0.41199999999999998</v>
      </c>
    </row>
    <row r="388" spans="2:16" x14ac:dyDescent="0.25">
      <c r="B388" s="184">
        <v>2270005020</v>
      </c>
      <c r="C388" s="184">
        <v>50</v>
      </c>
      <c r="D388" s="184">
        <v>100</v>
      </c>
      <c r="E388" s="184">
        <v>0.41199999999999998</v>
      </c>
      <c r="F388" s="184">
        <v>0.41199999999999998</v>
      </c>
      <c r="G388" s="184">
        <v>0.41199999999999998</v>
      </c>
      <c r="H388" s="184">
        <v>0.41199999999999998</v>
      </c>
      <c r="I388" s="184">
        <v>0.41199999999999998</v>
      </c>
      <c r="J388" s="184">
        <v>0.41199999999999998</v>
      </c>
      <c r="K388" s="184">
        <v>0.41199999999999998</v>
      </c>
      <c r="L388" s="184">
        <v>0.41199999999999998</v>
      </c>
      <c r="M388" s="184">
        <v>0.41199999999999998</v>
      </c>
      <c r="N388" s="184">
        <v>0.41199999999999998</v>
      </c>
      <c r="P388" s="119">
        <f t="shared" si="5"/>
        <v>0.41199999999999998</v>
      </c>
    </row>
    <row r="389" spans="2:16" x14ac:dyDescent="0.25">
      <c r="B389" s="184">
        <v>2270005020</v>
      </c>
      <c r="C389" s="184">
        <v>100</v>
      </c>
      <c r="D389" s="184">
        <v>175</v>
      </c>
      <c r="E389" s="184">
        <v>0.371</v>
      </c>
      <c r="F389" s="184">
        <v>0.371</v>
      </c>
      <c r="G389" s="184">
        <v>0.371</v>
      </c>
      <c r="H389" s="184">
        <v>0.371</v>
      </c>
      <c r="I389" s="184">
        <v>0.371</v>
      </c>
      <c r="J389" s="184">
        <v>0.371</v>
      </c>
      <c r="K389" s="184">
        <v>0.371</v>
      </c>
      <c r="L389" s="184">
        <v>0.371</v>
      </c>
      <c r="M389" s="184">
        <v>0.371</v>
      </c>
      <c r="N389" s="184">
        <v>0.371</v>
      </c>
      <c r="P389" s="119">
        <f t="shared" si="5"/>
        <v>0.371</v>
      </c>
    </row>
    <row r="390" spans="2:16" x14ac:dyDescent="0.25">
      <c r="B390" s="184">
        <v>2270005020</v>
      </c>
      <c r="C390" s="184">
        <v>175</v>
      </c>
      <c r="D390" s="184">
        <v>300</v>
      </c>
      <c r="E390" s="184">
        <v>0.371</v>
      </c>
      <c r="F390" s="184">
        <v>0.371</v>
      </c>
      <c r="G390" s="184">
        <v>0.371</v>
      </c>
      <c r="H390" s="184">
        <v>0.371</v>
      </c>
      <c r="I390" s="184">
        <v>0.371</v>
      </c>
      <c r="J390" s="184">
        <v>0.371</v>
      </c>
      <c r="K390" s="184">
        <v>0.371</v>
      </c>
      <c r="L390" s="184">
        <v>0.371</v>
      </c>
      <c r="M390" s="184">
        <v>0.371</v>
      </c>
      <c r="N390" s="184">
        <v>0.371</v>
      </c>
      <c r="P390" s="119">
        <f t="shared" si="5"/>
        <v>0.371</v>
      </c>
    </row>
    <row r="391" spans="2:16" x14ac:dyDescent="0.25">
      <c r="B391" s="184">
        <v>2270005020</v>
      </c>
      <c r="C391" s="184">
        <v>300</v>
      </c>
      <c r="D391" s="184">
        <v>600</v>
      </c>
      <c r="E391" s="184">
        <v>0.371</v>
      </c>
      <c r="F391" s="184">
        <v>0.371</v>
      </c>
      <c r="G391" s="184">
        <v>0.371</v>
      </c>
      <c r="H391" s="184">
        <v>0.371</v>
      </c>
      <c r="I391" s="184">
        <v>0.371</v>
      </c>
      <c r="J391" s="184">
        <v>0.371</v>
      </c>
      <c r="K391" s="184">
        <v>0.371</v>
      </c>
      <c r="L391" s="184">
        <v>0.371</v>
      </c>
      <c r="M391" s="184">
        <v>0.371</v>
      </c>
      <c r="N391" s="184">
        <v>0.371</v>
      </c>
      <c r="P391" s="119">
        <f t="shared" si="5"/>
        <v>0.371</v>
      </c>
    </row>
    <row r="392" spans="2:16" x14ac:dyDescent="0.25">
      <c r="B392" s="184">
        <v>2270005020</v>
      </c>
      <c r="C392" s="184">
        <v>600</v>
      </c>
      <c r="D392" s="184">
        <v>750</v>
      </c>
      <c r="E392" s="184">
        <v>0.371</v>
      </c>
      <c r="F392" s="184">
        <v>0.371</v>
      </c>
      <c r="G392" s="184">
        <v>0.371</v>
      </c>
      <c r="H392" s="184">
        <v>0.371</v>
      </c>
      <c r="I392" s="184">
        <v>0.371</v>
      </c>
      <c r="J392" s="184">
        <v>0.371</v>
      </c>
      <c r="K392" s="184">
        <v>0.371</v>
      </c>
      <c r="L392" s="184">
        <v>0.371</v>
      </c>
      <c r="M392" s="184">
        <v>0.371</v>
      </c>
      <c r="N392" s="184">
        <v>0.371</v>
      </c>
      <c r="P392" s="119">
        <f t="shared" si="5"/>
        <v>0.371</v>
      </c>
    </row>
    <row r="393" spans="2:16" x14ac:dyDescent="0.25">
      <c r="B393" s="184">
        <v>2270005020</v>
      </c>
      <c r="C393" s="184">
        <v>750</v>
      </c>
      <c r="D393" s="184">
        <v>9999</v>
      </c>
      <c r="E393" s="184">
        <v>0.371</v>
      </c>
      <c r="F393" s="184">
        <v>0.371</v>
      </c>
      <c r="G393" s="184">
        <v>0.371</v>
      </c>
      <c r="H393" s="184">
        <v>0.371</v>
      </c>
      <c r="I393" s="184">
        <v>0.371</v>
      </c>
      <c r="J393" s="184">
        <v>0.371</v>
      </c>
      <c r="K393" s="184">
        <v>0.371</v>
      </c>
      <c r="L393" s="184">
        <v>0.371</v>
      </c>
      <c r="M393" s="184">
        <v>0.371</v>
      </c>
      <c r="N393" s="184">
        <v>0.371</v>
      </c>
      <c r="P393" s="119">
        <f t="shared" ref="P393:P456" si="6">H393*$G$2+I393*$G$3+K393*$G$4</f>
        <v>0.371</v>
      </c>
    </row>
    <row r="394" spans="2:16" x14ac:dyDescent="0.25">
      <c r="B394" s="184">
        <v>2270005025</v>
      </c>
      <c r="C394" s="184">
        <v>0</v>
      </c>
      <c r="D394" s="184">
        <v>11</v>
      </c>
      <c r="E394" s="184">
        <v>0.41199999999999998</v>
      </c>
      <c r="F394" s="184">
        <v>0.41199999999999998</v>
      </c>
      <c r="G394" s="184">
        <v>0.41199999999999998</v>
      </c>
      <c r="H394" s="184">
        <v>0.41199999999999998</v>
      </c>
      <c r="I394" s="184">
        <v>0.41199999999999998</v>
      </c>
      <c r="J394" s="184">
        <v>0.41199999999999998</v>
      </c>
      <c r="K394" s="184">
        <v>0.41199999999999998</v>
      </c>
      <c r="L394" s="184">
        <v>0.41199999999999998</v>
      </c>
      <c r="M394" s="184">
        <v>0.41199999999999998</v>
      </c>
      <c r="N394" s="184">
        <v>0.41199999999999998</v>
      </c>
      <c r="P394" s="119">
        <f t="shared" si="6"/>
        <v>0.41199999999999998</v>
      </c>
    </row>
    <row r="395" spans="2:16" x14ac:dyDescent="0.25">
      <c r="B395" s="184">
        <v>2270005025</v>
      </c>
      <c r="C395" s="184">
        <v>11</v>
      </c>
      <c r="D395" s="184">
        <v>16</v>
      </c>
      <c r="E395" s="184">
        <v>0.41199999999999998</v>
      </c>
      <c r="F395" s="184">
        <v>0.41199999999999998</v>
      </c>
      <c r="G395" s="184">
        <v>0.41199999999999998</v>
      </c>
      <c r="H395" s="184">
        <v>0.41199999999999998</v>
      </c>
      <c r="I395" s="184">
        <v>0.41199999999999998</v>
      </c>
      <c r="J395" s="184">
        <v>0.41199999999999998</v>
      </c>
      <c r="K395" s="184">
        <v>0.41199999999999998</v>
      </c>
      <c r="L395" s="184">
        <v>0.41199999999999998</v>
      </c>
      <c r="M395" s="184">
        <v>0.41199999999999998</v>
      </c>
      <c r="N395" s="184">
        <v>0.41199999999999998</v>
      </c>
      <c r="P395" s="119">
        <f t="shared" si="6"/>
        <v>0.41199999999999998</v>
      </c>
    </row>
    <row r="396" spans="2:16" x14ac:dyDescent="0.25">
      <c r="B396" s="184">
        <v>2270005025</v>
      </c>
      <c r="C396" s="184">
        <v>16</v>
      </c>
      <c r="D396" s="184">
        <v>25</v>
      </c>
      <c r="E396" s="184">
        <v>0.41199999999999998</v>
      </c>
      <c r="F396" s="184">
        <v>0.41199999999999998</v>
      </c>
      <c r="G396" s="184">
        <v>0.41199999999999998</v>
      </c>
      <c r="H396" s="184">
        <v>0.41199999999999998</v>
      </c>
      <c r="I396" s="184">
        <v>0.41199999999999998</v>
      </c>
      <c r="J396" s="184">
        <v>0.41199999999999998</v>
      </c>
      <c r="K396" s="184">
        <v>0.41199999999999998</v>
      </c>
      <c r="L396" s="184">
        <v>0.41199999999999998</v>
      </c>
      <c r="M396" s="184">
        <v>0.41199999999999998</v>
      </c>
      <c r="N396" s="184">
        <v>0.41199999999999998</v>
      </c>
      <c r="P396" s="119">
        <f t="shared" si="6"/>
        <v>0.41199999999999998</v>
      </c>
    </row>
    <row r="397" spans="2:16" x14ac:dyDescent="0.25">
      <c r="B397" s="184">
        <v>2270005025</v>
      </c>
      <c r="C397" s="184">
        <v>25</v>
      </c>
      <c r="D397" s="184">
        <v>50</v>
      </c>
      <c r="E397" s="184">
        <v>0.41199999999999998</v>
      </c>
      <c r="F397" s="184">
        <v>0.41199999999999998</v>
      </c>
      <c r="G397" s="184">
        <v>0.41199999999999998</v>
      </c>
      <c r="H397" s="184">
        <v>0.41199999999999998</v>
      </c>
      <c r="I397" s="184">
        <v>0.41199999999999998</v>
      </c>
      <c r="J397" s="184">
        <v>0.41199999999999998</v>
      </c>
      <c r="K397" s="184">
        <v>0.41199999999999998</v>
      </c>
      <c r="L397" s="184">
        <v>0.41199999999999998</v>
      </c>
      <c r="M397" s="184">
        <v>0.41199999999999998</v>
      </c>
      <c r="N397" s="184">
        <v>0.41199999999999998</v>
      </c>
      <c r="P397" s="119">
        <f t="shared" si="6"/>
        <v>0.41199999999999998</v>
      </c>
    </row>
    <row r="398" spans="2:16" x14ac:dyDescent="0.25">
      <c r="B398" s="184">
        <v>2270005025</v>
      </c>
      <c r="C398" s="184">
        <v>50</v>
      </c>
      <c r="D398" s="184">
        <v>100</v>
      </c>
      <c r="E398" s="184">
        <v>0.41199999999999998</v>
      </c>
      <c r="F398" s="184">
        <v>0.41199999999999998</v>
      </c>
      <c r="G398" s="184">
        <v>0.41199999999999998</v>
      </c>
      <c r="H398" s="184">
        <v>0.41199999999999998</v>
      </c>
      <c r="I398" s="184">
        <v>0.41199999999999998</v>
      </c>
      <c r="J398" s="184">
        <v>0.41199999999999998</v>
      </c>
      <c r="K398" s="184">
        <v>0.41199999999999998</v>
      </c>
      <c r="L398" s="184">
        <v>0.41199999999999998</v>
      </c>
      <c r="M398" s="184">
        <v>0.41199999999999998</v>
      </c>
      <c r="N398" s="184">
        <v>0.41199999999999998</v>
      </c>
      <c r="P398" s="119">
        <f t="shared" si="6"/>
        <v>0.41199999999999998</v>
      </c>
    </row>
    <row r="399" spans="2:16" x14ac:dyDescent="0.25">
      <c r="B399" s="184">
        <v>2270005025</v>
      </c>
      <c r="C399" s="184">
        <v>100</v>
      </c>
      <c r="D399" s="184">
        <v>175</v>
      </c>
      <c r="E399" s="184">
        <v>0.371</v>
      </c>
      <c r="F399" s="184">
        <v>0.371</v>
      </c>
      <c r="G399" s="184">
        <v>0.371</v>
      </c>
      <c r="H399" s="184">
        <v>0.371</v>
      </c>
      <c r="I399" s="184">
        <v>0.371</v>
      </c>
      <c r="J399" s="184">
        <v>0.371</v>
      </c>
      <c r="K399" s="184">
        <v>0.371</v>
      </c>
      <c r="L399" s="184">
        <v>0.371</v>
      </c>
      <c r="M399" s="184">
        <v>0.371</v>
      </c>
      <c r="N399" s="184">
        <v>0.371</v>
      </c>
      <c r="P399" s="119">
        <f t="shared" si="6"/>
        <v>0.371</v>
      </c>
    </row>
    <row r="400" spans="2:16" x14ac:dyDescent="0.25">
      <c r="B400" s="184">
        <v>2270005025</v>
      </c>
      <c r="C400" s="184">
        <v>175</v>
      </c>
      <c r="D400" s="184">
        <v>300</v>
      </c>
      <c r="E400" s="184">
        <v>0.371</v>
      </c>
      <c r="F400" s="184">
        <v>0.371</v>
      </c>
      <c r="G400" s="184">
        <v>0.371</v>
      </c>
      <c r="H400" s="184">
        <v>0.371</v>
      </c>
      <c r="I400" s="184">
        <v>0.371</v>
      </c>
      <c r="J400" s="184">
        <v>0.371</v>
      </c>
      <c r="K400" s="184">
        <v>0.371</v>
      </c>
      <c r="L400" s="184">
        <v>0.371</v>
      </c>
      <c r="M400" s="184">
        <v>0.371</v>
      </c>
      <c r="N400" s="184">
        <v>0.371</v>
      </c>
      <c r="P400" s="119">
        <f t="shared" si="6"/>
        <v>0.371</v>
      </c>
    </row>
    <row r="401" spans="2:16" x14ac:dyDescent="0.25">
      <c r="B401" s="184">
        <v>2270005025</v>
      </c>
      <c r="C401" s="184">
        <v>300</v>
      </c>
      <c r="D401" s="184">
        <v>600</v>
      </c>
      <c r="E401" s="184">
        <v>0.371</v>
      </c>
      <c r="F401" s="184">
        <v>0.371</v>
      </c>
      <c r="G401" s="184">
        <v>0.371</v>
      </c>
      <c r="H401" s="184">
        <v>0.371</v>
      </c>
      <c r="I401" s="184">
        <v>0.371</v>
      </c>
      <c r="J401" s="184">
        <v>0.371</v>
      </c>
      <c r="K401" s="184">
        <v>0.371</v>
      </c>
      <c r="L401" s="184">
        <v>0.371</v>
      </c>
      <c r="M401" s="184">
        <v>0.371</v>
      </c>
      <c r="N401" s="184">
        <v>0.371</v>
      </c>
      <c r="P401" s="119">
        <f t="shared" si="6"/>
        <v>0.371</v>
      </c>
    </row>
    <row r="402" spans="2:16" x14ac:dyDescent="0.25">
      <c r="B402" s="184">
        <v>2270005025</v>
      </c>
      <c r="C402" s="184">
        <v>600</v>
      </c>
      <c r="D402" s="184">
        <v>750</v>
      </c>
      <c r="E402" s="184">
        <v>0.371</v>
      </c>
      <c r="F402" s="184">
        <v>0.371</v>
      </c>
      <c r="G402" s="184">
        <v>0.371</v>
      </c>
      <c r="H402" s="184">
        <v>0.371</v>
      </c>
      <c r="I402" s="184">
        <v>0.371</v>
      </c>
      <c r="J402" s="184">
        <v>0.371</v>
      </c>
      <c r="K402" s="184">
        <v>0.371</v>
      </c>
      <c r="L402" s="184">
        <v>0.371</v>
      </c>
      <c r="M402" s="184">
        <v>0.371</v>
      </c>
      <c r="N402" s="184">
        <v>0.371</v>
      </c>
      <c r="P402" s="119">
        <f t="shared" si="6"/>
        <v>0.371</v>
      </c>
    </row>
    <row r="403" spans="2:16" x14ac:dyDescent="0.25">
      <c r="B403" s="184">
        <v>2270005025</v>
      </c>
      <c r="C403" s="184">
        <v>750</v>
      </c>
      <c r="D403" s="184">
        <v>9999</v>
      </c>
      <c r="E403" s="184">
        <v>0.371</v>
      </c>
      <c r="F403" s="184">
        <v>0.371</v>
      </c>
      <c r="G403" s="184">
        <v>0.371</v>
      </c>
      <c r="H403" s="184">
        <v>0.371</v>
      </c>
      <c r="I403" s="184">
        <v>0.371</v>
      </c>
      <c r="J403" s="184">
        <v>0.371</v>
      </c>
      <c r="K403" s="184">
        <v>0.371</v>
      </c>
      <c r="L403" s="184">
        <v>0.371</v>
      </c>
      <c r="M403" s="184">
        <v>0.371</v>
      </c>
      <c r="N403" s="184">
        <v>0.371</v>
      </c>
      <c r="P403" s="119">
        <f t="shared" si="6"/>
        <v>0.371</v>
      </c>
    </row>
    <row r="404" spans="2:16" x14ac:dyDescent="0.25">
      <c r="B404" s="184">
        <v>2270005030</v>
      </c>
      <c r="C404" s="184">
        <v>0</v>
      </c>
      <c r="D404" s="184">
        <v>11</v>
      </c>
      <c r="E404" s="184">
        <v>0.41199999999999998</v>
      </c>
      <c r="F404" s="184">
        <v>0.41199999999999998</v>
      </c>
      <c r="G404" s="184">
        <v>0.41199999999999998</v>
      </c>
      <c r="H404" s="184">
        <v>0.41199999999999998</v>
      </c>
      <c r="I404" s="184">
        <v>0.41199999999999998</v>
      </c>
      <c r="J404" s="184">
        <v>0.41199999999999998</v>
      </c>
      <c r="K404" s="184">
        <v>0.41199999999999998</v>
      </c>
      <c r="L404" s="184">
        <v>0.41199999999999998</v>
      </c>
      <c r="M404" s="184">
        <v>0.41199999999999998</v>
      </c>
      <c r="N404" s="184">
        <v>0.41199999999999998</v>
      </c>
      <c r="P404" s="119">
        <f t="shared" si="6"/>
        <v>0.41199999999999998</v>
      </c>
    </row>
    <row r="405" spans="2:16" x14ac:dyDescent="0.25">
      <c r="B405" s="184">
        <v>2270005030</v>
      </c>
      <c r="C405" s="184">
        <v>11</v>
      </c>
      <c r="D405" s="184">
        <v>16</v>
      </c>
      <c r="E405" s="184">
        <v>0.41199999999999998</v>
      </c>
      <c r="F405" s="184">
        <v>0.41199999999999998</v>
      </c>
      <c r="G405" s="184">
        <v>0.41199999999999998</v>
      </c>
      <c r="H405" s="184">
        <v>0.41199999999999998</v>
      </c>
      <c r="I405" s="184">
        <v>0.41199999999999998</v>
      </c>
      <c r="J405" s="184">
        <v>0.41199999999999998</v>
      </c>
      <c r="K405" s="184">
        <v>0.41199999999999998</v>
      </c>
      <c r="L405" s="184">
        <v>0.41199999999999998</v>
      </c>
      <c r="M405" s="184">
        <v>0.41199999999999998</v>
      </c>
      <c r="N405" s="184">
        <v>0.41199999999999998</v>
      </c>
      <c r="P405" s="119">
        <f t="shared" si="6"/>
        <v>0.41199999999999998</v>
      </c>
    </row>
    <row r="406" spans="2:16" x14ac:dyDescent="0.25">
      <c r="B406" s="184">
        <v>2270005030</v>
      </c>
      <c r="C406" s="184">
        <v>16</v>
      </c>
      <c r="D406" s="184">
        <v>25</v>
      </c>
      <c r="E406" s="184">
        <v>0.41199999999999998</v>
      </c>
      <c r="F406" s="184">
        <v>0.41199999999999998</v>
      </c>
      <c r="G406" s="184">
        <v>0.41199999999999998</v>
      </c>
      <c r="H406" s="184">
        <v>0.41199999999999998</v>
      </c>
      <c r="I406" s="184">
        <v>0.41199999999999998</v>
      </c>
      <c r="J406" s="184">
        <v>0.41199999999999998</v>
      </c>
      <c r="K406" s="184">
        <v>0.41199999999999998</v>
      </c>
      <c r="L406" s="184">
        <v>0.41199999999999998</v>
      </c>
      <c r="M406" s="184">
        <v>0.41199999999999998</v>
      </c>
      <c r="N406" s="184">
        <v>0.41199999999999998</v>
      </c>
      <c r="P406" s="119">
        <f t="shared" si="6"/>
        <v>0.41199999999999998</v>
      </c>
    </row>
    <row r="407" spans="2:16" x14ac:dyDescent="0.25">
      <c r="B407" s="184">
        <v>2270005030</v>
      </c>
      <c r="C407" s="184">
        <v>25</v>
      </c>
      <c r="D407" s="184">
        <v>50</v>
      </c>
      <c r="E407" s="184">
        <v>0.41199999999999998</v>
      </c>
      <c r="F407" s="184">
        <v>0.41199999999999998</v>
      </c>
      <c r="G407" s="184">
        <v>0.41199999999999998</v>
      </c>
      <c r="H407" s="184">
        <v>0.41199999999999998</v>
      </c>
      <c r="I407" s="184">
        <v>0.41199999999999998</v>
      </c>
      <c r="J407" s="184">
        <v>0.41199999999999998</v>
      </c>
      <c r="K407" s="184">
        <v>0.41199999999999998</v>
      </c>
      <c r="L407" s="184">
        <v>0.41199999999999998</v>
      </c>
      <c r="M407" s="184">
        <v>0.41199999999999998</v>
      </c>
      <c r="N407" s="184">
        <v>0.41199999999999998</v>
      </c>
      <c r="P407" s="119">
        <f t="shared" si="6"/>
        <v>0.41199999999999998</v>
      </c>
    </row>
    <row r="408" spans="2:16" x14ac:dyDescent="0.25">
      <c r="B408" s="184">
        <v>2270005030</v>
      </c>
      <c r="C408" s="184">
        <v>50</v>
      </c>
      <c r="D408" s="184">
        <v>100</v>
      </c>
      <c r="E408" s="184">
        <v>0.41199999999999998</v>
      </c>
      <c r="F408" s="184">
        <v>0.41199999999999998</v>
      </c>
      <c r="G408" s="184">
        <v>0.41199999999999998</v>
      </c>
      <c r="H408" s="184">
        <v>0.41199999999999998</v>
      </c>
      <c r="I408" s="184">
        <v>0.41199999999999998</v>
      </c>
      <c r="J408" s="184">
        <v>0.41199999999999998</v>
      </c>
      <c r="K408" s="184">
        <v>0.41199999999999998</v>
      </c>
      <c r="L408" s="184">
        <v>0.41199999999999998</v>
      </c>
      <c r="M408" s="184">
        <v>0.41199999999999998</v>
      </c>
      <c r="N408" s="184">
        <v>0.41199999999999998</v>
      </c>
      <c r="P408" s="119">
        <f t="shared" si="6"/>
        <v>0.41199999999999998</v>
      </c>
    </row>
    <row r="409" spans="2:16" x14ac:dyDescent="0.25">
      <c r="B409" s="184">
        <v>2270005030</v>
      </c>
      <c r="C409" s="184">
        <v>100</v>
      </c>
      <c r="D409" s="184">
        <v>175</v>
      </c>
      <c r="E409" s="184">
        <v>0.371</v>
      </c>
      <c r="F409" s="184">
        <v>0.371</v>
      </c>
      <c r="G409" s="184">
        <v>0.371</v>
      </c>
      <c r="H409" s="184">
        <v>0.371</v>
      </c>
      <c r="I409" s="184">
        <v>0.371</v>
      </c>
      <c r="J409" s="184">
        <v>0.371</v>
      </c>
      <c r="K409" s="184">
        <v>0.371</v>
      </c>
      <c r="L409" s="184">
        <v>0.371</v>
      </c>
      <c r="M409" s="184">
        <v>0.371</v>
      </c>
      <c r="N409" s="184">
        <v>0.371</v>
      </c>
      <c r="P409" s="119">
        <f t="shared" si="6"/>
        <v>0.371</v>
      </c>
    </row>
    <row r="410" spans="2:16" x14ac:dyDescent="0.25">
      <c r="B410" s="184">
        <v>2270005030</v>
      </c>
      <c r="C410" s="184">
        <v>175</v>
      </c>
      <c r="D410" s="184">
        <v>300</v>
      </c>
      <c r="E410" s="184">
        <v>0.371</v>
      </c>
      <c r="F410" s="184">
        <v>0.371</v>
      </c>
      <c r="G410" s="184">
        <v>0.371</v>
      </c>
      <c r="H410" s="184">
        <v>0.371</v>
      </c>
      <c r="I410" s="184">
        <v>0.371</v>
      </c>
      <c r="J410" s="184">
        <v>0.371</v>
      </c>
      <c r="K410" s="184">
        <v>0.371</v>
      </c>
      <c r="L410" s="184">
        <v>0.371</v>
      </c>
      <c r="M410" s="184">
        <v>0.371</v>
      </c>
      <c r="N410" s="184">
        <v>0.371</v>
      </c>
      <c r="P410" s="119">
        <f t="shared" si="6"/>
        <v>0.371</v>
      </c>
    </row>
    <row r="411" spans="2:16" x14ac:dyDescent="0.25">
      <c r="B411" s="184">
        <v>2270005030</v>
      </c>
      <c r="C411" s="184">
        <v>300</v>
      </c>
      <c r="D411" s="184">
        <v>600</v>
      </c>
      <c r="E411" s="184">
        <v>0.371</v>
      </c>
      <c r="F411" s="184">
        <v>0.371</v>
      </c>
      <c r="G411" s="184">
        <v>0.371</v>
      </c>
      <c r="H411" s="184">
        <v>0.371</v>
      </c>
      <c r="I411" s="184">
        <v>0.371</v>
      </c>
      <c r="J411" s="184">
        <v>0.371</v>
      </c>
      <c r="K411" s="184">
        <v>0.371</v>
      </c>
      <c r="L411" s="184">
        <v>0.371</v>
      </c>
      <c r="M411" s="184">
        <v>0.371</v>
      </c>
      <c r="N411" s="184">
        <v>0.371</v>
      </c>
      <c r="P411" s="119">
        <f t="shared" si="6"/>
        <v>0.371</v>
      </c>
    </row>
    <row r="412" spans="2:16" x14ac:dyDescent="0.25">
      <c r="B412" s="184">
        <v>2270005030</v>
      </c>
      <c r="C412" s="184">
        <v>600</v>
      </c>
      <c r="D412" s="184">
        <v>750</v>
      </c>
      <c r="E412" s="184">
        <v>0.371</v>
      </c>
      <c r="F412" s="184">
        <v>0.371</v>
      </c>
      <c r="G412" s="184">
        <v>0.371</v>
      </c>
      <c r="H412" s="184">
        <v>0.371</v>
      </c>
      <c r="I412" s="184">
        <v>0.371</v>
      </c>
      <c r="J412" s="184">
        <v>0.371</v>
      </c>
      <c r="K412" s="184">
        <v>0.371</v>
      </c>
      <c r="L412" s="184">
        <v>0.371</v>
      </c>
      <c r="M412" s="184">
        <v>0.371</v>
      </c>
      <c r="N412" s="184">
        <v>0.371</v>
      </c>
      <c r="P412" s="119">
        <f t="shared" si="6"/>
        <v>0.371</v>
      </c>
    </row>
    <row r="413" spans="2:16" x14ac:dyDescent="0.25">
      <c r="B413" s="184">
        <v>2270005030</v>
      </c>
      <c r="C413" s="184">
        <v>750</v>
      </c>
      <c r="D413" s="184">
        <v>9999</v>
      </c>
      <c r="E413" s="184">
        <v>0.371</v>
      </c>
      <c r="F413" s="184">
        <v>0.371</v>
      </c>
      <c r="G413" s="184">
        <v>0.371</v>
      </c>
      <c r="H413" s="184">
        <v>0.371</v>
      </c>
      <c r="I413" s="184">
        <v>0.371</v>
      </c>
      <c r="J413" s="184">
        <v>0.371</v>
      </c>
      <c r="K413" s="184">
        <v>0.371</v>
      </c>
      <c r="L413" s="184">
        <v>0.371</v>
      </c>
      <c r="M413" s="184">
        <v>0.371</v>
      </c>
      <c r="N413" s="184">
        <v>0.371</v>
      </c>
      <c r="P413" s="119">
        <f t="shared" si="6"/>
        <v>0.371</v>
      </c>
    </row>
    <row r="414" spans="2:16" x14ac:dyDescent="0.25">
      <c r="B414" s="184">
        <v>2270005035</v>
      </c>
      <c r="C414" s="184">
        <v>0</v>
      </c>
      <c r="D414" s="184">
        <v>11</v>
      </c>
      <c r="E414" s="184">
        <v>0.41199999999999998</v>
      </c>
      <c r="F414" s="184">
        <v>0.41199999999999998</v>
      </c>
      <c r="G414" s="184">
        <v>0.41199999999999998</v>
      </c>
      <c r="H414" s="184">
        <v>0.41199999999999998</v>
      </c>
      <c r="I414" s="184">
        <v>0.41199999999999998</v>
      </c>
      <c r="J414" s="184">
        <v>0.41199999999999998</v>
      </c>
      <c r="K414" s="184">
        <v>0.41199999999999998</v>
      </c>
      <c r="L414" s="184">
        <v>0.41199999999999998</v>
      </c>
      <c r="M414" s="184">
        <v>0.41199999999999998</v>
      </c>
      <c r="N414" s="184">
        <v>0.41199999999999998</v>
      </c>
      <c r="P414" s="119">
        <f t="shared" si="6"/>
        <v>0.41199999999999998</v>
      </c>
    </row>
    <row r="415" spans="2:16" x14ac:dyDescent="0.25">
      <c r="B415" s="184">
        <v>2270005035</v>
      </c>
      <c r="C415" s="184">
        <v>11</v>
      </c>
      <c r="D415" s="184">
        <v>16</v>
      </c>
      <c r="E415" s="184">
        <v>0.41199999999999998</v>
      </c>
      <c r="F415" s="184">
        <v>0.41199999999999998</v>
      </c>
      <c r="G415" s="184">
        <v>0.41199999999999998</v>
      </c>
      <c r="H415" s="184">
        <v>0.41199999999999998</v>
      </c>
      <c r="I415" s="184">
        <v>0.41199999999999998</v>
      </c>
      <c r="J415" s="184">
        <v>0.41199999999999998</v>
      </c>
      <c r="K415" s="184">
        <v>0.41199999999999998</v>
      </c>
      <c r="L415" s="184">
        <v>0.41199999999999998</v>
      </c>
      <c r="M415" s="184">
        <v>0.41199999999999998</v>
      </c>
      <c r="N415" s="184">
        <v>0.41199999999999998</v>
      </c>
      <c r="P415" s="119">
        <f t="shared" si="6"/>
        <v>0.41199999999999998</v>
      </c>
    </row>
    <row r="416" spans="2:16" x14ac:dyDescent="0.25">
      <c r="B416" s="184">
        <v>2270005035</v>
      </c>
      <c r="C416" s="184">
        <v>16</v>
      </c>
      <c r="D416" s="184">
        <v>25</v>
      </c>
      <c r="E416" s="184">
        <v>0.41199999999999998</v>
      </c>
      <c r="F416" s="184">
        <v>0.41199999999999998</v>
      </c>
      <c r="G416" s="184">
        <v>0.41199999999999998</v>
      </c>
      <c r="H416" s="184">
        <v>0.41199999999999998</v>
      </c>
      <c r="I416" s="184">
        <v>0.41199999999999998</v>
      </c>
      <c r="J416" s="184">
        <v>0.41199999999999998</v>
      </c>
      <c r="K416" s="184">
        <v>0.41199999999999998</v>
      </c>
      <c r="L416" s="184">
        <v>0.41199999999999998</v>
      </c>
      <c r="M416" s="184">
        <v>0.41199999999999998</v>
      </c>
      <c r="N416" s="184">
        <v>0.41199999999999998</v>
      </c>
      <c r="P416" s="119">
        <f t="shared" si="6"/>
        <v>0.41199999999999998</v>
      </c>
    </row>
    <row r="417" spans="2:16" x14ac:dyDescent="0.25">
      <c r="B417" s="184">
        <v>2270005035</v>
      </c>
      <c r="C417" s="184">
        <v>25</v>
      </c>
      <c r="D417" s="184">
        <v>50</v>
      </c>
      <c r="E417" s="184">
        <v>0.41199999999999998</v>
      </c>
      <c r="F417" s="184">
        <v>0.41199999999999998</v>
      </c>
      <c r="G417" s="184">
        <v>0.41199999999999998</v>
      </c>
      <c r="H417" s="184">
        <v>0.41199999999999998</v>
      </c>
      <c r="I417" s="184">
        <v>0.41199999999999998</v>
      </c>
      <c r="J417" s="184">
        <v>0.41199999999999998</v>
      </c>
      <c r="K417" s="184">
        <v>0.41199999999999998</v>
      </c>
      <c r="L417" s="184">
        <v>0.41199999999999998</v>
      </c>
      <c r="M417" s="184">
        <v>0.41199999999999998</v>
      </c>
      <c r="N417" s="184">
        <v>0.41199999999999998</v>
      </c>
      <c r="P417" s="119">
        <f t="shared" si="6"/>
        <v>0.41199999999999998</v>
      </c>
    </row>
    <row r="418" spans="2:16" x14ac:dyDescent="0.25">
      <c r="B418" s="184">
        <v>2270005035</v>
      </c>
      <c r="C418" s="184">
        <v>50</v>
      </c>
      <c r="D418" s="184">
        <v>100</v>
      </c>
      <c r="E418" s="184">
        <v>0.41199999999999998</v>
      </c>
      <c r="F418" s="184">
        <v>0.41199999999999998</v>
      </c>
      <c r="G418" s="184">
        <v>0.41199999999999998</v>
      </c>
      <c r="H418" s="184">
        <v>0.41199999999999998</v>
      </c>
      <c r="I418" s="184">
        <v>0.41199999999999998</v>
      </c>
      <c r="J418" s="184">
        <v>0.41199999999999998</v>
      </c>
      <c r="K418" s="184">
        <v>0.41199999999999998</v>
      </c>
      <c r="L418" s="184">
        <v>0.41199999999999998</v>
      </c>
      <c r="M418" s="184">
        <v>0.41199999999999998</v>
      </c>
      <c r="N418" s="184">
        <v>0.41199999999999998</v>
      </c>
      <c r="P418" s="119">
        <f t="shared" si="6"/>
        <v>0.41199999999999998</v>
      </c>
    </row>
    <row r="419" spans="2:16" x14ac:dyDescent="0.25">
      <c r="B419" s="184">
        <v>2270005035</v>
      </c>
      <c r="C419" s="184">
        <v>100</v>
      </c>
      <c r="D419" s="184">
        <v>175</v>
      </c>
      <c r="E419" s="184">
        <v>0.371</v>
      </c>
      <c r="F419" s="184">
        <v>0.371</v>
      </c>
      <c r="G419" s="184">
        <v>0.371</v>
      </c>
      <c r="H419" s="184">
        <v>0.371</v>
      </c>
      <c r="I419" s="184">
        <v>0.371</v>
      </c>
      <c r="J419" s="184">
        <v>0.371</v>
      </c>
      <c r="K419" s="184">
        <v>0.371</v>
      </c>
      <c r="L419" s="184">
        <v>0.371</v>
      </c>
      <c r="M419" s="184">
        <v>0.371</v>
      </c>
      <c r="N419" s="184">
        <v>0.371</v>
      </c>
      <c r="P419" s="119">
        <f t="shared" si="6"/>
        <v>0.371</v>
      </c>
    </row>
    <row r="420" spans="2:16" x14ac:dyDescent="0.25">
      <c r="B420" s="184">
        <v>2270005035</v>
      </c>
      <c r="C420" s="184">
        <v>175</v>
      </c>
      <c r="D420" s="184">
        <v>300</v>
      </c>
      <c r="E420" s="184">
        <v>0.371</v>
      </c>
      <c r="F420" s="184">
        <v>0.371</v>
      </c>
      <c r="G420" s="184">
        <v>0.371</v>
      </c>
      <c r="H420" s="184">
        <v>0.371</v>
      </c>
      <c r="I420" s="184">
        <v>0.371</v>
      </c>
      <c r="J420" s="184">
        <v>0.371</v>
      </c>
      <c r="K420" s="184">
        <v>0.371</v>
      </c>
      <c r="L420" s="184">
        <v>0.371</v>
      </c>
      <c r="M420" s="184">
        <v>0.371</v>
      </c>
      <c r="N420" s="184">
        <v>0.371</v>
      </c>
      <c r="P420" s="119">
        <f t="shared" si="6"/>
        <v>0.371</v>
      </c>
    </row>
    <row r="421" spans="2:16" x14ac:dyDescent="0.25">
      <c r="B421" s="184">
        <v>2270005035</v>
      </c>
      <c r="C421" s="184">
        <v>300</v>
      </c>
      <c r="D421" s="184">
        <v>600</v>
      </c>
      <c r="E421" s="184">
        <v>0.371</v>
      </c>
      <c r="F421" s="184">
        <v>0.371</v>
      </c>
      <c r="G421" s="184">
        <v>0.371</v>
      </c>
      <c r="H421" s="184">
        <v>0.371</v>
      </c>
      <c r="I421" s="184">
        <v>0.371</v>
      </c>
      <c r="J421" s="184">
        <v>0.371</v>
      </c>
      <c r="K421" s="184">
        <v>0.371</v>
      </c>
      <c r="L421" s="184">
        <v>0.371</v>
      </c>
      <c r="M421" s="184">
        <v>0.371</v>
      </c>
      <c r="N421" s="184">
        <v>0.371</v>
      </c>
      <c r="P421" s="119">
        <f t="shared" si="6"/>
        <v>0.371</v>
      </c>
    </row>
    <row r="422" spans="2:16" x14ac:dyDescent="0.25">
      <c r="B422" s="184">
        <v>2270005035</v>
      </c>
      <c r="C422" s="184">
        <v>600</v>
      </c>
      <c r="D422" s="184">
        <v>750</v>
      </c>
      <c r="E422" s="184">
        <v>0.371</v>
      </c>
      <c r="F422" s="184">
        <v>0.371</v>
      </c>
      <c r="G422" s="184">
        <v>0.371</v>
      </c>
      <c r="H422" s="184">
        <v>0.371</v>
      </c>
      <c r="I422" s="184">
        <v>0.371</v>
      </c>
      <c r="J422" s="184">
        <v>0.371</v>
      </c>
      <c r="K422" s="184">
        <v>0.371</v>
      </c>
      <c r="L422" s="184">
        <v>0.371</v>
      </c>
      <c r="M422" s="184">
        <v>0.371</v>
      </c>
      <c r="N422" s="184">
        <v>0.371</v>
      </c>
      <c r="P422" s="119">
        <f t="shared" si="6"/>
        <v>0.371</v>
      </c>
    </row>
    <row r="423" spans="2:16" x14ac:dyDescent="0.25">
      <c r="B423" s="184">
        <v>2270005035</v>
      </c>
      <c r="C423" s="184">
        <v>750</v>
      </c>
      <c r="D423" s="184">
        <v>9999</v>
      </c>
      <c r="E423" s="184">
        <v>0.371</v>
      </c>
      <c r="F423" s="184">
        <v>0.371</v>
      </c>
      <c r="G423" s="184">
        <v>0.371</v>
      </c>
      <c r="H423" s="184">
        <v>0.371</v>
      </c>
      <c r="I423" s="184">
        <v>0.371</v>
      </c>
      <c r="J423" s="184">
        <v>0.371</v>
      </c>
      <c r="K423" s="184">
        <v>0.371</v>
      </c>
      <c r="L423" s="184">
        <v>0.371</v>
      </c>
      <c r="M423" s="184">
        <v>0.371</v>
      </c>
      <c r="N423" s="184">
        <v>0.371</v>
      </c>
      <c r="P423" s="119">
        <f t="shared" si="6"/>
        <v>0.371</v>
      </c>
    </row>
    <row r="424" spans="2:16" x14ac:dyDescent="0.25">
      <c r="B424" s="184">
        <v>2270005040</v>
      </c>
      <c r="C424" s="184">
        <v>0</v>
      </c>
      <c r="D424" s="184">
        <v>11</v>
      </c>
      <c r="E424" s="184">
        <v>0.41199999999999998</v>
      </c>
      <c r="F424" s="184">
        <v>0.41199999999999998</v>
      </c>
      <c r="G424" s="184">
        <v>0.41199999999999998</v>
      </c>
      <c r="H424" s="184">
        <v>0.41199999999999998</v>
      </c>
      <c r="I424" s="184">
        <v>0.41199999999999998</v>
      </c>
      <c r="J424" s="184">
        <v>0.41199999999999998</v>
      </c>
      <c r="K424" s="184">
        <v>0.41199999999999998</v>
      </c>
      <c r="L424" s="184">
        <v>0.41199999999999998</v>
      </c>
      <c r="M424" s="184">
        <v>0.41199999999999998</v>
      </c>
      <c r="N424" s="184">
        <v>0.41199999999999998</v>
      </c>
      <c r="P424" s="119">
        <f t="shared" si="6"/>
        <v>0.41199999999999998</v>
      </c>
    </row>
    <row r="425" spans="2:16" x14ac:dyDescent="0.25">
      <c r="B425" s="184">
        <v>2270005040</v>
      </c>
      <c r="C425" s="184">
        <v>11</v>
      </c>
      <c r="D425" s="184">
        <v>16</v>
      </c>
      <c r="E425" s="184">
        <v>0.41199999999999998</v>
      </c>
      <c r="F425" s="184">
        <v>0.41199999999999998</v>
      </c>
      <c r="G425" s="184">
        <v>0.41199999999999998</v>
      </c>
      <c r="H425" s="184">
        <v>0.41199999999999998</v>
      </c>
      <c r="I425" s="184">
        <v>0.41199999999999998</v>
      </c>
      <c r="J425" s="184">
        <v>0.41199999999999998</v>
      </c>
      <c r="K425" s="184">
        <v>0.41199999999999998</v>
      </c>
      <c r="L425" s="184">
        <v>0.41199999999999998</v>
      </c>
      <c r="M425" s="184">
        <v>0.41199999999999998</v>
      </c>
      <c r="N425" s="184">
        <v>0.41199999999999998</v>
      </c>
      <c r="P425" s="119">
        <f t="shared" si="6"/>
        <v>0.41199999999999998</v>
      </c>
    </row>
    <row r="426" spans="2:16" x14ac:dyDescent="0.25">
      <c r="B426" s="184">
        <v>2270005040</v>
      </c>
      <c r="C426" s="184">
        <v>16</v>
      </c>
      <c r="D426" s="184">
        <v>25</v>
      </c>
      <c r="E426" s="184">
        <v>0.41199999999999998</v>
      </c>
      <c r="F426" s="184">
        <v>0.41199999999999998</v>
      </c>
      <c r="G426" s="184">
        <v>0.41199999999999998</v>
      </c>
      <c r="H426" s="184">
        <v>0.41199999999999998</v>
      </c>
      <c r="I426" s="184">
        <v>0.41199999999999998</v>
      </c>
      <c r="J426" s="184">
        <v>0.41199999999999998</v>
      </c>
      <c r="K426" s="184">
        <v>0.41199999999999998</v>
      </c>
      <c r="L426" s="184">
        <v>0.41199999999999998</v>
      </c>
      <c r="M426" s="184">
        <v>0.41199999999999998</v>
      </c>
      <c r="N426" s="184">
        <v>0.41199999999999998</v>
      </c>
      <c r="P426" s="119">
        <f t="shared" si="6"/>
        <v>0.41199999999999998</v>
      </c>
    </row>
    <row r="427" spans="2:16" x14ac:dyDescent="0.25">
      <c r="B427" s="184">
        <v>2270005040</v>
      </c>
      <c r="C427" s="184">
        <v>25</v>
      </c>
      <c r="D427" s="184">
        <v>50</v>
      </c>
      <c r="E427" s="184">
        <v>0.41199999999999998</v>
      </c>
      <c r="F427" s="184">
        <v>0.41199999999999998</v>
      </c>
      <c r="G427" s="184">
        <v>0.41199999999999998</v>
      </c>
      <c r="H427" s="184">
        <v>0.41199999999999998</v>
      </c>
      <c r="I427" s="184">
        <v>0.41199999999999998</v>
      </c>
      <c r="J427" s="184">
        <v>0.41199999999999998</v>
      </c>
      <c r="K427" s="184">
        <v>0.41199999999999998</v>
      </c>
      <c r="L427" s="184">
        <v>0.41199999999999998</v>
      </c>
      <c r="M427" s="184">
        <v>0.41199999999999998</v>
      </c>
      <c r="N427" s="184">
        <v>0.41199999999999998</v>
      </c>
      <c r="P427" s="119">
        <f t="shared" si="6"/>
        <v>0.41199999999999998</v>
      </c>
    </row>
    <row r="428" spans="2:16" x14ac:dyDescent="0.25">
      <c r="B428" s="184">
        <v>2270005040</v>
      </c>
      <c r="C428" s="184">
        <v>50</v>
      </c>
      <c r="D428" s="184">
        <v>100</v>
      </c>
      <c r="E428" s="184">
        <v>0.41199999999999998</v>
      </c>
      <c r="F428" s="184">
        <v>0.41199999999999998</v>
      </c>
      <c r="G428" s="184">
        <v>0.41199999999999998</v>
      </c>
      <c r="H428" s="184">
        <v>0.41199999999999998</v>
      </c>
      <c r="I428" s="184">
        <v>0.41199999999999998</v>
      </c>
      <c r="J428" s="184">
        <v>0.41199999999999998</v>
      </c>
      <c r="K428" s="184">
        <v>0.41199999999999998</v>
      </c>
      <c r="L428" s="184">
        <v>0.41199999999999998</v>
      </c>
      <c r="M428" s="184">
        <v>0.41199999999999998</v>
      </c>
      <c r="N428" s="184">
        <v>0.41199999999999998</v>
      </c>
      <c r="P428" s="119">
        <f t="shared" si="6"/>
        <v>0.41199999999999998</v>
      </c>
    </row>
    <row r="429" spans="2:16" x14ac:dyDescent="0.25">
      <c r="B429" s="184">
        <v>2270005040</v>
      </c>
      <c r="C429" s="184">
        <v>100</v>
      </c>
      <c r="D429" s="184">
        <v>175</v>
      </c>
      <c r="E429" s="184">
        <v>0.371</v>
      </c>
      <c r="F429" s="184">
        <v>0.371</v>
      </c>
      <c r="G429" s="184">
        <v>0.371</v>
      </c>
      <c r="H429" s="184">
        <v>0.371</v>
      </c>
      <c r="I429" s="184">
        <v>0.371</v>
      </c>
      <c r="J429" s="184">
        <v>0.371</v>
      </c>
      <c r="K429" s="184">
        <v>0.371</v>
      </c>
      <c r="L429" s="184">
        <v>0.371</v>
      </c>
      <c r="M429" s="184">
        <v>0.371</v>
      </c>
      <c r="N429" s="184">
        <v>0.371</v>
      </c>
      <c r="P429" s="119">
        <f t="shared" si="6"/>
        <v>0.371</v>
      </c>
    </row>
    <row r="430" spans="2:16" x14ac:dyDescent="0.25">
      <c r="B430" s="184">
        <v>2270005040</v>
      </c>
      <c r="C430" s="184">
        <v>175</v>
      </c>
      <c r="D430" s="184">
        <v>300</v>
      </c>
      <c r="E430" s="184">
        <v>0.371</v>
      </c>
      <c r="F430" s="184">
        <v>0.371</v>
      </c>
      <c r="G430" s="184">
        <v>0.371</v>
      </c>
      <c r="H430" s="184">
        <v>0.371</v>
      </c>
      <c r="I430" s="184">
        <v>0.371</v>
      </c>
      <c r="J430" s="184">
        <v>0.371</v>
      </c>
      <c r="K430" s="184">
        <v>0.371</v>
      </c>
      <c r="L430" s="184">
        <v>0.371</v>
      </c>
      <c r="M430" s="184">
        <v>0.371</v>
      </c>
      <c r="N430" s="184">
        <v>0.371</v>
      </c>
      <c r="P430" s="119">
        <f t="shared" si="6"/>
        <v>0.371</v>
      </c>
    </row>
    <row r="431" spans="2:16" x14ac:dyDescent="0.25">
      <c r="B431" s="184">
        <v>2270005040</v>
      </c>
      <c r="C431" s="184">
        <v>300</v>
      </c>
      <c r="D431" s="184">
        <v>600</v>
      </c>
      <c r="E431" s="184">
        <v>0.371</v>
      </c>
      <c r="F431" s="184">
        <v>0.371</v>
      </c>
      <c r="G431" s="184">
        <v>0.371</v>
      </c>
      <c r="H431" s="184">
        <v>0.371</v>
      </c>
      <c r="I431" s="184">
        <v>0.371</v>
      </c>
      <c r="J431" s="184">
        <v>0.371</v>
      </c>
      <c r="K431" s="184">
        <v>0.371</v>
      </c>
      <c r="L431" s="184">
        <v>0.371</v>
      </c>
      <c r="M431" s="184">
        <v>0.371</v>
      </c>
      <c r="N431" s="184">
        <v>0.371</v>
      </c>
      <c r="P431" s="119">
        <f t="shared" si="6"/>
        <v>0.371</v>
      </c>
    </row>
    <row r="432" spans="2:16" x14ac:dyDescent="0.25">
      <c r="B432" s="184">
        <v>2270005040</v>
      </c>
      <c r="C432" s="184">
        <v>600</v>
      </c>
      <c r="D432" s="184">
        <v>750</v>
      </c>
      <c r="E432" s="184">
        <v>0.371</v>
      </c>
      <c r="F432" s="184">
        <v>0.371</v>
      </c>
      <c r="G432" s="184">
        <v>0.371</v>
      </c>
      <c r="H432" s="184">
        <v>0.371</v>
      </c>
      <c r="I432" s="184">
        <v>0.371</v>
      </c>
      <c r="J432" s="184">
        <v>0.371</v>
      </c>
      <c r="K432" s="184">
        <v>0.371</v>
      </c>
      <c r="L432" s="184">
        <v>0.371</v>
      </c>
      <c r="M432" s="184">
        <v>0.371</v>
      </c>
      <c r="N432" s="184">
        <v>0.371</v>
      </c>
      <c r="P432" s="119">
        <f t="shared" si="6"/>
        <v>0.371</v>
      </c>
    </row>
    <row r="433" spans="2:16" x14ac:dyDescent="0.25">
      <c r="B433" s="184">
        <v>2270005040</v>
      </c>
      <c r="C433" s="184">
        <v>750</v>
      </c>
      <c r="D433" s="184">
        <v>9999</v>
      </c>
      <c r="E433" s="184">
        <v>0.371</v>
      </c>
      <c r="F433" s="184">
        <v>0.371</v>
      </c>
      <c r="G433" s="184">
        <v>0.371</v>
      </c>
      <c r="H433" s="184">
        <v>0.371</v>
      </c>
      <c r="I433" s="184">
        <v>0.371</v>
      </c>
      <c r="J433" s="184">
        <v>0.371</v>
      </c>
      <c r="K433" s="184">
        <v>0.371</v>
      </c>
      <c r="L433" s="184">
        <v>0.371</v>
      </c>
      <c r="M433" s="184">
        <v>0.371</v>
      </c>
      <c r="N433" s="184">
        <v>0.371</v>
      </c>
      <c r="P433" s="119">
        <f t="shared" si="6"/>
        <v>0.371</v>
      </c>
    </row>
    <row r="434" spans="2:16" x14ac:dyDescent="0.25">
      <c r="B434" s="184">
        <v>2270005045</v>
      </c>
      <c r="C434" s="184">
        <v>0</v>
      </c>
      <c r="D434" s="184">
        <v>11</v>
      </c>
      <c r="E434" s="184">
        <v>0.41199999999999998</v>
      </c>
      <c r="F434" s="184">
        <v>0.41199999999999998</v>
      </c>
      <c r="G434" s="184">
        <v>0.41199999999999998</v>
      </c>
      <c r="H434" s="184">
        <v>0.41199999999999998</v>
      </c>
      <c r="I434" s="184">
        <v>0.41199999999999998</v>
      </c>
      <c r="J434" s="184">
        <v>0.41199999999999998</v>
      </c>
      <c r="K434" s="184">
        <v>0.41199999999999998</v>
      </c>
      <c r="L434" s="184">
        <v>0.41199999999999998</v>
      </c>
      <c r="M434" s="184">
        <v>0.41199999999999998</v>
      </c>
      <c r="N434" s="184">
        <v>0.41199999999999998</v>
      </c>
      <c r="P434" s="119">
        <f t="shared" si="6"/>
        <v>0.41199999999999998</v>
      </c>
    </row>
    <row r="435" spans="2:16" x14ac:dyDescent="0.25">
      <c r="B435" s="184">
        <v>2270005045</v>
      </c>
      <c r="C435" s="184">
        <v>11</v>
      </c>
      <c r="D435" s="184">
        <v>16</v>
      </c>
      <c r="E435" s="184">
        <v>0.41199999999999998</v>
      </c>
      <c r="F435" s="184">
        <v>0.41199999999999998</v>
      </c>
      <c r="G435" s="184">
        <v>0.41199999999999998</v>
      </c>
      <c r="H435" s="184">
        <v>0.41199999999999998</v>
      </c>
      <c r="I435" s="184">
        <v>0.41199999999999998</v>
      </c>
      <c r="J435" s="184">
        <v>0.41199999999999998</v>
      </c>
      <c r="K435" s="184">
        <v>0.41199999999999998</v>
      </c>
      <c r="L435" s="184">
        <v>0.41199999999999998</v>
      </c>
      <c r="M435" s="184">
        <v>0.41199999999999998</v>
      </c>
      <c r="N435" s="184">
        <v>0.41199999999999998</v>
      </c>
      <c r="P435" s="119">
        <f t="shared" si="6"/>
        <v>0.41199999999999998</v>
      </c>
    </row>
    <row r="436" spans="2:16" x14ac:dyDescent="0.25">
      <c r="B436" s="184">
        <v>2270005045</v>
      </c>
      <c r="C436" s="184">
        <v>16</v>
      </c>
      <c r="D436" s="184">
        <v>25</v>
      </c>
      <c r="E436" s="184">
        <v>0.41199999999999998</v>
      </c>
      <c r="F436" s="184">
        <v>0.41199999999999998</v>
      </c>
      <c r="G436" s="184">
        <v>0.41199999999999998</v>
      </c>
      <c r="H436" s="184">
        <v>0.41199999999999998</v>
      </c>
      <c r="I436" s="184">
        <v>0.41199999999999998</v>
      </c>
      <c r="J436" s="184">
        <v>0.41199999999999998</v>
      </c>
      <c r="K436" s="184">
        <v>0.41199999999999998</v>
      </c>
      <c r="L436" s="184">
        <v>0.41199999999999998</v>
      </c>
      <c r="M436" s="184">
        <v>0.41199999999999998</v>
      </c>
      <c r="N436" s="184">
        <v>0.41199999999999998</v>
      </c>
      <c r="P436" s="119">
        <f t="shared" si="6"/>
        <v>0.41199999999999998</v>
      </c>
    </row>
    <row r="437" spans="2:16" x14ac:dyDescent="0.25">
      <c r="B437" s="184">
        <v>2270005045</v>
      </c>
      <c r="C437" s="184">
        <v>25</v>
      </c>
      <c r="D437" s="184">
        <v>50</v>
      </c>
      <c r="E437" s="184">
        <v>0.41199999999999998</v>
      </c>
      <c r="F437" s="184">
        <v>0.41199999999999998</v>
      </c>
      <c r="G437" s="184">
        <v>0.41199999999999998</v>
      </c>
      <c r="H437" s="184">
        <v>0.41199999999999998</v>
      </c>
      <c r="I437" s="184">
        <v>0.41199999999999998</v>
      </c>
      <c r="J437" s="184">
        <v>0.41199999999999998</v>
      </c>
      <c r="K437" s="184">
        <v>0.41199999999999998</v>
      </c>
      <c r="L437" s="184">
        <v>0.41199999999999998</v>
      </c>
      <c r="M437" s="184">
        <v>0.41199999999999998</v>
      </c>
      <c r="N437" s="184">
        <v>0.41199999999999998</v>
      </c>
      <c r="P437" s="119">
        <f t="shared" si="6"/>
        <v>0.41199999999999998</v>
      </c>
    </row>
    <row r="438" spans="2:16" x14ac:dyDescent="0.25">
      <c r="B438" s="184">
        <v>2270005045</v>
      </c>
      <c r="C438" s="184">
        <v>50</v>
      </c>
      <c r="D438" s="184">
        <v>100</v>
      </c>
      <c r="E438" s="184">
        <v>0.41199999999999998</v>
      </c>
      <c r="F438" s="184">
        <v>0.41199999999999998</v>
      </c>
      <c r="G438" s="184">
        <v>0.41199999999999998</v>
      </c>
      <c r="H438" s="184">
        <v>0.41199999999999998</v>
      </c>
      <c r="I438" s="184">
        <v>0.41199999999999998</v>
      </c>
      <c r="J438" s="184">
        <v>0.41199999999999998</v>
      </c>
      <c r="K438" s="184">
        <v>0.41199999999999998</v>
      </c>
      <c r="L438" s="184">
        <v>0.41199999999999998</v>
      </c>
      <c r="M438" s="184">
        <v>0.41199999999999998</v>
      </c>
      <c r="N438" s="184">
        <v>0.41199999999999998</v>
      </c>
      <c r="P438" s="119">
        <f t="shared" si="6"/>
        <v>0.41199999999999998</v>
      </c>
    </row>
    <row r="439" spans="2:16" x14ac:dyDescent="0.25">
      <c r="B439" s="184">
        <v>2270005045</v>
      </c>
      <c r="C439" s="184">
        <v>100</v>
      </c>
      <c r="D439" s="184">
        <v>175</v>
      </c>
      <c r="E439" s="184">
        <v>0.371</v>
      </c>
      <c r="F439" s="184">
        <v>0.371</v>
      </c>
      <c r="G439" s="184">
        <v>0.371</v>
      </c>
      <c r="H439" s="184">
        <v>0.371</v>
      </c>
      <c r="I439" s="184">
        <v>0.371</v>
      </c>
      <c r="J439" s="184">
        <v>0.371</v>
      </c>
      <c r="K439" s="184">
        <v>0.371</v>
      </c>
      <c r="L439" s="184">
        <v>0.371</v>
      </c>
      <c r="M439" s="184">
        <v>0.371</v>
      </c>
      <c r="N439" s="184">
        <v>0.371</v>
      </c>
      <c r="P439" s="119">
        <f t="shared" si="6"/>
        <v>0.371</v>
      </c>
    </row>
    <row r="440" spans="2:16" x14ac:dyDescent="0.25">
      <c r="B440" s="184">
        <v>2270005045</v>
      </c>
      <c r="C440" s="184">
        <v>175</v>
      </c>
      <c r="D440" s="184">
        <v>300</v>
      </c>
      <c r="E440" s="184">
        <v>0.371</v>
      </c>
      <c r="F440" s="184">
        <v>0.371</v>
      </c>
      <c r="G440" s="184">
        <v>0.371</v>
      </c>
      <c r="H440" s="184">
        <v>0.371</v>
      </c>
      <c r="I440" s="184">
        <v>0.371</v>
      </c>
      <c r="J440" s="184">
        <v>0.371</v>
      </c>
      <c r="K440" s="184">
        <v>0.371</v>
      </c>
      <c r="L440" s="184">
        <v>0.371</v>
      </c>
      <c r="M440" s="184">
        <v>0.371</v>
      </c>
      <c r="N440" s="184">
        <v>0.371</v>
      </c>
      <c r="P440" s="119">
        <f t="shared" si="6"/>
        <v>0.371</v>
      </c>
    </row>
    <row r="441" spans="2:16" x14ac:dyDescent="0.25">
      <c r="B441" s="184">
        <v>2270005045</v>
      </c>
      <c r="C441" s="184">
        <v>300</v>
      </c>
      <c r="D441" s="184">
        <v>600</v>
      </c>
      <c r="E441" s="184">
        <v>0.371</v>
      </c>
      <c r="F441" s="184">
        <v>0.371</v>
      </c>
      <c r="G441" s="184">
        <v>0.371</v>
      </c>
      <c r="H441" s="184">
        <v>0.371</v>
      </c>
      <c r="I441" s="184">
        <v>0.371</v>
      </c>
      <c r="J441" s="184">
        <v>0.371</v>
      </c>
      <c r="K441" s="184">
        <v>0.371</v>
      </c>
      <c r="L441" s="184">
        <v>0.371</v>
      </c>
      <c r="M441" s="184">
        <v>0.371</v>
      </c>
      <c r="N441" s="184">
        <v>0.371</v>
      </c>
      <c r="P441" s="119">
        <f t="shared" si="6"/>
        <v>0.371</v>
      </c>
    </row>
    <row r="442" spans="2:16" x14ac:dyDescent="0.25">
      <c r="B442" s="184">
        <v>2270005045</v>
      </c>
      <c r="C442" s="184">
        <v>600</v>
      </c>
      <c r="D442" s="184">
        <v>750</v>
      </c>
      <c r="E442" s="184">
        <v>0.371</v>
      </c>
      <c r="F442" s="184">
        <v>0.371</v>
      </c>
      <c r="G442" s="184">
        <v>0.371</v>
      </c>
      <c r="H442" s="184">
        <v>0.371</v>
      </c>
      <c r="I442" s="184">
        <v>0.371</v>
      </c>
      <c r="J442" s="184">
        <v>0.371</v>
      </c>
      <c r="K442" s="184">
        <v>0.371</v>
      </c>
      <c r="L442" s="184">
        <v>0.371</v>
      </c>
      <c r="M442" s="184">
        <v>0.371</v>
      </c>
      <c r="N442" s="184">
        <v>0.371</v>
      </c>
      <c r="P442" s="119">
        <f t="shared" si="6"/>
        <v>0.371</v>
      </c>
    </row>
    <row r="443" spans="2:16" x14ac:dyDescent="0.25">
      <c r="B443" s="184">
        <v>2270005045</v>
      </c>
      <c r="C443" s="184">
        <v>750</v>
      </c>
      <c r="D443" s="184">
        <v>9999</v>
      </c>
      <c r="E443" s="184">
        <v>0.371</v>
      </c>
      <c r="F443" s="184">
        <v>0.371</v>
      </c>
      <c r="G443" s="184">
        <v>0.371</v>
      </c>
      <c r="H443" s="184">
        <v>0.371</v>
      </c>
      <c r="I443" s="184">
        <v>0.371</v>
      </c>
      <c r="J443" s="184">
        <v>0.371</v>
      </c>
      <c r="K443" s="184">
        <v>0.371</v>
      </c>
      <c r="L443" s="184">
        <v>0.371</v>
      </c>
      <c r="M443" s="184">
        <v>0.371</v>
      </c>
      <c r="N443" s="184">
        <v>0.371</v>
      </c>
      <c r="P443" s="119">
        <f t="shared" si="6"/>
        <v>0.371</v>
      </c>
    </row>
    <row r="444" spans="2:16" x14ac:dyDescent="0.25">
      <c r="B444" s="184">
        <v>2270005055</v>
      </c>
      <c r="C444" s="184">
        <v>0</v>
      </c>
      <c r="D444" s="184">
        <v>11</v>
      </c>
      <c r="E444" s="184">
        <v>0.41199999999999998</v>
      </c>
      <c r="F444" s="184">
        <v>0.41199999999999998</v>
      </c>
      <c r="G444" s="184">
        <v>0.41199999999999998</v>
      </c>
      <c r="H444" s="184">
        <v>0.41199999999999998</v>
      </c>
      <c r="I444" s="184">
        <v>0.41199999999999998</v>
      </c>
      <c r="J444" s="184">
        <v>0.41199999999999998</v>
      </c>
      <c r="K444" s="184">
        <v>0.41199999999999998</v>
      </c>
      <c r="L444" s="184">
        <v>0.41199999999999998</v>
      </c>
      <c r="M444" s="184">
        <v>0.41199999999999998</v>
      </c>
      <c r="N444" s="184">
        <v>0.41199999999999998</v>
      </c>
      <c r="P444" s="119">
        <f t="shared" si="6"/>
        <v>0.41199999999999998</v>
      </c>
    </row>
    <row r="445" spans="2:16" x14ac:dyDescent="0.25">
      <c r="B445" s="184">
        <v>2270005055</v>
      </c>
      <c r="C445" s="184">
        <v>11</v>
      </c>
      <c r="D445" s="184">
        <v>16</v>
      </c>
      <c r="E445" s="184">
        <v>0.41199999999999998</v>
      </c>
      <c r="F445" s="184">
        <v>0.41199999999999998</v>
      </c>
      <c r="G445" s="184">
        <v>0.41199999999999998</v>
      </c>
      <c r="H445" s="184">
        <v>0.41199999999999998</v>
      </c>
      <c r="I445" s="184">
        <v>0.41199999999999998</v>
      </c>
      <c r="J445" s="184">
        <v>0.41199999999999998</v>
      </c>
      <c r="K445" s="184">
        <v>0.41199999999999998</v>
      </c>
      <c r="L445" s="184">
        <v>0.41199999999999998</v>
      </c>
      <c r="M445" s="184">
        <v>0.41199999999999998</v>
      </c>
      <c r="N445" s="184">
        <v>0.41199999999999998</v>
      </c>
      <c r="P445" s="119">
        <f t="shared" si="6"/>
        <v>0.41199999999999998</v>
      </c>
    </row>
    <row r="446" spans="2:16" x14ac:dyDescent="0.25">
      <c r="B446" s="184">
        <v>2270005055</v>
      </c>
      <c r="C446" s="184">
        <v>16</v>
      </c>
      <c r="D446" s="184">
        <v>25</v>
      </c>
      <c r="E446" s="184">
        <v>0.41199999999999998</v>
      </c>
      <c r="F446" s="184">
        <v>0.41199999999999998</v>
      </c>
      <c r="G446" s="184">
        <v>0.41199999999999998</v>
      </c>
      <c r="H446" s="184">
        <v>0.41199999999999998</v>
      </c>
      <c r="I446" s="184">
        <v>0.41199999999999998</v>
      </c>
      <c r="J446" s="184">
        <v>0.41199999999999998</v>
      </c>
      <c r="K446" s="184">
        <v>0.41199999999999998</v>
      </c>
      <c r="L446" s="184">
        <v>0.41199999999999998</v>
      </c>
      <c r="M446" s="184">
        <v>0.41199999999999998</v>
      </c>
      <c r="N446" s="184">
        <v>0.41199999999999998</v>
      </c>
      <c r="P446" s="119">
        <f t="shared" si="6"/>
        <v>0.41199999999999998</v>
      </c>
    </row>
    <row r="447" spans="2:16" x14ac:dyDescent="0.25">
      <c r="B447" s="184">
        <v>2270005055</v>
      </c>
      <c r="C447" s="184">
        <v>25</v>
      </c>
      <c r="D447" s="184">
        <v>50</v>
      </c>
      <c r="E447" s="184">
        <v>0.41199999999999998</v>
      </c>
      <c r="F447" s="184">
        <v>0.41199999999999998</v>
      </c>
      <c r="G447" s="184">
        <v>0.41199999999999998</v>
      </c>
      <c r="H447" s="184">
        <v>0.41199999999999998</v>
      </c>
      <c r="I447" s="184">
        <v>0.41199999999999998</v>
      </c>
      <c r="J447" s="184">
        <v>0.41199999999999998</v>
      </c>
      <c r="K447" s="184">
        <v>0.41199999999999998</v>
      </c>
      <c r="L447" s="184">
        <v>0.41199999999999998</v>
      </c>
      <c r="M447" s="184">
        <v>0.41199999999999998</v>
      </c>
      <c r="N447" s="184">
        <v>0.41199999999999998</v>
      </c>
      <c r="P447" s="119">
        <f t="shared" si="6"/>
        <v>0.41199999999999998</v>
      </c>
    </row>
    <row r="448" spans="2:16" x14ac:dyDescent="0.25">
      <c r="B448" s="184">
        <v>2270005055</v>
      </c>
      <c r="C448" s="184">
        <v>50</v>
      </c>
      <c r="D448" s="184">
        <v>100</v>
      </c>
      <c r="E448" s="184">
        <v>0.41199999999999998</v>
      </c>
      <c r="F448" s="184">
        <v>0.41199999999999998</v>
      </c>
      <c r="G448" s="184">
        <v>0.41199999999999998</v>
      </c>
      <c r="H448" s="184">
        <v>0.41199999999999998</v>
      </c>
      <c r="I448" s="184">
        <v>0.41199999999999998</v>
      </c>
      <c r="J448" s="184">
        <v>0.41199999999999998</v>
      </c>
      <c r="K448" s="184">
        <v>0.41199999999999998</v>
      </c>
      <c r="L448" s="184">
        <v>0.41199999999999998</v>
      </c>
      <c r="M448" s="184">
        <v>0.41199999999999998</v>
      </c>
      <c r="N448" s="184">
        <v>0.41199999999999998</v>
      </c>
      <c r="P448" s="119">
        <f t="shared" si="6"/>
        <v>0.41199999999999998</v>
      </c>
    </row>
    <row r="449" spans="2:16" x14ac:dyDescent="0.25">
      <c r="B449" s="184">
        <v>2270005055</v>
      </c>
      <c r="C449" s="184">
        <v>100</v>
      </c>
      <c r="D449" s="184">
        <v>175</v>
      </c>
      <c r="E449" s="184">
        <v>0.371</v>
      </c>
      <c r="F449" s="184">
        <v>0.371</v>
      </c>
      <c r="G449" s="184">
        <v>0.371</v>
      </c>
      <c r="H449" s="184">
        <v>0.371</v>
      </c>
      <c r="I449" s="184">
        <v>0.371</v>
      </c>
      <c r="J449" s="184">
        <v>0.371</v>
      </c>
      <c r="K449" s="184">
        <v>0.371</v>
      </c>
      <c r="L449" s="184">
        <v>0.371</v>
      </c>
      <c r="M449" s="184">
        <v>0.371</v>
      </c>
      <c r="N449" s="184">
        <v>0.371</v>
      </c>
      <c r="P449" s="119">
        <f t="shared" si="6"/>
        <v>0.371</v>
      </c>
    </row>
    <row r="450" spans="2:16" x14ac:dyDescent="0.25">
      <c r="B450" s="184">
        <v>2270005055</v>
      </c>
      <c r="C450" s="184">
        <v>175</v>
      </c>
      <c r="D450" s="184">
        <v>300</v>
      </c>
      <c r="E450" s="184">
        <v>0.371</v>
      </c>
      <c r="F450" s="184">
        <v>0.371</v>
      </c>
      <c r="G450" s="184">
        <v>0.371</v>
      </c>
      <c r="H450" s="184">
        <v>0.371</v>
      </c>
      <c r="I450" s="184">
        <v>0.371</v>
      </c>
      <c r="J450" s="184">
        <v>0.371</v>
      </c>
      <c r="K450" s="184">
        <v>0.371</v>
      </c>
      <c r="L450" s="184">
        <v>0.371</v>
      </c>
      <c r="M450" s="184">
        <v>0.371</v>
      </c>
      <c r="N450" s="184">
        <v>0.371</v>
      </c>
      <c r="P450" s="119">
        <f t="shared" si="6"/>
        <v>0.371</v>
      </c>
    </row>
    <row r="451" spans="2:16" x14ac:dyDescent="0.25">
      <c r="B451" s="184">
        <v>2270005055</v>
      </c>
      <c r="C451" s="184">
        <v>300</v>
      </c>
      <c r="D451" s="184">
        <v>600</v>
      </c>
      <c r="E451" s="184">
        <v>0.371</v>
      </c>
      <c r="F451" s="184">
        <v>0.371</v>
      </c>
      <c r="G451" s="184">
        <v>0.371</v>
      </c>
      <c r="H451" s="184">
        <v>0.371</v>
      </c>
      <c r="I451" s="184">
        <v>0.371</v>
      </c>
      <c r="J451" s="184">
        <v>0.371</v>
      </c>
      <c r="K451" s="184">
        <v>0.371</v>
      </c>
      <c r="L451" s="184">
        <v>0.371</v>
      </c>
      <c r="M451" s="184">
        <v>0.371</v>
      </c>
      <c r="N451" s="184">
        <v>0.371</v>
      </c>
      <c r="P451" s="119">
        <f t="shared" si="6"/>
        <v>0.371</v>
      </c>
    </row>
    <row r="452" spans="2:16" x14ac:dyDescent="0.25">
      <c r="B452" s="184">
        <v>2270005055</v>
      </c>
      <c r="C452" s="184">
        <v>600</v>
      </c>
      <c r="D452" s="184">
        <v>750</v>
      </c>
      <c r="E452" s="184">
        <v>0.371</v>
      </c>
      <c r="F452" s="184">
        <v>0.371</v>
      </c>
      <c r="G452" s="184">
        <v>0.371</v>
      </c>
      <c r="H452" s="184">
        <v>0.371</v>
      </c>
      <c r="I452" s="184">
        <v>0.371</v>
      </c>
      <c r="J452" s="184">
        <v>0.371</v>
      </c>
      <c r="K452" s="184">
        <v>0.371</v>
      </c>
      <c r="L452" s="184">
        <v>0.371</v>
      </c>
      <c r="M452" s="184">
        <v>0.371</v>
      </c>
      <c r="N452" s="184">
        <v>0.371</v>
      </c>
      <c r="P452" s="119">
        <f t="shared" si="6"/>
        <v>0.371</v>
      </c>
    </row>
    <row r="453" spans="2:16" x14ac:dyDescent="0.25">
      <c r="B453" s="184">
        <v>2270005055</v>
      </c>
      <c r="C453" s="184">
        <v>750</v>
      </c>
      <c r="D453" s="184">
        <v>9999</v>
      </c>
      <c r="E453" s="184">
        <v>0.371</v>
      </c>
      <c r="F453" s="184">
        <v>0.371</v>
      </c>
      <c r="G453" s="184">
        <v>0.371</v>
      </c>
      <c r="H453" s="184">
        <v>0.371</v>
      </c>
      <c r="I453" s="184">
        <v>0.371</v>
      </c>
      <c r="J453" s="184">
        <v>0.371</v>
      </c>
      <c r="K453" s="184">
        <v>0.371</v>
      </c>
      <c r="L453" s="184">
        <v>0.371</v>
      </c>
      <c r="M453" s="184">
        <v>0.371</v>
      </c>
      <c r="N453" s="184">
        <v>0.371</v>
      </c>
      <c r="P453" s="119">
        <f t="shared" si="6"/>
        <v>0.371</v>
      </c>
    </row>
    <row r="454" spans="2:16" x14ac:dyDescent="0.25">
      <c r="B454" s="184">
        <v>2270005060</v>
      </c>
      <c r="C454" s="184">
        <v>0</v>
      </c>
      <c r="D454" s="184">
        <v>11</v>
      </c>
      <c r="E454" s="184">
        <v>0.40799999999999997</v>
      </c>
      <c r="F454" s="184">
        <v>0.40799999999999997</v>
      </c>
      <c r="G454" s="184">
        <v>0.40799999999999997</v>
      </c>
      <c r="H454" s="184">
        <v>0.40799999999999997</v>
      </c>
      <c r="I454" s="184">
        <v>0.40799999999999997</v>
      </c>
      <c r="J454" s="184">
        <v>0.40799999999999997</v>
      </c>
      <c r="K454" s="184">
        <v>0.40799999999999997</v>
      </c>
      <c r="L454" s="184">
        <v>0.40799999999999997</v>
      </c>
      <c r="M454" s="184">
        <v>0.40799999999999997</v>
      </c>
      <c r="N454" s="184">
        <v>0.40799999999999997</v>
      </c>
      <c r="P454" s="119">
        <f t="shared" si="6"/>
        <v>0.40799999999999997</v>
      </c>
    </row>
    <row r="455" spans="2:16" x14ac:dyDescent="0.25">
      <c r="B455" s="184">
        <v>2270005060</v>
      </c>
      <c r="C455" s="184">
        <v>11</v>
      </c>
      <c r="D455" s="184">
        <v>16</v>
      </c>
      <c r="E455" s="184">
        <v>0.40799999999999997</v>
      </c>
      <c r="F455" s="184">
        <v>0.40799999999999997</v>
      </c>
      <c r="G455" s="184">
        <v>0.40799999999999997</v>
      </c>
      <c r="H455" s="184">
        <v>0.40799999999999997</v>
      </c>
      <c r="I455" s="184">
        <v>0.40799999999999997</v>
      </c>
      <c r="J455" s="184">
        <v>0.40799999999999997</v>
      </c>
      <c r="K455" s="184">
        <v>0.40799999999999997</v>
      </c>
      <c r="L455" s="184">
        <v>0.40799999999999997</v>
      </c>
      <c r="M455" s="184">
        <v>0.40799999999999997</v>
      </c>
      <c r="N455" s="184">
        <v>0.40799999999999997</v>
      </c>
      <c r="P455" s="119">
        <f t="shared" si="6"/>
        <v>0.40799999999999997</v>
      </c>
    </row>
    <row r="456" spans="2:16" x14ac:dyDescent="0.25">
      <c r="B456" s="184">
        <v>2270005060</v>
      </c>
      <c r="C456" s="184">
        <v>16</v>
      </c>
      <c r="D456" s="184">
        <v>25</v>
      </c>
      <c r="E456" s="184">
        <v>0.40799999999999997</v>
      </c>
      <c r="F456" s="184">
        <v>0.40799999999999997</v>
      </c>
      <c r="G456" s="184">
        <v>0.40799999999999997</v>
      </c>
      <c r="H456" s="184">
        <v>0.40799999999999997</v>
      </c>
      <c r="I456" s="184">
        <v>0.40799999999999997</v>
      </c>
      <c r="J456" s="184">
        <v>0.40799999999999997</v>
      </c>
      <c r="K456" s="184">
        <v>0.40799999999999997</v>
      </c>
      <c r="L456" s="184">
        <v>0.40799999999999997</v>
      </c>
      <c r="M456" s="184">
        <v>0.40799999999999997</v>
      </c>
      <c r="N456" s="184">
        <v>0.40799999999999997</v>
      </c>
      <c r="P456" s="119">
        <f t="shared" si="6"/>
        <v>0.40799999999999997</v>
      </c>
    </row>
    <row r="457" spans="2:16" x14ac:dyDescent="0.25">
      <c r="B457" s="184">
        <v>2270005060</v>
      </c>
      <c r="C457" s="184">
        <v>25</v>
      </c>
      <c r="D457" s="184">
        <v>50</v>
      </c>
      <c r="E457" s="184">
        <v>0.40799999999999997</v>
      </c>
      <c r="F457" s="184">
        <v>0.40799999999999997</v>
      </c>
      <c r="G457" s="184">
        <v>0.40799999999999997</v>
      </c>
      <c r="H457" s="184">
        <v>0.40799999999999997</v>
      </c>
      <c r="I457" s="184">
        <v>0.40799999999999997</v>
      </c>
      <c r="J457" s="184">
        <v>0.40799999999999997</v>
      </c>
      <c r="K457" s="184">
        <v>0.40799999999999997</v>
      </c>
      <c r="L457" s="184">
        <v>0.40799999999999997</v>
      </c>
      <c r="M457" s="184">
        <v>0.40799999999999997</v>
      </c>
      <c r="N457" s="184">
        <v>0.40799999999999997</v>
      </c>
      <c r="P457" s="119">
        <f t="shared" ref="P457:P520" si="7">H457*$G$2+I457*$G$3+K457*$G$4</f>
        <v>0.40799999999999997</v>
      </c>
    </row>
    <row r="458" spans="2:16" x14ac:dyDescent="0.25">
      <c r="B458" s="184">
        <v>2270005060</v>
      </c>
      <c r="C458" s="184">
        <v>50</v>
      </c>
      <c r="D458" s="184">
        <v>100</v>
      </c>
      <c r="E458" s="184">
        <v>0.40799999999999997</v>
      </c>
      <c r="F458" s="184">
        <v>0.40799999999999997</v>
      </c>
      <c r="G458" s="184">
        <v>0.40799999999999997</v>
      </c>
      <c r="H458" s="184">
        <v>0.40799999999999997</v>
      </c>
      <c r="I458" s="184">
        <v>0.40799999999999997</v>
      </c>
      <c r="J458" s="184">
        <v>0.40799999999999997</v>
      </c>
      <c r="K458" s="184">
        <v>0.40799999999999997</v>
      </c>
      <c r="L458" s="184">
        <v>0.40799999999999997</v>
      </c>
      <c r="M458" s="184">
        <v>0.40799999999999997</v>
      </c>
      <c r="N458" s="184">
        <v>0.40799999999999997</v>
      </c>
      <c r="P458" s="119">
        <f t="shared" si="7"/>
        <v>0.40799999999999997</v>
      </c>
    </row>
    <row r="459" spans="2:16" x14ac:dyDescent="0.25">
      <c r="B459" s="184">
        <v>2270005060</v>
      </c>
      <c r="C459" s="184">
        <v>100</v>
      </c>
      <c r="D459" s="184">
        <v>175</v>
      </c>
      <c r="E459" s="184">
        <v>0.36699999999999999</v>
      </c>
      <c r="F459" s="184">
        <v>0.36699999999999999</v>
      </c>
      <c r="G459" s="184">
        <v>0.36699999999999999</v>
      </c>
      <c r="H459" s="184">
        <v>0.36699999999999999</v>
      </c>
      <c r="I459" s="184">
        <v>0.36699999999999999</v>
      </c>
      <c r="J459" s="184">
        <v>0.36699999999999999</v>
      </c>
      <c r="K459" s="184">
        <v>0.36699999999999999</v>
      </c>
      <c r="L459" s="184">
        <v>0.36699999999999999</v>
      </c>
      <c r="M459" s="184">
        <v>0.36699999999999999</v>
      </c>
      <c r="N459" s="184">
        <v>0.36699999999999999</v>
      </c>
      <c r="P459" s="119">
        <f t="shared" si="7"/>
        <v>0.36699999999999999</v>
      </c>
    </row>
    <row r="460" spans="2:16" x14ac:dyDescent="0.25">
      <c r="B460" s="184">
        <v>2270005060</v>
      </c>
      <c r="C460" s="184">
        <v>175</v>
      </c>
      <c r="D460" s="184">
        <v>300</v>
      </c>
      <c r="E460" s="184">
        <v>0.36699999999999999</v>
      </c>
      <c r="F460" s="184">
        <v>0.36699999999999999</v>
      </c>
      <c r="G460" s="184">
        <v>0.36699999999999999</v>
      </c>
      <c r="H460" s="184">
        <v>0.36699999999999999</v>
      </c>
      <c r="I460" s="184">
        <v>0.36699999999999999</v>
      </c>
      <c r="J460" s="184">
        <v>0.36699999999999999</v>
      </c>
      <c r="K460" s="184">
        <v>0.36699999999999999</v>
      </c>
      <c r="L460" s="184">
        <v>0.36699999999999999</v>
      </c>
      <c r="M460" s="184">
        <v>0.36699999999999999</v>
      </c>
      <c r="N460" s="184">
        <v>0.36699999999999999</v>
      </c>
      <c r="P460" s="119">
        <f t="shared" si="7"/>
        <v>0.36699999999999999</v>
      </c>
    </row>
    <row r="461" spans="2:16" x14ac:dyDescent="0.25">
      <c r="B461" s="184">
        <v>2270005060</v>
      </c>
      <c r="C461" s="184">
        <v>300</v>
      </c>
      <c r="D461" s="184">
        <v>600</v>
      </c>
      <c r="E461" s="184">
        <v>0.36699999999999999</v>
      </c>
      <c r="F461" s="184">
        <v>0.36699999999999999</v>
      </c>
      <c r="G461" s="184">
        <v>0.36699999999999999</v>
      </c>
      <c r="H461" s="184">
        <v>0.36699999999999999</v>
      </c>
      <c r="I461" s="184">
        <v>0.36699999999999999</v>
      </c>
      <c r="J461" s="184">
        <v>0.36699999999999999</v>
      </c>
      <c r="K461" s="184">
        <v>0.36699999999999999</v>
      </c>
      <c r="L461" s="184">
        <v>0.36699999999999999</v>
      </c>
      <c r="M461" s="184">
        <v>0.36699999999999999</v>
      </c>
      <c r="N461" s="184">
        <v>0.36699999999999999</v>
      </c>
      <c r="P461" s="119">
        <f t="shared" si="7"/>
        <v>0.36699999999999999</v>
      </c>
    </row>
    <row r="462" spans="2:16" x14ac:dyDescent="0.25">
      <c r="B462" s="184">
        <v>2270005060</v>
      </c>
      <c r="C462" s="184">
        <v>600</v>
      </c>
      <c r="D462" s="184">
        <v>750</v>
      </c>
      <c r="E462" s="184">
        <v>0.36699999999999999</v>
      </c>
      <c r="F462" s="184">
        <v>0.36699999999999999</v>
      </c>
      <c r="G462" s="184">
        <v>0.36699999999999999</v>
      </c>
      <c r="H462" s="184">
        <v>0.36699999999999999</v>
      </c>
      <c r="I462" s="184">
        <v>0.36699999999999999</v>
      </c>
      <c r="J462" s="184">
        <v>0.36699999999999999</v>
      </c>
      <c r="K462" s="184">
        <v>0.36699999999999999</v>
      </c>
      <c r="L462" s="184">
        <v>0.36699999999999999</v>
      </c>
      <c r="M462" s="184">
        <v>0.36699999999999999</v>
      </c>
      <c r="N462" s="184">
        <v>0.36699999999999999</v>
      </c>
      <c r="P462" s="119">
        <f t="shared" si="7"/>
        <v>0.36699999999999999</v>
      </c>
    </row>
    <row r="463" spans="2:16" x14ac:dyDescent="0.25">
      <c r="B463" s="184">
        <v>2270005060</v>
      </c>
      <c r="C463" s="184">
        <v>750</v>
      </c>
      <c r="D463" s="184">
        <v>9999</v>
      </c>
      <c r="E463" s="184">
        <v>0.36699999999999999</v>
      </c>
      <c r="F463" s="184">
        <v>0.36699999999999999</v>
      </c>
      <c r="G463" s="184">
        <v>0.36699999999999999</v>
      </c>
      <c r="H463" s="184">
        <v>0.36699999999999999</v>
      </c>
      <c r="I463" s="184">
        <v>0.36699999999999999</v>
      </c>
      <c r="J463" s="184">
        <v>0.36699999999999999</v>
      </c>
      <c r="K463" s="184">
        <v>0.36699999999999999</v>
      </c>
      <c r="L463" s="184">
        <v>0.36699999999999999</v>
      </c>
      <c r="M463" s="184">
        <v>0.36699999999999999</v>
      </c>
      <c r="N463" s="184">
        <v>0.36699999999999999</v>
      </c>
      <c r="P463" s="119">
        <f t="shared" si="7"/>
        <v>0.36699999999999999</v>
      </c>
    </row>
    <row r="464" spans="2:16" x14ac:dyDescent="0.25">
      <c r="B464" s="184">
        <v>2270006000</v>
      </c>
      <c r="C464" s="184">
        <v>0</v>
      </c>
      <c r="D464" s="184">
        <v>11</v>
      </c>
      <c r="E464" s="184">
        <v>0.40799999999999997</v>
      </c>
      <c r="F464" s="184">
        <v>0.40799999999999997</v>
      </c>
      <c r="G464" s="184">
        <v>0.40799999999999997</v>
      </c>
      <c r="H464" s="184">
        <v>0.40799999999999997</v>
      </c>
      <c r="I464" s="184">
        <v>0.40799999999999997</v>
      </c>
      <c r="J464" s="184">
        <v>0.40799999999999997</v>
      </c>
      <c r="K464" s="184">
        <v>0.40799999999999997</v>
      </c>
      <c r="L464" s="184">
        <v>0.40799999999999997</v>
      </c>
      <c r="M464" s="184">
        <v>0.40799999999999997</v>
      </c>
      <c r="N464" s="184">
        <v>0.40799999999999997</v>
      </c>
      <c r="P464" s="119">
        <f t="shared" si="7"/>
        <v>0.40799999999999997</v>
      </c>
    </row>
    <row r="465" spans="1:16" x14ac:dyDescent="0.25">
      <c r="B465" s="184">
        <v>2270006000</v>
      </c>
      <c r="C465" s="184">
        <v>11</v>
      </c>
      <c r="D465" s="184">
        <v>16</v>
      </c>
      <c r="E465" s="184">
        <v>0.40799999999999997</v>
      </c>
      <c r="F465" s="184">
        <v>0.40799999999999997</v>
      </c>
      <c r="G465" s="184">
        <v>0.40799999999999997</v>
      </c>
      <c r="H465" s="184">
        <v>0.40799999999999997</v>
      </c>
      <c r="I465" s="184">
        <v>0.40799999999999997</v>
      </c>
      <c r="J465" s="184">
        <v>0.40799999999999997</v>
      </c>
      <c r="K465" s="184">
        <v>0.40799999999999997</v>
      </c>
      <c r="L465" s="184">
        <v>0.40799999999999997</v>
      </c>
      <c r="M465" s="184">
        <v>0.40799999999999997</v>
      </c>
      <c r="N465" s="184">
        <v>0.40799999999999997</v>
      </c>
      <c r="P465" s="119">
        <f t="shared" si="7"/>
        <v>0.40799999999999997</v>
      </c>
    </row>
    <row r="466" spans="1:16" x14ac:dyDescent="0.25">
      <c r="B466" s="184">
        <v>2270006000</v>
      </c>
      <c r="C466" s="184">
        <v>16</v>
      </c>
      <c r="D466" s="184">
        <v>25</v>
      </c>
      <c r="E466" s="184">
        <v>0.40799999999999997</v>
      </c>
      <c r="F466" s="184">
        <v>0.40799999999999997</v>
      </c>
      <c r="G466" s="184">
        <v>0.40799999999999997</v>
      </c>
      <c r="H466" s="184">
        <v>0.40799999999999997</v>
      </c>
      <c r="I466" s="184">
        <v>0.40799999999999997</v>
      </c>
      <c r="J466" s="184">
        <v>0.40799999999999997</v>
      </c>
      <c r="K466" s="184">
        <v>0.40799999999999997</v>
      </c>
      <c r="L466" s="184">
        <v>0.40799999999999997</v>
      </c>
      <c r="M466" s="184">
        <v>0.40799999999999997</v>
      </c>
      <c r="N466" s="184">
        <v>0.40799999999999997</v>
      </c>
      <c r="P466" s="119">
        <f t="shared" si="7"/>
        <v>0.40799999999999997</v>
      </c>
    </row>
    <row r="467" spans="1:16" x14ac:dyDescent="0.25">
      <c r="B467" s="184">
        <v>2270006000</v>
      </c>
      <c r="C467" s="184">
        <v>25</v>
      </c>
      <c r="D467" s="184">
        <v>50</v>
      </c>
      <c r="E467" s="184">
        <v>0.40799999999999997</v>
      </c>
      <c r="F467" s="184">
        <v>0.40799999999999997</v>
      </c>
      <c r="G467" s="184">
        <v>0.40799999999999997</v>
      </c>
      <c r="H467" s="184">
        <v>0.40799999999999997</v>
      </c>
      <c r="I467" s="184">
        <v>0.40799999999999997</v>
      </c>
      <c r="J467" s="184">
        <v>0.40799999999999997</v>
      </c>
      <c r="K467" s="184">
        <v>0.40799999999999997</v>
      </c>
      <c r="L467" s="184">
        <v>0.40799999999999997</v>
      </c>
      <c r="M467" s="184">
        <v>0.40799999999999997</v>
      </c>
      <c r="N467" s="184">
        <v>0.40799999999999997</v>
      </c>
      <c r="P467" s="119">
        <f t="shared" si="7"/>
        <v>0.40799999999999997</v>
      </c>
    </row>
    <row r="468" spans="1:16" x14ac:dyDescent="0.25">
      <c r="B468" s="184">
        <v>2270006000</v>
      </c>
      <c r="C468" s="184">
        <v>50</v>
      </c>
      <c r="D468" s="184">
        <v>100</v>
      </c>
      <c r="E468" s="184">
        <v>0.40799999999999997</v>
      </c>
      <c r="F468" s="184">
        <v>0.40799999999999997</v>
      </c>
      <c r="G468" s="184">
        <v>0.40799999999999997</v>
      </c>
      <c r="H468" s="184">
        <v>0.40799999999999997</v>
      </c>
      <c r="I468" s="184">
        <v>0.40799999999999997</v>
      </c>
      <c r="J468" s="184">
        <v>0.40799999999999997</v>
      </c>
      <c r="K468" s="184">
        <v>0.40799999999999997</v>
      </c>
      <c r="L468" s="184">
        <v>0.40799999999999997</v>
      </c>
      <c r="M468" s="184">
        <v>0.40799999999999997</v>
      </c>
      <c r="N468" s="184">
        <v>0.40799999999999997</v>
      </c>
      <c r="P468" s="119">
        <f t="shared" si="7"/>
        <v>0.40799999999999997</v>
      </c>
    </row>
    <row r="469" spans="1:16" x14ac:dyDescent="0.25">
      <c r="B469" s="184">
        <v>2270006000</v>
      </c>
      <c r="C469" s="184">
        <v>100</v>
      </c>
      <c r="D469" s="184">
        <v>175</v>
      </c>
      <c r="E469" s="184">
        <v>0.36699999999999999</v>
      </c>
      <c r="F469" s="184">
        <v>0.36699999999999999</v>
      </c>
      <c r="G469" s="184">
        <v>0.36699999999999999</v>
      </c>
      <c r="H469" s="184">
        <v>0.36699999999999999</v>
      </c>
      <c r="I469" s="184">
        <v>0.36699999999999999</v>
      </c>
      <c r="J469" s="184">
        <v>0.36699999999999999</v>
      </c>
      <c r="K469" s="184">
        <v>0.36699999999999999</v>
      </c>
      <c r="L469" s="184">
        <v>0.36699999999999999</v>
      </c>
      <c r="M469" s="184">
        <v>0.36699999999999999</v>
      </c>
      <c r="N469" s="184">
        <v>0.36699999999999999</v>
      </c>
      <c r="P469" s="119">
        <f t="shared" si="7"/>
        <v>0.36699999999999999</v>
      </c>
    </row>
    <row r="470" spans="1:16" x14ac:dyDescent="0.25">
      <c r="B470" s="184">
        <v>2270006000</v>
      </c>
      <c r="C470" s="184">
        <v>175</v>
      </c>
      <c r="D470" s="184">
        <v>300</v>
      </c>
      <c r="E470" s="184">
        <v>0.36699999999999999</v>
      </c>
      <c r="F470" s="184">
        <v>0.36699999999999999</v>
      </c>
      <c r="G470" s="184">
        <v>0.36699999999999999</v>
      </c>
      <c r="H470" s="184">
        <v>0.36699999999999999</v>
      </c>
      <c r="I470" s="184">
        <v>0.36699999999999999</v>
      </c>
      <c r="J470" s="184">
        <v>0.36699999999999999</v>
      </c>
      <c r="K470" s="184">
        <v>0.36699999999999999</v>
      </c>
      <c r="L470" s="184">
        <v>0.36699999999999999</v>
      </c>
      <c r="M470" s="184">
        <v>0.36699999999999999</v>
      </c>
      <c r="N470" s="184">
        <v>0.36699999999999999</v>
      </c>
      <c r="P470" s="119">
        <f t="shared" si="7"/>
        <v>0.36699999999999999</v>
      </c>
    </row>
    <row r="471" spans="1:16" x14ac:dyDescent="0.25">
      <c r="B471" s="184">
        <v>2270006000</v>
      </c>
      <c r="C471" s="184">
        <v>300</v>
      </c>
      <c r="D471" s="184">
        <v>600</v>
      </c>
      <c r="E471" s="184">
        <v>0.36699999999999999</v>
      </c>
      <c r="F471" s="184">
        <v>0.36699999999999999</v>
      </c>
      <c r="G471" s="184">
        <v>0.36699999999999999</v>
      </c>
      <c r="H471" s="184">
        <v>0.36699999999999999</v>
      </c>
      <c r="I471" s="184">
        <v>0.36699999999999999</v>
      </c>
      <c r="J471" s="184">
        <v>0.36699999999999999</v>
      </c>
      <c r="K471" s="184">
        <v>0.36699999999999999</v>
      </c>
      <c r="L471" s="184">
        <v>0.36699999999999999</v>
      </c>
      <c r="M471" s="184">
        <v>0.36699999999999999</v>
      </c>
      <c r="N471" s="184">
        <v>0.36699999999999999</v>
      </c>
      <c r="P471" s="119">
        <f t="shared" si="7"/>
        <v>0.36699999999999999</v>
      </c>
    </row>
    <row r="472" spans="1:16" x14ac:dyDescent="0.25">
      <c r="B472" s="184">
        <v>2270006000</v>
      </c>
      <c r="C472" s="184">
        <v>600</v>
      </c>
      <c r="D472" s="184">
        <v>750</v>
      </c>
      <c r="E472" s="184">
        <v>0.36699999999999999</v>
      </c>
      <c r="F472" s="184">
        <v>0.36699999999999999</v>
      </c>
      <c r="G472" s="184">
        <v>0.36699999999999999</v>
      </c>
      <c r="H472" s="184">
        <v>0.36699999999999999</v>
      </c>
      <c r="I472" s="184">
        <v>0.36699999999999999</v>
      </c>
      <c r="J472" s="184">
        <v>0.36699999999999999</v>
      </c>
      <c r="K472" s="184">
        <v>0.36699999999999999</v>
      </c>
      <c r="L472" s="184">
        <v>0.36699999999999999</v>
      </c>
      <c r="M472" s="184">
        <v>0.36699999999999999</v>
      </c>
      <c r="N472" s="184">
        <v>0.36699999999999999</v>
      </c>
      <c r="P472" s="119">
        <f t="shared" si="7"/>
        <v>0.36699999999999999</v>
      </c>
    </row>
    <row r="473" spans="1:16" x14ac:dyDescent="0.25">
      <c r="B473" s="184">
        <v>2270006000</v>
      </c>
      <c r="C473" s="184">
        <v>750</v>
      </c>
      <c r="D473" s="184">
        <v>9999</v>
      </c>
      <c r="E473" s="184">
        <v>0.36699999999999999</v>
      </c>
      <c r="F473" s="184">
        <v>0.36699999999999999</v>
      </c>
      <c r="G473" s="184">
        <v>0.36699999999999999</v>
      </c>
      <c r="H473" s="184">
        <v>0.36699999999999999</v>
      </c>
      <c r="I473" s="184">
        <v>0.36699999999999999</v>
      </c>
      <c r="J473" s="184">
        <v>0.36699999999999999</v>
      </c>
      <c r="K473" s="184">
        <v>0.36699999999999999</v>
      </c>
      <c r="L473" s="184">
        <v>0.36699999999999999</v>
      </c>
      <c r="M473" s="184">
        <v>0.36699999999999999</v>
      </c>
      <c r="N473" s="184">
        <v>0.36699999999999999</v>
      </c>
      <c r="P473" s="119">
        <f t="shared" si="7"/>
        <v>0.36699999999999999</v>
      </c>
    </row>
    <row r="474" spans="1:16" x14ac:dyDescent="0.25">
      <c r="A474" s="189"/>
      <c r="B474" s="185">
        <v>2270006005</v>
      </c>
      <c r="C474" s="185">
        <v>0</v>
      </c>
      <c r="D474" s="185">
        <v>100</v>
      </c>
      <c r="E474" s="185">
        <v>0.40799999999999997</v>
      </c>
      <c r="F474" s="185">
        <v>0.40799999999999997</v>
      </c>
      <c r="G474" s="185">
        <v>0.40799999999999997</v>
      </c>
      <c r="H474" s="185">
        <v>0.40799999999999997</v>
      </c>
      <c r="I474" s="185">
        <v>0.40799999999999997</v>
      </c>
      <c r="J474" s="185">
        <v>0.40799999999999997</v>
      </c>
      <c r="K474" s="185">
        <v>0.40799999999999997</v>
      </c>
      <c r="L474" s="185">
        <v>0.40799999999999997</v>
      </c>
      <c r="M474" s="185">
        <v>0.40799999999999997</v>
      </c>
      <c r="N474" s="185">
        <v>0.40799999999999997</v>
      </c>
      <c r="P474" s="119">
        <f t="shared" si="7"/>
        <v>0.40799999999999997</v>
      </c>
    </row>
    <row r="475" spans="1:16" x14ac:dyDescent="0.25">
      <c r="B475" s="185">
        <v>2270006005</v>
      </c>
      <c r="C475" s="185">
        <v>100</v>
      </c>
      <c r="D475" s="185">
        <v>9999</v>
      </c>
      <c r="E475" s="185">
        <v>0.36699999999999999</v>
      </c>
      <c r="F475" s="185">
        <v>0.36699999999999999</v>
      </c>
      <c r="G475" s="185">
        <v>0.36699999999999999</v>
      </c>
      <c r="H475" s="185">
        <v>0.36699999999999999</v>
      </c>
      <c r="I475" s="185">
        <v>0.36699999999999999</v>
      </c>
      <c r="J475" s="185">
        <v>0.36699999999999999</v>
      </c>
      <c r="K475" s="185">
        <v>0.36699999999999999</v>
      </c>
      <c r="L475" s="185">
        <v>0.36699999999999999</v>
      </c>
      <c r="M475" s="185">
        <v>0.36699999999999999</v>
      </c>
      <c r="N475" s="185">
        <v>0.36699999999999999</v>
      </c>
      <c r="P475" s="119">
        <f t="shared" si="7"/>
        <v>0.36699999999999999</v>
      </c>
    </row>
    <row r="476" spans="1:16" x14ac:dyDescent="0.25">
      <c r="B476" s="185">
        <v>2270006010</v>
      </c>
      <c r="C476" s="185">
        <v>0</v>
      </c>
      <c r="D476" s="185">
        <v>100</v>
      </c>
      <c r="E476" s="185">
        <v>0.40799999999999997</v>
      </c>
      <c r="F476" s="185">
        <v>0.40799999999999997</v>
      </c>
      <c r="G476" s="185">
        <v>0.40799999999999997</v>
      </c>
      <c r="H476" s="185">
        <v>0.40799999999999997</v>
      </c>
      <c r="I476" s="185">
        <v>0.40799999999999997</v>
      </c>
      <c r="J476" s="185">
        <v>0.40799999999999997</v>
      </c>
      <c r="K476" s="185">
        <v>0.40799999999999997</v>
      </c>
      <c r="L476" s="185">
        <v>0.40799999999999997</v>
      </c>
      <c r="M476" s="185">
        <v>0.40799999999999997</v>
      </c>
      <c r="N476" s="185">
        <v>0.40799999999999997</v>
      </c>
      <c r="P476" s="119">
        <f t="shared" si="7"/>
        <v>0.40799999999999997</v>
      </c>
    </row>
    <row r="477" spans="1:16" x14ac:dyDescent="0.25">
      <c r="B477" s="185">
        <v>2270006010</v>
      </c>
      <c r="C477" s="185">
        <v>100</v>
      </c>
      <c r="D477" s="185">
        <v>9999</v>
      </c>
      <c r="E477" s="185">
        <v>0.36699999999999999</v>
      </c>
      <c r="F477" s="185">
        <v>0.36699999999999999</v>
      </c>
      <c r="G477" s="185">
        <v>0.36699999999999999</v>
      </c>
      <c r="H477" s="185">
        <v>0.36699999999999999</v>
      </c>
      <c r="I477" s="185">
        <v>0.36699999999999999</v>
      </c>
      <c r="J477" s="185">
        <v>0.36699999999999999</v>
      </c>
      <c r="K477" s="185">
        <v>0.36699999999999999</v>
      </c>
      <c r="L477" s="185">
        <v>0.36699999999999999</v>
      </c>
      <c r="M477" s="185">
        <v>0.36699999999999999</v>
      </c>
      <c r="N477" s="185">
        <v>0.36699999999999999</v>
      </c>
      <c r="P477" s="119">
        <f t="shared" si="7"/>
        <v>0.36699999999999999</v>
      </c>
    </row>
    <row r="478" spans="1:16" x14ac:dyDescent="0.25">
      <c r="B478" s="185">
        <v>2270006015</v>
      </c>
      <c r="C478" s="185">
        <v>0</v>
      </c>
      <c r="D478" s="185">
        <v>100</v>
      </c>
      <c r="E478" s="185">
        <v>0.40799999999999997</v>
      </c>
      <c r="F478" s="185">
        <v>0.40799999999999997</v>
      </c>
      <c r="G478" s="185">
        <v>0.40799999999999997</v>
      </c>
      <c r="H478" s="185">
        <v>0.40799999999999997</v>
      </c>
      <c r="I478" s="185">
        <v>0.40799999999999997</v>
      </c>
      <c r="J478" s="185">
        <v>0.40799999999999997</v>
      </c>
      <c r="K478" s="185">
        <v>0.40799999999999997</v>
      </c>
      <c r="L478" s="185">
        <v>0.40799999999999997</v>
      </c>
      <c r="M478" s="185">
        <v>0.40799999999999997</v>
      </c>
      <c r="N478" s="185">
        <v>0.40799999999999997</v>
      </c>
      <c r="P478" s="119">
        <f t="shared" si="7"/>
        <v>0.40799999999999997</v>
      </c>
    </row>
    <row r="479" spans="1:16" x14ac:dyDescent="0.25">
      <c r="B479" s="185">
        <v>2270006015</v>
      </c>
      <c r="C479" s="185">
        <v>100</v>
      </c>
      <c r="D479" s="185">
        <v>9999</v>
      </c>
      <c r="E479" s="185">
        <v>0.36699999999999999</v>
      </c>
      <c r="F479" s="185">
        <v>0.36699999999999999</v>
      </c>
      <c r="G479" s="185">
        <v>0.36699999999999999</v>
      </c>
      <c r="H479" s="185">
        <v>0.36699999999999999</v>
      </c>
      <c r="I479" s="185">
        <v>0.36699999999999999</v>
      </c>
      <c r="J479" s="185">
        <v>0.36699999999999999</v>
      </c>
      <c r="K479" s="185">
        <v>0.36699999999999999</v>
      </c>
      <c r="L479" s="185">
        <v>0.36699999999999999</v>
      </c>
      <c r="M479" s="185">
        <v>0.36699999999999999</v>
      </c>
      <c r="N479" s="185">
        <v>0.36699999999999999</v>
      </c>
      <c r="P479" s="119">
        <f t="shared" si="7"/>
        <v>0.36699999999999999</v>
      </c>
    </row>
    <row r="480" spans="1:16" x14ac:dyDescent="0.25">
      <c r="B480" s="184">
        <v>2270006025</v>
      </c>
      <c r="C480" s="184">
        <v>0</v>
      </c>
      <c r="D480" s="184">
        <v>11</v>
      </c>
      <c r="E480" s="184">
        <v>0.48099999999999998</v>
      </c>
      <c r="F480" s="184">
        <v>0.48099999999999998</v>
      </c>
      <c r="G480" s="184">
        <v>0.48099999999999998</v>
      </c>
      <c r="H480" s="184">
        <v>0.48099999999999998</v>
      </c>
      <c r="I480" s="184">
        <v>0.48099999999999998</v>
      </c>
      <c r="J480" s="184">
        <v>0.48099999999999998</v>
      </c>
      <c r="K480" s="184">
        <v>0.48099999999999998</v>
      </c>
      <c r="L480" s="184">
        <v>0.48099999999999998</v>
      </c>
      <c r="M480" s="184">
        <v>0.48099999999999998</v>
      </c>
      <c r="N480" s="184">
        <v>0.48099999999999998</v>
      </c>
      <c r="P480" s="119">
        <f t="shared" si="7"/>
        <v>0.48099999999999998</v>
      </c>
    </row>
    <row r="481" spans="2:16" x14ac:dyDescent="0.25">
      <c r="B481" s="184">
        <v>2270006025</v>
      </c>
      <c r="C481" s="184">
        <v>11</v>
      </c>
      <c r="D481" s="184">
        <v>16</v>
      </c>
      <c r="E481" s="184">
        <v>0.48099999999999998</v>
      </c>
      <c r="F481" s="184">
        <v>0.48099999999999998</v>
      </c>
      <c r="G481" s="184">
        <v>0.48099999999999998</v>
      </c>
      <c r="H481" s="184">
        <v>0.48099999999999998</v>
      </c>
      <c r="I481" s="184">
        <v>0.48099999999999998</v>
      </c>
      <c r="J481" s="184">
        <v>0.48099999999999998</v>
      </c>
      <c r="K481" s="184">
        <v>0.48099999999999998</v>
      </c>
      <c r="L481" s="184">
        <v>0.48099999999999998</v>
      </c>
      <c r="M481" s="184">
        <v>0.48099999999999998</v>
      </c>
      <c r="N481" s="184">
        <v>0.48099999999999998</v>
      </c>
      <c r="P481" s="119">
        <f t="shared" si="7"/>
        <v>0.48099999999999998</v>
      </c>
    </row>
    <row r="482" spans="2:16" x14ac:dyDescent="0.25">
      <c r="B482" s="184">
        <v>2270006025</v>
      </c>
      <c r="C482" s="184">
        <v>16</v>
      </c>
      <c r="D482" s="184">
        <v>25</v>
      </c>
      <c r="E482" s="184">
        <v>0.48099999999999998</v>
      </c>
      <c r="F482" s="184">
        <v>0.48099999999999998</v>
      </c>
      <c r="G482" s="184">
        <v>0.48099999999999998</v>
      </c>
      <c r="H482" s="184">
        <v>0.48099999999999998</v>
      </c>
      <c r="I482" s="184">
        <v>0.48099999999999998</v>
      </c>
      <c r="J482" s="184">
        <v>0.48099999999999998</v>
      </c>
      <c r="K482" s="184">
        <v>0.48099999999999998</v>
      </c>
      <c r="L482" s="184">
        <v>0.48099999999999998</v>
      </c>
      <c r="M482" s="184">
        <v>0.48099999999999998</v>
      </c>
      <c r="N482" s="184">
        <v>0.48099999999999998</v>
      </c>
      <c r="P482" s="119">
        <f t="shared" si="7"/>
        <v>0.48099999999999998</v>
      </c>
    </row>
    <row r="483" spans="2:16" x14ac:dyDescent="0.25">
      <c r="B483" s="184">
        <v>2270006025</v>
      </c>
      <c r="C483" s="184">
        <v>25</v>
      </c>
      <c r="D483" s="184">
        <v>50</v>
      </c>
      <c r="E483" s="184">
        <v>0.48099999999999998</v>
      </c>
      <c r="F483" s="184">
        <v>0.48099999999999998</v>
      </c>
      <c r="G483" s="184">
        <v>0.48099999999999998</v>
      </c>
      <c r="H483" s="184">
        <v>0.48099999999999998</v>
      </c>
      <c r="I483" s="184">
        <v>0.48099999999999998</v>
      </c>
      <c r="J483" s="184">
        <v>0.48099999999999998</v>
      </c>
      <c r="K483" s="184">
        <v>0.48099999999999998</v>
      </c>
      <c r="L483" s="184">
        <v>0.48099999999999998</v>
      </c>
      <c r="M483" s="184">
        <v>0.48099999999999998</v>
      </c>
      <c r="N483" s="184">
        <v>0.48099999999999998</v>
      </c>
      <c r="P483" s="119">
        <f t="shared" si="7"/>
        <v>0.48099999999999998</v>
      </c>
    </row>
    <row r="484" spans="2:16" x14ac:dyDescent="0.25">
      <c r="B484" s="184">
        <v>2270006025</v>
      </c>
      <c r="C484" s="184">
        <v>50</v>
      </c>
      <c r="D484" s="184">
        <v>100</v>
      </c>
      <c r="E484" s="184">
        <v>0.48099999999999998</v>
      </c>
      <c r="F484" s="184">
        <v>0.48099999999999998</v>
      </c>
      <c r="G484" s="184">
        <v>0.48099999999999998</v>
      </c>
      <c r="H484" s="184">
        <v>0.48099999999999998</v>
      </c>
      <c r="I484" s="184">
        <v>0.48099999999999998</v>
      </c>
      <c r="J484" s="184">
        <v>0.48099999999999998</v>
      </c>
      <c r="K484" s="184">
        <v>0.48099999999999998</v>
      </c>
      <c r="L484" s="184">
        <v>0.48099999999999998</v>
      </c>
      <c r="M484" s="184">
        <v>0.48099999999999998</v>
      </c>
      <c r="N484" s="184">
        <v>0.48099999999999998</v>
      </c>
      <c r="P484" s="119">
        <f t="shared" si="7"/>
        <v>0.48099999999999998</v>
      </c>
    </row>
    <row r="485" spans="2:16" x14ac:dyDescent="0.25">
      <c r="B485" s="184">
        <v>2270006025</v>
      </c>
      <c r="C485" s="184">
        <v>100</v>
      </c>
      <c r="D485" s="184">
        <v>175</v>
      </c>
      <c r="E485" s="184">
        <v>0.433</v>
      </c>
      <c r="F485" s="184">
        <v>0.433</v>
      </c>
      <c r="G485" s="184">
        <v>0.433</v>
      </c>
      <c r="H485" s="184">
        <v>0.433</v>
      </c>
      <c r="I485" s="184">
        <v>0.433</v>
      </c>
      <c r="J485" s="184">
        <v>0.433</v>
      </c>
      <c r="K485" s="184">
        <v>0.433</v>
      </c>
      <c r="L485" s="184">
        <v>0.433</v>
      </c>
      <c r="M485" s="184">
        <v>0.433</v>
      </c>
      <c r="N485" s="184">
        <v>0.433</v>
      </c>
      <c r="P485" s="119">
        <f t="shared" si="7"/>
        <v>0.433</v>
      </c>
    </row>
    <row r="486" spans="2:16" x14ac:dyDescent="0.25">
      <c r="B486" s="184">
        <v>2270006025</v>
      </c>
      <c r="C486" s="184">
        <v>175</v>
      </c>
      <c r="D486" s="184">
        <v>300</v>
      </c>
      <c r="E486" s="184">
        <v>0.433</v>
      </c>
      <c r="F486" s="184">
        <v>0.433</v>
      </c>
      <c r="G486" s="184">
        <v>0.433</v>
      </c>
      <c r="H486" s="184">
        <v>0.433</v>
      </c>
      <c r="I486" s="184">
        <v>0.433</v>
      </c>
      <c r="J486" s="184">
        <v>0.433</v>
      </c>
      <c r="K486" s="184">
        <v>0.433</v>
      </c>
      <c r="L486" s="184">
        <v>0.433</v>
      </c>
      <c r="M486" s="184">
        <v>0.433</v>
      </c>
      <c r="N486" s="184">
        <v>0.433</v>
      </c>
      <c r="P486" s="119">
        <f t="shared" si="7"/>
        <v>0.433</v>
      </c>
    </row>
    <row r="487" spans="2:16" x14ac:dyDescent="0.25">
      <c r="B487" s="184">
        <v>2270006025</v>
      </c>
      <c r="C487" s="184">
        <v>300</v>
      </c>
      <c r="D487" s="184">
        <v>600</v>
      </c>
      <c r="E487" s="184">
        <v>0.433</v>
      </c>
      <c r="F487" s="184">
        <v>0.433</v>
      </c>
      <c r="G487" s="184">
        <v>0.433</v>
      </c>
      <c r="H487" s="184">
        <v>0.433</v>
      </c>
      <c r="I487" s="184">
        <v>0.433</v>
      </c>
      <c r="J487" s="184">
        <v>0.433</v>
      </c>
      <c r="K487" s="184">
        <v>0.433</v>
      </c>
      <c r="L487" s="184">
        <v>0.433</v>
      </c>
      <c r="M487" s="184">
        <v>0.433</v>
      </c>
      <c r="N487" s="184">
        <v>0.433</v>
      </c>
      <c r="P487" s="119">
        <f t="shared" si="7"/>
        <v>0.433</v>
      </c>
    </row>
    <row r="488" spans="2:16" x14ac:dyDescent="0.25">
      <c r="B488" s="184">
        <v>2270006025</v>
      </c>
      <c r="C488" s="184">
        <v>600</v>
      </c>
      <c r="D488" s="184">
        <v>750</v>
      </c>
      <c r="E488" s="184">
        <v>0.433</v>
      </c>
      <c r="F488" s="184">
        <v>0.433</v>
      </c>
      <c r="G488" s="184">
        <v>0.433</v>
      </c>
      <c r="H488" s="184">
        <v>0.433</v>
      </c>
      <c r="I488" s="184">
        <v>0.433</v>
      </c>
      <c r="J488" s="184">
        <v>0.433</v>
      </c>
      <c r="K488" s="184">
        <v>0.433</v>
      </c>
      <c r="L488" s="184">
        <v>0.433</v>
      </c>
      <c r="M488" s="184">
        <v>0.433</v>
      </c>
      <c r="N488" s="184">
        <v>0.433</v>
      </c>
      <c r="P488" s="119">
        <f t="shared" si="7"/>
        <v>0.433</v>
      </c>
    </row>
    <row r="489" spans="2:16" x14ac:dyDescent="0.25">
      <c r="B489" s="184">
        <v>2270006025</v>
      </c>
      <c r="C489" s="184">
        <v>750</v>
      </c>
      <c r="D489" s="184">
        <v>9999</v>
      </c>
      <c r="E489" s="184">
        <v>0.433</v>
      </c>
      <c r="F489" s="184">
        <v>0.433</v>
      </c>
      <c r="G489" s="184">
        <v>0.433</v>
      </c>
      <c r="H489" s="184">
        <v>0.433</v>
      </c>
      <c r="I489" s="184">
        <v>0.433</v>
      </c>
      <c r="J489" s="184">
        <v>0.433</v>
      </c>
      <c r="K489" s="184">
        <v>0.433</v>
      </c>
      <c r="L489" s="184">
        <v>0.433</v>
      </c>
      <c r="M489" s="184">
        <v>0.433</v>
      </c>
      <c r="N489" s="184">
        <v>0.433</v>
      </c>
      <c r="P489" s="119">
        <f t="shared" si="7"/>
        <v>0.433</v>
      </c>
    </row>
    <row r="490" spans="2:16" x14ac:dyDescent="0.25">
      <c r="B490" s="184">
        <v>2270007010</v>
      </c>
      <c r="C490" s="184">
        <v>0</v>
      </c>
      <c r="D490" s="184">
        <v>11</v>
      </c>
      <c r="E490" s="184">
        <v>0.41199999999999998</v>
      </c>
      <c r="F490" s="184">
        <v>0.41199999999999998</v>
      </c>
      <c r="G490" s="184">
        <v>0.41199999999999998</v>
      </c>
      <c r="H490" s="184">
        <v>0.41199999999999998</v>
      </c>
      <c r="I490" s="184">
        <v>0.41199999999999998</v>
      </c>
      <c r="J490" s="184">
        <v>0.41199999999999998</v>
      </c>
      <c r="K490" s="184">
        <v>0.41199999999999998</v>
      </c>
      <c r="L490" s="184">
        <v>0.41199999999999998</v>
      </c>
      <c r="M490" s="184">
        <v>0.41199999999999998</v>
      </c>
      <c r="N490" s="184">
        <v>0.41199999999999998</v>
      </c>
      <c r="P490" s="119">
        <f t="shared" si="7"/>
        <v>0.41199999999999998</v>
      </c>
    </row>
    <row r="491" spans="2:16" x14ac:dyDescent="0.25">
      <c r="B491" s="184">
        <v>2270007010</v>
      </c>
      <c r="C491" s="184">
        <v>11</v>
      </c>
      <c r="D491" s="184">
        <v>16</v>
      </c>
      <c r="E491" s="184">
        <v>0.41199999999999998</v>
      </c>
      <c r="F491" s="184">
        <v>0.41199999999999998</v>
      </c>
      <c r="G491" s="184">
        <v>0.41199999999999998</v>
      </c>
      <c r="H491" s="184">
        <v>0.41199999999999998</v>
      </c>
      <c r="I491" s="184">
        <v>0.41199999999999998</v>
      </c>
      <c r="J491" s="184">
        <v>0.41199999999999998</v>
      </c>
      <c r="K491" s="184">
        <v>0.41199999999999998</v>
      </c>
      <c r="L491" s="184">
        <v>0.41199999999999998</v>
      </c>
      <c r="M491" s="184">
        <v>0.41199999999999998</v>
      </c>
      <c r="N491" s="184">
        <v>0.41199999999999998</v>
      </c>
      <c r="P491" s="119">
        <f t="shared" si="7"/>
        <v>0.41199999999999998</v>
      </c>
    </row>
    <row r="492" spans="2:16" x14ac:dyDescent="0.25">
      <c r="B492" s="184">
        <v>2270007010</v>
      </c>
      <c r="C492" s="184">
        <v>16</v>
      </c>
      <c r="D492" s="184">
        <v>25</v>
      </c>
      <c r="E492" s="184">
        <v>0.41199999999999998</v>
      </c>
      <c r="F492" s="184">
        <v>0.41199999999999998</v>
      </c>
      <c r="G492" s="184">
        <v>0.41199999999999998</v>
      </c>
      <c r="H492" s="184">
        <v>0.41199999999999998</v>
      </c>
      <c r="I492" s="184">
        <v>0.41199999999999998</v>
      </c>
      <c r="J492" s="184">
        <v>0.41199999999999998</v>
      </c>
      <c r="K492" s="184">
        <v>0.41199999999999998</v>
      </c>
      <c r="L492" s="184">
        <v>0.41199999999999998</v>
      </c>
      <c r="M492" s="184">
        <v>0.41199999999999998</v>
      </c>
      <c r="N492" s="184">
        <v>0.41199999999999998</v>
      </c>
      <c r="P492" s="119">
        <f t="shared" si="7"/>
        <v>0.41199999999999998</v>
      </c>
    </row>
    <row r="493" spans="2:16" x14ac:dyDescent="0.25">
      <c r="B493" s="184">
        <v>2270007010</v>
      </c>
      <c r="C493" s="184">
        <v>25</v>
      </c>
      <c r="D493" s="184">
        <v>50</v>
      </c>
      <c r="E493" s="184">
        <v>0.41199999999999998</v>
      </c>
      <c r="F493" s="184">
        <v>0.41199999999999998</v>
      </c>
      <c r="G493" s="184">
        <v>0.41199999999999998</v>
      </c>
      <c r="H493" s="184">
        <v>0.41199999999999998</v>
      </c>
      <c r="I493" s="184">
        <v>0.41199999999999998</v>
      </c>
      <c r="J493" s="184">
        <v>0.41199999999999998</v>
      </c>
      <c r="K493" s="184">
        <v>0.41199999999999998</v>
      </c>
      <c r="L493" s="184">
        <v>0.41199999999999998</v>
      </c>
      <c r="M493" s="184">
        <v>0.41199999999999998</v>
      </c>
      <c r="N493" s="184">
        <v>0.41199999999999998</v>
      </c>
      <c r="P493" s="119">
        <f t="shared" si="7"/>
        <v>0.41199999999999998</v>
      </c>
    </row>
    <row r="494" spans="2:16" x14ac:dyDescent="0.25">
      <c r="B494" s="184">
        <v>2270007010</v>
      </c>
      <c r="C494" s="184">
        <v>50</v>
      </c>
      <c r="D494" s="184">
        <v>100</v>
      </c>
      <c r="E494" s="184">
        <v>0.41199999999999998</v>
      </c>
      <c r="F494" s="184">
        <v>0.41199999999999998</v>
      </c>
      <c r="G494" s="184">
        <v>0.41199999999999998</v>
      </c>
      <c r="H494" s="184">
        <v>0.41199999999999998</v>
      </c>
      <c r="I494" s="184">
        <v>0.41199999999999998</v>
      </c>
      <c r="J494" s="184">
        <v>0.41199999999999998</v>
      </c>
      <c r="K494" s="184">
        <v>0.41199999999999998</v>
      </c>
      <c r="L494" s="184">
        <v>0.41199999999999998</v>
      </c>
      <c r="M494" s="184">
        <v>0.41199999999999998</v>
      </c>
      <c r="N494" s="184">
        <v>0.41199999999999998</v>
      </c>
      <c r="P494" s="119">
        <f t="shared" si="7"/>
        <v>0.41199999999999998</v>
      </c>
    </row>
    <row r="495" spans="2:16" x14ac:dyDescent="0.25">
      <c r="B495" s="184">
        <v>2270007010</v>
      </c>
      <c r="C495" s="184">
        <v>100</v>
      </c>
      <c r="D495" s="184">
        <v>175</v>
      </c>
      <c r="E495" s="184">
        <v>0.371</v>
      </c>
      <c r="F495" s="184">
        <v>0.371</v>
      </c>
      <c r="G495" s="184">
        <v>0.371</v>
      </c>
      <c r="H495" s="184">
        <v>0.371</v>
      </c>
      <c r="I495" s="184">
        <v>0.371</v>
      </c>
      <c r="J495" s="184">
        <v>0.371</v>
      </c>
      <c r="K495" s="184">
        <v>0.371</v>
      </c>
      <c r="L495" s="184">
        <v>0.371</v>
      </c>
      <c r="M495" s="184">
        <v>0.371</v>
      </c>
      <c r="N495" s="184">
        <v>0.371</v>
      </c>
      <c r="P495" s="119">
        <f t="shared" si="7"/>
        <v>0.371</v>
      </c>
    </row>
    <row r="496" spans="2:16" x14ac:dyDescent="0.25">
      <c r="B496" s="184">
        <v>2270007010</v>
      </c>
      <c r="C496" s="184">
        <v>175</v>
      </c>
      <c r="D496" s="184">
        <v>300</v>
      </c>
      <c r="E496" s="184">
        <v>0.371</v>
      </c>
      <c r="F496" s="184">
        <v>0.371</v>
      </c>
      <c r="G496" s="184">
        <v>0.371</v>
      </c>
      <c r="H496" s="184">
        <v>0.371</v>
      </c>
      <c r="I496" s="184">
        <v>0.371</v>
      </c>
      <c r="J496" s="184">
        <v>0.371</v>
      </c>
      <c r="K496" s="184">
        <v>0.371</v>
      </c>
      <c r="L496" s="184">
        <v>0.371</v>
      </c>
      <c r="M496" s="184">
        <v>0.371</v>
      </c>
      <c r="N496" s="184">
        <v>0.371</v>
      </c>
      <c r="P496" s="119">
        <f t="shared" si="7"/>
        <v>0.371</v>
      </c>
    </row>
    <row r="497" spans="2:16" x14ac:dyDescent="0.25">
      <c r="B497" s="184">
        <v>2270007010</v>
      </c>
      <c r="C497" s="184">
        <v>300</v>
      </c>
      <c r="D497" s="184">
        <v>600</v>
      </c>
      <c r="E497" s="184">
        <v>0.371</v>
      </c>
      <c r="F497" s="184">
        <v>0.371</v>
      </c>
      <c r="G497" s="184">
        <v>0.371</v>
      </c>
      <c r="H497" s="184">
        <v>0.371</v>
      </c>
      <c r="I497" s="184">
        <v>0.371</v>
      </c>
      <c r="J497" s="184">
        <v>0.371</v>
      </c>
      <c r="K497" s="184">
        <v>0.371</v>
      </c>
      <c r="L497" s="184">
        <v>0.371</v>
      </c>
      <c r="M497" s="184">
        <v>0.371</v>
      </c>
      <c r="N497" s="184">
        <v>0.371</v>
      </c>
      <c r="P497" s="119">
        <f t="shared" si="7"/>
        <v>0.371</v>
      </c>
    </row>
    <row r="498" spans="2:16" x14ac:dyDescent="0.25">
      <c r="B498" s="184">
        <v>2270007010</v>
      </c>
      <c r="C498" s="184">
        <v>600</v>
      </c>
      <c r="D498" s="184">
        <v>750</v>
      </c>
      <c r="E498" s="184">
        <v>0.371</v>
      </c>
      <c r="F498" s="184">
        <v>0.371</v>
      </c>
      <c r="G498" s="184">
        <v>0.371</v>
      </c>
      <c r="H498" s="184">
        <v>0.371</v>
      </c>
      <c r="I498" s="184">
        <v>0.371</v>
      </c>
      <c r="J498" s="184">
        <v>0.371</v>
      </c>
      <c r="K498" s="184">
        <v>0.371</v>
      </c>
      <c r="L498" s="184">
        <v>0.371</v>
      </c>
      <c r="M498" s="184">
        <v>0.371</v>
      </c>
      <c r="N498" s="184">
        <v>0.371</v>
      </c>
      <c r="P498" s="119">
        <f t="shared" si="7"/>
        <v>0.371</v>
      </c>
    </row>
    <row r="499" spans="2:16" x14ac:dyDescent="0.25">
      <c r="B499" s="184">
        <v>2270007010</v>
      </c>
      <c r="C499" s="184">
        <v>750</v>
      </c>
      <c r="D499" s="184">
        <v>9999</v>
      </c>
      <c r="E499" s="184">
        <v>0.371</v>
      </c>
      <c r="F499" s="184">
        <v>0.371</v>
      </c>
      <c r="G499" s="184">
        <v>0.371</v>
      </c>
      <c r="H499" s="184">
        <v>0.371</v>
      </c>
      <c r="I499" s="184">
        <v>0.371</v>
      </c>
      <c r="J499" s="184">
        <v>0.371</v>
      </c>
      <c r="K499" s="184">
        <v>0.371</v>
      </c>
      <c r="L499" s="184">
        <v>0.371</v>
      </c>
      <c r="M499" s="184">
        <v>0.371</v>
      </c>
      <c r="N499" s="184">
        <v>0.371</v>
      </c>
      <c r="P499" s="119">
        <f t="shared" si="7"/>
        <v>0.371</v>
      </c>
    </row>
    <row r="500" spans="2:16" x14ac:dyDescent="0.25">
      <c r="B500" s="184">
        <v>2270007015</v>
      </c>
      <c r="C500" s="184">
        <v>0</v>
      </c>
      <c r="D500" s="184">
        <v>11</v>
      </c>
      <c r="E500" s="184">
        <v>0.41199999999999998</v>
      </c>
      <c r="F500" s="184">
        <v>0.41199999999999998</v>
      </c>
      <c r="G500" s="184">
        <v>0.41199999999999998</v>
      </c>
      <c r="H500" s="184">
        <v>0.41199999999999998</v>
      </c>
      <c r="I500" s="184">
        <v>0.41199999999999998</v>
      </c>
      <c r="J500" s="184">
        <v>0.41199999999999998</v>
      </c>
      <c r="K500" s="184">
        <v>0.41199999999999998</v>
      </c>
      <c r="L500" s="184">
        <v>0.41199999999999998</v>
      </c>
      <c r="M500" s="184">
        <v>0.41199999999999998</v>
      </c>
      <c r="N500" s="184">
        <v>0.41199999999999998</v>
      </c>
      <c r="P500" s="119">
        <f t="shared" si="7"/>
        <v>0.41199999999999998</v>
      </c>
    </row>
    <row r="501" spans="2:16" x14ac:dyDescent="0.25">
      <c r="B501" s="184">
        <v>2270007015</v>
      </c>
      <c r="C501" s="184">
        <v>11</v>
      </c>
      <c r="D501" s="184">
        <v>16</v>
      </c>
      <c r="E501" s="184">
        <v>0.41199999999999998</v>
      </c>
      <c r="F501" s="184">
        <v>0.41199999999999998</v>
      </c>
      <c r="G501" s="184">
        <v>0.41199999999999998</v>
      </c>
      <c r="H501" s="184">
        <v>0.41199999999999998</v>
      </c>
      <c r="I501" s="184">
        <v>0.41199999999999998</v>
      </c>
      <c r="J501" s="184">
        <v>0.41199999999999998</v>
      </c>
      <c r="K501" s="184">
        <v>0.41199999999999998</v>
      </c>
      <c r="L501" s="184">
        <v>0.41199999999999998</v>
      </c>
      <c r="M501" s="184">
        <v>0.41199999999999998</v>
      </c>
      <c r="N501" s="184">
        <v>0.41199999999999998</v>
      </c>
      <c r="P501" s="119">
        <f t="shared" si="7"/>
        <v>0.41199999999999998</v>
      </c>
    </row>
    <row r="502" spans="2:16" x14ac:dyDescent="0.25">
      <c r="B502" s="184">
        <v>2270007015</v>
      </c>
      <c r="C502" s="184">
        <v>16</v>
      </c>
      <c r="D502" s="184">
        <v>25</v>
      </c>
      <c r="E502" s="184">
        <v>0.41199999999999998</v>
      </c>
      <c r="F502" s="184">
        <v>0.41199999999999998</v>
      </c>
      <c r="G502" s="184">
        <v>0.41199999999999998</v>
      </c>
      <c r="H502" s="184">
        <v>0.41199999999999998</v>
      </c>
      <c r="I502" s="184">
        <v>0.41199999999999998</v>
      </c>
      <c r="J502" s="184">
        <v>0.41199999999999998</v>
      </c>
      <c r="K502" s="184">
        <v>0.41199999999999998</v>
      </c>
      <c r="L502" s="184">
        <v>0.41199999999999998</v>
      </c>
      <c r="M502" s="184">
        <v>0.41199999999999998</v>
      </c>
      <c r="N502" s="184">
        <v>0.41199999999999998</v>
      </c>
      <c r="P502" s="119">
        <f t="shared" si="7"/>
        <v>0.41199999999999998</v>
      </c>
    </row>
    <row r="503" spans="2:16" x14ac:dyDescent="0.25">
      <c r="B503" s="184">
        <v>2270007015</v>
      </c>
      <c r="C503" s="184">
        <v>25</v>
      </c>
      <c r="D503" s="184">
        <v>50</v>
      </c>
      <c r="E503" s="184">
        <v>0.41199999999999998</v>
      </c>
      <c r="F503" s="184">
        <v>0.41199999999999998</v>
      </c>
      <c r="G503" s="184">
        <v>0.41199999999999998</v>
      </c>
      <c r="H503" s="184">
        <v>0.41199999999999998</v>
      </c>
      <c r="I503" s="184">
        <v>0.41199999999999998</v>
      </c>
      <c r="J503" s="184">
        <v>0.41199999999999998</v>
      </c>
      <c r="K503" s="184">
        <v>0.41199999999999998</v>
      </c>
      <c r="L503" s="184">
        <v>0.41199999999999998</v>
      </c>
      <c r="M503" s="184">
        <v>0.41199999999999998</v>
      </c>
      <c r="N503" s="184">
        <v>0.41199999999999998</v>
      </c>
      <c r="P503" s="119">
        <f t="shared" si="7"/>
        <v>0.41199999999999998</v>
      </c>
    </row>
    <row r="504" spans="2:16" x14ac:dyDescent="0.25">
      <c r="B504" s="184">
        <v>2270007015</v>
      </c>
      <c r="C504" s="184">
        <v>50</v>
      </c>
      <c r="D504" s="184">
        <v>100</v>
      </c>
      <c r="E504" s="184">
        <v>0.41199999999999998</v>
      </c>
      <c r="F504" s="184">
        <v>0.41199999999999998</v>
      </c>
      <c r="G504" s="184">
        <v>0.41199999999999998</v>
      </c>
      <c r="H504" s="184">
        <v>0.41199999999999998</v>
      </c>
      <c r="I504" s="184">
        <v>0.41199999999999998</v>
      </c>
      <c r="J504" s="184">
        <v>0.41199999999999998</v>
      </c>
      <c r="K504" s="184">
        <v>0.41199999999999998</v>
      </c>
      <c r="L504" s="184">
        <v>0.41199999999999998</v>
      </c>
      <c r="M504" s="184">
        <v>0.41199999999999998</v>
      </c>
      <c r="N504" s="184">
        <v>0.41199999999999998</v>
      </c>
      <c r="P504" s="119">
        <f t="shared" si="7"/>
        <v>0.41199999999999998</v>
      </c>
    </row>
    <row r="505" spans="2:16" x14ac:dyDescent="0.25">
      <c r="B505" s="184">
        <v>2270007015</v>
      </c>
      <c r="C505" s="184">
        <v>100</v>
      </c>
      <c r="D505" s="184">
        <v>175</v>
      </c>
      <c r="E505" s="184">
        <v>0.371</v>
      </c>
      <c r="F505" s="184">
        <v>0.371</v>
      </c>
      <c r="G505" s="184">
        <v>0.371</v>
      </c>
      <c r="H505" s="184">
        <v>0.371</v>
      </c>
      <c r="I505" s="184">
        <v>0.371</v>
      </c>
      <c r="J505" s="184">
        <v>0.371</v>
      </c>
      <c r="K505" s="184">
        <v>0.371</v>
      </c>
      <c r="L505" s="184">
        <v>0.371</v>
      </c>
      <c r="M505" s="184">
        <v>0.371</v>
      </c>
      <c r="N505" s="184">
        <v>0.371</v>
      </c>
      <c r="P505" s="119">
        <f t="shared" si="7"/>
        <v>0.371</v>
      </c>
    </row>
    <row r="506" spans="2:16" x14ac:dyDescent="0.25">
      <c r="B506" s="184">
        <v>2270007015</v>
      </c>
      <c r="C506" s="184">
        <v>175</v>
      </c>
      <c r="D506" s="184">
        <v>300</v>
      </c>
      <c r="E506" s="184">
        <v>0.371</v>
      </c>
      <c r="F506" s="184">
        <v>0.371</v>
      </c>
      <c r="G506" s="184">
        <v>0.371</v>
      </c>
      <c r="H506" s="184">
        <v>0.371</v>
      </c>
      <c r="I506" s="184">
        <v>0.371</v>
      </c>
      <c r="J506" s="184">
        <v>0.371</v>
      </c>
      <c r="K506" s="184">
        <v>0.371</v>
      </c>
      <c r="L506" s="184">
        <v>0.371</v>
      </c>
      <c r="M506" s="184">
        <v>0.371</v>
      </c>
      <c r="N506" s="184">
        <v>0.371</v>
      </c>
      <c r="P506" s="119">
        <f t="shared" si="7"/>
        <v>0.371</v>
      </c>
    </row>
    <row r="507" spans="2:16" x14ac:dyDescent="0.25">
      <c r="B507" s="184">
        <v>2270007015</v>
      </c>
      <c r="C507" s="184">
        <v>300</v>
      </c>
      <c r="D507" s="184">
        <v>600</v>
      </c>
      <c r="E507" s="184">
        <v>0.371</v>
      </c>
      <c r="F507" s="184">
        <v>0.371</v>
      </c>
      <c r="G507" s="184">
        <v>0.371</v>
      </c>
      <c r="H507" s="184">
        <v>0.371</v>
      </c>
      <c r="I507" s="184">
        <v>0.371</v>
      </c>
      <c r="J507" s="184">
        <v>0.371</v>
      </c>
      <c r="K507" s="184">
        <v>0.371</v>
      </c>
      <c r="L507" s="184">
        <v>0.371</v>
      </c>
      <c r="M507" s="184">
        <v>0.371</v>
      </c>
      <c r="N507" s="184">
        <v>0.371</v>
      </c>
      <c r="P507" s="119">
        <f t="shared" si="7"/>
        <v>0.371</v>
      </c>
    </row>
    <row r="508" spans="2:16" x14ac:dyDescent="0.25">
      <c r="B508" s="184">
        <v>2270007015</v>
      </c>
      <c r="C508" s="184">
        <v>600</v>
      </c>
      <c r="D508" s="184">
        <v>750</v>
      </c>
      <c r="E508" s="184">
        <v>0.371</v>
      </c>
      <c r="F508" s="184">
        <v>0.371</v>
      </c>
      <c r="G508" s="184">
        <v>0.371</v>
      </c>
      <c r="H508" s="184">
        <v>0.371</v>
      </c>
      <c r="I508" s="184">
        <v>0.371</v>
      </c>
      <c r="J508" s="184">
        <v>0.371</v>
      </c>
      <c r="K508" s="184">
        <v>0.371</v>
      </c>
      <c r="L508" s="184">
        <v>0.371</v>
      </c>
      <c r="M508" s="184">
        <v>0.371</v>
      </c>
      <c r="N508" s="184">
        <v>0.371</v>
      </c>
      <c r="P508" s="119">
        <f t="shared" si="7"/>
        <v>0.371</v>
      </c>
    </row>
    <row r="509" spans="2:16" x14ac:dyDescent="0.25">
      <c r="B509" s="184">
        <v>2270007015</v>
      </c>
      <c r="C509" s="184">
        <v>750</v>
      </c>
      <c r="D509" s="184">
        <v>9999</v>
      </c>
      <c r="E509" s="184">
        <v>0.371</v>
      </c>
      <c r="F509" s="184">
        <v>0.371</v>
      </c>
      <c r="G509" s="184">
        <v>0.371</v>
      </c>
      <c r="H509" s="184">
        <v>0.371</v>
      </c>
      <c r="I509" s="184">
        <v>0.371</v>
      </c>
      <c r="J509" s="184">
        <v>0.371</v>
      </c>
      <c r="K509" s="184">
        <v>0.371</v>
      </c>
      <c r="L509" s="184">
        <v>0.371</v>
      </c>
      <c r="M509" s="184">
        <v>0.371</v>
      </c>
      <c r="N509" s="184">
        <v>0.371</v>
      </c>
      <c r="P509" s="119">
        <f t="shared" si="7"/>
        <v>0.371</v>
      </c>
    </row>
    <row r="510" spans="2:16" x14ac:dyDescent="0.25">
      <c r="B510" s="184">
        <v>2270008005</v>
      </c>
      <c r="C510" s="184">
        <v>0</v>
      </c>
      <c r="D510" s="184">
        <v>11</v>
      </c>
      <c r="E510" s="184">
        <v>0.41199999999999998</v>
      </c>
      <c r="F510" s="184">
        <v>0.41199999999999998</v>
      </c>
      <c r="G510" s="184">
        <v>0.41199999999999998</v>
      </c>
      <c r="H510" s="184">
        <v>0.41199999999999998</v>
      </c>
      <c r="I510" s="184">
        <v>0.41199999999999998</v>
      </c>
      <c r="J510" s="184">
        <v>0.41199999999999998</v>
      </c>
      <c r="K510" s="184">
        <v>0.41199999999999998</v>
      </c>
      <c r="L510" s="184">
        <v>0.41199999999999998</v>
      </c>
      <c r="M510" s="184">
        <v>0.41199999999999998</v>
      </c>
      <c r="N510" s="184">
        <v>0.41199999999999998</v>
      </c>
      <c r="P510" s="119">
        <f t="shared" si="7"/>
        <v>0.41199999999999998</v>
      </c>
    </row>
    <row r="511" spans="2:16" x14ac:dyDescent="0.25">
      <c r="B511" s="184">
        <v>2270008005</v>
      </c>
      <c r="C511" s="184">
        <v>11</v>
      </c>
      <c r="D511" s="184">
        <v>16</v>
      </c>
      <c r="E511" s="184">
        <v>0.41199999999999998</v>
      </c>
      <c r="F511" s="184">
        <v>0.41199999999999998</v>
      </c>
      <c r="G511" s="184">
        <v>0.41199999999999998</v>
      </c>
      <c r="H511" s="184">
        <v>0.41199999999999998</v>
      </c>
      <c r="I511" s="184">
        <v>0.41199999999999998</v>
      </c>
      <c r="J511" s="184">
        <v>0.41199999999999998</v>
      </c>
      <c r="K511" s="184">
        <v>0.41199999999999998</v>
      </c>
      <c r="L511" s="184">
        <v>0.41199999999999998</v>
      </c>
      <c r="M511" s="184">
        <v>0.41199999999999998</v>
      </c>
      <c r="N511" s="184">
        <v>0.41199999999999998</v>
      </c>
      <c r="P511" s="119">
        <f t="shared" si="7"/>
        <v>0.41199999999999998</v>
      </c>
    </row>
    <row r="512" spans="2:16" x14ac:dyDescent="0.25">
      <c r="B512" s="184">
        <v>2270008005</v>
      </c>
      <c r="C512" s="184">
        <v>16</v>
      </c>
      <c r="D512" s="184">
        <v>25</v>
      </c>
      <c r="E512" s="184">
        <v>0.41199999999999998</v>
      </c>
      <c r="F512" s="184">
        <v>0.41199999999999998</v>
      </c>
      <c r="G512" s="184">
        <v>0.41199999999999998</v>
      </c>
      <c r="H512" s="184">
        <v>0.41199999999999998</v>
      </c>
      <c r="I512" s="184">
        <v>0.41199999999999998</v>
      </c>
      <c r="J512" s="184">
        <v>0.41199999999999998</v>
      </c>
      <c r="K512" s="184">
        <v>0.41199999999999998</v>
      </c>
      <c r="L512" s="184">
        <v>0.41199999999999998</v>
      </c>
      <c r="M512" s="184">
        <v>0.41199999999999998</v>
      </c>
      <c r="N512" s="184">
        <v>0.41199999999999998</v>
      </c>
      <c r="P512" s="119">
        <f t="shared" si="7"/>
        <v>0.41199999999999998</v>
      </c>
    </row>
    <row r="513" spans="2:16" x14ac:dyDescent="0.25">
      <c r="B513" s="184">
        <v>2270008005</v>
      </c>
      <c r="C513" s="184">
        <v>25</v>
      </c>
      <c r="D513" s="184">
        <v>50</v>
      </c>
      <c r="E513" s="184">
        <v>0.41199999999999998</v>
      </c>
      <c r="F513" s="184">
        <v>0.41199999999999998</v>
      </c>
      <c r="G513" s="184">
        <v>0.41199999999999998</v>
      </c>
      <c r="H513" s="184">
        <v>0.41199999999999998</v>
      </c>
      <c r="I513" s="184">
        <v>0.41199999999999998</v>
      </c>
      <c r="J513" s="184">
        <v>0.41199999999999998</v>
      </c>
      <c r="K513" s="184">
        <v>0.41199999999999998</v>
      </c>
      <c r="L513" s="184">
        <v>0.41199999999999998</v>
      </c>
      <c r="M513" s="184">
        <v>0.41199999999999998</v>
      </c>
      <c r="N513" s="184">
        <v>0.41199999999999998</v>
      </c>
      <c r="P513" s="119">
        <f t="shared" si="7"/>
        <v>0.41199999999999998</v>
      </c>
    </row>
    <row r="514" spans="2:16" x14ac:dyDescent="0.25">
      <c r="B514" s="184">
        <v>2270008005</v>
      </c>
      <c r="C514" s="184">
        <v>50</v>
      </c>
      <c r="D514" s="184">
        <v>100</v>
      </c>
      <c r="E514" s="184">
        <v>0.41199999999999998</v>
      </c>
      <c r="F514" s="184">
        <v>0.41199999999999998</v>
      </c>
      <c r="G514" s="184">
        <v>0.41199999999999998</v>
      </c>
      <c r="H514" s="184">
        <v>0.41199999999999998</v>
      </c>
      <c r="I514" s="184">
        <v>0.41199999999999998</v>
      </c>
      <c r="J514" s="184">
        <v>0.41199999999999998</v>
      </c>
      <c r="K514" s="184">
        <v>0.41199999999999998</v>
      </c>
      <c r="L514" s="184">
        <v>0.41199999999999998</v>
      </c>
      <c r="M514" s="184">
        <v>0.41199999999999998</v>
      </c>
      <c r="N514" s="184">
        <v>0.41199999999999998</v>
      </c>
      <c r="P514" s="119">
        <f t="shared" si="7"/>
        <v>0.41199999999999998</v>
      </c>
    </row>
    <row r="515" spans="2:16" x14ac:dyDescent="0.25">
      <c r="B515" s="184">
        <v>2270008005</v>
      </c>
      <c r="C515" s="184">
        <v>100</v>
      </c>
      <c r="D515" s="184">
        <v>175</v>
      </c>
      <c r="E515" s="184">
        <v>0.371</v>
      </c>
      <c r="F515" s="184">
        <v>0.371</v>
      </c>
      <c r="G515" s="184">
        <v>0.371</v>
      </c>
      <c r="H515" s="184">
        <v>0.371</v>
      </c>
      <c r="I515" s="184">
        <v>0.371</v>
      </c>
      <c r="J515" s="184">
        <v>0.371</v>
      </c>
      <c r="K515" s="184">
        <v>0.371</v>
      </c>
      <c r="L515" s="184">
        <v>0.371</v>
      </c>
      <c r="M515" s="184">
        <v>0.371</v>
      </c>
      <c r="N515" s="184">
        <v>0.371</v>
      </c>
      <c r="P515" s="119">
        <f t="shared" si="7"/>
        <v>0.371</v>
      </c>
    </row>
    <row r="516" spans="2:16" x14ac:dyDescent="0.25">
      <c r="B516" s="184">
        <v>2270008005</v>
      </c>
      <c r="C516" s="184">
        <v>175</v>
      </c>
      <c r="D516" s="184">
        <v>300</v>
      </c>
      <c r="E516" s="184">
        <v>0.371</v>
      </c>
      <c r="F516" s="184">
        <v>0.371</v>
      </c>
      <c r="G516" s="184">
        <v>0.371</v>
      </c>
      <c r="H516" s="184">
        <v>0.371</v>
      </c>
      <c r="I516" s="184">
        <v>0.371</v>
      </c>
      <c r="J516" s="184">
        <v>0.371</v>
      </c>
      <c r="K516" s="184">
        <v>0.371</v>
      </c>
      <c r="L516" s="184">
        <v>0.371</v>
      </c>
      <c r="M516" s="184">
        <v>0.371</v>
      </c>
      <c r="N516" s="184">
        <v>0.371</v>
      </c>
      <c r="P516" s="119">
        <f t="shared" si="7"/>
        <v>0.371</v>
      </c>
    </row>
    <row r="517" spans="2:16" x14ac:dyDescent="0.25">
      <c r="B517" s="184">
        <v>2270008005</v>
      </c>
      <c r="C517" s="184">
        <v>300</v>
      </c>
      <c r="D517" s="184">
        <v>600</v>
      </c>
      <c r="E517" s="184">
        <v>0.371</v>
      </c>
      <c r="F517" s="184">
        <v>0.371</v>
      </c>
      <c r="G517" s="184">
        <v>0.371</v>
      </c>
      <c r="H517" s="184">
        <v>0.371</v>
      </c>
      <c r="I517" s="184">
        <v>0.371</v>
      </c>
      <c r="J517" s="184">
        <v>0.371</v>
      </c>
      <c r="K517" s="184">
        <v>0.371</v>
      </c>
      <c r="L517" s="184">
        <v>0.371</v>
      </c>
      <c r="M517" s="184">
        <v>0.371</v>
      </c>
      <c r="N517" s="184">
        <v>0.371</v>
      </c>
      <c r="P517" s="119">
        <f t="shared" si="7"/>
        <v>0.371</v>
      </c>
    </row>
    <row r="518" spans="2:16" x14ac:dyDescent="0.25">
      <c r="B518" s="184">
        <v>2270008005</v>
      </c>
      <c r="C518" s="184">
        <v>600</v>
      </c>
      <c r="D518" s="184">
        <v>750</v>
      </c>
      <c r="E518" s="184">
        <v>0.371</v>
      </c>
      <c r="F518" s="184">
        <v>0.371</v>
      </c>
      <c r="G518" s="184">
        <v>0.371</v>
      </c>
      <c r="H518" s="184">
        <v>0.371</v>
      </c>
      <c r="I518" s="184">
        <v>0.371</v>
      </c>
      <c r="J518" s="184">
        <v>0.371</v>
      </c>
      <c r="K518" s="184">
        <v>0.371</v>
      </c>
      <c r="L518" s="184">
        <v>0.371</v>
      </c>
      <c r="M518" s="184">
        <v>0.371</v>
      </c>
      <c r="N518" s="184">
        <v>0.371</v>
      </c>
      <c r="P518" s="119">
        <f t="shared" si="7"/>
        <v>0.371</v>
      </c>
    </row>
    <row r="519" spans="2:16" x14ac:dyDescent="0.25">
      <c r="B519" s="184">
        <v>2270008005</v>
      </c>
      <c r="C519" s="184">
        <v>750</v>
      </c>
      <c r="D519" s="184">
        <v>9999</v>
      </c>
      <c r="E519" s="184">
        <v>0.371</v>
      </c>
      <c r="F519" s="184">
        <v>0.371</v>
      </c>
      <c r="G519" s="184">
        <v>0.371</v>
      </c>
      <c r="H519" s="184">
        <v>0.371</v>
      </c>
      <c r="I519" s="184">
        <v>0.371</v>
      </c>
      <c r="J519" s="184">
        <v>0.371</v>
      </c>
      <c r="K519" s="184">
        <v>0.371</v>
      </c>
      <c r="L519" s="184">
        <v>0.371</v>
      </c>
      <c r="M519" s="184">
        <v>0.371</v>
      </c>
      <c r="N519" s="184">
        <v>0.371</v>
      </c>
      <c r="P519" s="119">
        <f t="shared" si="7"/>
        <v>0.371</v>
      </c>
    </row>
    <row r="520" spans="2:16" x14ac:dyDescent="0.25">
      <c r="B520" s="184">
        <v>2270009010</v>
      </c>
      <c r="C520" s="184">
        <v>0</v>
      </c>
      <c r="D520" s="184">
        <v>11</v>
      </c>
      <c r="E520" s="184">
        <v>0.48099999999999998</v>
      </c>
      <c r="F520" s="184">
        <v>0.48099999999999998</v>
      </c>
      <c r="G520" s="184">
        <v>0.48099999999999998</v>
      </c>
      <c r="H520" s="184">
        <v>0.48099999999999998</v>
      </c>
      <c r="I520" s="184">
        <v>0.48099999999999998</v>
      </c>
      <c r="J520" s="184">
        <v>0.48099999999999998</v>
      </c>
      <c r="K520" s="184">
        <v>0.48099999999999998</v>
      </c>
      <c r="L520" s="184">
        <v>0.48099999999999998</v>
      </c>
      <c r="M520" s="184">
        <v>0.48099999999999998</v>
      </c>
      <c r="N520" s="184">
        <v>0.48099999999999998</v>
      </c>
      <c r="P520" s="119">
        <f t="shared" si="7"/>
        <v>0.48099999999999998</v>
      </c>
    </row>
    <row r="521" spans="2:16" x14ac:dyDescent="0.25">
      <c r="B521" s="184">
        <v>2270009010</v>
      </c>
      <c r="C521" s="184">
        <v>11</v>
      </c>
      <c r="D521" s="184">
        <v>16</v>
      </c>
      <c r="E521" s="184">
        <v>0.48099999999999998</v>
      </c>
      <c r="F521" s="184">
        <v>0.48099999999999998</v>
      </c>
      <c r="G521" s="184">
        <v>0.48099999999999998</v>
      </c>
      <c r="H521" s="184">
        <v>0.48099999999999998</v>
      </c>
      <c r="I521" s="184">
        <v>0.48099999999999998</v>
      </c>
      <c r="J521" s="184">
        <v>0.48099999999999998</v>
      </c>
      <c r="K521" s="184">
        <v>0.48099999999999998</v>
      </c>
      <c r="L521" s="184">
        <v>0.48099999999999998</v>
      </c>
      <c r="M521" s="184">
        <v>0.48099999999999998</v>
      </c>
      <c r="N521" s="184">
        <v>0.48099999999999998</v>
      </c>
      <c r="P521" s="119">
        <f t="shared" ref="P521:P539" si="8">H521*$G$2+I521*$G$3+K521*$G$4</f>
        <v>0.48099999999999998</v>
      </c>
    </row>
    <row r="522" spans="2:16" x14ac:dyDescent="0.25">
      <c r="B522" s="184">
        <v>2270009010</v>
      </c>
      <c r="C522" s="184">
        <v>16</v>
      </c>
      <c r="D522" s="184">
        <v>25</v>
      </c>
      <c r="E522" s="184">
        <v>0.48099999999999998</v>
      </c>
      <c r="F522" s="184">
        <v>0.48099999999999998</v>
      </c>
      <c r="G522" s="184">
        <v>0.48099999999999998</v>
      </c>
      <c r="H522" s="184">
        <v>0.48099999999999998</v>
      </c>
      <c r="I522" s="184">
        <v>0.48099999999999998</v>
      </c>
      <c r="J522" s="184">
        <v>0.48099999999999998</v>
      </c>
      <c r="K522" s="184">
        <v>0.48099999999999998</v>
      </c>
      <c r="L522" s="184">
        <v>0.48099999999999998</v>
      </c>
      <c r="M522" s="184">
        <v>0.48099999999999998</v>
      </c>
      <c r="N522" s="184">
        <v>0.48099999999999998</v>
      </c>
      <c r="P522" s="119">
        <f t="shared" si="8"/>
        <v>0.48099999999999998</v>
      </c>
    </row>
    <row r="523" spans="2:16" x14ac:dyDescent="0.25">
      <c r="B523" s="184">
        <v>2270009010</v>
      </c>
      <c r="C523" s="184">
        <v>25</v>
      </c>
      <c r="D523" s="184">
        <v>50</v>
      </c>
      <c r="E523" s="184">
        <v>0.48099999999999998</v>
      </c>
      <c r="F523" s="184">
        <v>0.48099999999999998</v>
      </c>
      <c r="G523" s="184">
        <v>0.48099999999999998</v>
      </c>
      <c r="H523" s="184">
        <v>0.48099999999999998</v>
      </c>
      <c r="I523" s="184">
        <v>0.48099999999999998</v>
      </c>
      <c r="J523" s="184">
        <v>0.48099999999999998</v>
      </c>
      <c r="K523" s="184">
        <v>0.48099999999999998</v>
      </c>
      <c r="L523" s="184">
        <v>0.48099999999999998</v>
      </c>
      <c r="M523" s="184">
        <v>0.48099999999999998</v>
      </c>
      <c r="N523" s="184">
        <v>0.48099999999999998</v>
      </c>
      <c r="P523" s="119">
        <f t="shared" si="8"/>
        <v>0.48099999999999998</v>
      </c>
    </row>
    <row r="524" spans="2:16" x14ac:dyDescent="0.25">
      <c r="B524" s="184">
        <v>2270009010</v>
      </c>
      <c r="C524" s="184">
        <v>50</v>
      </c>
      <c r="D524" s="184">
        <v>100</v>
      </c>
      <c r="E524" s="184">
        <v>0.48099999999999998</v>
      </c>
      <c r="F524" s="184">
        <v>0.48099999999999998</v>
      </c>
      <c r="G524" s="184">
        <v>0.48099999999999998</v>
      </c>
      <c r="H524" s="184">
        <v>0.48099999999999998</v>
      </c>
      <c r="I524" s="184">
        <v>0.48099999999999998</v>
      </c>
      <c r="J524" s="184">
        <v>0.48099999999999998</v>
      </c>
      <c r="K524" s="184">
        <v>0.48099999999999998</v>
      </c>
      <c r="L524" s="184">
        <v>0.48099999999999998</v>
      </c>
      <c r="M524" s="184">
        <v>0.48099999999999998</v>
      </c>
      <c r="N524" s="184">
        <v>0.48099999999999998</v>
      </c>
      <c r="P524" s="119">
        <f t="shared" si="8"/>
        <v>0.48099999999999998</v>
      </c>
    </row>
    <row r="525" spans="2:16" x14ac:dyDescent="0.25">
      <c r="B525" s="184">
        <v>2270009010</v>
      </c>
      <c r="C525" s="184">
        <v>100</v>
      </c>
      <c r="D525" s="184">
        <v>175</v>
      </c>
      <c r="E525" s="184">
        <v>0.433</v>
      </c>
      <c r="F525" s="184">
        <v>0.433</v>
      </c>
      <c r="G525" s="184">
        <v>0.433</v>
      </c>
      <c r="H525" s="184">
        <v>0.433</v>
      </c>
      <c r="I525" s="184">
        <v>0.433</v>
      </c>
      <c r="J525" s="184">
        <v>0.433</v>
      </c>
      <c r="K525" s="184">
        <v>0.433</v>
      </c>
      <c r="L525" s="184">
        <v>0.433</v>
      </c>
      <c r="M525" s="184">
        <v>0.433</v>
      </c>
      <c r="N525" s="184">
        <v>0.433</v>
      </c>
      <c r="P525" s="119">
        <f t="shared" si="8"/>
        <v>0.433</v>
      </c>
    </row>
    <row r="526" spans="2:16" x14ac:dyDescent="0.25">
      <c r="B526" s="184">
        <v>2270009010</v>
      </c>
      <c r="C526" s="184">
        <v>175</v>
      </c>
      <c r="D526" s="184">
        <v>300</v>
      </c>
      <c r="E526" s="184">
        <v>0.433</v>
      </c>
      <c r="F526" s="184">
        <v>0.433</v>
      </c>
      <c r="G526" s="184">
        <v>0.433</v>
      </c>
      <c r="H526" s="184">
        <v>0.433</v>
      </c>
      <c r="I526" s="184">
        <v>0.433</v>
      </c>
      <c r="J526" s="184">
        <v>0.433</v>
      </c>
      <c r="K526" s="184">
        <v>0.433</v>
      </c>
      <c r="L526" s="184">
        <v>0.433</v>
      </c>
      <c r="M526" s="184">
        <v>0.433</v>
      </c>
      <c r="N526" s="184">
        <v>0.433</v>
      </c>
      <c r="P526" s="119">
        <f t="shared" si="8"/>
        <v>0.433</v>
      </c>
    </row>
    <row r="527" spans="2:16" x14ac:dyDescent="0.25">
      <c r="B527" s="184">
        <v>2270009010</v>
      </c>
      <c r="C527" s="184">
        <v>300</v>
      </c>
      <c r="D527" s="184">
        <v>600</v>
      </c>
      <c r="E527" s="184">
        <v>0.433</v>
      </c>
      <c r="F527" s="184">
        <v>0.433</v>
      </c>
      <c r="G527" s="184">
        <v>0.433</v>
      </c>
      <c r="H527" s="184">
        <v>0.433</v>
      </c>
      <c r="I527" s="184">
        <v>0.433</v>
      </c>
      <c r="J527" s="184">
        <v>0.433</v>
      </c>
      <c r="K527" s="184">
        <v>0.433</v>
      </c>
      <c r="L527" s="184">
        <v>0.433</v>
      </c>
      <c r="M527" s="184">
        <v>0.433</v>
      </c>
      <c r="N527" s="184">
        <v>0.433</v>
      </c>
      <c r="P527" s="119">
        <f t="shared" si="8"/>
        <v>0.433</v>
      </c>
    </row>
    <row r="528" spans="2:16" x14ac:dyDescent="0.25">
      <c r="B528" s="184">
        <v>2270009010</v>
      </c>
      <c r="C528" s="184">
        <v>600</v>
      </c>
      <c r="D528" s="184">
        <v>750</v>
      </c>
      <c r="E528" s="184">
        <v>0.433</v>
      </c>
      <c r="F528" s="184">
        <v>0.433</v>
      </c>
      <c r="G528" s="184">
        <v>0.433</v>
      </c>
      <c r="H528" s="184">
        <v>0.433</v>
      </c>
      <c r="I528" s="184">
        <v>0.433</v>
      </c>
      <c r="J528" s="184">
        <v>0.433</v>
      </c>
      <c r="K528" s="184">
        <v>0.433</v>
      </c>
      <c r="L528" s="184">
        <v>0.433</v>
      </c>
      <c r="M528" s="184">
        <v>0.433</v>
      </c>
      <c r="N528" s="184">
        <v>0.433</v>
      </c>
      <c r="P528" s="119">
        <f t="shared" si="8"/>
        <v>0.433</v>
      </c>
    </row>
    <row r="529" spans="2:16" x14ac:dyDescent="0.25">
      <c r="B529" s="184">
        <v>2270009010</v>
      </c>
      <c r="C529" s="184">
        <v>750</v>
      </c>
      <c r="D529" s="184">
        <v>9999</v>
      </c>
      <c r="E529" s="184">
        <v>0.433</v>
      </c>
      <c r="F529" s="184">
        <v>0.433</v>
      </c>
      <c r="G529" s="184">
        <v>0.433</v>
      </c>
      <c r="H529" s="184">
        <v>0.433</v>
      </c>
      <c r="I529" s="184">
        <v>0.433</v>
      </c>
      <c r="J529" s="184">
        <v>0.433</v>
      </c>
      <c r="K529" s="184">
        <v>0.433</v>
      </c>
      <c r="L529" s="184">
        <v>0.433</v>
      </c>
      <c r="M529" s="184">
        <v>0.433</v>
      </c>
      <c r="N529" s="184">
        <v>0.433</v>
      </c>
      <c r="P529" s="119">
        <f t="shared" si="8"/>
        <v>0.433</v>
      </c>
    </row>
    <row r="530" spans="2:16" x14ac:dyDescent="0.25">
      <c r="B530" s="184">
        <v>2270010010</v>
      </c>
      <c r="C530" s="184">
        <v>0</v>
      </c>
      <c r="D530" s="184">
        <v>11</v>
      </c>
      <c r="E530" s="184">
        <v>0.40799999999999997</v>
      </c>
      <c r="F530" s="184">
        <v>0.40799999999999997</v>
      </c>
      <c r="G530" s="184">
        <v>0.40799999999999997</v>
      </c>
      <c r="H530" s="184">
        <v>0.40799999999999997</v>
      </c>
      <c r="I530" s="184">
        <v>0.40799999999999997</v>
      </c>
      <c r="J530" s="184">
        <v>0.40799999999999997</v>
      </c>
      <c r="K530" s="184">
        <v>0.40799999999999997</v>
      </c>
      <c r="L530" s="184">
        <v>0.40799999999999997</v>
      </c>
      <c r="M530" s="184">
        <v>0.40799999999999997</v>
      </c>
      <c r="N530" s="184">
        <v>0.40799999999999997</v>
      </c>
      <c r="P530" s="119">
        <f t="shared" si="8"/>
        <v>0.40799999999999997</v>
      </c>
    </row>
    <row r="531" spans="2:16" x14ac:dyDescent="0.25">
      <c r="B531" s="184">
        <v>2270010010</v>
      </c>
      <c r="C531" s="184">
        <v>11</v>
      </c>
      <c r="D531" s="184">
        <v>16</v>
      </c>
      <c r="E531" s="184">
        <v>0.40799999999999997</v>
      </c>
      <c r="F531" s="184">
        <v>0.40799999999999997</v>
      </c>
      <c r="G531" s="184">
        <v>0.40799999999999997</v>
      </c>
      <c r="H531" s="184">
        <v>0.40799999999999997</v>
      </c>
      <c r="I531" s="184">
        <v>0.40799999999999997</v>
      </c>
      <c r="J531" s="184">
        <v>0.40799999999999997</v>
      </c>
      <c r="K531" s="184">
        <v>0.40799999999999997</v>
      </c>
      <c r="L531" s="184">
        <v>0.40799999999999997</v>
      </c>
      <c r="M531" s="184">
        <v>0.40799999999999997</v>
      </c>
      <c r="N531" s="184">
        <v>0.40799999999999997</v>
      </c>
      <c r="P531" s="119">
        <f t="shared" si="8"/>
        <v>0.40799999999999997</v>
      </c>
    </row>
    <row r="532" spans="2:16" x14ac:dyDescent="0.25">
      <c r="B532" s="184">
        <v>2270010010</v>
      </c>
      <c r="C532" s="184">
        <v>16</v>
      </c>
      <c r="D532" s="184">
        <v>25</v>
      </c>
      <c r="E532" s="184">
        <v>0.40799999999999997</v>
      </c>
      <c r="F532" s="184">
        <v>0.40799999999999997</v>
      </c>
      <c r="G532" s="184">
        <v>0.40799999999999997</v>
      </c>
      <c r="H532" s="184">
        <v>0.40799999999999997</v>
      </c>
      <c r="I532" s="184">
        <v>0.40799999999999997</v>
      </c>
      <c r="J532" s="184">
        <v>0.40799999999999997</v>
      </c>
      <c r="K532" s="184">
        <v>0.40799999999999997</v>
      </c>
      <c r="L532" s="184">
        <v>0.40799999999999997</v>
      </c>
      <c r="M532" s="184">
        <v>0.40799999999999997</v>
      </c>
      <c r="N532" s="184">
        <v>0.40799999999999997</v>
      </c>
      <c r="P532" s="119">
        <f t="shared" si="8"/>
        <v>0.40799999999999997</v>
      </c>
    </row>
    <row r="533" spans="2:16" x14ac:dyDescent="0.25">
      <c r="B533" s="184">
        <v>2270010010</v>
      </c>
      <c r="C533" s="184">
        <v>25</v>
      </c>
      <c r="D533" s="184">
        <v>50</v>
      </c>
      <c r="E533" s="184">
        <v>0.40799999999999997</v>
      </c>
      <c r="F533" s="184">
        <v>0.40799999999999997</v>
      </c>
      <c r="G533" s="184">
        <v>0.40799999999999997</v>
      </c>
      <c r="H533" s="184">
        <v>0.40799999999999997</v>
      </c>
      <c r="I533" s="184">
        <v>0.40799999999999997</v>
      </c>
      <c r="J533" s="184">
        <v>0.40799999999999997</v>
      </c>
      <c r="K533" s="184">
        <v>0.40799999999999997</v>
      </c>
      <c r="L533" s="184">
        <v>0.40799999999999997</v>
      </c>
      <c r="M533" s="184">
        <v>0.40799999999999997</v>
      </c>
      <c r="N533" s="184">
        <v>0.40799999999999997</v>
      </c>
      <c r="P533" s="119">
        <f t="shared" si="8"/>
        <v>0.40799999999999997</v>
      </c>
    </row>
    <row r="534" spans="2:16" x14ac:dyDescent="0.25">
      <c r="B534" s="184">
        <v>2270010010</v>
      </c>
      <c r="C534" s="184">
        <v>50</v>
      </c>
      <c r="D534" s="184">
        <v>100</v>
      </c>
      <c r="E534" s="184">
        <v>0.40799999999999997</v>
      </c>
      <c r="F534" s="184">
        <v>0.40799999999999997</v>
      </c>
      <c r="G534" s="184">
        <v>0.40799999999999997</v>
      </c>
      <c r="H534" s="184">
        <v>0.40799999999999997</v>
      </c>
      <c r="I534" s="184">
        <v>0.40799999999999997</v>
      </c>
      <c r="J534" s="184">
        <v>0.40799999999999997</v>
      </c>
      <c r="K534" s="184">
        <v>0.40799999999999997</v>
      </c>
      <c r="L534" s="184">
        <v>0.40799999999999997</v>
      </c>
      <c r="M534" s="184">
        <v>0.40799999999999997</v>
      </c>
      <c r="N534" s="184">
        <v>0.40799999999999997</v>
      </c>
      <c r="P534" s="119">
        <f t="shared" si="8"/>
        <v>0.40799999999999997</v>
      </c>
    </row>
    <row r="535" spans="2:16" x14ac:dyDescent="0.25">
      <c r="B535" s="184">
        <v>2270010010</v>
      </c>
      <c r="C535" s="184">
        <v>100</v>
      </c>
      <c r="D535" s="184">
        <v>175</v>
      </c>
      <c r="E535" s="184">
        <v>0.36699999999999999</v>
      </c>
      <c r="F535" s="184">
        <v>0.36699999999999999</v>
      </c>
      <c r="G535" s="184">
        <v>0.36699999999999999</v>
      </c>
      <c r="H535" s="184">
        <v>0.36699999999999999</v>
      </c>
      <c r="I535" s="184">
        <v>0.36699999999999999</v>
      </c>
      <c r="J535" s="184">
        <v>0.36699999999999999</v>
      </c>
      <c r="K535" s="184">
        <v>0.36699999999999999</v>
      </c>
      <c r="L535" s="184">
        <v>0.36699999999999999</v>
      </c>
      <c r="M535" s="184">
        <v>0.36699999999999999</v>
      </c>
      <c r="N535" s="184">
        <v>0.36699999999999999</v>
      </c>
      <c r="P535" s="119">
        <f t="shared" si="8"/>
        <v>0.36699999999999999</v>
      </c>
    </row>
    <row r="536" spans="2:16" x14ac:dyDescent="0.25">
      <c r="B536" s="184">
        <v>2270010010</v>
      </c>
      <c r="C536" s="184">
        <v>175</v>
      </c>
      <c r="D536" s="184">
        <v>300</v>
      </c>
      <c r="E536" s="184">
        <v>0.36699999999999999</v>
      </c>
      <c r="F536" s="184">
        <v>0.36699999999999999</v>
      </c>
      <c r="G536" s="184">
        <v>0.36699999999999999</v>
      </c>
      <c r="H536" s="184">
        <v>0.36699999999999999</v>
      </c>
      <c r="I536" s="184">
        <v>0.36699999999999999</v>
      </c>
      <c r="J536" s="184">
        <v>0.36699999999999999</v>
      </c>
      <c r="K536" s="184">
        <v>0.36699999999999999</v>
      </c>
      <c r="L536" s="184">
        <v>0.36699999999999999</v>
      </c>
      <c r="M536" s="184">
        <v>0.36699999999999999</v>
      </c>
      <c r="N536" s="184">
        <v>0.36699999999999999</v>
      </c>
      <c r="P536" s="119">
        <f t="shared" si="8"/>
        <v>0.36699999999999999</v>
      </c>
    </row>
    <row r="537" spans="2:16" x14ac:dyDescent="0.25">
      <c r="B537" s="184">
        <v>2270010010</v>
      </c>
      <c r="C537" s="184">
        <v>300</v>
      </c>
      <c r="D537" s="184">
        <v>600</v>
      </c>
      <c r="E537" s="184">
        <v>0.36699999999999999</v>
      </c>
      <c r="F537" s="184">
        <v>0.36699999999999999</v>
      </c>
      <c r="G537" s="184">
        <v>0.36699999999999999</v>
      </c>
      <c r="H537" s="184">
        <v>0.36699999999999999</v>
      </c>
      <c r="I537" s="184">
        <v>0.36699999999999999</v>
      </c>
      <c r="J537" s="184">
        <v>0.36699999999999999</v>
      </c>
      <c r="K537" s="184">
        <v>0.36699999999999999</v>
      </c>
      <c r="L537" s="184">
        <v>0.36699999999999999</v>
      </c>
      <c r="M537" s="184">
        <v>0.36699999999999999</v>
      </c>
      <c r="N537" s="184">
        <v>0.36699999999999999</v>
      </c>
      <c r="P537" s="119">
        <f t="shared" si="8"/>
        <v>0.36699999999999999</v>
      </c>
    </row>
    <row r="538" spans="2:16" x14ac:dyDescent="0.25">
      <c r="B538" s="184">
        <v>2270010010</v>
      </c>
      <c r="C538" s="184">
        <v>600</v>
      </c>
      <c r="D538" s="184">
        <v>750</v>
      </c>
      <c r="E538" s="184">
        <v>0.36699999999999999</v>
      </c>
      <c r="F538" s="184">
        <v>0.36699999999999999</v>
      </c>
      <c r="G538" s="184">
        <v>0.36699999999999999</v>
      </c>
      <c r="H538" s="184">
        <v>0.36699999999999999</v>
      </c>
      <c r="I538" s="184">
        <v>0.36699999999999999</v>
      </c>
      <c r="J538" s="184">
        <v>0.36699999999999999</v>
      </c>
      <c r="K538" s="184">
        <v>0.36699999999999999</v>
      </c>
      <c r="L538" s="184">
        <v>0.36699999999999999</v>
      </c>
      <c r="M538" s="184">
        <v>0.36699999999999999</v>
      </c>
      <c r="N538" s="184">
        <v>0.36699999999999999</v>
      </c>
      <c r="P538" s="119">
        <f t="shared" si="8"/>
        <v>0.36699999999999999</v>
      </c>
    </row>
    <row r="539" spans="2:16" x14ac:dyDescent="0.25">
      <c r="B539" s="184">
        <v>2270010010</v>
      </c>
      <c r="C539" s="184">
        <v>750</v>
      </c>
      <c r="D539" s="184">
        <v>9999</v>
      </c>
      <c r="E539" s="184">
        <v>0.36699999999999999</v>
      </c>
      <c r="F539" s="184">
        <v>0.36699999999999999</v>
      </c>
      <c r="G539" s="184">
        <v>0.36699999999999999</v>
      </c>
      <c r="H539" s="184">
        <v>0.36699999999999999</v>
      </c>
      <c r="I539" s="184">
        <v>0.36699999999999999</v>
      </c>
      <c r="J539" s="184">
        <v>0.36699999999999999</v>
      </c>
      <c r="K539" s="184">
        <v>0.36699999999999999</v>
      </c>
      <c r="L539" s="184">
        <v>0.36699999999999999</v>
      </c>
      <c r="M539" s="184">
        <v>0.36699999999999999</v>
      </c>
      <c r="N539" s="184">
        <v>0.36699999999999999</v>
      </c>
      <c r="P539" s="119">
        <f t="shared" si="8"/>
        <v>0.36699999999999999</v>
      </c>
    </row>
  </sheetData>
  <mergeCells count="2">
    <mergeCell ref="B5:N5"/>
    <mergeCell ref="C7:D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E109"/>
  <sheetViews>
    <sheetView topLeftCell="A88" workbookViewId="0">
      <selection activeCell="K642" sqref="K642"/>
    </sheetView>
  </sheetViews>
  <sheetFormatPr defaultColWidth="9.109375" defaultRowHeight="13.2" x14ac:dyDescent="0.25"/>
  <cols>
    <col min="1" max="1" width="9.109375" style="119"/>
    <col min="2" max="2" width="19" style="199" customWidth="1"/>
    <col min="3" max="3" width="38.44140625" style="199" bestFit="1" customWidth="1"/>
    <col min="4" max="5" width="19" style="199" customWidth="1"/>
    <col min="6" max="16384" width="9.109375" style="119"/>
  </cols>
  <sheetData>
    <row r="1" spans="2:5" ht="13.8" thickBot="1" x14ac:dyDescent="0.3"/>
    <row r="2" spans="2:5" x14ac:dyDescent="0.25">
      <c r="B2" s="190" t="s">
        <v>330</v>
      </c>
      <c r="C2" s="191" t="s">
        <v>331</v>
      </c>
      <c r="D2" s="190" t="s">
        <v>332</v>
      </c>
      <c r="E2" s="190" t="s">
        <v>333</v>
      </c>
    </row>
    <row r="3" spans="2:5" x14ac:dyDescent="0.25">
      <c r="B3" s="192">
        <v>2270001020</v>
      </c>
      <c r="C3" s="193" t="s">
        <v>334</v>
      </c>
      <c r="D3" s="194" t="s">
        <v>335</v>
      </c>
      <c r="E3" s="192">
        <v>0.34</v>
      </c>
    </row>
    <row r="4" spans="2:5" x14ac:dyDescent="0.25">
      <c r="B4" s="181">
        <v>2270001030</v>
      </c>
      <c r="C4" s="195" t="s">
        <v>336</v>
      </c>
      <c r="D4" s="154" t="s">
        <v>335</v>
      </c>
      <c r="E4" s="181">
        <v>0.42</v>
      </c>
    </row>
    <row r="5" spans="2:5" x14ac:dyDescent="0.25">
      <c r="B5" s="181">
        <v>2270001050</v>
      </c>
      <c r="C5" s="195" t="s">
        <v>337</v>
      </c>
      <c r="D5" s="154" t="s">
        <v>335</v>
      </c>
      <c r="E5" s="181">
        <v>0.49</v>
      </c>
    </row>
    <row r="6" spans="2:5" x14ac:dyDescent="0.25">
      <c r="B6" s="181">
        <v>2270001060</v>
      </c>
      <c r="C6" s="184" t="s">
        <v>338</v>
      </c>
      <c r="D6" s="154" t="s">
        <v>339</v>
      </c>
      <c r="E6" s="181">
        <v>0.21</v>
      </c>
    </row>
    <row r="7" spans="2:5" x14ac:dyDescent="0.25">
      <c r="B7" s="181">
        <v>2270002003</v>
      </c>
      <c r="C7" s="184" t="s">
        <v>340</v>
      </c>
      <c r="D7" s="154" t="s">
        <v>341</v>
      </c>
      <c r="E7" s="181">
        <v>0.59</v>
      </c>
    </row>
    <row r="8" spans="2:5" x14ac:dyDescent="0.25">
      <c r="B8" s="181">
        <v>2270002006</v>
      </c>
      <c r="C8" s="195" t="s">
        <v>342</v>
      </c>
      <c r="D8" s="154" t="s">
        <v>335</v>
      </c>
      <c r="E8" s="181">
        <v>0.43</v>
      </c>
    </row>
    <row r="9" spans="2:5" x14ac:dyDescent="0.25">
      <c r="B9" s="181">
        <v>2270002009</v>
      </c>
      <c r="C9" s="184" t="s">
        <v>343</v>
      </c>
      <c r="D9" s="154" t="s">
        <v>335</v>
      </c>
      <c r="E9" s="181">
        <v>0.43</v>
      </c>
    </row>
    <row r="10" spans="2:5" x14ac:dyDescent="0.25">
      <c r="B10" s="181">
        <v>2270002012</v>
      </c>
      <c r="C10" s="195" t="s">
        <v>344</v>
      </c>
      <c r="D10" s="154"/>
      <c r="E10" s="181">
        <v>0.59</v>
      </c>
    </row>
    <row r="11" spans="2:5" x14ac:dyDescent="0.25">
      <c r="B11" s="181">
        <v>2270002015</v>
      </c>
      <c r="C11" s="184" t="s">
        <v>345</v>
      </c>
      <c r="D11" s="154" t="s">
        <v>341</v>
      </c>
      <c r="E11" s="181">
        <v>0.59</v>
      </c>
    </row>
    <row r="12" spans="2:5" x14ac:dyDescent="0.25">
      <c r="B12" s="181">
        <v>2270002018</v>
      </c>
      <c r="C12" s="184" t="s">
        <v>346</v>
      </c>
      <c r="D12" s="154" t="s">
        <v>341</v>
      </c>
      <c r="E12" s="181">
        <v>0.59</v>
      </c>
    </row>
    <row r="13" spans="2:5" x14ac:dyDescent="0.25">
      <c r="B13" s="181">
        <v>2270002021</v>
      </c>
      <c r="C13" s="184" t="s">
        <v>347</v>
      </c>
      <c r="D13" s="154" t="s">
        <v>341</v>
      </c>
      <c r="E13" s="181">
        <v>0.59</v>
      </c>
    </row>
    <row r="14" spans="2:5" x14ac:dyDescent="0.25">
      <c r="B14" s="181">
        <v>2270002024</v>
      </c>
      <c r="C14" s="184" t="s">
        <v>348</v>
      </c>
      <c r="D14" s="154" t="s">
        <v>341</v>
      </c>
      <c r="E14" s="181">
        <v>0.59</v>
      </c>
    </row>
    <row r="15" spans="2:5" x14ac:dyDescent="0.25">
      <c r="B15" s="181">
        <v>2270002027</v>
      </c>
      <c r="C15" s="184" t="s">
        <v>349</v>
      </c>
      <c r="D15" s="154" t="s">
        <v>335</v>
      </c>
      <c r="E15" s="181">
        <v>0.43</v>
      </c>
    </row>
    <row r="16" spans="2:5" x14ac:dyDescent="0.25">
      <c r="B16" s="181">
        <v>2270002030</v>
      </c>
      <c r="C16" s="184" t="s">
        <v>350</v>
      </c>
      <c r="D16" s="154" t="s">
        <v>341</v>
      </c>
      <c r="E16" s="181">
        <v>0.59</v>
      </c>
    </row>
    <row r="17" spans="2:5" x14ac:dyDescent="0.25">
      <c r="B17" s="181">
        <v>2270002033</v>
      </c>
      <c r="C17" s="184" t="s">
        <v>351</v>
      </c>
      <c r="D17" s="154" t="s">
        <v>335</v>
      </c>
      <c r="E17" s="181">
        <v>0.43</v>
      </c>
    </row>
    <row r="18" spans="2:5" x14ac:dyDescent="0.25">
      <c r="B18" s="181">
        <v>2270002036</v>
      </c>
      <c r="C18" s="184" t="s">
        <v>352</v>
      </c>
      <c r="D18" s="154" t="s">
        <v>341</v>
      </c>
      <c r="E18" s="181">
        <v>0.59</v>
      </c>
    </row>
    <row r="19" spans="2:5" x14ac:dyDescent="0.25">
      <c r="B19" s="181">
        <v>2270002039</v>
      </c>
      <c r="C19" s="184" t="s">
        <v>353</v>
      </c>
      <c r="D19" s="154" t="s">
        <v>341</v>
      </c>
      <c r="E19" s="181">
        <v>0.59</v>
      </c>
    </row>
    <row r="20" spans="2:5" x14ac:dyDescent="0.25">
      <c r="B20" s="181">
        <v>2270002042</v>
      </c>
      <c r="C20" s="184" t="s">
        <v>354</v>
      </c>
      <c r="D20" s="154" t="s">
        <v>335</v>
      </c>
      <c r="E20" s="181">
        <v>0.43</v>
      </c>
    </row>
    <row r="21" spans="2:5" x14ac:dyDescent="0.25">
      <c r="B21" s="181">
        <v>2270002045</v>
      </c>
      <c r="C21" s="184" t="s">
        <v>355</v>
      </c>
      <c r="D21" s="154" t="s">
        <v>335</v>
      </c>
      <c r="E21" s="181">
        <v>0.43</v>
      </c>
    </row>
    <row r="22" spans="2:5" x14ac:dyDescent="0.25">
      <c r="B22" s="181">
        <v>2270002048</v>
      </c>
      <c r="C22" s="184" t="s">
        <v>356</v>
      </c>
      <c r="D22" s="154" t="s">
        <v>341</v>
      </c>
      <c r="E22" s="181">
        <v>0.59</v>
      </c>
    </row>
    <row r="23" spans="2:5" x14ac:dyDescent="0.25">
      <c r="B23" s="181">
        <v>2270002051</v>
      </c>
      <c r="C23" s="184" t="s">
        <v>357</v>
      </c>
      <c r="D23" s="154" t="s">
        <v>341</v>
      </c>
      <c r="E23" s="181">
        <v>0.59</v>
      </c>
    </row>
    <row r="24" spans="2:5" x14ac:dyDescent="0.25">
      <c r="B24" s="181">
        <v>2270002054</v>
      </c>
      <c r="C24" s="184" t="s">
        <v>358</v>
      </c>
      <c r="D24" s="154" t="s">
        <v>335</v>
      </c>
      <c r="E24" s="181">
        <v>0.43</v>
      </c>
    </row>
    <row r="25" spans="2:5" x14ac:dyDescent="0.25">
      <c r="B25" s="181">
        <v>2270002057</v>
      </c>
      <c r="C25" s="184" t="s">
        <v>359</v>
      </c>
      <c r="D25" s="154" t="s">
        <v>341</v>
      </c>
      <c r="E25" s="181">
        <v>0.59</v>
      </c>
    </row>
    <row r="26" spans="2:5" x14ac:dyDescent="0.25">
      <c r="B26" s="181">
        <v>2270002060</v>
      </c>
      <c r="C26" s="184" t="s">
        <v>360</v>
      </c>
      <c r="D26" s="154" t="s">
        <v>341</v>
      </c>
      <c r="E26" s="181">
        <v>0.59</v>
      </c>
    </row>
    <row r="27" spans="2:5" x14ac:dyDescent="0.25">
      <c r="B27" s="181">
        <v>2270002063</v>
      </c>
      <c r="C27" s="184" t="s">
        <v>361</v>
      </c>
      <c r="D27" s="154" t="s">
        <v>341</v>
      </c>
      <c r="E27" s="181">
        <v>0.59</v>
      </c>
    </row>
    <row r="28" spans="2:5" x14ac:dyDescent="0.25">
      <c r="B28" s="181">
        <v>2270002066</v>
      </c>
      <c r="C28" s="184" t="s">
        <v>362</v>
      </c>
      <c r="D28" s="154" t="s">
        <v>339</v>
      </c>
      <c r="E28" s="181">
        <v>0.21</v>
      </c>
    </row>
    <row r="29" spans="2:5" x14ac:dyDescent="0.25">
      <c r="B29" s="181">
        <v>2270002069</v>
      </c>
      <c r="C29" s="184" t="s">
        <v>363</v>
      </c>
      <c r="D29" s="154" t="s">
        <v>341</v>
      </c>
      <c r="E29" s="181">
        <v>0.59</v>
      </c>
    </row>
    <row r="30" spans="2:5" x14ac:dyDescent="0.25">
      <c r="B30" s="181">
        <v>2270002072</v>
      </c>
      <c r="C30" s="184" t="s">
        <v>364</v>
      </c>
      <c r="D30" s="154" t="s">
        <v>339</v>
      </c>
      <c r="E30" s="181">
        <v>0.21</v>
      </c>
    </row>
    <row r="31" spans="2:5" x14ac:dyDescent="0.25">
      <c r="B31" s="181">
        <v>2270002075</v>
      </c>
      <c r="C31" s="184" t="s">
        <v>365</v>
      </c>
      <c r="D31" s="154" t="s">
        <v>341</v>
      </c>
      <c r="E31" s="181">
        <v>0.59</v>
      </c>
    </row>
    <row r="32" spans="2:5" x14ac:dyDescent="0.25">
      <c r="B32" s="181">
        <v>2270002078</v>
      </c>
      <c r="C32" s="184" t="s">
        <v>366</v>
      </c>
      <c r="D32" s="154" t="s">
        <v>339</v>
      </c>
      <c r="E32" s="181">
        <v>0.21</v>
      </c>
    </row>
    <row r="33" spans="2:5" x14ac:dyDescent="0.25">
      <c r="B33" s="181">
        <v>2270002081</v>
      </c>
      <c r="C33" s="184" t="s">
        <v>367</v>
      </c>
      <c r="D33" s="154" t="s">
        <v>341</v>
      </c>
      <c r="E33" s="181">
        <v>0.59</v>
      </c>
    </row>
    <row r="34" spans="2:5" x14ac:dyDescent="0.25">
      <c r="B34" s="181">
        <v>2270003010</v>
      </c>
      <c r="C34" s="184" t="s">
        <v>368</v>
      </c>
      <c r="D34" s="154" t="s">
        <v>339</v>
      </c>
      <c r="E34" s="181">
        <v>0.21</v>
      </c>
    </row>
    <row r="35" spans="2:5" x14ac:dyDescent="0.25">
      <c r="B35" s="181">
        <v>2270003020</v>
      </c>
      <c r="C35" s="184" t="s">
        <v>369</v>
      </c>
      <c r="D35" s="154" t="s">
        <v>341</v>
      </c>
      <c r="E35" s="181">
        <v>0.59</v>
      </c>
    </row>
    <row r="36" spans="2:5" x14ac:dyDescent="0.25">
      <c r="B36" s="181">
        <v>2270003030</v>
      </c>
      <c r="C36" s="184" t="s">
        <v>370</v>
      </c>
      <c r="D36" s="154" t="s">
        <v>335</v>
      </c>
      <c r="E36" s="181">
        <v>0.43</v>
      </c>
    </row>
    <row r="37" spans="2:5" x14ac:dyDescent="0.25">
      <c r="B37" s="181">
        <v>2270003040</v>
      </c>
      <c r="C37" s="184" t="s">
        <v>371</v>
      </c>
      <c r="D37" s="154" t="s">
        <v>335</v>
      </c>
      <c r="E37" s="181">
        <v>0.43</v>
      </c>
    </row>
    <row r="38" spans="2:5" x14ac:dyDescent="0.25">
      <c r="B38" s="181">
        <v>2270003050</v>
      </c>
      <c r="C38" s="184" t="s">
        <v>372</v>
      </c>
      <c r="D38" s="154" t="s">
        <v>339</v>
      </c>
      <c r="E38" s="181">
        <v>0.21</v>
      </c>
    </row>
    <row r="39" spans="2:5" x14ac:dyDescent="0.25">
      <c r="B39" s="181">
        <v>2270003060</v>
      </c>
      <c r="C39" s="184" t="s">
        <v>373</v>
      </c>
      <c r="D39" s="154" t="s">
        <v>335</v>
      </c>
      <c r="E39" s="181">
        <v>0.43</v>
      </c>
    </row>
    <row r="40" spans="2:5" x14ac:dyDescent="0.25">
      <c r="B40" s="181">
        <v>2270003070</v>
      </c>
      <c r="C40" s="184" t="s">
        <v>374</v>
      </c>
      <c r="D40" s="154" t="s">
        <v>341</v>
      </c>
      <c r="E40" s="181">
        <v>0.59</v>
      </c>
    </row>
    <row r="41" spans="2:5" x14ac:dyDescent="0.25">
      <c r="B41" s="181">
        <v>2270004010</v>
      </c>
      <c r="C41" s="184" t="s">
        <v>375</v>
      </c>
      <c r="D41" s="154" t="s">
        <v>335</v>
      </c>
      <c r="E41" s="181">
        <v>0.43</v>
      </c>
    </row>
    <row r="42" spans="2:5" x14ac:dyDescent="0.25">
      <c r="B42" s="181">
        <v>2270004011</v>
      </c>
      <c r="C42" s="184" t="s">
        <v>376</v>
      </c>
      <c r="D42" s="154" t="s">
        <v>335</v>
      </c>
      <c r="E42" s="181">
        <v>0.43</v>
      </c>
    </row>
    <row r="43" spans="2:5" x14ac:dyDescent="0.25">
      <c r="B43" s="181">
        <v>2270004015</v>
      </c>
      <c r="C43" s="184" t="s">
        <v>377</v>
      </c>
      <c r="D43" s="154" t="s">
        <v>335</v>
      </c>
      <c r="E43" s="181">
        <v>0.43</v>
      </c>
    </row>
    <row r="44" spans="2:5" x14ac:dyDescent="0.25">
      <c r="B44" s="181">
        <v>2270004016</v>
      </c>
      <c r="C44" s="184" t="s">
        <v>378</v>
      </c>
      <c r="D44" s="154" t="s">
        <v>335</v>
      </c>
      <c r="E44" s="181">
        <v>0.43</v>
      </c>
    </row>
    <row r="45" spans="2:5" x14ac:dyDescent="0.25">
      <c r="B45" s="181">
        <v>2270004020</v>
      </c>
      <c r="C45" s="184" t="s">
        <v>379</v>
      </c>
      <c r="D45" s="154" t="s">
        <v>335</v>
      </c>
      <c r="E45" s="181">
        <v>0.43</v>
      </c>
    </row>
    <row r="46" spans="2:5" x14ac:dyDescent="0.25">
      <c r="B46" s="181">
        <v>2270004021</v>
      </c>
      <c r="C46" s="184" t="s">
        <v>380</v>
      </c>
      <c r="D46" s="154" t="s">
        <v>335</v>
      </c>
      <c r="E46" s="181">
        <v>0.43</v>
      </c>
    </row>
    <row r="47" spans="2:5" x14ac:dyDescent="0.25">
      <c r="B47" s="181">
        <v>2270004025</v>
      </c>
      <c r="C47" s="184" t="s">
        <v>381</v>
      </c>
      <c r="D47" s="154" t="s">
        <v>335</v>
      </c>
      <c r="E47" s="181">
        <v>0.43</v>
      </c>
    </row>
    <row r="48" spans="2:5" x14ac:dyDescent="0.25">
      <c r="B48" s="181">
        <v>2270004026</v>
      </c>
      <c r="C48" s="184" t="s">
        <v>382</v>
      </c>
      <c r="D48" s="154" t="s">
        <v>335</v>
      </c>
      <c r="E48" s="181">
        <v>0.43</v>
      </c>
    </row>
    <row r="49" spans="2:5" x14ac:dyDescent="0.25">
      <c r="B49" s="181">
        <v>2270004030</v>
      </c>
      <c r="C49" s="184" t="s">
        <v>383</v>
      </c>
      <c r="D49" s="154" t="s">
        <v>335</v>
      </c>
      <c r="E49" s="181">
        <v>0.43</v>
      </c>
    </row>
    <row r="50" spans="2:5" x14ac:dyDescent="0.25">
      <c r="B50" s="181">
        <v>2270004031</v>
      </c>
      <c r="C50" s="184" t="s">
        <v>384</v>
      </c>
      <c r="D50" s="154" t="s">
        <v>335</v>
      </c>
      <c r="E50" s="181">
        <v>0.43</v>
      </c>
    </row>
    <row r="51" spans="2:5" x14ac:dyDescent="0.25">
      <c r="B51" s="181">
        <v>2270004035</v>
      </c>
      <c r="C51" s="184" t="s">
        <v>385</v>
      </c>
      <c r="D51" s="154" t="s">
        <v>335</v>
      </c>
      <c r="E51" s="181">
        <v>0.43</v>
      </c>
    </row>
    <row r="52" spans="2:5" x14ac:dyDescent="0.25">
      <c r="B52" s="181">
        <v>2270004036</v>
      </c>
      <c r="C52" s="184" t="s">
        <v>386</v>
      </c>
      <c r="D52" s="154" t="s">
        <v>335</v>
      </c>
      <c r="E52" s="181">
        <v>0.43</v>
      </c>
    </row>
    <row r="53" spans="2:5" x14ac:dyDescent="0.25">
      <c r="B53" s="181">
        <v>2270004040</v>
      </c>
      <c r="C53" s="184" t="s">
        <v>387</v>
      </c>
      <c r="D53" s="154" t="s">
        <v>335</v>
      </c>
      <c r="E53" s="181">
        <v>0.43</v>
      </c>
    </row>
    <row r="54" spans="2:5" x14ac:dyDescent="0.25">
      <c r="B54" s="181">
        <v>2270004041</v>
      </c>
      <c r="C54" s="184" t="s">
        <v>388</v>
      </c>
      <c r="D54" s="154" t="s">
        <v>335</v>
      </c>
      <c r="E54" s="181">
        <v>0.43</v>
      </c>
    </row>
    <row r="55" spans="2:5" x14ac:dyDescent="0.25">
      <c r="B55" s="181">
        <v>2270004045</v>
      </c>
      <c r="C55" s="184" t="s">
        <v>389</v>
      </c>
      <c r="D55" s="154" t="s">
        <v>335</v>
      </c>
      <c r="E55" s="181">
        <v>0.43</v>
      </c>
    </row>
    <row r="56" spans="2:5" x14ac:dyDescent="0.25">
      <c r="B56" s="181">
        <v>2270004046</v>
      </c>
      <c r="C56" s="184" t="s">
        <v>390</v>
      </c>
      <c r="D56" s="154" t="s">
        <v>335</v>
      </c>
      <c r="E56" s="181">
        <v>0.43</v>
      </c>
    </row>
    <row r="57" spans="2:5" x14ac:dyDescent="0.25">
      <c r="B57" s="181">
        <v>2270004050</v>
      </c>
      <c r="C57" s="184" t="s">
        <v>391</v>
      </c>
      <c r="D57" s="154" t="s">
        <v>335</v>
      </c>
      <c r="E57" s="181">
        <v>0.43</v>
      </c>
    </row>
    <row r="58" spans="2:5" x14ac:dyDescent="0.25">
      <c r="B58" s="181">
        <v>2270004051</v>
      </c>
      <c r="C58" s="184" t="s">
        <v>392</v>
      </c>
      <c r="D58" s="154" t="s">
        <v>335</v>
      </c>
      <c r="E58" s="181">
        <v>0.43</v>
      </c>
    </row>
    <row r="59" spans="2:5" x14ac:dyDescent="0.25">
      <c r="B59" s="181">
        <v>2270004055</v>
      </c>
      <c r="C59" s="184" t="s">
        <v>393</v>
      </c>
      <c r="D59" s="154" t="s">
        <v>335</v>
      </c>
      <c r="E59" s="181">
        <v>0.43</v>
      </c>
    </row>
    <row r="60" spans="2:5" x14ac:dyDescent="0.25">
      <c r="B60" s="181">
        <v>2270004056</v>
      </c>
      <c r="C60" s="184" t="s">
        <v>394</v>
      </c>
      <c r="D60" s="154" t="s">
        <v>335</v>
      </c>
      <c r="E60" s="181">
        <v>0.43</v>
      </c>
    </row>
    <row r="61" spans="2:5" x14ac:dyDescent="0.25">
      <c r="B61" s="181">
        <v>2270004060</v>
      </c>
      <c r="C61" s="184" t="s">
        <v>395</v>
      </c>
      <c r="D61" s="154" t="s">
        <v>335</v>
      </c>
      <c r="E61" s="181">
        <v>0.43</v>
      </c>
    </row>
    <row r="62" spans="2:5" x14ac:dyDescent="0.25">
      <c r="B62" s="181">
        <v>2270004061</v>
      </c>
      <c r="C62" s="184" t="s">
        <v>396</v>
      </c>
      <c r="D62" s="154" t="s">
        <v>335</v>
      </c>
      <c r="E62" s="181">
        <v>0.43</v>
      </c>
    </row>
    <row r="63" spans="2:5" x14ac:dyDescent="0.25">
      <c r="B63" s="181">
        <v>2270004065</v>
      </c>
      <c r="C63" s="184" t="s">
        <v>397</v>
      </c>
      <c r="D63" s="154" t="s">
        <v>335</v>
      </c>
      <c r="E63" s="181">
        <v>0.43</v>
      </c>
    </row>
    <row r="64" spans="2:5" x14ac:dyDescent="0.25">
      <c r="B64" s="181">
        <v>2270004066</v>
      </c>
      <c r="C64" s="184" t="s">
        <v>398</v>
      </c>
      <c r="D64" s="154" t="s">
        <v>335</v>
      </c>
      <c r="E64" s="181">
        <v>0.43</v>
      </c>
    </row>
    <row r="65" spans="2:5" x14ac:dyDescent="0.25">
      <c r="B65" s="181">
        <v>2270004070</v>
      </c>
      <c r="C65" s="184" t="s">
        <v>399</v>
      </c>
      <c r="D65" s="196"/>
      <c r="E65" s="181">
        <v>0.43</v>
      </c>
    </row>
    <row r="66" spans="2:5" x14ac:dyDescent="0.25">
      <c r="B66" s="181">
        <v>2270004071</v>
      </c>
      <c r="C66" s="184" t="s">
        <v>400</v>
      </c>
      <c r="D66" s="154" t="s">
        <v>335</v>
      </c>
      <c r="E66" s="181">
        <v>0.43</v>
      </c>
    </row>
    <row r="67" spans="2:5" x14ac:dyDescent="0.25">
      <c r="B67" s="181">
        <v>2270004075</v>
      </c>
      <c r="C67" s="184" t="s">
        <v>401</v>
      </c>
      <c r="D67" s="154" t="s">
        <v>335</v>
      </c>
      <c r="E67" s="181">
        <v>0.43</v>
      </c>
    </row>
    <row r="68" spans="2:5" x14ac:dyDescent="0.25">
      <c r="B68" s="181">
        <v>2270004076</v>
      </c>
      <c r="C68" s="184" t="s">
        <v>402</v>
      </c>
      <c r="D68" s="154" t="s">
        <v>335</v>
      </c>
      <c r="E68" s="181">
        <v>0.43</v>
      </c>
    </row>
    <row r="69" spans="2:5" x14ac:dyDescent="0.25">
      <c r="B69" s="181">
        <v>2270005010</v>
      </c>
      <c r="C69" s="184" t="s">
        <v>403</v>
      </c>
      <c r="D69" s="154" t="s">
        <v>341</v>
      </c>
      <c r="E69" s="181">
        <v>0.59</v>
      </c>
    </row>
    <row r="70" spans="2:5" x14ac:dyDescent="0.25">
      <c r="B70" s="181">
        <v>2270005015</v>
      </c>
      <c r="C70" s="184" t="s">
        <v>404</v>
      </c>
      <c r="D70" s="154" t="s">
        <v>341</v>
      </c>
      <c r="E70" s="181">
        <v>0.59</v>
      </c>
    </row>
    <row r="71" spans="2:5" x14ac:dyDescent="0.25">
      <c r="B71" s="181">
        <v>2270005020</v>
      </c>
      <c r="C71" s="184" t="s">
        <v>405</v>
      </c>
      <c r="D71" s="154" t="s">
        <v>341</v>
      </c>
      <c r="E71" s="181">
        <v>0.59</v>
      </c>
    </row>
    <row r="72" spans="2:5" x14ac:dyDescent="0.25">
      <c r="B72" s="181">
        <v>2270005025</v>
      </c>
      <c r="C72" s="184" t="s">
        <v>406</v>
      </c>
      <c r="D72" s="154" t="s">
        <v>341</v>
      </c>
      <c r="E72" s="181">
        <v>0.59</v>
      </c>
    </row>
    <row r="73" spans="2:5" x14ac:dyDescent="0.25">
      <c r="B73" s="181">
        <v>2270005030</v>
      </c>
      <c r="C73" s="184" t="s">
        <v>407</v>
      </c>
      <c r="D73" s="154" t="s">
        <v>341</v>
      </c>
      <c r="E73" s="181">
        <v>0.59</v>
      </c>
    </row>
    <row r="74" spans="2:5" x14ac:dyDescent="0.25">
      <c r="B74" s="181">
        <v>2270005035</v>
      </c>
      <c r="C74" s="184" t="s">
        <v>408</v>
      </c>
      <c r="D74" s="154" t="s">
        <v>341</v>
      </c>
      <c r="E74" s="181">
        <v>0.59</v>
      </c>
    </row>
    <row r="75" spans="2:5" x14ac:dyDescent="0.25">
      <c r="B75" s="181">
        <v>2270005040</v>
      </c>
      <c r="C75" s="184" t="s">
        <v>409</v>
      </c>
      <c r="D75" s="154" t="s">
        <v>341</v>
      </c>
      <c r="E75" s="181">
        <v>0.59</v>
      </c>
    </row>
    <row r="76" spans="2:5" x14ac:dyDescent="0.25">
      <c r="B76" s="181">
        <v>2270005045</v>
      </c>
      <c r="C76" s="184" t="s">
        <v>410</v>
      </c>
      <c r="D76" s="154" t="s">
        <v>341</v>
      </c>
      <c r="E76" s="181">
        <v>0.59</v>
      </c>
    </row>
    <row r="77" spans="2:5" x14ac:dyDescent="0.25">
      <c r="B77" s="181">
        <v>2270005055</v>
      </c>
      <c r="C77" s="184" t="s">
        <v>411</v>
      </c>
      <c r="D77" s="154" t="s">
        <v>341</v>
      </c>
      <c r="E77" s="181">
        <v>0.59</v>
      </c>
    </row>
    <row r="78" spans="2:5" x14ac:dyDescent="0.25">
      <c r="B78" s="181">
        <v>2270005060</v>
      </c>
      <c r="C78" s="184" t="s">
        <v>412</v>
      </c>
      <c r="D78" s="154" t="s">
        <v>335</v>
      </c>
      <c r="E78" s="181">
        <v>0.43</v>
      </c>
    </row>
    <row r="79" spans="2:5" x14ac:dyDescent="0.25">
      <c r="B79" s="181">
        <v>2270006005</v>
      </c>
      <c r="C79" s="184" t="s">
        <v>413</v>
      </c>
      <c r="D79" s="154" t="s">
        <v>335</v>
      </c>
      <c r="E79" s="181">
        <v>0.43</v>
      </c>
    </row>
    <row r="80" spans="2:5" x14ac:dyDescent="0.25">
      <c r="B80" s="181">
        <v>2270006010</v>
      </c>
      <c r="C80" s="184" t="s">
        <v>414</v>
      </c>
      <c r="D80" s="154" t="s">
        <v>335</v>
      </c>
      <c r="E80" s="181">
        <v>0.43</v>
      </c>
    </row>
    <row r="81" spans="2:5" x14ac:dyDescent="0.25">
      <c r="B81" s="181">
        <v>2270006015</v>
      </c>
      <c r="C81" s="184" t="s">
        <v>415</v>
      </c>
      <c r="D81" s="154" t="s">
        <v>335</v>
      </c>
      <c r="E81" s="181">
        <v>0.43</v>
      </c>
    </row>
    <row r="82" spans="2:5" x14ac:dyDescent="0.25">
      <c r="B82" s="181">
        <v>2270006020</v>
      </c>
      <c r="C82" s="184" t="s">
        <v>416</v>
      </c>
      <c r="D82" s="154" t="s">
        <v>335</v>
      </c>
      <c r="E82" s="181">
        <v>0.43</v>
      </c>
    </row>
    <row r="83" spans="2:5" x14ac:dyDescent="0.25">
      <c r="B83" s="181">
        <v>2270006025</v>
      </c>
      <c r="C83" s="184" t="s">
        <v>417</v>
      </c>
      <c r="D83" s="154" t="s">
        <v>339</v>
      </c>
      <c r="E83" s="181">
        <v>0.21</v>
      </c>
    </row>
    <row r="84" spans="2:5" x14ac:dyDescent="0.25">
      <c r="B84" s="181">
        <v>2270006030</v>
      </c>
      <c r="C84" s="184" t="s">
        <v>418</v>
      </c>
      <c r="D84" s="154" t="s">
        <v>335</v>
      </c>
      <c r="E84" s="181">
        <v>0.43</v>
      </c>
    </row>
    <row r="85" spans="2:5" x14ac:dyDescent="0.25">
      <c r="B85" s="181">
        <v>2270006035</v>
      </c>
      <c r="C85" s="184" t="s">
        <v>419</v>
      </c>
      <c r="D85" s="196"/>
      <c r="E85" s="181">
        <v>0.43</v>
      </c>
    </row>
    <row r="86" spans="2:5" x14ac:dyDescent="0.25">
      <c r="B86" s="181">
        <v>2270007005</v>
      </c>
      <c r="C86" s="184" t="s">
        <v>420</v>
      </c>
      <c r="D86" s="154" t="s">
        <v>341</v>
      </c>
      <c r="E86" s="181">
        <v>0.59</v>
      </c>
    </row>
    <row r="87" spans="2:5" x14ac:dyDescent="0.25">
      <c r="B87" s="181">
        <v>2270007010</v>
      </c>
      <c r="C87" s="184" t="s">
        <v>421</v>
      </c>
      <c r="D87" s="154" t="s">
        <v>341</v>
      </c>
      <c r="E87" s="181">
        <v>0.59</v>
      </c>
    </row>
    <row r="88" spans="2:5" x14ac:dyDescent="0.25">
      <c r="B88" s="181">
        <v>2270007015</v>
      </c>
      <c r="C88" s="184" t="s">
        <v>422</v>
      </c>
      <c r="D88" s="154" t="s">
        <v>341</v>
      </c>
      <c r="E88" s="181">
        <v>0.59</v>
      </c>
    </row>
    <row r="89" spans="2:5" x14ac:dyDescent="0.25">
      <c r="B89" s="181">
        <v>2270007020</v>
      </c>
      <c r="C89" s="184" t="s">
        <v>423</v>
      </c>
      <c r="D89" s="196"/>
      <c r="E89" s="181">
        <v>0.59</v>
      </c>
    </row>
    <row r="90" spans="2:5" x14ac:dyDescent="0.25">
      <c r="B90" s="181">
        <v>2270008005</v>
      </c>
      <c r="C90" s="184" t="s">
        <v>424</v>
      </c>
      <c r="D90" s="154" t="s">
        <v>341</v>
      </c>
      <c r="E90" s="181">
        <v>0.59</v>
      </c>
    </row>
    <row r="91" spans="2:5" x14ac:dyDescent="0.25">
      <c r="B91" s="181">
        <v>2270009010</v>
      </c>
      <c r="C91" s="184" t="s">
        <v>425</v>
      </c>
      <c r="D91" s="154" t="s">
        <v>339</v>
      </c>
      <c r="E91" s="181">
        <v>0.21</v>
      </c>
    </row>
    <row r="92" spans="2:5" x14ac:dyDescent="0.25">
      <c r="B92" s="181">
        <v>2270010010</v>
      </c>
      <c r="C92" s="184" t="s">
        <v>426</v>
      </c>
      <c r="D92" s="154" t="s">
        <v>335</v>
      </c>
      <c r="E92" s="181">
        <v>0.43</v>
      </c>
    </row>
    <row r="93" spans="2:5" x14ac:dyDescent="0.25">
      <c r="B93" s="196">
        <v>2260001030</v>
      </c>
      <c r="C93" s="197" t="s">
        <v>427</v>
      </c>
      <c r="D93" s="196"/>
      <c r="E93" s="196">
        <v>1</v>
      </c>
    </row>
    <row r="94" spans="2:5" x14ac:dyDescent="0.25">
      <c r="B94" s="196">
        <v>2260002009</v>
      </c>
      <c r="C94" s="197" t="s">
        <v>428</v>
      </c>
      <c r="D94" s="196"/>
      <c r="E94" s="196">
        <v>0.55000000000000004</v>
      </c>
    </row>
    <row r="95" spans="2:5" x14ac:dyDescent="0.25">
      <c r="B95" s="196">
        <v>2260001020</v>
      </c>
      <c r="C95" s="197" t="s">
        <v>429</v>
      </c>
      <c r="D95" s="196"/>
      <c r="E95" s="196">
        <v>0.34</v>
      </c>
    </row>
    <row r="96" spans="2:5" x14ac:dyDescent="0.25">
      <c r="B96" s="196">
        <v>2260001030</v>
      </c>
      <c r="C96" s="198" t="s">
        <v>427</v>
      </c>
      <c r="D96" s="196"/>
      <c r="E96" s="196">
        <v>0.7</v>
      </c>
    </row>
    <row r="97" spans="2:5" x14ac:dyDescent="0.25">
      <c r="B97" s="196">
        <v>2260002015</v>
      </c>
      <c r="C97" s="198" t="s">
        <v>430</v>
      </c>
      <c r="D97" s="196"/>
      <c r="E97" s="196">
        <v>0.69</v>
      </c>
    </row>
    <row r="98" spans="2:5" x14ac:dyDescent="0.25">
      <c r="B98" s="196">
        <v>2260002039</v>
      </c>
      <c r="C98" s="198" t="s">
        <v>431</v>
      </c>
      <c r="D98" s="196"/>
      <c r="E98" s="196">
        <v>0.63</v>
      </c>
    </row>
    <row r="99" spans="2:5" x14ac:dyDescent="0.25">
      <c r="B99" s="196">
        <v>2260002042</v>
      </c>
      <c r="C99" s="198" t="s">
        <v>432</v>
      </c>
      <c r="D99" s="196"/>
      <c r="E99" s="196">
        <v>0.33</v>
      </c>
    </row>
    <row r="100" spans="2:5" x14ac:dyDescent="0.25">
      <c r="B100" s="196">
        <v>2265004011</v>
      </c>
      <c r="C100" s="198" t="s">
        <v>433</v>
      </c>
      <c r="D100" s="196"/>
      <c r="E100" s="196">
        <v>0.78</v>
      </c>
    </row>
    <row r="101" spans="2:5" x14ac:dyDescent="0.25">
      <c r="B101" s="196">
        <v>2260004021</v>
      </c>
      <c r="C101" s="198" t="s">
        <v>434</v>
      </c>
      <c r="D101" s="196"/>
      <c r="E101" s="196">
        <v>0.59</v>
      </c>
    </row>
    <row r="102" spans="2:5" x14ac:dyDescent="0.25">
      <c r="B102" s="196">
        <v>2265004066</v>
      </c>
      <c r="C102" s="198" t="s">
        <v>435</v>
      </c>
      <c r="D102" s="196"/>
      <c r="E102" s="196">
        <v>0.78</v>
      </c>
    </row>
    <row r="103" spans="2:5" x14ac:dyDescent="0.25">
      <c r="B103" s="196">
        <v>2260006010</v>
      </c>
      <c r="C103" s="198" t="s">
        <v>436</v>
      </c>
      <c r="D103" s="196"/>
      <c r="E103" s="196">
        <v>1</v>
      </c>
    </row>
    <row r="104" spans="2:5" x14ac:dyDescent="0.25">
      <c r="B104" s="196">
        <v>2265004036</v>
      </c>
      <c r="C104" s="198" t="s">
        <v>437</v>
      </c>
      <c r="D104" s="196"/>
      <c r="E104" s="196">
        <v>0.35</v>
      </c>
    </row>
    <row r="105" spans="2:5" x14ac:dyDescent="0.25">
      <c r="B105" s="196">
        <v>2265002057</v>
      </c>
      <c r="C105" s="198" t="s">
        <v>438</v>
      </c>
      <c r="D105" s="196"/>
      <c r="E105" s="196">
        <v>0.63</v>
      </c>
    </row>
    <row r="106" spans="2:5" x14ac:dyDescent="0.25">
      <c r="B106" s="196">
        <v>2265003010</v>
      </c>
      <c r="C106" s="198" t="s">
        <v>439</v>
      </c>
      <c r="D106" s="196"/>
      <c r="E106" s="196">
        <v>0.46</v>
      </c>
    </row>
    <row r="107" spans="2:5" x14ac:dyDescent="0.25">
      <c r="B107" s="196">
        <v>2265003020</v>
      </c>
      <c r="C107" s="198" t="s">
        <v>440</v>
      </c>
      <c r="D107" s="196"/>
      <c r="E107" s="196">
        <v>0.3</v>
      </c>
    </row>
    <row r="108" spans="2:5" x14ac:dyDescent="0.25">
      <c r="B108" s="196">
        <v>2265006010</v>
      </c>
      <c r="C108" s="198" t="s">
        <v>441</v>
      </c>
      <c r="D108" s="196"/>
      <c r="E108" s="196">
        <v>0.69</v>
      </c>
    </row>
    <row r="109" spans="2:5" x14ac:dyDescent="0.25">
      <c r="B109" s="196">
        <v>2265002015</v>
      </c>
      <c r="C109" s="198" t="s">
        <v>442</v>
      </c>
      <c r="D109" s="196"/>
      <c r="E109" s="196">
        <v>0.62</v>
      </c>
    </row>
  </sheetData>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ES70"/>
  <sheetViews>
    <sheetView showGridLines="0" view="pageBreakPreview" zoomScaleNormal="85" zoomScaleSheetLayoutView="100" workbookViewId="0">
      <selection activeCell="K642" sqref="K642"/>
    </sheetView>
  </sheetViews>
  <sheetFormatPr defaultColWidth="9.109375" defaultRowHeight="13.2" x14ac:dyDescent="0.25"/>
  <cols>
    <col min="1" max="1" width="26.88671875" style="222" customWidth="1"/>
    <col min="2" max="2" width="14.44140625" style="222" customWidth="1"/>
    <col min="3" max="3" width="10.6640625" style="222" customWidth="1"/>
    <col min="4" max="4" width="14.6640625" style="222" customWidth="1"/>
    <col min="5" max="5" width="12.5546875" style="222" customWidth="1"/>
    <col min="6" max="6" width="11.6640625" style="222" customWidth="1"/>
    <col min="7" max="16384" width="9.109375" style="222"/>
  </cols>
  <sheetData>
    <row r="1" spans="1:149" s="224" customFormat="1" x14ac:dyDescent="0.25">
      <c r="A1" s="229"/>
      <c r="B1" s="229"/>
      <c r="C1" s="229"/>
      <c r="D1" s="229"/>
      <c r="E1" s="228"/>
      <c r="F1" s="228"/>
      <c r="G1" s="228"/>
      <c r="H1" s="228"/>
      <c r="I1" s="228"/>
      <c r="J1" s="228"/>
      <c r="K1" s="228"/>
      <c r="L1" s="228"/>
      <c r="M1" s="228"/>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row>
    <row r="2" spans="1:149" x14ac:dyDescent="0.25">
      <c r="A2" s="225" t="s">
        <v>529</v>
      </c>
      <c r="B2" s="225"/>
      <c r="C2" s="225"/>
      <c r="D2" s="225"/>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row>
    <row r="3" spans="1:149" x14ac:dyDescent="0.25">
      <c r="A3" s="225"/>
      <c r="B3" s="225"/>
      <c r="C3" s="225"/>
      <c r="D3" s="225"/>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row>
    <row r="4" spans="1:149" x14ac:dyDescent="0.25">
      <c r="A4" s="225"/>
      <c r="B4" s="225"/>
      <c r="C4" s="225"/>
      <c r="D4" s="225"/>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row>
    <row r="5" spans="1:149" ht="39.6" x14ac:dyDescent="0.25">
      <c r="A5" s="225"/>
      <c r="B5" s="233" t="s">
        <v>459</v>
      </c>
      <c r="C5" s="242" t="s">
        <v>525</v>
      </c>
      <c r="D5" s="242" t="s">
        <v>460</v>
      </c>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8"/>
      <c r="DC5" s="228"/>
      <c r="DD5" s="228"/>
      <c r="DE5" s="228"/>
      <c r="DF5" s="228"/>
      <c r="DG5" s="228"/>
      <c r="DH5" s="228"/>
      <c r="DI5" s="228"/>
      <c r="DJ5" s="228"/>
      <c r="DK5" s="228"/>
      <c r="DL5" s="228"/>
      <c r="DM5" s="228"/>
      <c r="DN5" s="228"/>
      <c r="DO5" s="228"/>
      <c r="DP5" s="228"/>
      <c r="DQ5" s="228"/>
      <c r="DR5" s="228"/>
      <c r="DS5" s="228"/>
      <c r="DT5" s="228"/>
      <c r="DU5" s="228"/>
      <c r="DV5" s="228"/>
      <c r="DW5" s="228"/>
      <c r="DX5" s="228"/>
      <c r="DY5" s="228"/>
      <c r="DZ5" s="228"/>
      <c r="EA5" s="228"/>
      <c r="EB5" s="228"/>
      <c r="EC5" s="228"/>
      <c r="ED5" s="228"/>
      <c r="EE5" s="228"/>
      <c r="EF5" s="228"/>
      <c r="EG5" s="228"/>
      <c r="EH5" s="228"/>
      <c r="EI5" s="228"/>
      <c r="EJ5" s="228"/>
      <c r="EK5" s="228"/>
      <c r="EL5" s="228"/>
      <c r="EM5" s="228"/>
      <c r="EN5" s="228"/>
      <c r="EO5" s="228"/>
      <c r="EP5" s="228"/>
      <c r="EQ5" s="228"/>
    </row>
    <row r="6" spans="1:149" x14ac:dyDescent="0.25">
      <c r="A6" s="225"/>
      <c r="B6" s="233" t="s">
        <v>0</v>
      </c>
      <c r="C6" s="234">
        <v>20</v>
      </c>
      <c r="D6" s="235">
        <f t="shared" ref="D6:D11" si="0">C6/1000/$C$55</f>
        <v>0.14492753623188404</v>
      </c>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c r="CC6" s="228"/>
      <c r="CD6" s="228"/>
      <c r="CE6" s="228"/>
      <c r="CF6" s="228"/>
      <c r="CG6" s="228"/>
      <c r="CH6" s="228"/>
      <c r="CI6" s="228"/>
      <c r="CJ6" s="228"/>
      <c r="CK6" s="228"/>
      <c r="CL6" s="228"/>
      <c r="CM6" s="228"/>
      <c r="CN6" s="228"/>
      <c r="CO6" s="228"/>
      <c r="CP6" s="228"/>
      <c r="CQ6" s="228"/>
      <c r="CR6" s="228"/>
      <c r="CS6" s="228"/>
      <c r="CT6" s="228"/>
      <c r="CU6" s="228"/>
      <c r="CV6" s="228"/>
      <c r="CW6" s="228"/>
      <c r="CX6" s="228"/>
      <c r="CY6" s="228"/>
      <c r="CZ6" s="228"/>
      <c r="DA6" s="228"/>
      <c r="DB6" s="228"/>
      <c r="DC6" s="228"/>
      <c r="DD6" s="228"/>
      <c r="DE6" s="228"/>
      <c r="DF6" s="228"/>
      <c r="DG6" s="228"/>
      <c r="DH6" s="228"/>
      <c r="DI6" s="228"/>
      <c r="DJ6" s="228"/>
      <c r="DK6" s="228"/>
      <c r="DL6" s="228"/>
      <c r="DM6" s="228"/>
      <c r="DN6" s="228"/>
      <c r="DO6" s="228"/>
      <c r="DP6" s="228"/>
      <c r="DQ6" s="228"/>
      <c r="DR6" s="228"/>
      <c r="DS6" s="228"/>
      <c r="DT6" s="228"/>
      <c r="DU6" s="228"/>
      <c r="DV6" s="228"/>
      <c r="DW6" s="228"/>
      <c r="DX6" s="228"/>
      <c r="DY6" s="228"/>
      <c r="DZ6" s="228"/>
      <c r="EA6" s="228"/>
      <c r="EB6" s="228"/>
      <c r="EC6" s="228"/>
      <c r="ED6" s="228"/>
      <c r="EE6" s="228"/>
      <c r="EF6" s="228"/>
      <c r="EG6" s="228"/>
      <c r="EH6" s="228"/>
      <c r="EI6" s="228"/>
      <c r="EJ6" s="228"/>
      <c r="EK6" s="228"/>
      <c r="EL6" s="228"/>
      <c r="EM6" s="228"/>
      <c r="EN6" s="228"/>
      <c r="EO6" s="228"/>
      <c r="EP6" s="228"/>
      <c r="EQ6" s="228"/>
    </row>
    <row r="7" spans="1:149" x14ac:dyDescent="0.25">
      <c r="A7" s="225"/>
      <c r="B7" s="233" t="s">
        <v>1</v>
      </c>
      <c r="C7" s="234">
        <v>5</v>
      </c>
      <c r="D7" s="235">
        <f t="shared" si="0"/>
        <v>3.6231884057971009E-2</v>
      </c>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c r="BQ7" s="228"/>
      <c r="BR7" s="228"/>
      <c r="BS7" s="228"/>
      <c r="BT7" s="228"/>
      <c r="BU7" s="228"/>
      <c r="BV7" s="228"/>
      <c r="BW7" s="228"/>
      <c r="BX7" s="228"/>
      <c r="BY7" s="228"/>
      <c r="BZ7" s="228"/>
      <c r="CA7" s="228"/>
      <c r="CB7" s="228"/>
      <c r="CC7" s="228"/>
      <c r="CD7" s="228"/>
      <c r="CE7" s="228"/>
      <c r="CF7" s="228"/>
      <c r="CG7" s="228"/>
      <c r="CH7" s="228"/>
      <c r="CI7" s="228"/>
      <c r="CJ7" s="228"/>
      <c r="CK7" s="228"/>
      <c r="CL7" s="228"/>
      <c r="CM7" s="228"/>
      <c r="CN7" s="228"/>
      <c r="CO7" s="228"/>
      <c r="CP7" s="228"/>
      <c r="CQ7" s="228"/>
      <c r="CR7" s="228"/>
      <c r="CS7" s="228"/>
      <c r="CT7" s="228"/>
      <c r="CU7" s="228"/>
      <c r="CV7" s="228"/>
      <c r="CW7" s="228"/>
      <c r="CX7" s="228"/>
      <c r="CY7" s="228"/>
      <c r="CZ7" s="228"/>
      <c r="DA7" s="228"/>
      <c r="DB7" s="228"/>
      <c r="DC7" s="228"/>
      <c r="DD7" s="228"/>
      <c r="DE7" s="228"/>
      <c r="DF7" s="228"/>
      <c r="DG7" s="228"/>
      <c r="DH7" s="228"/>
      <c r="DI7" s="228"/>
      <c r="DJ7" s="228"/>
      <c r="DK7" s="228"/>
      <c r="DL7" s="228"/>
      <c r="DM7" s="228"/>
      <c r="DN7" s="228"/>
      <c r="DO7" s="228"/>
      <c r="DP7" s="228"/>
      <c r="DQ7" s="228"/>
      <c r="DR7" s="228"/>
      <c r="DS7" s="228"/>
      <c r="DT7" s="228"/>
      <c r="DU7" s="228"/>
      <c r="DV7" s="228"/>
      <c r="DW7" s="228"/>
      <c r="DX7" s="228"/>
      <c r="DY7" s="228"/>
      <c r="DZ7" s="228"/>
      <c r="EA7" s="228"/>
      <c r="EB7" s="228"/>
      <c r="EC7" s="228"/>
      <c r="ED7" s="228"/>
      <c r="EE7" s="228"/>
      <c r="EF7" s="228"/>
      <c r="EG7" s="228"/>
      <c r="EH7" s="228"/>
      <c r="EI7" s="228"/>
      <c r="EJ7" s="228"/>
      <c r="EK7" s="228"/>
      <c r="EL7" s="228"/>
      <c r="EM7" s="228"/>
      <c r="EN7" s="228"/>
      <c r="EO7" s="228"/>
      <c r="EP7" s="228"/>
      <c r="EQ7" s="228"/>
    </row>
    <row r="8" spans="1:149" x14ac:dyDescent="0.25">
      <c r="A8" s="225"/>
      <c r="B8" s="233" t="s">
        <v>462</v>
      </c>
      <c r="C8" s="234">
        <v>0.34</v>
      </c>
      <c r="D8" s="237">
        <f t="shared" si="0"/>
        <v>2.4637681159420288E-3</v>
      </c>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228"/>
      <c r="DF8" s="228"/>
      <c r="DG8" s="228"/>
      <c r="DH8" s="228"/>
      <c r="DI8" s="228"/>
      <c r="DJ8" s="228"/>
      <c r="DK8" s="228"/>
      <c r="DL8" s="228"/>
      <c r="DM8" s="228"/>
      <c r="DN8" s="228"/>
      <c r="DO8" s="228"/>
      <c r="DP8" s="228"/>
      <c r="DQ8" s="228"/>
      <c r="DR8" s="228"/>
      <c r="DS8" s="228"/>
      <c r="DT8" s="228"/>
      <c r="DU8" s="228"/>
      <c r="DV8" s="228"/>
      <c r="DW8" s="228"/>
      <c r="DX8" s="228"/>
      <c r="DY8" s="228"/>
      <c r="DZ8" s="228"/>
      <c r="EA8" s="228"/>
      <c r="EB8" s="228"/>
      <c r="EC8" s="228"/>
      <c r="ED8" s="228"/>
      <c r="EE8" s="228"/>
      <c r="EF8" s="228"/>
      <c r="EG8" s="228"/>
      <c r="EH8" s="228"/>
      <c r="EI8" s="228"/>
      <c r="EJ8" s="228"/>
      <c r="EK8" s="228"/>
      <c r="EL8" s="228"/>
      <c r="EM8" s="228"/>
      <c r="EN8" s="228"/>
      <c r="EO8" s="228"/>
      <c r="EP8" s="228"/>
      <c r="EQ8" s="228"/>
    </row>
    <row r="9" spans="1:149" x14ac:dyDescent="0.25">
      <c r="A9" s="225"/>
      <c r="B9" s="233" t="s">
        <v>463</v>
      </c>
      <c r="C9" s="234">
        <f>2+1.3</f>
        <v>3.3</v>
      </c>
      <c r="D9" s="238">
        <f t="shared" si="0"/>
        <v>2.3913043478260867E-2</v>
      </c>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row>
    <row r="10" spans="1:149" x14ac:dyDescent="0.25">
      <c r="A10" s="225"/>
      <c r="B10" s="233" t="s">
        <v>464</v>
      </c>
      <c r="C10" s="234">
        <f>2+1.3</f>
        <v>3.3</v>
      </c>
      <c r="D10" s="238">
        <f t="shared" si="0"/>
        <v>2.3913043478260867E-2</v>
      </c>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c r="CC10" s="228"/>
      <c r="CD10" s="228"/>
      <c r="CE10" s="228"/>
      <c r="CF10" s="228"/>
      <c r="CG10" s="228"/>
      <c r="CH10" s="228"/>
      <c r="CI10" s="228"/>
      <c r="CJ10" s="228"/>
      <c r="CK10" s="228"/>
      <c r="CL10" s="228"/>
      <c r="CM10" s="228"/>
      <c r="CN10" s="228"/>
      <c r="CO10" s="228"/>
      <c r="CP10" s="228"/>
      <c r="CQ10" s="228"/>
      <c r="CR10" s="228"/>
      <c r="CS10" s="228"/>
      <c r="CT10" s="228"/>
      <c r="CU10" s="228"/>
      <c r="CV10" s="228"/>
      <c r="CW10" s="228"/>
      <c r="CX10" s="228"/>
      <c r="CY10" s="228"/>
      <c r="CZ10" s="228"/>
      <c r="DA10" s="228"/>
      <c r="DB10" s="228"/>
      <c r="DC10" s="228"/>
      <c r="DD10" s="228"/>
      <c r="DE10" s="228"/>
      <c r="DF10" s="228"/>
      <c r="DG10" s="228"/>
      <c r="DH10" s="228"/>
      <c r="DI10" s="228"/>
      <c r="DJ10" s="228"/>
      <c r="DK10" s="228"/>
      <c r="DL10" s="228"/>
      <c r="DM10" s="228"/>
      <c r="DN10" s="228"/>
      <c r="DO10" s="228"/>
      <c r="DP10" s="228"/>
      <c r="DQ10" s="228"/>
      <c r="DR10" s="228"/>
      <c r="DS10" s="228"/>
      <c r="DT10" s="228"/>
      <c r="DU10" s="228"/>
      <c r="DV10" s="228"/>
      <c r="DW10" s="228"/>
      <c r="DX10" s="228"/>
      <c r="DY10" s="228"/>
      <c r="DZ10" s="228"/>
      <c r="EA10" s="228"/>
      <c r="EB10" s="228"/>
      <c r="EC10" s="228"/>
      <c r="ED10" s="228"/>
      <c r="EE10" s="228"/>
      <c r="EF10" s="228"/>
      <c r="EG10" s="228"/>
      <c r="EH10" s="228"/>
      <c r="EI10" s="228"/>
      <c r="EJ10" s="228"/>
      <c r="EK10" s="228"/>
      <c r="EL10" s="228"/>
      <c r="EM10" s="228"/>
      <c r="EN10" s="228"/>
      <c r="EO10" s="228"/>
      <c r="EP10" s="228"/>
      <c r="EQ10" s="228"/>
    </row>
    <row r="11" spans="1:149" x14ac:dyDescent="0.25">
      <c r="A11" s="225"/>
      <c r="B11" s="233" t="s">
        <v>465</v>
      </c>
      <c r="C11" s="234">
        <f>142*0.0015</f>
        <v>0.21299999999999999</v>
      </c>
      <c r="D11" s="235">
        <f t="shared" si="0"/>
        <v>1.5434782608695651E-3</v>
      </c>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228"/>
      <c r="CI11" s="228"/>
      <c r="CJ11" s="228"/>
      <c r="CK11" s="228"/>
      <c r="CL11" s="228"/>
      <c r="CM11" s="228"/>
      <c r="CN11" s="228"/>
      <c r="CO11" s="228"/>
      <c r="CP11" s="228"/>
      <c r="CQ11" s="228"/>
      <c r="CR11" s="228"/>
      <c r="CS11" s="228"/>
      <c r="CT11" s="228"/>
      <c r="CU11" s="228"/>
      <c r="CV11" s="228"/>
      <c r="CW11" s="228"/>
      <c r="CX11" s="228"/>
      <c r="CY11" s="228"/>
      <c r="CZ11" s="228"/>
      <c r="DA11" s="228"/>
      <c r="DB11" s="228"/>
      <c r="DC11" s="228"/>
      <c r="DD11" s="228"/>
      <c r="DE11" s="228"/>
      <c r="DF11" s="228"/>
      <c r="DG11" s="228"/>
      <c r="DH11" s="228"/>
      <c r="DI11" s="228"/>
      <c r="DJ11" s="228"/>
      <c r="DK11" s="228"/>
      <c r="DL11" s="228"/>
      <c r="DM11" s="228"/>
      <c r="DN11" s="228"/>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228"/>
      <c r="EN11" s="228"/>
      <c r="EO11" s="228"/>
      <c r="EP11" s="228"/>
      <c r="EQ11" s="228"/>
    </row>
    <row r="12" spans="1:149" x14ac:dyDescent="0.25">
      <c r="A12" s="225"/>
      <c r="B12" s="233" t="s">
        <v>466</v>
      </c>
      <c r="C12" s="239" t="s">
        <v>461</v>
      </c>
      <c r="D12" s="235">
        <f>73.96*2.2</f>
        <v>162.71199999999999</v>
      </c>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row>
    <row r="13" spans="1:149" x14ac:dyDescent="0.25">
      <c r="A13" s="225"/>
      <c r="B13" s="233" t="s">
        <v>467</v>
      </c>
      <c r="C13" s="239" t="s">
        <v>461</v>
      </c>
      <c r="D13" s="240">
        <f>0.2/453.59</f>
        <v>4.4092682819286142E-4</v>
      </c>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228"/>
      <c r="BZ13" s="228"/>
      <c r="CA13" s="228"/>
      <c r="CB13" s="228"/>
      <c r="CC13" s="228"/>
      <c r="CD13" s="228"/>
      <c r="CE13" s="228"/>
      <c r="CF13" s="228"/>
      <c r="CG13" s="228"/>
      <c r="CH13" s="228"/>
      <c r="CI13" s="228"/>
      <c r="CJ13" s="228"/>
      <c r="CK13" s="228"/>
      <c r="CL13" s="228"/>
      <c r="CM13" s="228"/>
      <c r="CN13" s="228"/>
      <c r="CO13" s="228"/>
      <c r="CP13" s="228"/>
      <c r="CQ13" s="228"/>
      <c r="CR13" s="228"/>
      <c r="CS13" s="228"/>
      <c r="CT13" s="228"/>
      <c r="CU13" s="228"/>
      <c r="CV13" s="228"/>
      <c r="CW13" s="228"/>
      <c r="CX13" s="228"/>
      <c r="CY13" s="228"/>
      <c r="CZ13" s="228"/>
      <c r="DA13" s="228"/>
      <c r="DB13" s="228"/>
      <c r="DC13" s="228"/>
      <c r="DD13" s="228"/>
      <c r="DE13" s="228"/>
      <c r="DF13" s="228"/>
      <c r="DG13" s="228"/>
      <c r="DH13" s="228"/>
      <c r="DI13" s="228"/>
      <c r="DJ13" s="228"/>
      <c r="DK13" s="228"/>
      <c r="DL13" s="228"/>
      <c r="DM13" s="228"/>
      <c r="DN13" s="228"/>
      <c r="DO13" s="228"/>
      <c r="DP13" s="228"/>
      <c r="DQ13" s="228"/>
      <c r="DR13" s="228"/>
      <c r="DS13" s="228"/>
      <c r="DT13" s="228"/>
      <c r="DU13" s="228"/>
      <c r="DV13" s="228"/>
      <c r="DW13" s="228"/>
      <c r="DX13" s="228"/>
      <c r="DY13" s="228"/>
      <c r="DZ13" s="228"/>
      <c r="EA13" s="228"/>
      <c r="EB13" s="228"/>
      <c r="EC13" s="228"/>
      <c r="ED13" s="228"/>
      <c r="EE13" s="228"/>
      <c r="EF13" s="228"/>
      <c r="EG13" s="228"/>
      <c r="EH13" s="228"/>
      <c r="EI13" s="228"/>
      <c r="EJ13" s="228"/>
      <c r="EK13" s="228"/>
      <c r="EL13" s="228"/>
      <c r="EM13" s="228"/>
      <c r="EN13" s="228"/>
      <c r="EO13" s="228"/>
      <c r="EP13" s="228"/>
      <c r="EQ13" s="228"/>
    </row>
    <row r="14" spans="1:149" x14ac:dyDescent="0.25">
      <c r="A14" s="225"/>
      <c r="B14" s="233" t="s">
        <v>468</v>
      </c>
      <c r="C14" s="239" t="s">
        <v>461</v>
      </c>
      <c r="D14" s="240">
        <f>0.4/453.59</f>
        <v>8.8185365638572284E-4</v>
      </c>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228"/>
      <c r="DD14" s="228"/>
      <c r="DE14" s="228"/>
      <c r="DF14" s="228"/>
      <c r="DG14" s="228"/>
      <c r="DH14" s="228"/>
      <c r="DI14" s="228"/>
      <c r="DJ14" s="228"/>
      <c r="DK14" s="228"/>
      <c r="DL14" s="228"/>
      <c r="DM14" s="228"/>
      <c r="DN14" s="228"/>
      <c r="DO14" s="228"/>
      <c r="DP14" s="228"/>
      <c r="DQ14" s="228"/>
      <c r="DR14" s="228"/>
      <c r="DS14" s="228"/>
      <c r="DT14" s="228"/>
      <c r="DU14" s="228"/>
      <c r="DV14" s="228"/>
      <c r="DW14" s="228"/>
      <c r="DX14" s="228"/>
      <c r="DY14" s="228"/>
      <c r="DZ14" s="228"/>
      <c r="EA14" s="228"/>
      <c r="EB14" s="228"/>
      <c r="EC14" s="228"/>
      <c r="ED14" s="228"/>
      <c r="EE14" s="228"/>
      <c r="EF14" s="228"/>
      <c r="EG14" s="228"/>
      <c r="EH14" s="228"/>
      <c r="EI14" s="228"/>
      <c r="EJ14" s="228"/>
      <c r="EK14" s="228"/>
      <c r="EL14" s="228"/>
      <c r="EM14" s="228"/>
      <c r="EN14" s="228"/>
      <c r="EO14" s="228"/>
      <c r="EP14" s="228"/>
      <c r="EQ14" s="228"/>
    </row>
    <row r="15" spans="1:149" ht="13.8" x14ac:dyDescent="0.25">
      <c r="A15" s="225"/>
      <c r="B15" s="233" t="s">
        <v>526</v>
      </c>
      <c r="C15" s="239" t="s">
        <v>461</v>
      </c>
      <c r="D15" s="235">
        <f>D12*1+D13*25+D14*298</f>
        <v>162.98581556030774</v>
      </c>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c r="CC15" s="228"/>
      <c r="CD15" s="228"/>
      <c r="CE15" s="228"/>
      <c r="CF15" s="228"/>
      <c r="CG15" s="228"/>
      <c r="CH15" s="228"/>
      <c r="CI15" s="228"/>
      <c r="CJ15" s="228"/>
      <c r="CK15" s="228"/>
      <c r="CL15" s="228"/>
      <c r="CM15" s="228"/>
      <c r="CN15" s="228"/>
      <c r="CO15" s="228"/>
      <c r="CP15" s="228"/>
      <c r="CQ15" s="228"/>
      <c r="CR15" s="228"/>
      <c r="CS15" s="228"/>
      <c r="CT15" s="228"/>
      <c r="CU15" s="228"/>
      <c r="CV15" s="228"/>
      <c r="CW15" s="228"/>
      <c r="CX15" s="228"/>
      <c r="CY15" s="228"/>
      <c r="CZ15" s="228"/>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228"/>
      <c r="EB15" s="228"/>
      <c r="EC15" s="228"/>
      <c r="ED15" s="228"/>
      <c r="EE15" s="228"/>
      <c r="EF15" s="228"/>
      <c r="EG15" s="228"/>
      <c r="EH15" s="228"/>
      <c r="EI15" s="228"/>
      <c r="EJ15" s="228"/>
      <c r="EK15" s="228"/>
      <c r="EL15" s="228"/>
      <c r="EM15" s="228"/>
      <c r="EN15" s="228"/>
      <c r="EO15" s="228"/>
      <c r="EP15" s="228"/>
      <c r="EQ15" s="228"/>
    </row>
    <row r="16" spans="1:149" ht="25.8" hidden="1" x14ac:dyDescent="0.25">
      <c r="A16" s="225"/>
      <c r="B16" s="233" t="s">
        <v>469</v>
      </c>
      <c r="C16" s="242"/>
      <c r="D16" s="242" t="s">
        <v>460</v>
      </c>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8"/>
      <c r="BY16" s="228"/>
      <c r="BZ16" s="228"/>
      <c r="CA16" s="228"/>
      <c r="CB16" s="228"/>
      <c r="CC16" s="228"/>
      <c r="CD16" s="228"/>
      <c r="CE16" s="228"/>
      <c r="CF16" s="228"/>
      <c r="CG16" s="228"/>
      <c r="CH16" s="228"/>
      <c r="CI16" s="228"/>
      <c r="CJ16" s="228"/>
      <c r="CK16" s="228"/>
      <c r="CL16" s="228"/>
      <c r="CM16" s="228"/>
      <c r="CN16" s="228"/>
      <c r="CO16" s="228"/>
      <c r="CP16" s="228"/>
      <c r="CQ16" s="228"/>
      <c r="CR16" s="228"/>
      <c r="CS16" s="228"/>
      <c r="CT16" s="228"/>
      <c r="CU16" s="228"/>
      <c r="CV16" s="228"/>
      <c r="CW16" s="228"/>
      <c r="CX16" s="228"/>
      <c r="CY16" s="228"/>
      <c r="CZ16" s="228"/>
      <c r="DA16" s="228"/>
      <c r="DB16" s="228"/>
      <c r="DC16" s="228"/>
      <c r="DD16" s="228"/>
      <c r="DE16" s="228"/>
      <c r="DF16" s="228"/>
      <c r="DG16" s="228"/>
      <c r="DH16" s="228"/>
      <c r="DI16" s="228"/>
      <c r="DJ16" s="228"/>
      <c r="DK16" s="228"/>
      <c r="DL16" s="228"/>
      <c r="DM16" s="228"/>
      <c r="DN16" s="228"/>
      <c r="DO16" s="228"/>
      <c r="DP16" s="228"/>
      <c r="DQ16" s="228"/>
      <c r="DR16" s="228"/>
      <c r="DS16" s="228"/>
      <c r="DT16" s="228"/>
      <c r="DU16" s="228"/>
      <c r="DV16" s="228"/>
      <c r="DW16" s="228"/>
      <c r="DX16" s="228"/>
      <c r="DY16" s="228"/>
      <c r="DZ16" s="228"/>
      <c r="EA16" s="228"/>
      <c r="EB16" s="228"/>
      <c r="EC16" s="228"/>
      <c r="ED16" s="228"/>
      <c r="EE16" s="228"/>
      <c r="EF16" s="228"/>
      <c r="EG16" s="228"/>
      <c r="EH16" s="228"/>
      <c r="EI16" s="228"/>
      <c r="EJ16" s="228"/>
      <c r="EK16" s="228"/>
      <c r="EL16" s="228"/>
      <c r="EM16" s="228"/>
      <c r="EN16" s="228"/>
      <c r="EO16" s="228"/>
      <c r="EP16" s="228"/>
      <c r="EQ16" s="228"/>
    </row>
    <row r="17" spans="1:147" ht="39.6" hidden="1" x14ac:dyDescent="0.25">
      <c r="A17" s="225"/>
      <c r="B17" s="233" t="s">
        <v>470</v>
      </c>
      <c r="C17" s="242" t="s">
        <v>471</v>
      </c>
      <c r="D17" s="242" t="s">
        <v>460</v>
      </c>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c r="BS17" s="228"/>
      <c r="BT17" s="228"/>
      <c r="BU17" s="228"/>
      <c r="BV17" s="228"/>
      <c r="BW17" s="228"/>
      <c r="BX17" s="228"/>
      <c r="BY17" s="228"/>
      <c r="BZ17" s="228"/>
      <c r="CA17" s="228"/>
      <c r="CB17" s="228"/>
      <c r="CC17" s="228"/>
      <c r="CD17" s="228"/>
      <c r="CE17" s="228"/>
      <c r="CF17" s="228"/>
      <c r="CG17" s="228"/>
      <c r="CH17" s="228"/>
      <c r="CI17" s="228"/>
      <c r="CJ17" s="228"/>
      <c r="CK17" s="228"/>
      <c r="CL17" s="228"/>
      <c r="CM17" s="228"/>
      <c r="CN17" s="228"/>
      <c r="CO17" s="228"/>
      <c r="CP17" s="228"/>
      <c r="CQ17" s="228"/>
      <c r="CR17" s="228"/>
      <c r="CS17" s="228"/>
      <c r="CT17" s="228"/>
      <c r="CU17" s="228"/>
      <c r="CV17" s="228"/>
      <c r="CW17" s="228"/>
      <c r="CX17" s="228"/>
      <c r="CY17" s="228"/>
      <c r="CZ17" s="228"/>
      <c r="DA17" s="228"/>
      <c r="DB17" s="228"/>
      <c r="DC17" s="228"/>
      <c r="DD17" s="228"/>
      <c r="DE17" s="228"/>
      <c r="DF17" s="228"/>
      <c r="DG17" s="228"/>
      <c r="DH17" s="228"/>
      <c r="DI17" s="228"/>
      <c r="DJ17" s="228"/>
      <c r="DK17" s="228"/>
      <c r="DL17" s="228"/>
      <c r="DM17" s="228"/>
      <c r="DN17" s="228"/>
      <c r="DO17" s="228"/>
      <c r="DP17" s="228"/>
      <c r="DQ17" s="228"/>
      <c r="DR17" s="228"/>
      <c r="DS17" s="228"/>
      <c r="DT17" s="228"/>
      <c r="DU17" s="228"/>
      <c r="DV17" s="228"/>
      <c r="DW17" s="228"/>
      <c r="DX17" s="228"/>
      <c r="DY17" s="228"/>
      <c r="DZ17" s="228"/>
      <c r="EA17" s="228"/>
      <c r="EB17" s="228"/>
      <c r="EC17" s="228"/>
      <c r="ED17" s="228"/>
      <c r="EE17" s="228"/>
      <c r="EF17" s="228"/>
      <c r="EG17" s="228"/>
      <c r="EH17" s="228"/>
      <c r="EI17" s="228"/>
      <c r="EJ17" s="228"/>
      <c r="EK17" s="228"/>
      <c r="EL17" s="228"/>
      <c r="EM17" s="228"/>
      <c r="EN17" s="228"/>
      <c r="EO17" s="228"/>
      <c r="EP17" s="228"/>
      <c r="EQ17" s="228"/>
    </row>
    <row r="18" spans="1:147" ht="24" hidden="1" x14ac:dyDescent="0.25">
      <c r="A18" s="225"/>
      <c r="B18" s="243" t="s">
        <v>472</v>
      </c>
      <c r="C18" s="244">
        <v>2.3599999999999999E-4</v>
      </c>
      <c r="D18" s="236">
        <f>C18/1000/$C$55</f>
        <v>1.7101449275362317E-6</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8"/>
      <c r="CM18" s="228"/>
      <c r="CN18" s="228"/>
      <c r="CO18" s="228"/>
      <c r="CP18" s="228"/>
      <c r="CQ18" s="228"/>
      <c r="CR18" s="228"/>
      <c r="CS18" s="228"/>
      <c r="CT18" s="228"/>
      <c r="CU18" s="228"/>
      <c r="CV18" s="228"/>
      <c r="CW18" s="228"/>
      <c r="CX18" s="228"/>
      <c r="CY18" s="228"/>
      <c r="CZ18" s="228"/>
      <c r="DA18" s="228"/>
      <c r="DB18" s="228"/>
      <c r="DC18" s="228"/>
      <c r="DD18" s="228"/>
      <c r="DE18" s="228"/>
      <c r="DF18" s="228"/>
      <c r="DG18" s="228"/>
      <c r="DH18" s="228"/>
      <c r="DI18" s="228"/>
      <c r="DJ18" s="228"/>
      <c r="DK18" s="228"/>
      <c r="DL18" s="228"/>
      <c r="DM18" s="228"/>
      <c r="DN18" s="228"/>
      <c r="DO18" s="228"/>
      <c r="DP18" s="228"/>
      <c r="DQ18" s="228"/>
      <c r="DR18" s="228"/>
      <c r="DS18" s="228"/>
      <c r="DT18" s="228"/>
      <c r="DU18" s="228"/>
      <c r="DV18" s="228"/>
      <c r="DW18" s="228"/>
      <c r="DX18" s="228"/>
      <c r="DY18" s="228"/>
      <c r="DZ18" s="228"/>
      <c r="EA18" s="228"/>
      <c r="EB18" s="228"/>
      <c r="EC18" s="228"/>
      <c r="ED18" s="228"/>
      <c r="EE18" s="228"/>
      <c r="EF18" s="228"/>
      <c r="EG18" s="228"/>
      <c r="EH18" s="228"/>
      <c r="EI18" s="228"/>
      <c r="EJ18" s="228"/>
      <c r="EK18" s="228"/>
      <c r="EL18" s="228"/>
      <c r="EM18" s="228"/>
      <c r="EN18" s="228"/>
      <c r="EO18" s="228"/>
      <c r="EP18" s="228"/>
      <c r="EQ18" s="228"/>
    </row>
    <row r="19" spans="1:147" ht="13.8" hidden="1" x14ac:dyDescent="0.25">
      <c r="A19" s="225"/>
      <c r="B19" s="243" t="s">
        <v>473</v>
      </c>
      <c r="C19" s="245"/>
      <c r="D19" s="241"/>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c r="CC19" s="228"/>
      <c r="CD19" s="228"/>
      <c r="CE19" s="228"/>
      <c r="CF19" s="228"/>
      <c r="CG19" s="228"/>
      <c r="CH19" s="228"/>
      <c r="CI19" s="228"/>
      <c r="CJ19" s="228"/>
      <c r="CK19" s="228"/>
      <c r="CL19" s="228"/>
      <c r="CM19" s="228"/>
      <c r="CN19" s="228"/>
      <c r="CO19" s="228"/>
      <c r="CP19" s="228"/>
      <c r="CQ19" s="228"/>
      <c r="CR19" s="228"/>
      <c r="CS19" s="228"/>
      <c r="CT19" s="228"/>
      <c r="CU19" s="228"/>
      <c r="CV19" s="228"/>
      <c r="CW19" s="228"/>
      <c r="CX19" s="228"/>
      <c r="CY19" s="228"/>
      <c r="CZ19" s="228"/>
      <c r="DA19" s="228"/>
      <c r="DB19" s="228"/>
      <c r="DC19" s="228"/>
      <c r="DD19" s="228"/>
      <c r="DE19" s="228"/>
      <c r="DF19" s="228"/>
      <c r="DG19" s="228"/>
      <c r="DH19" s="228"/>
      <c r="DI19" s="228"/>
      <c r="DJ19" s="228"/>
      <c r="DK19" s="228"/>
      <c r="DL19" s="228"/>
      <c r="DM19" s="228"/>
      <c r="DN19" s="228"/>
      <c r="DO19" s="228"/>
      <c r="DP19" s="228"/>
      <c r="DQ19" s="228"/>
      <c r="DR19" s="228"/>
      <c r="DS19" s="228"/>
      <c r="DT19" s="228"/>
      <c r="DU19" s="228"/>
      <c r="DV19" s="228"/>
      <c r="DW19" s="228"/>
      <c r="DX19" s="228"/>
      <c r="DY19" s="228"/>
      <c r="DZ19" s="228"/>
      <c r="EA19" s="228"/>
      <c r="EB19" s="228"/>
      <c r="EC19" s="228"/>
      <c r="ED19" s="228"/>
      <c r="EE19" s="228"/>
      <c r="EF19" s="228"/>
      <c r="EG19" s="228"/>
      <c r="EH19" s="228"/>
      <c r="EI19" s="228"/>
      <c r="EJ19" s="228"/>
      <c r="EK19" s="228"/>
      <c r="EL19" s="228"/>
      <c r="EM19" s="228"/>
      <c r="EN19" s="228"/>
      <c r="EO19" s="228"/>
      <c r="EP19" s="228"/>
      <c r="EQ19" s="228"/>
    </row>
    <row r="20" spans="1:147" ht="13.8" hidden="1" x14ac:dyDescent="0.25">
      <c r="A20" s="225"/>
      <c r="B20" s="246" t="s">
        <v>474</v>
      </c>
      <c r="C20" s="247">
        <v>2.1100000000000001E-5</v>
      </c>
      <c r="D20" s="236">
        <f>C20/1000/$C$55</f>
        <v>1.5289855072463767E-7</v>
      </c>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8"/>
      <c r="BZ20" s="228"/>
      <c r="CA20" s="228"/>
      <c r="CB20" s="228"/>
      <c r="CC20" s="228"/>
      <c r="CD20" s="228"/>
      <c r="CE20" s="228"/>
      <c r="CF20" s="228"/>
      <c r="CG20" s="228"/>
      <c r="CH20" s="228"/>
      <c r="CI20" s="228"/>
      <c r="CJ20" s="228"/>
      <c r="CK20" s="228"/>
      <c r="CL20" s="228"/>
      <c r="CM20" s="228"/>
      <c r="CN20" s="228"/>
      <c r="CO20" s="228"/>
      <c r="CP20" s="228"/>
      <c r="CQ20" s="228"/>
      <c r="CR20" s="228"/>
      <c r="CS20" s="228"/>
      <c r="CT20" s="228"/>
      <c r="CU20" s="228"/>
      <c r="CV20" s="228"/>
      <c r="CW20" s="228"/>
      <c r="CX20" s="228"/>
      <c r="CY20" s="228"/>
      <c r="CZ20" s="228"/>
      <c r="DA20" s="228"/>
      <c r="DB20" s="228"/>
      <c r="DC20" s="228"/>
      <c r="DD20" s="228"/>
      <c r="DE20" s="228"/>
      <c r="DF20" s="228"/>
      <c r="DG20" s="228"/>
      <c r="DH20" s="228"/>
      <c r="DI20" s="228"/>
      <c r="DJ20" s="228"/>
      <c r="DK20" s="228"/>
      <c r="DL20" s="228"/>
      <c r="DM20" s="228"/>
      <c r="DN20" s="228"/>
      <c r="DO20" s="228"/>
      <c r="DP20" s="228"/>
      <c r="DQ20" s="228"/>
      <c r="DR20" s="228"/>
      <c r="DS20" s="228"/>
      <c r="DT20" s="228"/>
      <c r="DU20" s="228"/>
      <c r="DV20" s="228"/>
      <c r="DW20" s="228"/>
      <c r="DX20" s="228"/>
      <c r="DY20" s="228"/>
      <c r="DZ20" s="228"/>
      <c r="EA20" s="228"/>
      <c r="EB20" s="228"/>
      <c r="EC20" s="228"/>
      <c r="ED20" s="228"/>
      <c r="EE20" s="228"/>
      <c r="EF20" s="228"/>
      <c r="EG20" s="228"/>
      <c r="EH20" s="228"/>
      <c r="EI20" s="228"/>
      <c r="EJ20" s="228"/>
      <c r="EK20" s="228"/>
      <c r="EL20" s="228"/>
      <c r="EM20" s="228"/>
      <c r="EN20" s="228"/>
      <c r="EO20" s="228"/>
      <c r="EP20" s="228"/>
      <c r="EQ20" s="228"/>
    </row>
    <row r="21" spans="1:147" ht="13.8" hidden="1" x14ac:dyDescent="0.25">
      <c r="A21" s="225"/>
      <c r="B21" s="246" t="s">
        <v>475</v>
      </c>
      <c r="C21" s="247">
        <v>2.53E-7</v>
      </c>
      <c r="D21" s="236">
        <f>C21/1000/$C$55</f>
        <v>1.8333333333333332E-9</v>
      </c>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c r="BS21" s="228"/>
      <c r="BT21" s="228"/>
      <c r="BU21" s="228"/>
      <c r="BV21" s="228"/>
      <c r="BW21" s="228"/>
      <c r="BX21" s="228"/>
      <c r="BY21" s="228"/>
      <c r="BZ21" s="228"/>
      <c r="CA21" s="228"/>
      <c r="CB21" s="228"/>
      <c r="CC21" s="228"/>
      <c r="CD21" s="228"/>
      <c r="CE21" s="228"/>
      <c r="CF21" s="228"/>
      <c r="CG21" s="228"/>
      <c r="CH21" s="228"/>
      <c r="CI21" s="228"/>
      <c r="CJ21" s="228"/>
      <c r="CK21" s="228"/>
      <c r="CL21" s="228"/>
      <c r="CM21" s="228"/>
      <c r="CN21" s="228"/>
      <c r="CO21" s="228"/>
      <c r="CP21" s="228"/>
      <c r="CQ21" s="228"/>
      <c r="CR21" s="228"/>
      <c r="CS21" s="228"/>
      <c r="CT21" s="228"/>
      <c r="CU21" s="228"/>
      <c r="CV21" s="228"/>
      <c r="CW21" s="228"/>
      <c r="CX21" s="228"/>
      <c r="CY21" s="228"/>
      <c r="CZ21" s="228"/>
      <c r="DA21" s="228"/>
      <c r="DB21" s="228"/>
      <c r="DC21" s="228"/>
      <c r="DD21" s="228"/>
      <c r="DE21" s="228"/>
      <c r="DF21" s="228"/>
      <c r="DG21" s="228"/>
      <c r="DH21" s="228"/>
      <c r="DI21" s="228"/>
      <c r="DJ21" s="228"/>
      <c r="DK21" s="228"/>
      <c r="DL21" s="228"/>
      <c r="DM21" s="228"/>
      <c r="DN21" s="228"/>
      <c r="DO21" s="228"/>
      <c r="DP21" s="228"/>
      <c r="DQ21" s="228"/>
      <c r="DR21" s="228"/>
      <c r="DS21" s="228"/>
      <c r="DT21" s="228"/>
      <c r="DU21" s="228"/>
      <c r="DV21" s="228"/>
      <c r="DW21" s="228"/>
      <c r="DX21" s="228"/>
      <c r="DY21" s="228"/>
      <c r="DZ21" s="228"/>
      <c r="EA21" s="228"/>
      <c r="EB21" s="228"/>
      <c r="EC21" s="228"/>
      <c r="ED21" s="228"/>
      <c r="EE21" s="228"/>
      <c r="EF21" s="228"/>
      <c r="EG21" s="228"/>
      <c r="EH21" s="228"/>
      <c r="EI21" s="228"/>
      <c r="EJ21" s="228"/>
      <c r="EK21" s="228"/>
      <c r="EL21" s="228"/>
      <c r="EM21" s="228"/>
      <c r="EN21" s="228"/>
      <c r="EO21" s="228"/>
      <c r="EP21" s="228"/>
      <c r="EQ21" s="228"/>
    </row>
    <row r="22" spans="1:147" hidden="1" x14ac:dyDescent="0.25">
      <c r="A22" s="225"/>
      <c r="B22" s="246" t="s">
        <v>476</v>
      </c>
      <c r="C22" s="248"/>
      <c r="D22" s="241"/>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8"/>
      <c r="DV22" s="228"/>
      <c r="DW22" s="228"/>
      <c r="DX22" s="228"/>
      <c r="DY22" s="228"/>
      <c r="DZ22" s="228"/>
      <c r="EA22" s="228"/>
      <c r="EB22" s="228"/>
      <c r="EC22" s="228"/>
      <c r="ED22" s="228"/>
      <c r="EE22" s="228"/>
      <c r="EF22" s="228"/>
      <c r="EG22" s="228"/>
      <c r="EH22" s="228"/>
      <c r="EI22" s="228"/>
      <c r="EJ22" s="228"/>
      <c r="EK22" s="228"/>
      <c r="EL22" s="228"/>
      <c r="EM22" s="228"/>
      <c r="EN22" s="228"/>
      <c r="EO22" s="228"/>
      <c r="EP22" s="228"/>
      <c r="EQ22" s="228"/>
    </row>
    <row r="23" spans="1:147" ht="13.8" hidden="1" x14ac:dyDescent="0.25">
      <c r="A23" s="225"/>
      <c r="B23" s="246" t="s">
        <v>477</v>
      </c>
      <c r="C23" s="248"/>
      <c r="D23" s="241"/>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c r="BJ23" s="228"/>
      <c r="BK23" s="228"/>
      <c r="BL23" s="228"/>
      <c r="BM23" s="228"/>
      <c r="BN23" s="228"/>
      <c r="BO23" s="228"/>
      <c r="BP23" s="228"/>
      <c r="BQ23" s="228"/>
      <c r="BR23" s="228"/>
      <c r="BS23" s="228"/>
      <c r="BT23" s="228"/>
      <c r="BU23" s="228"/>
      <c r="BV23" s="228"/>
      <c r="BW23" s="228"/>
      <c r="BX23" s="228"/>
      <c r="BY23" s="228"/>
      <c r="BZ23" s="228"/>
      <c r="CA23" s="228"/>
      <c r="CB23" s="228"/>
      <c r="CC23" s="228"/>
      <c r="CD23" s="228"/>
      <c r="CE23" s="228"/>
      <c r="CF23" s="228"/>
      <c r="CG23" s="228"/>
      <c r="CH23" s="228"/>
      <c r="CI23" s="228"/>
      <c r="CJ23" s="228"/>
      <c r="CK23" s="228"/>
      <c r="CL23" s="228"/>
      <c r="CM23" s="228"/>
      <c r="CN23" s="228"/>
      <c r="CO23" s="228"/>
      <c r="CP23" s="228"/>
      <c r="CQ23" s="228"/>
      <c r="CR23" s="228"/>
      <c r="CS23" s="228"/>
      <c r="CT23" s="228"/>
      <c r="CU23" s="228"/>
      <c r="CV23" s="228"/>
      <c r="CW23" s="228"/>
      <c r="CX23" s="228"/>
      <c r="CY23" s="228"/>
      <c r="CZ23" s="228"/>
      <c r="DA23" s="228"/>
      <c r="DB23" s="228"/>
      <c r="DC23" s="228"/>
      <c r="DD23" s="228"/>
      <c r="DE23" s="228"/>
      <c r="DF23" s="228"/>
      <c r="DG23" s="228"/>
      <c r="DH23" s="228"/>
      <c r="DI23" s="228"/>
      <c r="DJ23" s="228"/>
      <c r="DK23" s="228"/>
      <c r="DL23" s="228"/>
      <c r="DM23" s="228"/>
      <c r="DN23" s="228"/>
      <c r="DO23" s="228"/>
      <c r="DP23" s="228"/>
      <c r="DQ23" s="228"/>
      <c r="DR23" s="228"/>
      <c r="DS23" s="228"/>
      <c r="DT23" s="228"/>
      <c r="DU23" s="228"/>
      <c r="DV23" s="228"/>
      <c r="DW23" s="228"/>
      <c r="DX23" s="228"/>
      <c r="DY23" s="228"/>
      <c r="DZ23" s="228"/>
      <c r="EA23" s="228"/>
      <c r="EB23" s="228"/>
      <c r="EC23" s="228"/>
      <c r="ED23" s="228"/>
      <c r="EE23" s="228"/>
      <c r="EF23" s="228"/>
      <c r="EG23" s="228"/>
      <c r="EH23" s="228"/>
      <c r="EI23" s="228"/>
      <c r="EJ23" s="228"/>
      <c r="EK23" s="228"/>
      <c r="EL23" s="228"/>
      <c r="EM23" s="228"/>
      <c r="EN23" s="228"/>
      <c r="EO23" s="228"/>
      <c r="EP23" s="228"/>
      <c r="EQ23" s="228"/>
    </row>
    <row r="24" spans="1:147" hidden="1" x14ac:dyDescent="0.25">
      <c r="A24" s="225"/>
      <c r="B24" s="246" t="s">
        <v>478</v>
      </c>
      <c r="C24" s="247">
        <v>1.22E-6</v>
      </c>
      <c r="D24" s="236">
        <f t="shared" ref="D24:D26" si="1">C24/1000/$C$55</f>
        <v>8.8405797101449264E-9</v>
      </c>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8"/>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8"/>
      <c r="DV24" s="228"/>
      <c r="DW24" s="228"/>
      <c r="DX24" s="228"/>
      <c r="DY24" s="228"/>
      <c r="DZ24" s="228"/>
      <c r="EA24" s="228"/>
      <c r="EB24" s="228"/>
      <c r="EC24" s="228"/>
      <c r="ED24" s="228"/>
      <c r="EE24" s="228"/>
      <c r="EF24" s="228"/>
      <c r="EG24" s="228"/>
      <c r="EH24" s="228"/>
      <c r="EI24" s="228"/>
      <c r="EJ24" s="228"/>
      <c r="EK24" s="228"/>
      <c r="EL24" s="228"/>
      <c r="EM24" s="228"/>
      <c r="EN24" s="228"/>
      <c r="EO24" s="228"/>
      <c r="EP24" s="228"/>
      <c r="EQ24" s="228"/>
    </row>
    <row r="25" spans="1:147" ht="24" hidden="1" x14ac:dyDescent="0.25">
      <c r="A25" s="225"/>
      <c r="B25" s="246" t="s">
        <v>479</v>
      </c>
      <c r="C25" s="247">
        <v>4.0099999999999997E-6</v>
      </c>
      <c r="D25" s="236">
        <f t="shared" si="1"/>
        <v>2.9057971014492752E-8</v>
      </c>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c r="CC25" s="228"/>
      <c r="CD25" s="228"/>
      <c r="CE25" s="228"/>
      <c r="CF25" s="228"/>
      <c r="CG25" s="228"/>
      <c r="CH25" s="228"/>
      <c r="CI25" s="228"/>
      <c r="CJ25" s="228"/>
      <c r="CK25" s="228"/>
      <c r="CL25" s="228"/>
      <c r="CM25" s="228"/>
      <c r="CN25" s="228"/>
      <c r="CO25" s="228"/>
      <c r="CP25" s="228"/>
      <c r="CQ25" s="228"/>
      <c r="CR25" s="228"/>
      <c r="CS25" s="228"/>
      <c r="CT25" s="228"/>
      <c r="CU25" s="228"/>
      <c r="CV25" s="228"/>
      <c r="CW25" s="228"/>
      <c r="CX25" s="228"/>
      <c r="CY25" s="228"/>
      <c r="CZ25" s="228"/>
      <c r="DA25" s="228"/>
      <c r="DB25" s="228"/>
      <c r="DC25" s="228"/>
      <c r="DD25" s="228"/>
      <c r="DE25" s="228"/>
      <c r="DF25" s="228"/>
      <c r="DG25" s="228"/>
      <c r="DH25" s="228"/>
      <c r="DI25" s="228"/>
      <c r="DJ25" s="228"/>
      <c r="DK25" s="228"/>
      <c r="DL25" s="228"/>
      <c r="DM25" s="228"/>
      <c r="DN25" s="228"/>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228"/>
      <c r="EN25" s="228"/>
      <c r="EO25" s="228"/>
      <c r="EP25" s="228"/>
      <c r="EQ25" s="228"/>
    </row>
    <row r="26" spans="1:147" hidden="1" x14ac:dyDescent="0.25">
      <c r="A26" s="225"/>
      <c r="B26" s="246" t="s">
        <v>480</v>
      </c>
      <c r="C26" s="247">
        <v>2.14E-4</v>
      </c>
      <c r="D26" s="236">
        <f t="shared" si="1"/>
        <v>1.5507246376811593E-6</v>
      </c>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c r="CC26" s="228"/>
      <c r="CD26" s="228"/>
      <c r="CE26" s="228"/>
      <c r="CF26" s="228"/>
      <c r="CG26" s="228"/>
      <c r="CH26" s="228"/>
      <c r="CI26" s="228"/>
      <c r="CJ26" s="228"/>
      <c r="CK26" s="228"/>
      <c r="CL26" s="228"/>
      <c r="CM26" s="228"/>
      <c r="CN26" s="228"/>
      <c r="CO26" s="228"/>
      <c r="CP26" s="228"/>
      <c r="CQ26" s="228"/>
      <c r="CR26" s="228"/>
      <c r="CS26" s="228"/>
      <c r="CT26" s="228"/>
      <c r="CU26" s="228"/>
      <c r="CV26" s="228"/>
      <c r="CW26" s="228"/>
      <c r="CX26" s="228"/>
      <c r="CY26" s="228"/>
      <c r="CZ26" s="228"/>
      <c r="DA26" s="228"/>
      <c r="DB26" s="228"/>
      <c r="DC26" s="228"/>
      <c r="DD26" s="228"/>
      <c r="DE26" s="228"/>
      <c r="DF26" s="228"/>
      <c r="DG26" s="228"/>
      <c r="DH26" s="228"/>
      <c r="DI26" s="228"/>
      <c r="DJ26" s="228"/>
      <c r="DK26" s="228"/>
      <c r="DL26" s="228"/>
      <c r="DM26" s="228"/>
      <c r="DN26" s="228"/>
      <c r="DO26" s="228"/>
      <c r="DP26" s="228"/>
      <c r="DQ26" s="228"/>
      <c r="DR26" s="228"/>
      <c r="DS26" s="228"/>
      <c r="DT26" s="228"/>
      <c r="DU26" s="228"/>
      <c r="DV26" s="228"/>
      <c r="DW26" s="228"/>
      <c r="DX26" s="228"/>
      <c r="DY26" s="228"/>
      <c r="DZ26" s="228"/>
      <c r="EA26" s="228"/>
      <c r="EB26" s="228"/>
      <c r="EC26" s="228"/>
      <c r="ED26" s="228"/>
      <c r="EE26" s="228"/>
      <c r="EF26" s="228"/>
      <c r="EG26" s="228"/>
      <c r="EH26" s="228"/>
      <c r="EI26" s="228"/>
      <c r="EJ26" s="228"/>
      <c r="EK26" s="228"/>
      <c r="EL26" s="228"/>
      <c r="EM26" s="228"/>
      <c r="EN26" s="228"/>
      <c r="EO26" s="228"/>
      <c r="EP26" s="228"/>
      <c r="EQ26" s="228"/>
    </row>
    <row r="27" spans="1:147" ht="13.8" hidden="1" x14ac:dyDescent="0.25">
      <c r="A27" s="225"/>
      <c r="B27" s="246" t="s">
        <v>481</v>
      </c>
      <c r="C27" s="248"/>
      <c r="D27" s="241"/>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28"/>
      <c r="CG27" s="228"/>
      <c r="CH27" s="228"/>
      <c r="CI27" s="228"/>
      <c r="CJ27" s="228"/>
      <c r="CK27" s="228"/>
      <c r="CL27" s="228"/>
      <c r="CM27" s="228"/>
      <c r="CN27" s="228"/>
      <c r="CO27" s="228"/>
      <c r="CP27" s="228"/>
      <c r="CQ27" s="228"/>
      <c r="CR27" s="228"/>
      <c r="CS27" s="228"/>
      <c r="CT27" s="228"/>
      <c r="CU27" s="228"/>
      <c r="CV27" s="228"/>
      <c r="CW27" s="228"/>
      <c r="CX27" s="228"/>
      <c r="CY27" s="228"/>
      <c r="CZ27" s="228"/>
      <c r="DA27" s="228"/>
      <c r="DB27" s="228"/>
      <c r="DC27" s="228"/>
      <c r="DD27" s="228"/>
      <c r="DE27" s="228"/>
      <c r="DF27" s="228"/>
      <c r="DG27" s="228"/>
      <c r="DH27" s="228"/>
      <c r="DI27" s="228"/>
      <c r="DJ27" s="228"/>
      <c r="DK27" s="228"/>
      <c r="DL27" s="228"/>
      <c r="DM27" s="228"/>
      <c r="DN27" s="228"/>
      <c r="DO27" s="228"/>
      <c r="DP27" s="228"/>
      <c r="DQ27" s="228"/>
      <c r="DR27" s="228"/>
      <c r="DS27" s="228"/>
      <c r="DT27" s="228"/>
      <c r="DU27" s="228"/>
      <c r="DV27" s="228"/>
      <c r="DW27" s="228"/>
      <c r="DX27" s="228"/>
      <c r="DY27" s="228"/>
      <c r="DZ27" s="228"/>
      <c r="EA27" s="228"/>
      <c r="EB27" s="228"/>
      <c r="EC27" s="228"/>
      <c r="ED27" s="228"/>
      <c r="EE27" s="228"/>
      <c r="EF27" s="228"/>
      <c r="EG27" s="228"/>
      <c r="EH27" s="228"/>
      <c r="EI27" s="228"/>
      <c r="EJ27" s="228"/>
      <c r="EK27" s="228"/>
      <c r="EL27" s="228"/>
      <c r="EM27" s="228"/>
      <c r="EN27" s="228"/>
      <c r="EO27" s="228"/>
      <c r="EP27" s="228"/>
      <c r="EQ27" s="228"/>
    </row>
    <row r="28" spans="1:147" ht="25.8" hidden="1" x14ac:dyDescent="0.25">
      <c r="A28" s="225"/>
      <c r="B28" s="246" t="s">
        <v>482</v>
      </c>
      <c r="C28" s="248"/>
      <c r="D28" s="241"/>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c r="CC28" s="228"/>
      <c r="CD28" s="228"/>
      <c r="CE28" s="228"/>
      <c r="CF28" s="228"/>
      <c r="CG28" s="228"/>
      <c r="CH28" s="228"/>
      <c r="CI28" s="228"/>
      <c r="CJ28" s="228"/>
      <c r="CK28" s="228"/>
      <c r="CL28" s="228"/>
      <c r="CM28" s="228"/>
      <c r="CN28" s="228"/>
      <c r="CO28" s="228"/>
      <c r="CP28" s="228"/>
      <c r="CQ28" s="228"/>
      <c r="CR28" s="228"/>
      <c r="CS28" s="228"/>
      <c r="CT28" s="228"/>
      <c r="CU28" s="228"/>
      <c r="CV28" s="228"/>
      <c r="CW28" s="228"/>
      <c r="CX28" s="228"/>
      <c r="CY28" s="228"/>
      <c r="CZ28" s="228"/>
      <c r="DA28" s="228"/>
      <c r="DB28" s="228"/>
      <c r="DC28" s="228"/>
      <c r="DD28" s="228"/>
      <c r="DE28" s="228"/>
      <c r="DF28" s="228"/>
      <c r="DG28" s="228"/>
      <c r="DH28" s="228"/>
      <c r="DI28" s="228"/>
      <c r="DJ28" s="228"/>
      <c r="DK28" s="228"/>
      <c r="DL28" s="228"/>
      <c r="DM28" s="228"/>
      <c r="DN28" s="228"/>
      <c r="DO28" s="228"/>
      <c r="DP28" s="228"/>
      <c r="DQ28" s="228"/>
      <c r="DR28" s="228"/>
      <c r="DS28" s="228"/>
      <c r="DT28" s="228"/>
      <c r="DU28" s="228"/>
      <c r="DV28" s="228"/>
      <c r="DW28" s="228"/>
      <c r="DX28" s="228"/>
      <c r="DY28" s="228"/>
      <c r="DZ28" s="228"/>
      <c r="EA28" s="228"/>
      <c r="EB28" s="228"/>
      <c r="EC28" s="228"/>
      <c r="ED28" s="228"/>
      <c r="EE28" s="228"/>
      <c r="EF28" s="228"/>
      <c r="EG28" s="228"/>
      <c r="EH28" s="228"/>
      <c r="EI28" s="228"/>
      <c r="EJ28" s="228"/>
      <c r="EK28" s="228"/>
      <c r="EL28" s="228"/>
      <c r="EM28" s="228"/>
      <c r="EN28" s="228"/>
      <c r="EO28" s="228"/>
      <c r="EP28" s="228"/>
      <c r="EQ28" s="228"/>
    </row>
    <row r="29" spans="1:147" ht="25.8" hidden="1" x14ac:dyDescent="0.25">
      <c r="A29" s="225"/>
      <c r="B29" s="246" t="s">
        <v>483</v>
      </c>
      <c r="C29" s="247">
        <v>2.26E-6</v>
      </c>
      <c r="D29" s="236">
        <f t="shared" ref="D29" si="2">C29/1000/$C$55</f>
        <v>1.6376811594202898E-8</v>
      </c>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c r="CZ29" s="228"/>
      <c r="DA29" s="228"/>
      <c r="DB29" s="228"/>
      <c r="DC29" s="228"/>
      <c r="DD29" s="228"/>
      <c r="DE29" s="228"/>
      <c r="DF29" s="228"/>
      <c r="DG29" s="228"/>
      <c r="DH29" s="228"/>
      <c r="DI29" s="228"/>
      <c r="DJ29" s="228"/>
      <c r="DK29" s="228"/>
      <c r="DL29" s="228"/>
      <c r="DM29" s="228"/>
      <c r="DN29" s="228"/>
      <c r="DO29" s="228"/>
      <c r="DP29" s="228"/>
      <c r="DQ29" s="228"/>
      <c r="DR29" s="228"/>
      <c r="DS29" s="228"/>
      <c r="DT29" s="228"/>
      <c r="DU29" s="228"/>
      <c r="DV29" s="228"/>
      <c r="DW29" s="228"/>
      <c r="DX29" s="228"/>
      <c r="DY29" s="228"/>
      <c r="DZ29" s="228"/>
      <c r="EA29" s="228"/>
      <c r="EB29" s="228"/>
      <c r="EC29" s="228"/>
      <c r="ED29" s="228"/>
      <c r="EE29" s="228"/>
      <c r="EF29" s="228"/>
      <c r="EG29" s="228"/>
      <c r="EH29" s="228"/>
      <c r="EI29" s="228"/>
      <c r="EJ29" s="228"/>
      <c r="EK29" s="228"/>
      <c r="EL29" s="228"/>
      <c r="EM29" s="228"/>
      <c r="EN29" s="228"/>
      <c r="EO29" s="228"/>
      <c r="EP29" s="228"/>
      <c r="EQ29" s="228"/>
    </row>
    <row r="30" spans="1:147" ht="25.8" hidden="1" x14ac:dyDescent="0.25">
      <c r="A30" s="225"/>
      <c r="B30" s="246" t="s">
        <v>484</v>
      </c>
      <c r="C30" s="248"/>
      <c r="D30" s="241"/>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c r="CC30" s="228"/>
      <c r="CD30" s="228"/>
      <c r="CE30" s="228"/>
      <c r="CF30" s="228"/>
      <c r="CG30" s="228"/>
      <c r="CH30" s="228"/>
      <c r="CI30" s="228"/>
      <c r="CJ30" s="228"/>
      <c r="CK30" s="228"/>
      <c r="CL30" s="228"/>
      <c r="CM30" s="228"/>
      <c r="CN30" s="228"/>
      <c r="CO30" s="228"/>
      <c r="CP30" s="228"/>
      <c r="CQ30" s="228"/>
      <c r="CR30" s="228"/>
      <c r="CS30" s="228"/>
      <c r="CT30" s="228"/>
      <c r="CU30" s="228"/>
      <c r="CV30" s="228"/>
      <c r="CW30" s="228"/>
      <c r="CX30" s="228"/>
      <c r="CY30" s="228"/>
      <c r="CZ30" s="228"/>
      <c r="DA30" s="228"/>
      <c r="DB30" s="228"/>
      <c r="DC30" s="228"/>
      <c r="DD30" s="228"/>
      <c r="DE30" s="228"/>
      <c r="DF30" s="228"/>
      <c r="DG30" s="228"/>
      <c r="DH30" s="228"/>
      <c r="DI30" s="228"/>
      <c r="DJ30" s="228"/>
      <c r="DK30" s="228"/>
      <c r="DL30" s="228"/>
      <c r="DM30" s="228"/>
      <c r="DN30" s="228"/>
      <c r="DO30" s="228"/>
      <c r="DP30" s="228"/>
      <c r="DQ30" s="228"/>
      <c r="DR30" s="228"/>
      <c r="DS30" s="228"/>
      <c r="DT30" s="228"/>
      <c r="DU30" s="228"/>
      <c r="DV30" s="228"/>
      <c r="DW30" s="228"/>
      <c r="DX30" s="228"/>
      <c r="DY30" s="228"/>
      <c r="DZ30" s="228"/>
      <c r="EA30" s="228"/>
      <c r="EB30" s="228"/>
      <c r="EC30" s="228"/>
      <c r="ED30" s="228"/>
      <c r="EE30" s="228"/>
      <c r="EF30" s="228"/>
      <c r="EG30" s="228"/>
      <c r="EH30" s="228"/>
      <c r="EI30" s="228"/>
      <c r="EJ30" s="228"/>
      <c r="EK30" s="228"/>
      <c r="EL30" s="228"/>
      <c r="EM30" s="228"/>
      <c r="EN30" s="228"/>
      <c r="EO30" s="228"/>
      <c r="EP30" s="228"/>
      <c r="EQ30" s="228"/>
    </row>
    <row r="31" spans="1:147" hidden="1" x14ac:dyDescent="0.25">
      <c r="A31" s="225"/>
      <c r="B31" s="246" t="s">
        <v>485</v>
      </c>
      <c r="C31" s="247">
        <v>2.3800000000000001E-6</v>
      </c>
      <c r="D31" s="236">
        <f t="shared" ref="D31:D43" si="3">C31/1000/$C$55</f>
        <v>1.7246376811594202E-8</v>
      </c>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228"/>
      <c r="CM31" s="228"/>
      <c r="CN31" s="228"/>
      <c r="CO31" s="228"/>
      <c r="CP31" s="228"/>
      <c r="CQ31" s="228"/>
      <c r="CR31" s="228"/>
      <c r="CS31" s="228"/>
      <c r="CT31" s="228"/>
      <c r="CU31" s="228"/>
      <c r="CV31" s="228"/>
      <c r="CW31" s="228"/>
      <c r="CX31" s="228"/>
      <c r="CY31" s="228"/>
      <c r="CZ31" s="228"/>
      <c r="DA31" s="228"/>
      <c r="DB31" s="228"/>
      <c r="DC31" s="228"/>
      <c r="DD31" s="228"/>
      <c r="DE31" s="228"/>
      <c r="DF31" s="228"/>
      <c r="DG31" s="228"/>
      <c r="DH31" s="228"/>
      <c r="DI31" s="228"/>
      <c r="DJ31" s="228"/>
      <c r="DK31" s="228"/>
      <c r="DL31" s="228"/>
      <c r="DM31" s="228"/>
      <c r="DN31" s="228"/>
      <c r="DO31" s="228"/>
      <c r="DP31" s="228"/>
      <c r="DQ31" s="228"/>
      <c r="DR31" s="228"/>
      <c r="DS31" s="228"/>
      <c r="DT31" s="228"/>
      <c r="DU31" s="228"/>
      <c r="DV31" s="228"/>
      <c r="DW31" s="228"/>
      <c r="DX31" s="228"/>
      <c r="DY31" s="228"/>
      <c r="DZ31" s="228"/>
      <c r="EA31" s="228"/>
      <c r="EB31" s="228"/>
      <c r="EC31" s="228"/>
      <c r="ED31" s="228"/>
      <c r="EE31" s="228"/>
      <c r="EF31" s="228"/>
      <c r="EG31" s="228"/>
      <c r="EH31" s="228"/>
      <c r="EI31" s="228"/>
      <c r="EJ31" s="228"/>
      <c r="EK31" s="228"/>
      <c r="EL31" s="228"/>
      <c r="EM31" s="228"/>
      <c r="EN31" s="228"/>
      <c r="EO31" s="228"/>
      <c r="EP31" s="228"/>
      <c r="EQ31" s="228"/>
    </row>
    <row r="32" spans="1:147" ht="25.8" hidden="1" x14ac:dyDescent="0.25">
      <c r="A32" s="225"/>
      <c r="B32" s="246" t="s">
        <v>486</v>
      </c>
      <c r="C32" s="247">
        <v>1.6700000000000001E-6</v>
      </c>
      <c r="D32" s="236">
        <f t="shared" si="3"/>
        <v>1.2101449275362318E-8</v>
      </c>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CF32" s="228"/>
      <c r="CG32" s="228"/>
      <c r="CH32" s="228"/>
      <c r="CI32" s="228"/>
      <c r="CJ32" s="228"/>
      <c r="CK32" s="228"/>
      <c r="CL32" s="228"/>
      <c r="CM32" s="228"/>
      <c r="CN32" s="228"/>
      <c r="CO32" s="228"/>
      <c r="CP32" s="228"/>
      <c r="CQ32" s="228"/>
      <c r="CR32" s="228"/>
      <c r="CS32" s="228"/>
      <c r="CT32" s="228"/>
      <c r="CU32" s="228"/>
      <c r="CV32" s="228"/>
      <c r="CW32" s="228"/>
      <c r="CX32" s="228"/>
      <c r="CY32" s="228"/>
      <c r="CZ32" s="228"/>
      <c r="DA32" s="228"/>
      <c r="DB32" s="228"/>
      <c r="DC32" s="228"/>
      <c r="DD32" s="228"/>
      <c r="DE32" s="228"/>
      <c r="DF32" s="228"/>
      <c r="DG32" s="228"/>
      <c r="DH32" s="228"/>
      <c r="DI32" s="228"/>
      <c r="DJ32" s="228"/>
      <c r="DK32" s="228"/>
      <c r="DL32" s="228"/>
      <c r="DM32" s="228"/>
      <c r="DN32" s="228"/>
      <c r="DO32" s="228"/>
      <c r="DP32" s="228"/>
      <c r="DQ32" s="228"/>
      <c r="DR32" s="228"/>
      <c r="DS32" s="228"/>
      <c r="DT32" s="228"/>
      <c r="DU32" s="228"/>
      <c r="DV32" s="228"/>
      <c r="DW32" s="228"/>
      <c r="DX32" s="228"/>
      <c r="DY32" s="228"/>
      <c r="DZ32" s="228"/>
      <c r="EA32" s="228"/>
      <c r="EB32" s="228"/>
      <c r="EC32" s="228"/>
      <c r="ED32" s="228"/>
      <c r="EE32" s="228"/>
      <c r="EF32" s="228"/>
      <c r="EG32" s="228"/>
      <c r="EH32" s="228"/>
      <c r="EI32" s="228"/>
      <c r="EJ32" s="228"/>
      <c r="EK32" s="228"/>
      <c r="EL32" s="228"/>
      <c r="EM32" s="228"/>
      <c r="EN32" s="228"/>
      <c r="EO32" s="228"/>
      <c r="EP32" s="228"/>
      <c r="EQ32" s="228"/>
    </row>
    <row r="33" spans="1:147" hidden="1" x14ac:dyDescent="0.25">
      <c r="A33" s="225"/>
      <c r="B33" s="246" t="s">
        <v>487</v>
      </c>
      <c r="C33" s="247">
        <v>6.3600000000000001E-5</v>
      </c>
      <c r="D33" s="236">
        <f t="shared" si="3"/>
        <v>4.6086956521739125E-7</v>
      </c>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row>
    <row r="34" spans="1:147" hidden="1" x14ac:dyDescent="0.25">
      <c r="A34" s="225"/>
      <c r="B34" s="246" t="s">
        <v>488</v>
      </c>
      <c r="C34" s="247">
        <v>4.8400000000000002E-6</v>
      </c>
      <c r="D34" s="236">
        <f t="shared" si="3"/>
        <v>3.5072463768115943E-8</v>
      </c>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c r="CC34" s="228"/>
      <c r="CD34" s="228"/>
      <c r="CE34" s="228"/>
      <c r="CF34" s="228"/>
      <c r="CG34" s="228"/>
      <c r="CH34" s="228"/>
      <c r="CI34" s="228"/>
      <c r="CJ34" s="228"/>
      <c r="CK34" s="228"/>
      <c r="CL34" s="228"/>
      <c r="CM34" s="228"/>
      <c r="CN34" s="228"/>
      <c r="CO34" s="228"/>
      <c r="CP34" s="228"/>
      <c r="CQ34" s="228"/>
      <c r="CR34" s="228"/>
      <c r="CS34" s="228"/>
      <c r="CT34" s="228"/>
      <c r="CU34" s="228"/>
      <c r="CV34" s="228"/>
      <c r="CW34" s="228"/>
      <c r="CX34" s="228"/>
      <c r="CY34" s="228"/>
      <c r="CZ34" s="228"/>
      <c r="DA34" s="228"/>
      <c r="DB34" s="228"/>
      <c r="DC34" s="228"/>
      <c r="DD34" s="228"/>
      <c r="DE34" s="228"/>
      <c r="DF34" s="228"/>
      <c r="DG34" s="228"/>
      <c r="DH34" s="228"/>
      <c r="DI34" s="228"/>
      <c r="DJ34" s="228"/>
      <c r="DK34" s="228"/>
      <c r="DL34" s="228"/>
      <c r="DM34" s="228"/>
      <c r="DN34" s="228"/>
      <c r="DO34" s="228"/>
      <c r="DP34" s="228"/>
      <c r="DQ34" s="228"/>
      <c r="DR34" s="228"/>
      <c r="DS34" s="228"/>
      <c r="DT34" s="228"/>
      <c r="DU34" s="228"/>
      <c r="DV34" s="228"/>
      <c r="DW34" s="228"/>
      <c r="DX34" s="228"/>
      <c r="DY34" s="228"/>
      <c r="DZ34" s="228"/>
      <c r="EA34" s="228"/>
      <c r="EB34" s="228"/>
      <c r="EC34" s="228"/>
      <c r="ED34" s="228"/>
      <c r="EE34" s="228"/>
      <c r="EF34" s="228"/>
      <c r="EG34" s="228"/>
      <c r="EH34" s="228"/>
      <c r="EI34" s="228"/>
      <c r="EJ34" s="228"/>
      <c r="EK34" s="228"/>
      <c r="EL34" s="228"/>
      <c r="EM34" s="228"/>
      <c r="EN34" s="228"/>
      <c r="EO34" s="228"/>
      <c r="EP34" s="228"/>
      <c r="EQ34" s="228"/>
    </row>
    <row r="35" spans="1:147" hidden="1" x14ac:dyDescent="0.25">
      <c r="A35" s="225"/>
      <c r="B35" s="246" t="s">
        <v>489</v>
      </c>
      <c r="C35" s="247">
        <v>4.4700000000000004E-6</v>
      </c>
      <c r="D35" s="236">
        <f t="shared" si="3"/>
        <v>3.2391304347826086E-8</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228"/>
      <c r="CM35" s="228"/>
      <c r="CN35" s="228"/>
      <c r="CO35" s="228"/>
      <c r="CP35" s="228"/>
      <c r="CQ35" s="228"/>
      <c r="CR35" s="228"/>
      <c r="CS35" s="228"/>
      <c r="CT35" s="228"/>
      <c r="CU35" s="228"/>
      <c r="CV35" s="228"/>
      <c r="CW35" s="228"/>
      <c r="CX35" s="228"/>
      <c r="CY35" s="228"/>
      <c r="CZ35" s="228"/>
      <c r="DA35" s="228"/>
      <c r="DB35" s="228"/>
      <c r="DC35" s="228"/>
      <c r="DD35" s="228"/>
      <c r="DE35" s="228"/>
      <c r="DF35" s="228"/>
      <c r="DG35" s="228"/>
      <c r="DH35" s="228"/>
      <c r="DI35" s="228"/>
      <c r="DJ35" s="228"/>
      <c r="DK35" s="228"/>
      <c r="DL35" s="228"/>
      <c r="DM35" s="228"/>
      <c r="DN35" s="228"/>
      <c r="DO35" s="228"/>
      <c r="DP35" s="228"/>
      <c r="DQ35" s="228"/>
      <c r="DR35" s="228"/>
      <c r="DS35" s="228"/>
      <c r="DT35" s="228"/>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row>
    <row r="36" spans="1:147" hidden="1" x14ac:dyDescent="0.25">
      <c r="A36" s="225"/>
      <c r="B36" s="246" t="s">
        <v>490</v>
      </c>
      <c r="C36" s="247">
        <v>3.3000000000000002E-2</v>
      </c>
      <c r="D36" s="236">
        <f t="shared" si="3"/>
        <v>2.391304347826087E-4</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row>
    <row r="37" spans="1:147" ht="25.8" hidden="1" x14ac:dyDescent="0.25">
      <c r="A37" s="225"/>
      <c r="B37" s="246" t="s">
        <v>491</v>
      </c>
      <c r="C37" s="247">
        <v>2.1399999999999998E-6</v>
      </c>
      <c r="D37" s="236">
        <f t="shared" si="3"/>
        <v>1.550724637681159E-8</v>
      </c>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row>
    <row r="38" spans="1:147" hidden="1" x14ac:dyDescent="0.25">
      <c r="A38" s="225"/>
      <c r="B38" s="243" t="s">
        <v>492</v>
      </c>
      <c r="C38" s="244">
        <v>1.1299999999999999E-3</v>
      </c>
      <c r="D38" s="236">
        <f t="shared" si="3"/>
        <v>8.1884057971014491E-6</v>
      </c>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row>
    <row r="39" spans="1:147" hidden="1" x14ac:dyDescent="0.25">
      <c r="A39" s="225"/>
      <c r="B39" s="243" t="s">
        <v>493</v>
      </c>
      <c r="C39" s="244">
        <v>3.1E-9</v>
      </c>
      <c r="D39" s="236">
        <f t="shared" si="3"/>
        <v>2.2463768115942029E-11</v>
      </c>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8"/>
      <c r="CL39" s="228"/>
      <c r="CM39" s="228"/>
      <c r="CN39" s="228"/>
      <c r="CO39" s="228"/>
      <c r="CP39" s="228"/>
      <c r="CQ39" s="228"/>
      <c r="CR39" s="228"/>
      <c r="CS39" s="228"/>
      <c r="CT39" s="228"/>
      <c r="CU39" s="228"/>
      <c r="CV39" s="228"/>
      <c r="CW39" s="228"/>
      <c r="CX39" s="228"/>
      <c r="CY39" s="228"/>
      <c r="CZ39" s="228"/>
      <c r="DA39" s="228"/>
      <c r="DB39" s="228"/>
      <c r="DC39" s="228"/>
      <c r="DD39" s="228"/>
      <c r="DE39" s="228"/>
      <c r="DF39" s="228"/>
      <c r="DG39" s="228"/>
      <c r="DH39" s="228"/>
      <c r="DI39" s="228"/>
      <c r="DJ39" s="228"/>
      <c r="DK39" s="228"/>
      <c r="DL39" s="228"/>
      <c r="DM39" s="228"/>
      <c r="DN39" s="228"/>
      <c r="DO39" s="228"/>
      <c r="DP39" s="228"/>
      <c r="DQ39" s="228"/>
      <c r="DR39" s="228"/>
      <c r="DS39" s="228"/>
      <c r="DT39" s="228"/>
      <c r="DU39" s="228"/>
      <c r="DV39" s="228"/>
      <c r="DW39" s="228"/>
      <c r="DX39" s="228"/>
      <c r="DY39" s="228"/>
      <c r="DZ39" s="228"/>
      <c r="EA39" s="228"/>
      <c r="EB39" s="228"/>
      <c r="EC39" s="228"/>
      <c r="ED39" s="228"/>
      <c r="EE39" s="228"/>
      <c r="EF39" s="228"/>
      <c r="EG39" s="228"/>
      <c r="EH39" s="228"/>
      <c r="EI39" s="228"/>
      <c r="EJ39" s="228"/>
      <c r="EK39" s="228"/>
      <c r="EL39" s="228"/>
      <c r="EM39" s="228"/>
      <c r="EN39" s="228"/>
      <c r="EO39" s="228"/>
      <c r="EP39" s="228"/>
      <c r="EQ39" s="228"/>
    </row>
    <row r="40" spans="1:147" hidden="1" x14ac:dyDescent="0.25">
      <c r="A40" s="225"/>
      <c r="B40" s="246" t="s">
        <v>494</v>
      </c>
      <c r="C40" s="247">
        <v>1.0499999999999999E-5</v>
      </c>
      <c r="D40" s="236">
        <f t="shared" si="3"/>
        <v>7.6086956521739126E-8</v>
      </c>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row>
    <row r="41" spans="1:147" hidden="1" x14ac:dyDescent="0.25">
      <c r="A41" s="225"/>
      <c r="B41" s="246" t="s">
        <v>495</v>
      </c>
      <c r="C41" s="247">
        <v>4.25E-6</v>
      </c>
      <c r="D41" s="236">
        <f t="shared" si="3"/>
        <v>3.0797101449275358E-8</v>
      </c>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row>
    <row r="42" spans="1:147" hidden="1" x14ac:dyDescent="0.25">
      <c r="A42" s="225"/>
      <c r="B42" s="246" t="s">
        <v>496</v>
      </c>
      <c r="C42" s="247">
        <v>6.1999999999999998E-3</v>
      </c>
      <c r="D42" s="236">
        <f t="shared" si="3"/>
        <v>4.4927536231884056E-5</v>
      </c>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row>
    <row r="43" spans="1:147" hidden="1" x14ac:dyDescent="0.25">
      <c r="A43" s="225"/>
      <c r="B43" s="243" t="s">
        <v>497</v>
      </c>
      <c r="C43" s="244">
        <v>1.0900000000000001E-4</v>
      </c>
      <c r="D43" s="236">
        <f t="shared" si="3"/>
        <v>7.8985507246376814E-7</v>
      </c>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row>
    <row r="44" spans="1:147" ht="39.6" hidden="1" x14ac:dyDescent="0.25">
      <c r="A44" s="225"/>
      <c r="B44" s="243" t="s">
        <v>498</v>
      </c>
      <c r="C44" s="242" t="s">
        <v>499</v>
      </c>
      <c r="D44" s="242" t="s">
        <v>460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8"/>
      <c r="BR44" s="228"/>
      <c r="BS44" s="228"/>
      <c r="BT44" s="228"/>
      <c r="BU44" s="228"/>
      <c r="BV44" s="228"/>
      <c r="BW44" s="228"/>
      <c r="BX44" s="228"/>
      <c r="BY44" s="228"/>
      <c r="BZ44" s="228"/>
      <c r="CA44" s="228"/>
      <c r="CB44" s="228"/>
      <c r="CC44" s="228"/>
      <c r="CD44" s="228"/>
      <c r="CE44" s="228"/>
      <c r="CF44" s="228"/>
      <c r="CG44" s="228"/>
      <c r="CH44" s="228"/>
      <c r="CI44" s="228"/>
      <c r="CJ44" s="228"/>
      <c r="CK44" s="228"/>
      <c r="CL44" s="228"/>
      <c r="CM44" s="228"/>
      <c r="CN44" s="228"/>
      <c r="CO44" s="228"/>
      <c r="CP44" s="228"/>
      <c r="CQ44" s="228"/>
      <c r="CR44" s="228"/>
      <c r="CS44" s="228"/>
      <c r="CT44" s="228"/>
      <c r="CU44" s="228"/>
      <c r="CV44" s="228"/>
      <c r="CW44" s="228"/>
      <c r="CX44" s="228"/>
      <c r="CY44" s="228"/>
      <c r="CZ44" s="228"/>
      <c r="DA44" s="228"/>
      <c r="DB44" s="228"/>
      <c r="DC44" s="228"/>
      <c r="DD44" s="228"/>
      <c r="DE44" s="228"/>
      <c r="DF44" s="228"/>
      <c r="DG44" s="228"/>
      <c r="DH44" s="228"/>
      <c r="DI44" s="228"/>
      <c r="DJ44" s="228"/>
      <c r="DK44" s="228"/>
      <c r="DL44" s="228"/>
      <c r="DM44" s="228"/>
      <c r="DN44" s="228"/>
      <c r="DO44" s="228"/>
      <c r="DP44" s="228"/>
      <c r="DQ44" s="228"/>
      <c r="DR44" s="228"/>
      <c r="DS44" s="228"/>
      <c r="DT44" s="228"/>
      <c r="DU44" s="228"/>
      <c r="DV44" s="228"/>
      <c r="DW44" s="228"/>
      <c r="DX44" s="228"/>
      <c r="DY44" s="228"/>
      <c r="DZ44" s="228"/>
      <c r="EA44" s="228"/>
      <c r="EB44" s="228"/>
      <c r="EC44" s="228"/>
      <c r="ED44" s="228"/>
      <c r="EE44" s="228"/>
      <c r="EF44" s="228"/>
      <c r="EG44" s="228"/>
      <c r="EH44" s="228"/>
      <c r="EI44" s="228"/>
      <c r="EJ44" s="228"/>
      <c r="EK44" s="228"/>
      <c r="EL44" s="228"/>
      <c r="EM44" s="228"/>
      <c r="EN44" s="228"/>
      <c r="EO44" s="228"/>
      <c r="EP44" s="228"/>
      <c r="EQ44" s="228"/>
    </row>
    <row r="45" spans="1:147" hidden="1" x14ac:dyDescent="0.25">
      <c r="A45" s="225"/>
      <c r="B45" s="249" t="s">
        <v>500</v>
      </c>
      <c r="C45" s="245">
        <v>4</v>
      </c>
      <c r="D45" s="241">
        <f>C45/1000000</f>
        <v>3.9999999999999998E-6</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row>
    <row r="46" spans="1:147" hidden="1" x14ac:dyDescent="0.25">
      <c r="A46" s="225"/>
      <c r="B46" s="249" t="s">
        <v>501</v>
      </c>
      <c r="C46" s="245">
        <v>3</v>
      </c>
      <c r="D46" s="241">
        <f t="shared" ref="D46:D53" si="4">C46/1000000</f>
        <v>3.0000000000000001E-6</v>
      </c>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row>
    <row r="47" spans="1:147" hidden="1" x14ac:dyDescent="0.25">
      <c r="A47" s="225"/>
      <c r="B47" s="249" t="s">
        <v>502</v>
      </c>
      <c r="C47" s="245">
        <v>3</v>
      </c>
      <c r="D47" s="241">
        <f t="shared" si="4"/>
        <v>3.0000000000000001E-6</v>
      </c>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row>
    <row r="48" spans="1:147" hidden="1" x14ac:dyDescent="0.25">
      <c r="A48" s="225"/>
      <c r="B48" s="249" t="s">
        <v>503</v>
      </c>
      <c r="C48" s="245">
        <v>3</v>
      </c>
      <c r="D48" s="241">
        <f t="shared" si="4"/>
        <v>3.0000000000000001E-6</v>
      </c>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row>
    <row r="49" spans="1:149" hidden="1" x14ac:dyDescent="0.25">
      <c r="A49" s="225"/>
      <c r="B49" s="249" t="s">
        <v>504</v>
      </c>
      <c r="C49" s="245">
        <v>9</v>
      </c>
      <c r="D49" s="241">
        <f t="shared" si="4"/>
        <v>9.0000000000000002E-6</v>
      </c>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c r="CC49" s="228"/>
      <c r="CD49" s="228"/>
      <c r="CE49" s="228"/>
      <c r="CF49" s="228"/>
      <c r="CG49" s="228"/>
      <c r="CH49" s="228"/>
      <c r="CI49" s="228"/>
      <c r="CJ49" s="228"/>
      <c r="CK49" s="228"/>
      <c r="CL49" s="228"/>
      <c r="CM49" s="228"/>
      <c r="CN49" s="228"/>
      <c r="CO49" s="228"/>
      <c r="CP49" s="228"/>
      <c r="CQ49" s="228"/>
      <c r="CR49" s="228"/>
      <c r="CS49" s="228"/>
      <c r="CT49" s="228"/>
      <c r="CU49" s="228"/>
      <c r="CV49" s="228"/>
      <c r="CW49" s="228"/>
      <c r="CX49" s="228"/>
      <c r="CY49" s="228"/>
      <c r="CZ49" s="228"/>
      <c r="DA49" s="228"/>
      <c r="DB49" s="228"/>
      <c r="DC49" s="228"/>
      <c r="DD49" s="228"/>
      <c r="DE49" s="228"/>
      <c r="DF49" s="228"/>
      <c r="DG49" s="228"/>
      <c r="DH49" s="228"/>
      <c r="DI49" s="228"/>
      <c r="DJ49" s="228"/>
      <c r="DK49" s="228"/>
      <c r="DL49" s="228"/>
      <c r="DM49" s="228"/>
      <c r="DN49" s="228"/>
      <c r="DO49" s="228"/>
      <c r="DP49" s="228"/>
      <c r="DQ49" s="228"/>
      <c r="DR49" s="228"/>
      <c r="DS49" s="228"/>
      <c r="DT49" s="228"/>
      <c r="DU49" s="228"/>
      <c r="DV49" s="228"/>
      <c r="DW49" s="228"/>
      <c r="DX49" s="228"/>
      <c r="DY49" s="228"/>
      <c r="DZ49" s="228"/>
      <c r="EA49" s="228"/>
      <c r="EB49" s="228"/>
      <c r="EC49" s="228"/>
      <c r="ED49" s="228"/>
      <c r="EE49" s="228"/>
      <c r="EF49" s="228"/>
      <c r="EG49" s="228"/>
      <c r="EH49" s="228"/>
      <c r="EI49" s="228"/>
      <c r="EJ49" s="228"/>
      <c r="EK49" s="228"/>
      <c r="EL49" s="228"/>
      <c r="EM49" s="228"/>
      <c r="EN49" s="228"/>
      <c r="EO49" s="228"/>
      <c r="EP49" s="228"/>
      <c r="EQ49" s="228"/>
    </row>
    <row r="50" spans="1:149" hidden="1" x14ac:dyDescent="0.25">
      <c r="A50" s="225"/>
      <c r="B50" s="249" t="s">
        <v>505</v>
      </c>
      <c r="C50" s="245">
        <v>6</v>
      </c>
      <c r="D50" s="241">
        <f t="shared" si="4"/>
        <v>6.0000000000000002E-6</v>
      </c>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row>
    <row r="51" spans="1:149" hidden="1" x14ac:dyDescent="0.25">
      <c r="A51" s="225"/>
      <c r="B51" s="249" t="s">
        <v>506</v>
      </c>
      <c r="C51" s="245">
        <v>3</v>
      </c>
      <c r="D51" s="241">
        <f t="shared" si="4"/>
        <v>3.0000000000000001E-6</v>
      </c>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row>
    <row r="52" spans="1:149" ht="12" hidden="1" customHeight="1" x14ac:dyDescent="0.25">
      <c r="A52" s="225"/>
      <c r="B52" s="249" t="s">
        <v>507</v>
      </c>
      <c r="C52" s="245">
        <v>3</v>
      </c>
      <c r="D52" s="241">
        <f t="shared" si="4"/>
        <v>3.0000000000000001E-6</v>
      </c>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row>
    <row r="53" spans="1:149" hidden="1" x14ac:dyDescent="0.25">
      <c r="A53" s="225"/>
      <c r="B53" s="249" t="s">
        <v>508</v>
      </c>
      <c r="C53" s="245">
        <v>15</v>
      </c>
      <c r="D53" s="241">
        <f t="shared" si="4"/>
        <v>1.5E-5</v>
      </c>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row>
    <row r="54" spans="1:149" x14ac:dyDescent="0.25">
      <c r="A54" s="225"/>
      <c r="B54" s="233" t="s">
        <v>509</v>
      </c>
      <c r="C54" s="251" t="s">
        <v>461</v>
      </c>
      <c r="D54" s="250">
        <f>SUM(D45:D53,D18:D43)</f>
        <v>3.4618620362318836E-4</v>
      </c>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228"/>
      <c r="BU54" s="228"/>
      <c r="BV54" s="228"/>
      <c r="BW54" s="228"/>
      <c r="BX54" s="228"/>
      <c r="BY54" s="228"/>
      <c r="BZ54" s="228"/>
      <c r="CA54" s="228"/>
      <c r="CB54" s="228"/>
      <c r="CC54" s="228"/>
      <c r="CD54" s="228"/>
      <c r="CE54" s="228"/>
      <c r="CF54" s="228"/>
      <c r="CG54" s="228"/>
      <c r="CH54" s="228"/>
      <c r="CI54" s="228"/>
      <c r="CJ54" s="228"/>
      <c r="CK54" s="228"/>
      <c r="CL54" s="228"/>
      <c r="CM54" s="228"/>
      <c r="CN54" s="228"/>
      <c r="CO54" s="228"/>
      <c r="CP54" s="228"/>
      <c r="CQ54" s="228"/>
      <c r="CR54" s="228"/>
      <c r="CS54" s="228"/>
      <c r="CT54" s="228"/>
      <c r="CU54" s="228"/>
      <c r="CV54" s="228"/>
      <c r="CW54" s="228"/>
      <c r="CX54" s="228"/>
      <c r="CY54" s="228"/>
      <c r="CZ54" s="228"/>
      <c r="DA54" s="228"/>
      <c r="DB54" s="228"/>
      <c r="DC54" s="228"/>
      <c r="DD54" s="228"/>
      <c r="DE54" s="228"/>
      <c r="DF54" s="228"/>
      <c r="DG54" s="228"/>
      <c r="DH54" s="228"/>
      <c r="DI54" s="228"/>
      <c r="DJ54" s="228"/>
      <c r="DK54" s="228"/>
      <c r="DL54" s="228"/>
      <c r="DM54" s="228"/>
      <c r="DN54" s="228"/>
      <c r="DO54" s="228"/>
      <c r="DP54" s="228"/>
      <c r="DQ54" s="228"/>
      <c r="DR54" s="228"/>
      <c r="DS54" s="228"/>
      <c r="DT54" s="228"/>
      <c r="DU54" s="228"/>
      <c r="DV54" s="228"/>
      <c r="DW54" s="228"/>
      <c r="DX54" s="228"/>
      <c r="DY54" s="228"/>
      <c r="DZ54" s="228"/>
      <c r="EA54" s="228"/>
      <c r="EB54" s="228"/>
      <c r="EC54" s="228"/>
      <c r="ED54" s="228"/>
      <c r="EE54" s="228"/>
      <c r="EF54" s="228"/>
      <c r="EG54" s="228"/>
      <c r="EH54" s="228"/>
      <c r="EI54" s="228"/>
      <c r="EJ54" s="228"/>
      <c r="EK54" s="228"/>
      <c r="EL54" s="228"/>
      <c r="EM54" s="228"/>
      <c r="EN54" s="228"/>
      <c r="EO54" s="228"/>
      <c r="EP54" s="228"/>
      <c r="EQ54" s="228"/>
    </row>
    <row r="55" spans="1:149" x14ac:dyDescent="0.25">
      <c r="A55" s="225"/>
      <c r="B55" s="231" t="s">
        <v>455</v>
      </c>
      <c r="C55" s="223">
        <v>0.13800000000000001</v>
      </c>
      <c r="D55" s="223" t="s">
        <v>456</v>
      </c>
      <c r="E55" s="225"/>
      <c r="F55" s="230"/>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row>
    <row r="56" spans="1:149" x14ac:dyDescent="0.25">
      <c r="A56" s="225"/>
      <c r="B56" s="231" t="s">
        <v>457</v>
      </c>
      <c r="C56" s="223">
        <v>7000</v>
      </c>
      <c r="D56" s="223" t="s">
        <v>458</v>
      </c>
      <c r="E56" s="225"/>
      <c r="F56" s="230"/>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row>
    <row r="57" spans="1:149" s="226" customFormat="1" ht="15.6" x14ac:dyDescent="0.25">
      <c r="B57" s="226" t="s">
        <v>510</v>
      </c>
    </row>
    <row r="58" spans="1:149" s="226" customFormat="1" ht="15.6" x14ac:dyDescent="0.35">
      <c r="B58" s="232" t="s">
        <v>511</v>
      </c>
      <c r="C58" s="226" t="s">
        <v>512</v>
      </c>
    </row>
    <row r="59" spans="1:149" s="226" customFormat="1" ht="15.6" x14ac:dyDescent="0.35">
      <c r="B59" s="232" t="s">
        <v>511</v>
      </c>
      <c r="C59" s="226" t="s">
        <v>513</v>
      </c>
    </row>
    <row r="60" spans="1:149" s="226" customFormat="1" x14ac:dyDescent="0.25">
      <c r="B60" s="232" t="s">
        <v>511</v>
      </c>
      <c r="C60" s="226" t="s">
        <v>514</v>
      </c>
    </row>
    <row r="61" spans="1:149" s="226" customFormat="1" x14ac:dyDescent="0.25">
      <c r="B61" s="232" t="s">
        <v>511</v>
      </c>
      <c r="C61" s="226" t="s">
        <v>515</v>
      </c>
    </row>
    <row r="62" spans="1:149" s="226" customFormat="1" x14ac:dyDescent="0.25">
      <c r="B62" s="232" t="s">
        <v>511</v>
      </c>
      <c r="C62" s="226" t="s">
        <v>516</v>
      </c>
    </row>
    <row r="63" spans="1:149" s="226" customFormat="1" ht="15.6" x14ac:dyDescent="0.25">
      <c r="B63" s="227" t="s">
        <v>517</v>
      </c>
    </row>
    <row r="64" spans="1:149" s="226" customFormat="1" ht="15.6" x14ac:dyDescent="0.35">
      <c r="B64" s="232" t="s">
        <v>511</v>
      </c>
      <c r="C64" s="226" t="s">
        <v>518</v>
      </c>
    </row>
    <row r="65" spans="1:149" s="226" customFormat="1" ht="15.6" x14ac:dyDescent="0.35">
      <c r="B65" s="232" t="s">
        <v>511</v>
      </c>
      <c r="C65" s="227" t="s">
        <v>519</v>
      </c>
    </row>
    <row r="66" spans="1:149" s="226" customFormat="1" ht="15.6" x14ac:dyDescent="0.25">
      <c r="B66" s="227" t="s">
        <v>520</v>
      </c>
    </row>
    <row r="67" spans="1:149" s="226" customFormat="1" ht="15.6" x14ac:dyDescent="0.25">
      <c r="B67" s="227" t="s">
        <v>527</v>
      </c>
    </row>
    <row r="68" spans="1:149" ht="16.2" x14ac:dyDescent="0.3">
      <c r="A68" s="225"/>
      <c r="B68" s="227" t="s">
        <v>528</v>
      </c>
      <c r="C68" s="225"/>
      <c r="D68" s="225"/>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228"/>
      <c r="BS68" s="228"/>
      <c r="BT68" s="228"/>
      <c r="BU68" s="228"/>
      <c r="BV68" s="228"/>
      <c r="BW68" s="228"/>
      <c r="BX68" s="228"/>
      <c r="BY68" s="228"/>
      <c r="BZ68" s="228"/>
      <c r="CA68" s="228"/>
      <c r="CB68" s="228"/>
      <c r="CC68" s="228"/>
      <c r="CD68" s="228"/>
      <c r="CE68" s="228"/>
      <c r="CF68" s="228"/>
      <c r="CG68" s="228"/>
      <c r="CH68" s="228"/>
      <c r="CI68" s="228"/>
      <c r="CJ68" s="228"/>
      <c r="CK68" s="228"/>
      <c r="CL68" s="228"/>
      <c r="CM68" s="228"/>
      <c r="CN68" s="228"/>
      <c r="CO68" s="228"/>
      <c r="CP68" s="228"/>
      <c r="CQ68" s="228"/>
      <c r="CR68" s="228"/>
      <c r="CS68" s="228"/>
      <c r="CT68" s="228"/>
      <c r="CU68" s="228"/>
      <c r="CV68" s="228"/>
      <c r="CW68" s="228"/>
      <c r="CX68" s="228"/>
      <c r="CY68" s="228"/>
      <c r="CZ68" s="228"/>
      <c r="DA68" s="228"/>
      <c r="DB68" s="228"/>
      <c r="DC68" s="228"/>
      <c r="DD68" s="228"/>
      <c r="DE68" s="228"/>
      <c r="DF68" s="228"/>
      <c r="DG68" s="228"/>
      <c r="DH68" s="228"/>
      <c r="DI68" s="228"/>
      <c r="DJ68" s="228"/>
      <c r="DK68" s="228"/>
      <c r="DL68" s="228"/>
      <c r="DM68" s="228"/>
      <c r="DN68" s="228"/>
      <c r="DO68" s="228"/>
      <c r="DP68" s="228"/>
      <c r="DQ68" s="228"/>
      <c r="DR68" s="228"/>
      <c r="DS68" s="228"/>
      <c r="DT68" s="228"/>
      <c r="DU68" s="228"/>
      <c r="DV68" s="228"/>
      <c r="DW68" s="228"/>
      <c r="DX68" s="228"/>
      <c r="DY68" s="228"/>
      <c r="DZ68" s="228"/>
      <c r="EA68" s="228"/>
      <c r="EB68" s="228"/>
      <c r="EC68" s="228"/>
      <c r="ED68" s="228"/>
      <c r="EE68" s="228"/>
      <c r="EF68" s="228"/>
      <c r="EG68" s="228"/>
      <c r="EH68" s="228"/>
      <c r="EI68" s="228"/>
      <c r="EJ68" s="228"/>
      <c r="EK68" s="228"/>
      <c r="EL68" s="228"/>
      <c r="EM68" s="228"/>
      <c r="EN68" s="228"/>
      <c r="EO68" s="228"/>
      <c r="EP68" s="228"/>
      <c r="EQ68" s="228"/>
      <c r="ER68" s="228"/>
      <c r="ES68" s="228"/>
    </row>
    <row r="69" spans="1:149" ht="15" x14ac:dyDescent="0.35">
      <c r="A69" s="225"/>
      <c r="B69" s="252" t="s">
        <v>521</v>
      </c>
      <c r="C69" s="225"/>
      <c r="D69" s="225"/>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row>
    <row r="70" spans="1:149" x14ac:dyDescent="0.25">
      <c r="A70" s="225"/>
      <c r="B70" s="225"/>
      <c r="C70" s="225"/>
      <c r="D70" s="225"/>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8"/>
      <c r="CB70" s="228"/>
      <c r="CC70" s="228"/>
      <c r="CD70" s="228"/>
      <c r="CE70" s="228"/>
      <c r="CF70" s="228"/>
      <c r="CG70" s="228"/>
      <c r="CH70" s="228"/>
      <c r="CI70" s="228"/>
      <c r="CJ70" s="228"/>
      <c r="CK70" s="228"/>
      <c r="CL70" s="228"/>
      <c r="CM70" s="228"/>
      <c r="CN70" s="228"/>
      <c r="CO70" s="228"/>
      <c r="CP70" s="228"/>
      <c r="CQ70" s="228"/>
      <c r="CR70" s="228"/>
      <c r="CS70" s="228"/>
      <c r="CT70" s="228"/>
      <c r="CU70" s="228"/>
      <c r="CV70" s="228"/>
      <c r="CW70" s="228"/>
      <c r="CX70" s="228"/>
      <c r="CY70" s="228"/>
      <c r="CZ70" s="228"/>
      <c r="DA70" s="228"/>
      <c r="DB70" s="228"/>
      <c r="DC70" s="228"/>
      <c r="DD70" s="228"/>
      <c r="DE70" s="228"/>
      <c r="DF70" s="228"/>
      <c r="DG70" s="228"/>
      <c r="DH70" s="228"/>
      <c r="DI70" s="228"/>
      <c r="DJ70" s="228"/>
      <c r="DK70" s="228"/>
      <c r="DL70" s="228"/>
      <c r="DM70" s="228"/>
      <c r="DN70" s="228"/>
      <c r="DO70" s="228"/>
      <c r="DP70" s="228"/>
      <c r="DQ70" s="228"/>
      <c r="DR70" s="228"/>
      <c r="DS70" s="228"/>
      <c r="DT70" s="228"/>
      <c r="DU70" s="228"/>
      <c r="DV70" s="228"/>
      <c r="DW70" s="228"/>
      <c r="DX70" s="228"/>
      <c r="DY70" s="228"/>
      <c r="DZ70" s="228"/>
      <c r="EA70" s="228"/>
      <c r="EB70" s="228"/>
      <c r="EC70" s="228"/>
      <c r="ED70" s="228"/>
      <c r="EE70" s="228"/>
      <c r="EF70" s="228"/>
      <c r="EG70" s="228"/>
      <c r="EH70" s="228"/>
      <c r="EI70" s="228"/>
      <c r="EJ70" s="228"/>
      <c r="EK70" s="228"/>
      <c r="EL70" s="228"/>
      <c r="EM70" s="228"/>
      <c r="EN70" s="228"/>
      <c r="EO70" s="228"/>
      <c r="EP70" s="228"/>
      <c r="EQ70" s="228"/>
      <c r="ER70" s="228"/>
      <c r="ES70" s="228"/>
    </row>
  </sheetData>
  <pageMargins left="1.08" right="0.7" top="1.02" bottom="0.75" header="0.44" footer="0.3"/>
  <pageSetup scale="10" orientation="landscape" r:id="rId1"/>
  <headerFooter>
    <oddHeader>&amp;LAECOM&amp;RB-&amp;P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U1503"/>
  <sheetViews>
    <sheetView showGridLines="0" topLeftCell="C1" zoomScaleNormal="100" zoomScaleSheetLayoutView="115" workbookViewId="0">
      <selection activeCell="DF10" sqref="DF10"/>
    </sheetView>
  </sheetViews>
  <sheetFormatPr defaultColWidth="9.109375" defaultRowHeight="13.2" x14ac:dyDescent="0.25"/>
  <cols>
    <col min="1" max="1" width="9.109375" style="53"/>
    <col min="2" max="2" width="30.5546875" style="4" customWidth="1"/>
    <col min="3" max="3" width="5.33203125" style="4" bestFit="1" customWidth="1"/>
    <col min="4" max="6" width="2.6640625" style="4" customWidth="1"/>
    <col min="7" max="7" width="4.44140625" style="4" customWidth="1"/>
    <col min="8" max="8" width="4.6640625" style="4" customWidth="1"/>
    <col min="9" max="9" width="7.5546875" style="4" customWidth="1"/>
    <col min="10" max="48" width="2.6640625" style="4" hidden="1" customWidth="1"/>
    <col min="49" max="87" width="3.33203125" style="4" hidden="1" customWidth="1"/>
    <col min="88" max="111" width="3.33203125" style="4" customWidth="1"/>
    <col min="112" max="112" width="3.5546875" style="6" customWidth="1"/>
    <col min="113" max="113" width="7.33203125" style="6" customWidth="1"/>
    <col min="114" max="114" width="4.109375" style="6" bestFit="1" customWidth="1"/>
    <col min="115" max="115" width="6.33203125" style="7" bestFit="1" customWidth="1"/>
    <col min="116" max="116" width="4" style="6" bestFit="1" customWidth="1"/>
    <col min="117" max="118" width="4" style="4" bestFit="1" customWidth="1"/>
    <col min="119" max="119" width="4.109375" style="4" bestFit="1" customWidth="1"/>
    <col min="120" max="120" width="4.44140625" style="4" bestFit="1" customWidth="1"/>
    <col min="121" max="122" width="4.6640625" style="4" bestFit="1" customWidth="1"/>
    <col min="123" max="124" width="5" style="4" bestFit="1" customWidth="1"/>
    <col min="125" max="128" width="4.88671875" style="4" bestFit="1" customWidth="1"/>
    <col min="129" max="132" width="5" style="4" bestFit="1" customWidth="1"/>
    <col min="133" max="134" width="5.33203125" style="4" bestFit="1" customWidth="1"/>
    <col min="135" max="138" width="5.109375" style="4" bestFit="1" customWidth="1"/>
    <col min="139" max="140" width="5.33203125" style="4" bestFit="1" customWidth="1"/>
    <col min="141" max="141" width="5" style="4" bestFit="1" customWidth="1"/>
    <col min="142" max="202" width="5" style="4" customWidth="1"/>
    <col min="203" max="203" width="9.88671875" style="4" customWidth="1"/>
    <col min="204" max="16384" width="9.109375" style="4"/>
  </cols>
  <sheetData>
    <row r="1" spans="1:203" x14ac:dyDescent="0.25">
      <c r="C1" s="434" t="s">
        <v>3</v>
      </c>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5"/>
    </row>
    <row r="2" spans="1:203" x14ac:dyDescent="0.25">
      <c r="A2" s="68"/>
      <c r="B2" t="s">
        <v>118</v>
      </c>
      <c r="C2" s="435" t="s">
        <v>52</v>
      </c>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3"/>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row>
    <row r="3" spans="1:203" x14ac:dyDescent="0.25">
      <c r="B3" s="6"/>
      <c r="C3" s="436"/>
      <c r="D3" s="436"/>
      <c r="E3" s="436"/>
      <c r="F3" s="436"/>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row>
    <row r="4" spans="1:203" s="106" customFormat="1" x14ac:dyDescent="0.25">
      <c r="A4" s="54"/>
      <c r="B4" s="433" t="s">
        <v>51</v>
      </c>
      <c r="C4" s="440" t="s">
        <v>4</v>
      </c>
      <c r="D4" s="440" t="s">
        <v>5</v>
      </c>
      <c r="E4" s="440" t="s">
        <v>6</v>
      </c>
      <c r="F4" s="429" t="s">
        <v>7</v>
      </c>
      <c r="G4" s="443" t="s">
        <v>119</v>
      </c>
      <c r="H4" s="443" t="s">
        <v>120</v>
      </c>
      <c r="I4" s="437" t="s">
        <v>47</v>
      </c>
      <c r="J4" s="441" t="s">
        <v>241</v>
      </c>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51"/>
      <c r="AY4" s="10"/>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110"/>
      <c r="DI4" s="110"/>
      <c r="DJ4" s="110"/>
      <c r="DK4" s="111"/>
      <c r="DL4" s="110"/>
    </row>
    <row r="5" spans="1:203" s="106" customFormat="1" x14ac:dyDescent="0.25">
      <c r="A5" s="54"/>
      <c r="B5" s="433"/>
      <c r="C5" s="440"/>
      <c r="D5" s="440"/>
      <c r="E5" s="440"/>
      <c r="F5" s="429"/>
      <c r="G5" s="444"/>
      <c r="H5" s="444"/>
      <c r="I5" s="438"/>
      <c r="J5" s="429" t="s">
        <v>54</v>
      </c>
      <c r="K5" s="430"/>
      <c r="L5" s="430"/>
      <c r="M5" s="430"/>
      <c r="N5" s="430"/>
      <c r="O5" s="431"/>
      <c r="P5" s="429">
        <v>2015</v>
      </c>
      <c r="Q5" s="430"/>
      <c r="R5" s="430"/>
      <c r="S5" s="430"/>
      <c r="T5" s="430"/>
      <c r="U5" s="430"/>
      <c r="V5" s="430"/>
      <c r="W5" s="430"/>
      <c r="X5" s="430"/>
      <c r="Y5" s="430"/>
      <c r="Z5" s="430"/>
      <c r="AA5" s="431"/>
      <c r="AB5" s="429">
        <v>2016</v>
      </c>
      <c r="AC5" s="430"/>
      <c r="AD5" s="430"/>
      <c r="AE5" s="430"/>
      <c r="AF5" s="430"/>
      <c r="AG5" s="430"/>
      <c r="AH5" s="430"/>
      <c r="AI5" s="430"/>
      <c r="AJ5" s="430"/>
      <c r="AK5" s="430"/>
      <c r="AL5" s="430"/>
      <c r="AM5" s="431"/>
      <c r="AN5" s="429">
        <v>2017</v>
      </c>
      <c r="AO5" s="430"/>
      <c r="AP5" s="430"/>
      <c r="AQ5" s="430"/>
      <c r="AR5" s="430"/>
      <c r="AS5" s="430"/>
      <c r="AT5" s="430"/>
      <c r="AU5" s="430"/>
      <c r="AV5" s="430"/>
      <c r="AW5" s="430"/>
      <c r="AX5" s="430"/>
      <c r="AY5" s="431"/>
      <c r="AZ5" s="432">
        <v>2018</v>
      </c>
      <c r="BA5" s="430"/>
      <c r="BB5" s="430"/>
      <c r="BC5" s="430"/>
      <c r="BD5" s="430"/>
      <c r="BE5" s="430"/>
      <c r="BF5" s="430"/>
      <c r="BG5" s="430"/>
      <c r="BH5" s="430"/>
      <c r="BI5" s="430"/>
      <c r="BJ5" s="430"/>
      <c r="BK5" s="431"/>
      <c r="BL5" s="432">
        <v>2019</v>
      </c>
      <c r="BM5" s="430"/>
      <c r="BN5" s="430"/>
      <c r="BO5" s="430"/>
      <c r="BP5" s="430"/>
      <c r="BQ5" s="430"/>
      <c r="BR5" s="430"/>
      <c r="BS5" s="430"/>
      <c r="BT5" s="430"/>
      <c r="BU5" s="430"/>
      <c r="BV5" s="430"/>
      <c r="BW5" s="431"/>
      <c r="BX5" s="432">
        <v>2020</v>
      </c>
      <c r="BY5" s="430"/>
      <c r="BZ5" s="430"/>
      <c r="CA5" s="430"/>
      <c r="CB5" s="430"/>
      <c r="CC5" s="430"/>
      <c r="CD5" s="430"/>
      <c r="CE5" s="430"/>
      <c r="CF5" s="430"/>
      <c r="CG5" s="430"/>
      <c r="CH5" s="430"/>
      <c r="CI5" s="431"/>
      <c r="CJ5" s="432">
        <v>2021</v>
      </c>
      <c r="CK5" s="430"/>
      <c r="CL5" s="430"/>
      <c r="CM5" s="430"/>
      <c r="CN5" s="430"/>
      <c r="CO5" s="430"/>
      <c r="CP5" s="430"/>
      <c r="CQ5" s="430"/>
      <c r="CR5" s="430"/>
      <c r="CS5" s="430"/>
      <c r="CT5" s="430"/>
      <c r="CU5" s="431"/>
      <c r="CV5" s="432">
        <v>2022</v>
      </c>
      <c r="CW5" s="430"/>
      <c r="CX5" s="430"/>
      <c r="CY5" s="430"/>
      <c r="CZ5" s="430"/>
      <c r="DA5" s="430"/>
      <c r="DB5" s="430"/>
      <c r="DC5" s="430"/>
      <c r="DD5" s="430"/>
      <c r="DE5" s="430"/>
      <c r="DF5" s="430"/>
      <c r="DG5" s="431"/>
      <c r="DH5" s="110"/>
      <c r="DI5" s="110"/>
      <c r="DJ5" s="110"/>
      <c r="DK5" s="111"/>
      <c r="DL5" s="110"/>
    </row>
    <row r="6" spans="1:203" s="106" customFormat="1" ht="16.8" x14ac:dyDescent="0.25">
      <c r="A6" s="70" t="s">
        <v>53</v>
      </c>
      <c r="B6" s="433"/>
      <c r="C6" s="440"/>
      <c r="D6" s="440"/>
      <c r="E6" s="440"/>
      <c r="F6" s="440"/>
      <c r="G6" s="445"/>
      <c r="H6" s="445"/>
      <c r="I6" s="439"/>
      <c r="J6" s="72">
        <v>1</v>
      </c>
      <c r="K6" s="73">
        <v>2</v>
      </c>
      <c r="L6" s="72">
        <v>3</v>
      </c>
      <c r="M6" s="72">
        <v>4</v>
      </c>
      <c r="N6" s="72">
        <v>5</v>
      </c>
      <c r="O6" s="73">
        <v>6</v>
      </c>
      <c r="P6" s="73">
        <v>7</v>
      </c>
      <c r="Q6" s="73">
        <v>8</v>
      </c>
      <c r="R6" s="72">
        <v>9</v>
      </c>
      <c r="S6" s="72">
        <v>10</v>
      </c>
      <c r="T6" s="72">
        <v>11</v>
      </c>
      <c r="U6" s="74">
        <v>12</v>
      </c>
      <c r="V6" s="75">
        <v>13</v>
      </c>
      <c r="W6" s="72">
        <v>14</v>
      </c>
      <c r="X6" s="72">
        <v>15</v>
      </c>
      <c r="Y6" s="72">
        <v>16</v>
      </c>
      <c r="Z6" s="72">
        <v>17</v>
      </c>
      <c r="AA6" s="72">
        <v>18</v>
      </c>
      <c r="AB6" s="72">
        <v>19</v>
      </c>
      <c r="AC6" s="72">
        <v>20</v>
      </c>
      <c r="AD6" s="72">
        <v>21</v>
      </c>
      <c r="AE6" s="72">
        <v>22</v>
      </c>
      <c r="AF6" s="72">
        <v>23</v>
      </c>
      <c r="AG6" s="74">
        <v>24</v>
      </c>
      <c r="AH6" s="75">
        <v>25</v>
      </c>
      <c r="AI6" s="72">
        <v>26</v>
      </c>
      <c r="AJ6" s="72">
        <v>27</v>
      </c>
      <c r="AK6" s="72">
        <v>28</v>
      </c>
      <c r="AL6" s="72">
        <v>29</v>
      </c>
      <c r="AM6" s="72">
        <v>30</v>
      </c>
      <c r="AN6" s="72">
        <v>31</v>
      </c>
      <c r="AO6" s="72">
        <v>32</v>
      </c>
      <c r="AP6" s="72">
        <v>33</v>
      </c>
      <c r="AQ6" s="72">
        <v>34</v>
      </c>
      <c r="AR6" s="72">
        <v>35</v>
      </c>
      <c r="AS6" s="74">
        <v>36</v>
      </c>
      <c r="AT6" s="76">
        <v>37</v>
      </c>
      <c r="AU6" s="77">
        <v>38</v>
      </c>
      <c r="AV6" s="77">
        <v>39</v>
      </c>
      <c r="AW6" s="77">
        <v>40</v>
      </c>
      <c r="AX6" s="77">
        <v>41</v>
      </c>
      <c r="AY6" s="77">
        <v>42</v>
      </c>
      <c r="AZ6" s="78">
        <f>1+AY6</f>
        <v>43</v>
      </c>
      <c r="BA6" s="78">
        <f t="shared" ref="BA6:BK6" si="0">1+AZ6</f>
        <v>44</v>
      </c>
      <c r="BB6" s="78">
        <f t="shared" si="0"/>
        <v>45</v>
      </c>
      <c r="BC6" s="78">
        <f t="shared" si="0"/>
        <v>46</v>
      </c>
      <c r="BD6" s="78">
        <f t="shared" si="0"/>
        <v>47</v>
      </c>
      <c r="BE6" s="78">
        <f t="shared" si="0"/>
        <v>48</v>
      </c>
      <c r="BF6" s="78">
        <f t="shared" si="0"/>
        <v>49</v>
      </c>
      <c r="BG6" s="78">
        <f t="shared" si="0"/>
        <v>50</v>
      </c>
      <c r="BH6" s="78">
        <f t="shared" si="0"/>
        <v>51</v>
      </c>
      <c r="BI6" s="78">
        <f t="shared" si="0"/>
        <v>52</v>
      </c>
      <c r="BJ6" s="78">
        <f t="shared" si="0"/>
        <v>53</v>
      </c>
      <c r="BK6" s="78">
        <f t="shared" si="0"/>
        <v>54</v>
      </c>
      <c r="BL6" s="78">
        <f>1+BK6</f>
        <v>55</v>
      </c>
      <c r="BM6" s="78">
        <f t="shared" ref="BM6:BW6" si="1">1+BL6</f>
        <v>56</v>
      </c>
      <c r="BN6" s="78">
        <f t="shared" si="1"/>
        <v>57</v>
      </c>
      <c r="BO6" s="78">
        <f t="shared" si="1"/>
        <v>58</v>
      </c>
      <c r="BP6" s="78">
        <f t="shared" si="1"/>
        <v>59</v>
      </c>
      <c r="BQ6" s="78">
        <f t="shared" si="1"/>
        <v>60</v>
      </c>
      <c r="BR6" s="78">
        <f t="shared" si="1"/>
        <v>61</v>
      </c>
      <c r="BS6" s="78">
        <f t="shared" si="1"/>
        <v>62</v>
      </c>
      <c r="BT6" s="78">
        <f t="shared" si="1"/>
        <v>63</v>
      </c>
      <c r="BU6" s="78">
        <f t="shared" si="1"/>
        <v>64</v>
      </c>
      <c r="BV6" s="78">
        <f t="shared" si="1"/>
        <v>65</v>
      </c>
      <c r="BW6" s="78">
        <f t="shared" si="1"/>
        <v>66</v>
      </c>
      <c r="BX6" s="78">
        <f>1+BW6</f>
        <v>67</v>
      </c>
      <c r="BY6" s="78">
        <f t="shared" ref="BY6:CI6" si="2">1+BX6</f>
        <v>68</v>
      </c>
      <c r="BZ6" s="78">
        <f t="shared" si="2"/>
        <v>69</v>
      </c>
      <c r="CA6" s="78">
        <f t="shared" si="2"/>
        <v>70</v>
      </c>
      <c r="CB6" s="78">
        <f t="shared" si="2"/>
        <v>71</v>
      </c>
      <c r="CC6" s="78">
        <f t="shared" si="2"/>
        <v>72</v>
      </c>
      <c r="CD6" s="78">
        <f t="shared" si="2"/>
        <v>73</v>
      </c>
      <c r="CE6" s="78">
        <f t="shared" si="2"/>
        <v>74</v>
      </c>
      <c r="CF6" s="78">
        <f t="shared" si="2"/>
        <v>75</v>
      </c>
      <c r="CG6" s="79">
        <f t="shared" si="2"/>
        <v>76</v>
      </c>
      <c r="CH6" s="79">
        <f t="shared" si="2"/>
        <v>77</v>
      </c>
      <c r="CI6" s="79">
        <f t="shared" si="2"/>
        <v>78</v>
      </c>
      <c r="CJ6" s="79">
        <f>1+CI6</f>
        <v>79</v>
      </c>
      <c r="CK6" s="79">
        <f t="shared" ref="CK6:CU6" si="3">1+CJ6</f>
        <v>80</v>
      </c>
      <c r="CL6" s="79">
        <f t="shared" si="3"/>
        <v>81</v>
      </c>
      <c r="CM6" s="79">
        <f t="shared" si="3"/>
        <v>82</v>
      </c>
      <c r="CN6" s="79">
        <f t="shared" si="3"/>
        <v>83</v>
      </c>
      <c r="CO6" s="79">
        <f t="shared" si="3"/>
        <v>84</v>
      </c>
      <c r="CP6" s="79">
        <f t="shared" si="3"/>
        <v>85</v>
      </c>
      <c r="CQ6" s="79">
        <f t="shared" si="3"/>
        <v>86</v>
      </c>
      <c r="CR6" s="79">
        <f t="shared" si="3"/>
        <v>87</v>
      </c>
      <c r="CS6" s="79">
        <f t="shared" si="3"/>
        <v>88</v>
      </c>
      <c r="CT6" s="79">
        <f t="shared" si="3"/>
        <v>89</v>
      </c>
      <c r="CU6" s="79">
        <f t="shared" si="3"/>
        <v>90</v>
      </c>
      <c r="CV6" s="79">
        <f>1+CU6</f>
        <v>91</v>
      </c>
      <c r="CW6" s="79">
        <f t="shared" ref="CW6:DG6" si="4">1+CV6</f>
        <v>92</v>
      </c>
      <c r="CX6" s="79">
        <f t="shared" si="4"/>
        <v>93</v>
      </c>
      <c r="CY6" s="79">
        <f t="shared" si="4"/>
        <v>94</v>
      </c>
      <c r="CZ6" s="79">
        <f t="shared" si="4"/>
        <v>95</v>
      </c>
      <c r="DA6" s="79">
        <f t="shared" si="4"/>
        <v>96</v>
      </c>
      <c r="DB6" s="79">
        <f t="shared" si="4"/>
        <v>97</v>
      </c>
      <c r="DC6" s="79">
        <f t="shared" si="4"/>
        <v>98</v>
      </c>
      <c r="DD6" s="79">
        <f t="shared" si="4"/>
        <v>99</v>
      </c>
      <c r="DE6" s="79">
        <f t="shared" si="4"/>
        <v>100</v>
      </c>
      <c r="DF6" s="79">
        <f t="shared" si="4"/>
        <v>101</v>
      </c>
      <c r="DG6" s="79">
        <f t="shared" si="4"/>
        <v>102</v>
      </c>
      <c r="DH6" s="80" t="s">
        <v>8</v>
      </c>
      <c r="DI6" s="81" t="s">
        <v>9</v>
      </c>
      <c r="DJ6" s="82" t="s">
        <v>10</v>
      </c>
      <c r="DK6" s="82" t="s">
        <v>11</v>
      </c>
      <c r="DL6" s="82" t="s">
        <v>12</v>
      </c>
      <c r="DM6" s="83" t="s">
        <v>13</v>
      </c>
      <c r="DN6" s="83" t="s">
        <v>14</v>
      </c>
      <c r="DO6" s="83" t="s">
        <v>15</v>
      </c>
      <c r="DP6" s="83" t="s">
        <v>16</v>
      </c>
      <c r="DQ6" s="83" t="s">
        <v>17</v>
      </c>
      <c r="DR6" s="83" t="s">
        <v>18</v>
      </c>
      <c r="DS6" s="84" t="s">
        <v>19</v>
      </c>
      <c r="DT6" s="83" t="s">
        <v>20</v>
      </c>
      <c r="DU6" s="83" t="s">
        <v>21</v>
      </c>
      <c r="DV6" s="85" t="s">
        <v>22</v>
      </c>
      <c r="DW6" s="85" t="s">
        <v>23</v>
      </c>
      <c r="DX6" s="85" t="s">
        <v>24</v>
      </c>
      <c r="DY6" s="85" t="s">
        <v>25</v>
      </c>
      <c r="DZ6" s="85" t="s">
        <v>26</v>
      </c>
      <c r="EA6" s="85" t="s">
        <v>27</v>
      </c>
      <c r="EB6" s="85" t="s">
        <v>28</v>
      </c>
      <c r="EC6" s="85" t="s">
        <v>29</v>
      </c>
      <c r="ED6" s="85" t="s">
        <v>30</v>
      </c>
      <c r="EE6" s="85" t="s">
        <v>31</v>
      </c>
      <c r="EF6" s="83" t="s">
        <v>32</v>
      </c>
      <c r="EG6" s="85" t="s">
        <v>33</v>
      </c>
      <c r="EH6" s="85" t="s">
        <v>34</v>
      </c>
      <c r="EI6" s="85" t="s">
        <v>35</v>
      </c>
      <c r="EJ6" s="86" t="s">
        <v>36</v>
      </c>
      <c r="EK6" s="86" t="s">
        <v>37</v>
      </c>
      <c r="EL6" s="86" t="s">
        <v>55</v>
      </c>
      <c r="EM6" s="86" t="s">
        <v>56</v>
      </c>
      <c r="EN6" s="86" t="s">
        <v>57</v>
      </c>
      <c r="EO6" s="86" t="s">
        <v>58</v>
      </c>
      <c r="EP6" s="86" t="s">
        <v>59</v>
      </c>
      <c r="EQ6" s="86" t="s">
        <v>60</v>
      </c>
      <c r="ER6" s="86" t="s">
        <v>61</v>
      </c>
      <c r="ES6" s="86" t="s">
        <v>62</v>
      </c>
      <c r="ET6" s="86" t="s">
        <v>63</v>
      </c>
      <c r="EU6" s="86" t="s">
        <v>64</v>
      </c>
      <c r="EV6" s="86" t="s">
        <v>65</v>
      </c>
      <c r="EW6" s="86" t="s">
        <v>66</v>
      </c>
      <c r="EX6" s="86" t="s">
        <v>67</v>
      </c>
      <c r="EY6" s="86" t="s">
        <v>68</v>
      </c>
      <c r="EZ6" s="86" t="s">
        <v>69</v>
      </c>
      <c r="FA6" s="86" t="s">
        <v>70</v>
      </c>
      <c r="FB6" s="86" t="s">
        <v>71</v>
      </c>
      <c r="FC6" s="86" t="s">
        <v>72</v>
      </c>
      <c r="FD6" s="86" t="s">
        <v>73</v>
      </c>
      <c r="FE6" s="86" t="s">
        <v>74</v>
      </c>
      <c r="FF6" s="86" t="s">
        <v>75</v>
      </c>
      <c r="FG6" s="86" t="s">
        <v>76</v>
      </c>
      <c r="FH6" s="86" t="s">
        <v>77</v>
      </c>
      <c r="FI6" s="86" t="s">
        <v>78</v>
      </c>
      <c r="FJ6" s="86" t="s">
        <v>79</v>
      </c>
      <c r="FK6" s="86" t="s">
        <v>80</v>
      </c>
      <c r="FL6" s="86" t="s">
        <v>81</v>
      </c>
      <c r="FM6" s="86" t="s">
        <v>82</v>
      </c>
      <c r="FN6" s="86" t="s">
        <v>83</v>
      </c>
      <c r="FO6" s="86" t="s">
        <v>84</v>
      </c>
      <c r="FP6" s="86" t="s">
        <v>85</v>
      </c>
      <c r="FQ6" s="86" t="s">
        <v>86</v>
      </c>
      <c r="FR6" s="86" t="s">
        <v>87</v>
      </c>
      <c r="FS6" s="86" t="s">
        <v>88</v>
      </c>
      <c r="FT6" s="86" t="s">
        <v>89</v>
      </c>
      <c r="FU6" s="86" t="s">
        <v>90</v>
      </c>
      <c r="FV6" s="86" t="s">
        <v>91</v>
      </c>
      <c r="FW6" s="86" t="s">
        <v>92</v>
      </c>
      <c r="FX6" s="86" t="s">
        <v>93</v>
      </c>
      <c r="FY6" s="86" t="s">
        <v>94</v>
      </c>
      <c r="FZ6" s="86" t="s">
        <v>95</v>
      </c>
      <c r="GA6" s="86" t="s">
        <v>96</v>
      </c>
      <c r="GB6" s="86" t="s">
        <v>97</v>
      </c>
      <c r="GC6" s="86" t="s">
        <v>98</v>
      </c>
      <c r="GD6" s="86" t="s">
        <v>99</v>
      </c>
      <c r="GE6" s="86" t="s">
        <v>100</v>
      </c>
      <c r="GF6" s="86" t="s">
        <v>101</v>
      </c>
      <c r="GG6" s="86" t="s">
        <v>102</v>
      </c>
      <c r="GH6" s="86" t="s">
        <v>103</v>
      </c>
      <c r="GI6" s="86" t="s">
        <v>104</v>
      </c>
      <c r="GJ6" s="86" t="s">
        <v>105</v>
      </c>
      <c r="GK6" s="86" t="s">
        <v>106</v>
      </c>
      <c r="GL6" s="86" t="s">
        <v>107</v>
      </c>
      <c r="GM6" s="86" t="s">
        <v>108</v>
      </c>
      <c r="GN6" s="86" t="s">
        <v>109</v>
      </c>
      <c r="GO6" s="86" t="s">
        <v>110</v>
      </c>
      <c r="GP6" s="86" t="s">
        <v>111</v>
      </c>
      <c r="GQ6" s="86" t="s">
        <v>112</v>
      </c>
      <c r="GR6" s="86" t="s">
        <v>113</v>
      </c>
      <c r="GS6" s="86" t="s">
        <v>114</v>
      </c>
      <c r="GT6" s="86" t="s">
        <v>115</v>
      </c>
      <c r="GU6" s="87" t="s">
        <v>116</v>
      </c>
    </row>
    <row r="7" spans="1:203" s="106" customFormat="1" x14ac:dyDescent="0.25">
      <c r="A7" s="63"/>
      <c r="B7" s="426" t="s">
        <v>39</v>
      </c>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8"/>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21">
        <f t="shared" ref="DH7:DH15" si="5">SUM(J7:U7)</f>
        <v>0</v>
      </c>
      <c r="DI7" s="21">
        <f t="shared" ref="DI7:DI15" si="6">SUM(K7:V7)</f>
        <v>0</v>
      </c>
      <c r="DJ7" s="21">
        <f t="shared" ref="DJ7:DJ15" si="7">SUM(L7:W7)</f>
        <v>0</v>
      </c>
      <c r="DK7" s="21">
        <f t="shared" ref="DK7:DK15" si="8">SUM(M7:X7)</f>
        <v>0</v>
      </c>
      <c r="DL7" s="21">
        <f t="shared" ref="DL7:DL15" si="9">SUM(N7:Y7)</f>
        <v>0</v>
      </c>
      <c r="DM7" s="21">
        <f t="shared" ref="DM7:DM15" si="10">SUM(O7:Z7)</f>
        <v>0</v>
      </c>
      <c r="DN7" s="21">
        <f t="shared" ref="DN7:DN15" si="11">SUM(P7:AA7)</f>
        <v>0</v>
      </c>
      <c r="DO7" s="21">
        <f t="shared" ref="DO7:DO15" si="12">SUM(Q7:AB7)</f>
        <v>0</v>
      </c>
      <c r="DP7" s="21">
        <f t="shared" ref="DP7:DP15" si="13">SUM(R7:AC7)</f>
        <v>0</v>
      </c>
      <c r="DQ7" s="21">
        <f t="shared" ref="DQ7:DQ15" si="14">SUM(S7:AD7)</f>
        <v>0</v>
      </c>
      <c r="DR7" s="21">
        <f t="shared" ref="DR7:DR15" si="15">SUM(T7:AE7)</f>
        <v>0</v>
      </c>
      <c r="DS7" s="21">
        <f t="shared" ref="DS7:DS15" si="16">SUM(U7:AF7)</f>
        <v>0</v>
      </c>
      <c r="DT7" s="21">
        <f t="shared" ref="DT7:DT15" si="17">SUM(V7:AG7)</f>
        <v>0</v>
      </c>
      <c r="DU7" s="21">
        <f t="shared" ref="DU7:DU15" si="18">SUM(W7:AH7)</f>
        <v>0</v>
      </c>
      <c r="DV7" s="21">
        <f t="shared" ref="DV7:DV15" si="19">SUM(X7:AI7)</f>
        <v>0</v>
      </c>
      <c r="DW7" s="21">
        <f t="shared" ref="DW7:DW15" si="20">SUM(Y7:AJ7)</f>
        <v>0</v>
      </c>
      <c r="DX7" s="21">
        <f t="shared" ref="DX7:DX15" si="21">SUM(Z7:AK7)</f>
        <v>0</v>
      </c>
      <c r="DY7" s="21">
        <f t="shared" ref="DY7:DY15" si="22">SUM(AA7:AL7)</f>
        <v>0</v>
      </c>
      <c r="DZ7" s="21">
        <f t="shared" ref="DZ7:DZ15" si="23">SUM(AB7:AM7)</f>
        <v>0</v>
      </c>
      <c r="EA7" s="21">
        <f t="shared" ref="EA7:EA15" si="24">SUM(AC7:AN7)</f>
        <v>0</v>
      </c>
      <c r="EB7" s="21">
        <f t="shared" ref="EB7:EB15" si="25">SUM(AD7:AO7)</f>
        <v>0</v>
      </c>
      <c r="EC7" s="21">
        <f t="shared" ref="EC7:EC15" si="26">SUM(AE7:AP7)</f>
        <v>0</v>
      </c>
      <c r="ED7" s="21">
        <f t="shared" ref="ED7:ED15" si="27">SUM(AF7:AQ7)</f>
        <v>0</v>
      </c>
      <c r="EE7" s="21">
        <f t="shared" ref="EE7:EE15" si="28">SUM(AG7:AR7)</f>
        <v>0</v>
      </c>
      <c r="EF7" s="21">
        <f t="shared" ref="EF7:EF15" si="29">SUM(AH7:AS7)</f>
        <v>0</v>
      </c>
      <c r="EG7" s="21">
        <f t="shared" ref="EG7:EG15" si="30">SUM(AI7:AT7)</f>
        <v>0</v>
      </c>
      <c r="EH7" s="21">
        <f t="shared" ref="EH7:EH15" si="31">SUM(AJ7:AU7)</f>
        <v>0</v>
      </c>
      <c r="EI7" s="21">
        <f t="shared" ref="EI7:EI15" si="32">SUM(AK7:AV7)</f>
        <v>0</v>
      </c>
      <c r="EJ7" s="21">
        <f t="shared" ref="EJ7:EJ15" si="33">SUM(AL7:AW7)</f>
        <v>0</v>
      </c>
      <c r="EK7" s="21">
        <f t="shared" ref="EK7:EK15" si="34">SUM(AM7:AX7)</f>
        <v>0</v>
      </c>
      <c r="EL7" s="21">
        <f t="shared" ref="EL7:EL15" si="35">SUM(AN7:AY7)</f>
        <v>0</v>
      </c>
      <c r="EM7" s="21">
        <f t="shared" ref="EM7:EM15" si="36">SUM(AO7:AZ7)</f>
        <v>0</v>
      </c>
      <c r="EN7" s="21">
        <f t="shared" ref="EN7:EN15" si="37">SUM(AP7:BA7)</f>
        <v>0</v>
      </c>
      <c r="EO7" s="21">
        <f t="shared" ref="EO7:EO15" si="38">SUM(AQ7:BB7)</f>
        <v>0</v>
      </c>
      <c r="EP7" s="21">
        <f t="shared" ref="EP7:EP15" si="39">SUM(AR7:BC7)</f>
        <v>0</v>
      </c>
      <c r="EQ7" s="21">
        <f t="shared" ref="EQ7:EQ15" si="40">SUM(AS7:BD7)</f>
        <v>0</v>
      </c>
      <c r="ER7" s="21">
        <f t="shared" ref="ER7:ER15" si="41">SUM(AT7:BE7)</f>
        <v>0</v>
      </c>
      <c r="ES7" s="21">
        <f t="shared" ref="ES7:ES15" si="42">SUM(AU7:BF7)</f>
        <v>0</v>
      </c>
      <c r="ET7" s="21">
        <f t="shared" ref="ET7:ET15" si="43">SUM(AV7:BG7)</f>
        <v>0</v>
      </c>
      <c r="EU7" s="21">
        <f t="shared" ref="EU7:EU15" si="44">SUM(AW7:BH7)</f>
        <v>0</v>
      </c>
      <c r="EV7" s="21">
        <f t="shared" ref="EV7:EV15" si="45">SUM(AX7:BI7)</f>
        <v>0</v>
      </c>
      <c r="EW7" s="21">
        <f t="shared" ref="EW7:EW15" si="46">SUM(AY7:BJ7)</f>
        <v>0</v>
      </c>
      <c r="EX7" s="21">
        <f t="shared" ref="EX7:EX15" si="47">SUM(AZ7:BK7)</f>
        <v>0</v>
      </c>
      <c r="EY7" s="21">
        <f t="shared" ref="EY7:EY15" si="48">SUM(BA7:BL7)</f>
        <v>0</v>
      </c>
      <c r="EZ7" s="21">
        <f t="shared" ref="EZ7:EZ15" si="49">SUM(BB7:BM7)</f>
        <v>0</v>
      </c>
      <c r="FA7" s="21">
        <f t="shared" ref="FA7:FA15" si="50">SUM(BC7:BN7)</f>
        <v>0</v>
      </c>
      <c r="FB7" s="21">
        <f t="shared" ref="FB7:FB15" si="51">SUM(BD7:BO7)</f>
        <v>0</v>
      </c>
      <c r="FC7" s="21">
        <f t="shared" ref="FC7:FC15" si="52">SUM(BE7:BP7)</f>
        <v>0</v>
      </c>
      <c r="FD7" s="21">
        <f t="shared" ref="FD7:FD15" si="53">SUM(BF7:BQ7)</f>
        <v>0</v>
      </c>
      <c r="FE7" s="21">
        <f t="shared" ref="FE7:FE15" si="54">SUM(BG7:BR7)</f>
        <v>0</v>
      </c>
      <c r="FF7" s="21">
        <f t="shared" ref="FF7:FF15" si="55">SUM(BH7:BS7)</f>
        <v>0</v>
      </c>
      <c r="FG7" s="21">
        <f t="shared" ref="FG7:FG15" si="56">SUM(BI7:BT7)</f>
        <v>0</v>
      </c>
      <c r="FH7" s="21">
        <f t="shared" ref="FH7:FH15" si="57">SUM(BJ7:BU7)</f>
        <v>0</v>
      </c>
      <c r="FI7" s="21">
        <f t="shared" ref="FI7:FI15" si="58">SUM(BK7:BV7)</f>
        <v>0</v>
      </c>
      <c r="FJ7" s="21">
        <f t="shared" ref="FJ7:FJ15" si="59">SUM(BL7:BW7)</f>
        <v>0</v>
      </c>
      <c r="FK7" s="21">
        <f t="shared" ref="FK7:FK15" si="60">SUM(BM7:BX7)</f>
        <v>0</v>
      </c>
      <c r="FL7" s="21">
        <f t="shared" ref="FL7:FL15" si="61">SUM(BN7:BY7)</f>
        <v>0</v>
      </c>
      <c r="FM7" s="21">
        <f t="shared" ref="FM7:FM15" si="62">SUM(BO7:BZ7)</f>
        <v>0</v>
      </c>
      <c r="FN7" s="21">
        <f t="shared" ref="FN7:FN15" si="63">SUM(BP7:CA7)</f>
        <v>0</v>
      </c>
      <c r="FO7" s="21">
        <f t="shared" ref="FO7:FO15" si="64">SUM(BQ7:CB7)</f>
        <v>0</v>
      </c>
      <c r="FP7" s="21">
        <f t="shared" ref="FP7:FP15" si="65">SUM(BR7:CC7)</f>
        <v>0</v>
      </c>
      <c r="FQ7" s="21">
        <f t="shared" ref="FQ7:FQ15" si="66">SUM(BS7:CD7)</f>
        <v>0</v>
      </c>
      <c r="FR7" s="21">
        <f t="shared" ref="FR7:FR15" si="67">SUM(BT7:CE7)</f>
        <v>0</v>
      </c>
      <c r="FS7" s="21">
        <f t="shared" ref="FS7:FS15" si="68">SUM(BU7:CF7)</f>
        <v>0</v>
      </c>
      <c r="FT7" s="21">
        <f t="shared" ref="FT7:FT15" si="69">SUM(BV7:CG7)</f>
        <v>0</v>
      </c>
      <c r="FU7" s="21">
        <f t="shared" ref="FU7:FU15" si="70">SUM(BW7:CH7)</f>
        <v>0</v>
      </c>
      <c r="FV7" s="21">
        <f t="shared" ref="FV7:FV15" si="71">SUM(BX7:CI7)</f>
        <v>0</v>
      </c>
      <c r="FW7" s="21">
        <f t="shared" ref="FW7:FW15" si="72">SUM(BY7:CJ7)</f>
        <v>0</v>
      </c>
      <c r="FX7" s="21">
        <f t="shared" ref="FX7:FX15" si="73">SUM(BZ7:CK7)</f>
        <v>0</v>
      </c>
      <c r="FY7" s="21">
        <f t="shared" ref="FY7:FY15" si="74">SUM(CA7:CL7)</f>
        <v>0</v>
      </c>
      <c r="FZ7" s="21">
        <f t="shared" ref="FZ7:FZ15" si="75">SUM(CB7:CM7)</f>
        <v>0</v>
      </c>
      <c r="GA7" s="21">
        <f t="shared" ref="GA7:GA15" si="76">SUM(CC7:CN7)</f>
        <v>0</v>
      </c>
      <c r="GB7" s="21">
        <f t="shared" ref="GB7:GB15" si="77">SUM(CD7:CO7)</f>
        <v>0</v>
      </c>
      <c r="GC7" s="21">
        <f t="shared" ref="GC7:GC15" si="78">SUM(CE7:CP7)</f>
        <v>0</v>
      </c>
      <c r="GD7" s="21">
        <f t="shared" ref="GD7:GD15" si="79">SUM(CF7:CQ7)</f>
        <v>0</v>
      </c>
      <c r="GE7" s="21">
        <f t="shared" ref="GE7:GE15" si="80">SUM(CG7:CR7)</f>
        <v>0</v>
      </c>
      <c r="GF7" s="21">
        <f t="shared" ref="GF7:GF15" si="81">SUM(CH7:CS7)</f>
        <v>0</v>
      </c>
      <c r="GG7" s="21">
        <f t="shared" ref="GG7:GG15" si="82">SUM(CI7:CT7)</f>
        <v>0</v>
      </c>
      <c r="GH7" s="21">
        <f t="shared" ref="GH7:GH15" si="83">SUM(CJ7:CU7)</f>
        <v>0</v>
      </c>
      <c r="GI7" s="21">
        <f t="shared" ref="GI7:GI15" si="84">SUM(CK7:CV7)</f>
        <v>0</v>
      </c>
      <c r="GJ7" s="21">
        <f t="shared" ref="GJ7:GJ15" si="85">SUM(CL7:CW7)</f>
        <v>0</v>
      </c>
      <c r="GK7" s="21">
        <f t="shared" ref="GK7:GK15" si="86">SUM(CM7:CX7)</f>
        <v>0</v>
      </c>
      <c r="GL7" s="21">
        <f t="shared" ref="GL7:GL15" si="87">SUM(CN7:CY7)</f>
        <v>0</v>
      </c>
      <c r="GM7" s="21">
        <f t="shared" ref="GM7:GM15" si="88">SUM(CO7:CZ7)</f>
        <v>0</v>
      </c>
      <c r="GN7" s="21">
        <f t="shared" ref="GN7:GN15" si="89">SUM(CP7:DA7)</f>
        <v>0</v>
      </c>
      <c r="GO7" s="21">
        <f t="shared" ref="GO7:GO15" si="90">SUM(CQ7:DB7)</f>
        <v>0</v>
      </c>
      <c r="GP7" s="21">
        <f t="shared" ref="GP7:GP15" si="91">SUM(CR7:DC7)</f>
        <v>0</v>
      </c>
      <c r="GQ7" s="21">
        <f t="shared" ref="GQ7:GQ15" si="92">SUM(CS7:DD7)</f>
        <v>0</v>
      </c>
      <c r="GR7" s="21">
        <f t="shared" ref="GR7:GR15" si="93">SUM(CT7:DE7)</f>
        <v>0</v>
      </c>
      <c r="GS7" s="21">
        <f t="shared" ref="GS7:GS15" si="94">SUM(CU7:DF7)</f>
        <v>0</v>
      </c>
      <c r="GT7" s="21">
        <f t="shared" ref="GT7:GT15" si="95">SUM(CV7:DG7)</f>
        <v>0</v>
      </c>
      <c r="GU7" s="23">
        <f t="shared" ref="GU7:GU15" si="96">SUM(J7:CF7)</f>
        <v>0</v>
      </c>
    </row>
    <row r="8" spans="1:203" s="106" customFormat="1" x14ac:dyDescent="0.25">
      <c r="A8" s="63">
        <v>21</v>
      </c>
      <c r="B8" s="24" t="s">
        <v>48</v>
      </c>
      <c r="C8" s="96">
        <v>400</v>
      </c>
      <c r="D8" s="64" t="s">
        <v>117</v>
      </c>
      <c r="E8" s="64"/>
      <c r="F8" s="94"/>
      <c r="G8" s="94"/>
      <c r="H8" s="94"/>
      <c r="I8" s="94">
        <v>10</v>
      </c>
      <c r="J8" s="99"/>
      <c r="K8" s="99"/>
      <c r="L8" s="99"/>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v>1</v>
      </c>
      <c r="AW8" s="92">
        <v>1</v>
      </c>
      <c r="AX8" s="92">
        <v>1</v>
      </c>
      <c r="AY8" s="92">
        <v>1</v>
      </c>
      <c r="AZ8" s="92">
        <v>1</v>
      </c>
      <c r="BA8" s="92">
        <v>1</v>
      </c>
      <c r="BB8" s="92">
        <v>1</v>
      </c>
      <c r="BC8" s="92">
        <v>1</v>
      </c>
      <c r="BD8" s="92">
        <v>1</v>
      </c>
      <c r="BE8" s="92">
        <v>1</v>
      </c>
      <c r="BF8" s="92">
        <v>1</v>
      </c>
      <c r="BG8" s="92">
        <v>1</v>
      </c>
      <c r="BH8" s="92">
        <v>1</v>
      </c>
      <c r="BI8" s="92">
        <v>1</v>
      </c>
      <c r="BJ8" s="92">
        <v>1</v>
      </c>
      <c r="BK8" s="92">
        <v>1</v>
      </c>
      <c r="BL8" s="92">
        <v>1</v>
      </c>
      <c r="BM8" s="92">
        <v>1</v>
      </c>
      <c r="BN8" s="92">
        <v>1</v>
      </c>
      <c r="BO8" s="92">
        <v>1</v>
      </c>
      <c r="BP8" s="92">
        <v>1</v>
      </c>
      <c r="BQ8" s="92">
        <v>1</v>
      </c>
      <c r="BR8" s="92">
        <v>1</v>
      </c>
      <c r="BS8" s="92">
        <v>1</v>
      </c>
      <c r="BT8" s="92">
        <v>1</v>
      </c>
      <c r="BU8" s="92">
        <v>1</v>
      </c>
      <c r="BV8" s="92">
        <v>1</v>
      </c>
      <c r="BW8" s="92">
        <v>1</v>
      </c>
      <c r="BX8" s="92">
        <v>1</v>
      </c>
      <c r="BY8" s="92">
        <v>1</v>
      </c>
      <c r="BZ8" s="92">
        <v>1</v>
      </c>
      <c r="CA8" s="92">
        <v>1</v>
      </c>
      <c r="CB8" s="92">
        <v>1</v>
      </c>
      <c r="CC8" s="92">
        <v>1</v>
      </c>
      <c r="CD8" s="92">
        <v>1</v>
      </c>
      <c r="CE8" s="92">
        <v>1</v>
      </c>
      <c r="CF8" s="92">
        <v>1</v>
      </c>
      <c r="CG8" s="92">
        <v>1</v>
      </c>
      <c r="CH8" s="92">
        <v>1</v>
      </c>
      <c r="CI8" s="92">
        <v>1</v>
      </c>
      <c r="CJ8" s="92">
        <v>1</v>
      </c>
      <c r="CK8" s="92">
        <v>1</v>
      </c>
      <c r="CL8" s="92">
        <v>1</v>
      </c>
      <c r="CM8" s="92">
        <v>1</v>
      </c>
      <c r="CN8" s="92">
        <v>1</v>
      </c>
      <c r="CO8" s="92">
        <v>1</v>
      </c>
      <c r="CP8" s="92">
        <v>1</v>
      </c>
      <c r="CQ8" s="92">
        <v>1</v>
      </c>
      <c r="CR8" s="92">
        <v>1</v>
      </c>
      <c r="CS8" s="92">
        <v>1</v>
      </c>
      <c r="CT8" s="92">
        <v>1</v>
      </c>
      <c r="CU8" s="92">
        <v>1</v>
      </c>
      <c r="CV8" s="92">
        <v>1</v>
      </c>
      <c r="CW8" s="92">
        <v>1</v>
      </c>
      <c r="CX8" s="92">
        <v>1</v>
      </c>
      <c r="CY8" s="92">
        <v>1</v>
      </c>
      <c r="CZ8" s="92">
        <v>1</v>
      </c>
      <c r="DA8" s="92">
        <v>1</v>
      </c>
      <c r="DB8" s="92">
        <v>1</v>
      </c>
      <c r="DC8" s="92">
        <v>1</v>
      </c>
      <c r="DD8" s="92">
        <v>1</v>
      </c>
      <c r="DE8" s="92">
        <v>1</v>
      </c>
      <c r="DF8" s="92">
        <v>1</v>
      </c>
      <c r="DG8" s="92">
        <v>1</v>
      </c>
      <c r="DH8" s="21">
        <f t="shared" si="5"/>
        <v>0</v>
      </c>
      <c r="DI8" s="21">
        <f t="shared" si="6"/>
        <v>0</v>
      </c>
      <c r="DJ8" s="21">
        <f t="shared" si="7"/>
        <v>0</v>
      </c>
      <c r="DK8" s="21">
        <f t="shared" si="8"/>
        <v>0</v>
      </c>
      <c r="DL8" s="21">
        <f t="shared" si="9"/>
        <v>0</v>
      </c>
      <c r="DM8" s="21">
        <f t="shared" si="10"/>
        <v>0</v>
      </c>
      <c r="DN8" s="21">
        <f t="shared" si="11"/>
        <v>0</v>
      </c>
      <c r="DO8" s="21">
        <f t="shared" si="12"/>
        <v>0</v>
      </c>
      <c r="DP8" s="21">
        <f t="shared" si="13"/>
        <v>0</v>
      </c>
      <c r="DQ8" s="21">
        <f t="shared" si="14"/>
        <v>0</v>
      </c>
      <c r="DR8" s="21">
        <f t="shared" si="15"/>
        <v>0</v>
      </c>
      <c r="DS8" s="21">
        <f t="shared" si="16"/>
        <v>0</v>
      </c>
      <c r="DT8" s="21">
        <f t="shared" si="17"/>
        <v>0</v>
      </c>
      <c r="DU8" s="21">
        <f t="shared" si="18"/>
        <v>0</v>
      </c>
      <c r="DV8" s="21">
        <f t="shared" si="19"/>
        <v>0</v>
      </c>
      <c r="DW8" s="21">
        <f t="shared" si="20"/>
        <v>0</v>
      </c>
      <c r="DX8" s="21">
        <f t="shared" si="21"/>
        <v>0</v>
      </c>
      <c r="DY8" s="21">
        <f t="shared" si="22"/>
        <v>0</v>
      </c>
      <c r="DZ8" s="21">
        <f t="shared" si="23"/>
        <v>0</v>
      </c>
      <c r="EA8" s="21">
        <f t="shared" si="24"/>
        <v>0</v>
      </c>
      <c r="EB8" s="21">
        <f t="shared" si="25"/>
        <v>0</v>
      </c>
      <c r="EC8" s="21">
        <f t="shared" si="26"/>
        <v>0</v>
      </c>
      <c r="ED8" s="21">
        <f t="shared" si="27"/>
        <v>0</v>
      </c>
      <c r="EE8" s="21">
        <f t="shared" si="28"/>
        <v>0</v>
      </c>
      <c r="EF8" s="21">
        <f t="shared" si="29"/>
        <v>0</v>
      </c>
      <c r="EG8" s="21">
        <f t="shared" si="30"/>
        <v>0</v>
      </c>
      <c r="EH8" s="21">
        <f t="shared" si="31"/>
        <v>0</v>
      </c>
      <c r="EI8" s="21">
        <f t="shared" si="32"/>
        <v>1</v>
      </c>
      <c r="EJ8" s="21">
        <f t="shared" si="33"/>
        <v>2</v>
      </c>
      <c r="EK8" s="21">
        <f t="shared" si="34"/>
        <v>3</v>
      </c>
      <c r="EL8" s="21">
        <f t="shared" si="35"/>
        <v>4</v>
      </c>
      <c r="EM8" s="21">
        <f t="shared" si="36"/>
        <v>5</v>
      </c>
      <c r="EN8" s="21">
        <f t="shared" si="37"/>
        <v>6</v>
      </c>
      <c r="EO8" s="21">
        <f t="shared" si="38"/>
        <v>7</v>
      </c>
      <c r="EP8" s="21">
        <f t="shared" si="39"/>
        <v>8</v>
      </c>
      <c r="EQ8" s="21">
        <f t="shared" si="40"/>
        <v>9</v>
      </c>
      <c r="ER8" s="21">
        <f t="shared" si="41"/>
        <v>10</v>
      </c>
      <c r="ES8" s="21">
        <f t="shared" si="42"/>
        <v>11</v>
      </c>
      <c r="ET8" s="21">
        <f t="shared" si="43"/>
        <v>12</v>
      </c>
      <c r="EU8" s="21">
        <f t="shared" si="44"/>
        <v>12</v>
      </c>
      <c r="EV8" s="21">
        <f t="shared" si="45"/>
        <v>12</v>
      </c>
      <c r="EW8" s="21">
        <f t="shared" si="46"/>
        <v>12</v>
      </c>
      <c r="EX8" s="21">
        <f t="shared" si="47"/>
        <v>12</v>
      </c>
      <c r="EY8" s="21">
        <f t="shared" si="48"/>
        <v>12</v>
      </c>
      <c r="EZ8" s="21">
        <f t="shared" si="49"/>
        <v>12</v>
      </c>
      <c r="FA8" s="21">
        <f t="shared" si="50"/>
        <v>12</v>
      </c>
      <c r="FB8" s="21">
        <f t="shared" si="51"/>
        <v>12</v>
      </c>
      <c r="FC8" s="21">
        <f t="shared" si="52"/>
        <v>12</v>
      </c>
      <c r="FD8" s="21">
        <f t="shared" si="53"/>
        <v>12</v>
      </c>
      <c r="FE8" s="21">
        <f t="shared" si="54"/>
        <v>12</v>
      </c>
      <c r="FF8" s="21">
        <f t="shared" si="55"/>
        <v>12</v>
      </c>
      <c r="FG8" s="21">
        <f t="shared" si="56"/>
        <v>12</v>
      </c>
      <c r="FH8" s="21">
        <f t="shared" si="57"/>
        <v>12</v>
      </c>
      <c r="FI8" s="21">
        <f t="shared" si="58"/>
        <v>12</v>
      </c>
      <c r="FJ8" s="21">
        <f t="shared" si="59"/>
        <v>12</v>
      </c>
      <c r="FK8" s="21">
        <f t="shared" si="60"/>
        <v>12</v>
      </c>
      <c r="FL8" s="21">
        <f t="shared" si="61"/>
        <v>12</v>
      </c>
      <c r="FM8" s="21">
        <f t="shared" si="62"/>
        <v>12</v>
      </c>
      <c r="FN8" s="21">
        <f t="shared" si="63"/>
        <v>12</v>
      </c>
      <c r="FO8" s="21">
        <f t="shared" si="64"/>
        <v>12</v>
      </c>
      <c r="FP8" s="21">
        <f t="shared" si="65"/>
        <v>12</v>
      </c>
      <c r="FQ8" s="21">
        <f t="shared" si="66"/>
        <v>12</v>
      </c>
      <c r="FR8" s="21">
        <f t="shared" si="67"/>
        <v>12</v>
      </c>
      <c r="FS8" s="21">
        <f t="shared" si="68"/>
        <v>12</v>
      </c>
      <c r="FT8" s="21">
        <f t="shared" si="69"/>
        <v>12</v>
      </c>
      <c r="FU8" s="21">
        <f t="shared" si="70"/>
        <v>12</v>
      </c>
      <c r="FV8" s="21">
        <f t="shared" si="71"/>
        <v>12</v>
      </c>
      <c r="FW8" s="21">
        <f t="shared" si="72"/>
        <v>12</v>
      </c>
      <c r="FX8" s="21">
        <f t="shared" si="73"/>
        <v>12</v>
      </c>
      <c r="FY8" s="21">
        <f t="shared" si="74"/>
        <v>12</v>
      </c>
      <c r="FZ8" s="21">
        <f t="shared" si="75"/>
        <v>12</v>
      </c>
      <c r="GA8" s="21">
        <f t="shared" si="76"/>
        <v>12</v>
      </c>
      <c r="GB8" s="21">
        <f t="shared" si="77"/>
        <v>12</v>
      </c>
      <c r="GC8" s="21">
        <f t="shared" si="78"/>
        <v>12</v>
      </c>
      <c r="GD8" s="21">
        <f t="shared" si="79"/>
        <v>12</v>
      </c>
      <c r="GE8" s="21">
        <f t="shared" si="80"/>
        <v>12</v>
      </c>
      <c r="GF8" s="21">
        <f t="shared" si="81"/>
        <v>12</v>
      </c>
      <c r="GG8" s="21">
        <f t="shared" si="82"/>
        <v>12</v>
      </c>
      <c r="GH8" s="21">
        <f t="shared" si="83"/>
        <v>12</v>
      </c>
      <c r="GI8" s="21">
        <f t="shared" si="84"/>
        <v>12</v>
      </c>
      <c r="GJ8" s="21">
        <f t="shared" si="85"/>
        <v>12</v>
      </c>
      <c r="GK8" s="21">
        <f t="shared" si="86"/>
        <v>12</v>
      </c>
      <c r="GL8" s="21">
        <f t="shared" si="87"/>
        <v>12</v>
      </c>
      <c r="GM8" s="21">
        <f t="shared" si="88"/>
        <v>12</v>
      </c>
      <c r="GN8" s="21">
        <f t="shared" si="89"/>
        <v>12</v>
      </c>
      <c r="GO8" s="21">
        <f t="shared" si="90"/>
        <v>12</v>
      </c>
      <c r="GP8" s="21">
        <f t="shared" si="91"/>
        <v>12</v>
      </c>
      <c r="GQ8" s="21">
        <f t="shared" si="92"/>
        <v>12</v>
      </c>
      <c r="GR8" s="21">
        <f t="shared" si="93"/>
        <v>12</v>
      </c>
      <c r="GS8" s="21">
        <f t="shared" si="94"/>
        <v>12</v>
      </c>
      <c r="GT8" s="21">
        <f t="shared" si="95"/>
        <v>12</v>
      </c>
      <c r="GU8" s="23">
        <f t="shared" si="96"/>
        <v>37</v>
      </c>
    </row>
    <row r="9" spans="1:203" s="106" customFormat="1" x14ac:dyDescent="0.25">
      <c r="A9" s="63">
        <v>22</v>
      </c>
      <c r="B9" s="24" t="s">
        <v>122</v>
      </c>
      <c r="C9" s="96">
        <v>400</v>
      </c>
      <c r="D9" s="64" t="s">
        <v>117</v>
      </c>
      <c r="E9" s="64"/>
      <c r="F9" s="94"/>
      <c r="G9" s="94"/>
      <c r="H9" s="94"/>
      <c r="I9" s="94">
        <v>150</v>
      </c>
      <c r="J9" s="99"/>
      <c r="K9" s="99"/>
      <c r="L9" s="99"/>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v>1</v>
      </c>
      <c r="AW9" s="92">
        <v>1</v>
      </c>
      <c r="AX9" s="92">
        <v>1</v>
      </c>
      <c r="AY9" s="92">
        <v>1</v>
      </c>
      <c r="AZ9" s="92">
        <v>1</v>
      </c>
      <c r="BA9" s="92">
        <v>1</v>
      </c>
      <c r="BB9" s="92">
        <v>1</v>
      </c>
      <c r="BC9" s="92">
        <v>1</v>
      </c>
      <c r="BD9" s="92">
        <v>1</v>
      </c>
      <c r="BE9" s="92">
        <v>1</v>
      </c>
      <c r="BF9" s="92">
        <v>1</v>
      </c>
      <c r="BG9" s="92">
        <v>1</v>
      </c>
      <c r="BH9" s="92">
        <v>1</v>
      </c>
      <c r="BI9" s="92">
        <v>1</v>
      </c>
      <c r="BJ9" s="92">
        <v>1</v>
      </c>
      <c r="BK9" s="92">
        <v>1</v>
      </c>
      <c r="BL9" s="92">
        <v>1</v>
      </c>
      <c r="BM9" s="92">
        <v>1</v>
      </c>
      <c r="BN9" s="92">
        <v>1</v>
      </c>
      <c r="BO9" s="92">
        <v>1</v>
      </c>
      <c r="BP9" s="92">
        <v>1</v>
      </c>
      <c r="BQ9" s="92">
        <v>1</v>
      </c>
      <c r="BR9" s="92">
        <v>1</v>
      </c>
      <c r="BS9" s="92">
        <v>1</v>
      </c>
      <c r="BT9" s="92">
        <v>1</v>
      </c>
      <c r="BU9" s="92">
        <v>1</v>
      </c>
      <c r="BV9" s="92">
        <v>1</v>
      </c>
      <c r="BW9" s="92">
        <v>1</v>
      </c>
      <c r="BX9" s="92">
        <v>1</v>
      </c>
      <c r="BY9" s="92">
        <v>1</v>
      </c>
      <c r="BZ9" s="92">
        <v>1</v>
      </c>
      <c r="CA9" s="92">
        <v>1</v>
      </c>
      <c r="CB9" s="92">
        <v>1</v>
      </c>
      <c r="CC9" s="92">
        <v>1</v>
      </c>
      <c r="CD9" s="92">
        <v>1</v>
      </c>
      <c r="CE9" s="92">
        <v>1</v>
      </c>
      <c r="CF9" s="92">
        <v>1</v>
      </c>
      <c r="CG9" s="92">
        <v>1</v>
      </c>
      <c r="CH9" s="92">
        <v>1</v>
      </c>
      <c r="CI9" s="92">
        <v>1</v>
      </c>
      <c r="CJ9" s="92">
        <v>1</v>
      </c>
      <c r="CK9" s="92">
        <v>1</v>
      </c>
      <c r="CL9" s="92">
        <v>1</v>
      </c>
      <c r="CM9" s="92">
        <v>1</v>
      </c>
      <c r="CN9" s="92">
        <v>1</v>
      </c>
      <c r="CO9" s="92">
        <v>1</v>
      </c>
      <c r="CP9" s="92">
        <v>1</v>
      </c>
      <c r="CQ9" s="92">
        <v>1</v>
      </c>
      <c r="CR9" s="92">
        <v>1</v>
      </c>
      <c r="CS9" s="92">
        <v>1</v>
      </c>
      <c r="CT9" s="92">
        <v>1</v>
      </c>
      <c r="CU9" s="92">
        <v>1</v>
      </c>
      <c r="CV9" s="92">
        <v>1</v>
      </c>
      <c r="CW9" s="92">
        <v>1</v>
      </c>
      <c r="CX9" s="92">
        <v>1</v>
      </c>
      <c r="CY9" s="92">
        <v>1</v>
      </c>
      <c r="CZ9" s="92">
        <v>1</v>
      </c>
      <c r="DA9" s="92">
        <v>1</v>
      </c>
      <c r="DB9" s="92">
        <v>1</v>
      </c>
      <c r="DC9" s="92">
        <v>1</v>
      </c>
      <c r="DD9" s="92">
        <v>1</v>
      </c>
      <c r="DE9" s="92">
        <v>1</v>
      </c>
      <c r="DF9" s="92">
        <v>1</v>
      </c>
      <c r="DG9" s="92">
        <v>1</v>
      </c>
      <c r="DH9" s="21">
        <f t="shared" si="5"/>
        <v>0</v>
      </c>
      <c r="DI9" s="21">
        <f t="shared" si="6"/>
        <v>0</v>
      </c>
      <c r="DJ9" s="21">
        <f t="shared" si="7"/>
        <v>0</v>
      </c>
      <c r="DK9" s="21">
        <f t="shared" si="8"/>
        <v>0</v>
      </c>
      <c r="DL9" s="21">
        <f t="shared" si="9"/>
        <v>0</v>
      </c>
      <c r="DM9" s="21">
        <f t="shared" si="10"/>
        <v>0</v>
      </c>
      <c r="DN9" s="21">
        <f t="shared" si="11"/>
        <v>0</v>
      </c>
      <c r="DO9" s="21">
        <f t="shared" si="12"/>
        <v>0</v>
      </c>
      <c r="DP9" s="21">
        <f t="shared" si="13"/>
        <v>0</v>
      </c>
      <c r="DQ9" s="21">
        <f t="shared" si="14"/>
        <v>0</v>
      </c>
      <c r="DR9" s="21">
        <f t="shared" si="15"/>
        <v>0</v>
      </c>
      <c r="DS9" s="21">
        <f t="shared" si="16"/>
        <v>0</v>
      </c>
      <c r="DT9" s="21">
        <f t="shared" si="17"/>
        <v>0</v>
      </c>
      <c r="DU9" s="21">
        <f t="shared" si="18"/>
        <v>0</v>
      </c>
      <c r="DV9" s="21">
        <f t="shared" si="19"/>
        <v>0</v>
      </c>
      <c r="DW9" s="21">
        <f t="shared" si="20"/>
        <v>0</v>
      </c>
      <c r="DX9" s="21">
        <f t="shared" si="21"/>
        <v>0</v>
      </c>
      <c r="DY9" s="21">
        <f t="shared" si="22"/>
        <v>0</v>
      </c>
      <c r="DZ9" s="21">
        <f t="shared" si="23"/>
        <v>0</v>
      </c>
      <c r="EA9" s="21">
        <f t="shared" si="24"/>
        <v>0</v>
      </c>
      <c r="EB9" s="21">
        <f t="shared" si="25"/>
        <v>0</v>
      </c>
      <c r="EC9" s="21">
        <f t="shared" si="26"/>
        <v>0</v>
      </c>
      <c r="ED9" s="21">
        <f t="shared" si="27"/>
        <v>0</v>
      </c>
      <c r="EE9" s="21">
        <f t="shared" si="28"/>
        <v>0</v>
      </c>
      <c r="EF9" s="21">
        <f t="shared" si="29"/>
        <v>0</v>
      </c>
      <c r="EG9" s="21">
        <f t="shared" si="30"/>
        <v>0</v>
      </c>
      <c r="EH9" s="21">
        <f t="shared" si="31"/>
        <v>0</v>
      </c>
      <c r="EI9" s="21">
        <f t="shared" si="32"/>
        <v>1</v>
      </c>
      <c r="EJ9" s="21">
        <f t="shared" si="33"/>
        <v>2</v>
      </c>
      <c r="EK9" s="21">
        <f t="shared" si="34"/>
        <v>3</v>
      </c>
      <c r="EL9" s="21">
        <f t="shared" si="35"/>
        <v>4</v>
      </c>
      <c r="EM9" s="21">
        <f t="shared" si="36"/>
        <v>5</v>
      </c>
      <c r="EN9" s="21">
        <f t="shared" si="37"/>
        <v>6</v>
      </c>
      <c r="EO9" s="21">
        <f t="shared" si="38"/>
        <v>7</v>
      </c>
      <c r="EP9" s="21">
        <f t="shared" si="39"/>
        <v>8</v>
      </c>
      <c r="EQ9" s="21">
        <f t="shared" si="40"/>
        <v>9</v>
      </c>
      <c r="ER9" s="21">
        <f t="shared" si="41"/>
        <v>10</v>
      </c>
      <c r="ES9" s="21">
        <f t="shared" si="42"/>
        <v>11</v>
      </c>
      <c r="ET9" s="21">
        <f t="shared" si="43"/>
        <v>12</v>
      </c>
      <c r="EU9" s="21">
        <f t="shared" si="44"/>
        <v>12</v>
      </c>
      <c r="EV9" s="21">
        <f t="shared" si="45"/>
        <v>12</v>
      </c>
      <c r="EW9" s="21">
        <f t="shared" si="46"/>
        <v>12</v>
      </c>
      <c r="EX9" s="21">
        <f t="shared" si="47"/>
        <v>12</v>
      </c>
      <c r="EY9" s="21">
        <f t="shared" si="48"/>
        <v>12</v>
      </c>
      <c r="EZ9" s="21">
        <f t="shared" si="49"/>
        <v>12</v>
      </c>
      <c r="FA9" s="21">
        <f t="shared" si="50"/>
        <v>12</v>
      </c>
      <c r="FB9" s="21">
        <f t="shared" si="51"/>
        <v>12</v>
      </c>
      <c r="FC9" s="21">
        <f t="shared" si="52"/>
        <v>12</v>
      </c>
      <c r="FD9" s="21">
        <f t="shared" si="53"/>
        <v>12</v>
      </c>
      <c r="FE9" s="21">
        <f t="shared" si="54"/>
        <v>12</v>
      </c>
      <c r="FF9" s="21">
        <f t="shared" si="55"/>
        <v>12</v>
      </c>
      <c r="FG9" s="21">
        <f t="shared" si="56"/>
        <v>12</v>
      </c>
      <c r="FH9" s="21">
        <f t="shared" si="57"/>
        <v>12</v>
      </c>
      <c r="FI9" s="21">
        <f t="shared" si="58"/>
        <v>12</v>
      </c>
      <c r="FJ9" s="21">
        <f t="shared" si="59"/>
        <v>12</v>
      </c>
      <c r="FK9" s="21">
        <f t="shared" si="60"/>
        <v>12</v>
      </c>
      <c r="FL9" s="21">
        <f t="shared" si="61"/>
        <v>12</v>
      </c>
      <c r="FM9" s="21">
        <f t="shared" si="62"/>
        <v>12</v>
      </c>
      <c r="FN9" s="21">
        <f t="shared" si="63"/>
        <v>12</v>
      </c>
      <c r="FO9" s="21">
        <f t="shared" si="64"/>
        <v>12</v>
      </c>
      <c r="FP9" s="21">
        <f t="shared" si="65"/>
        <v>12</v>
      </c>
      <c r="FQ9" s="21">
        <f t="shared" si="66"/>
        <v>12</v>
      </c>
      <c r="FR9" s="21">
        <f t="shared" si="67"/>
        <v>12</v>
      </c>
      <c r="FS9" s="21">
        <f t="shared" si="68"/>
        <v>12</v>
      </c>
      <c r="FT9" s="21">
        <f t="shared" si="69"/>
        <v>12</v>
      </c>
      <c r="FU9" s="21">
        <f t="shared" si="70"/>
        <v>12</v>
      </c>
      <c r="FV9" s="21">
        <f t="shared" si="71"/>
        <v>12</v>
      </c>
      <c r="FW9" s="21">
        <f t="shared" si="72"/>
        <v>12</v>
      </c>
      <c r="FX9" s="21">
        <f t="shared" si="73"/>
        <v>12</v>
      </c>
      <c r="FY9" s="21">
        <f t="shared" si="74"/>
        <v>12</v>
      </c>
      <c r="FZ9" s="21">
        <f t="shared" si="75"/>
        <v>12</v>
      </c>
      <c r="GA9" s="21">
        <f t="shared" si="76"/>
        <v>12</v>
      </c>
      <c r="GB9" s="21">
        <f t="shared" si="77"/>
        <v>12</v>
      </c>
      <c r="GC9" s="21">
        <f t="shared" si="78"/>
        <v>12</v>
      </c>
      <c r="GD9" s="21">
        <f t="shared" si="79"/>
        <v>12</v>
      </c>
      <c r="GE9" s="21">
        <f t="shared" si="80"/>
        <v>12</v>
      </c>
      <c r="GF9" s="21">
        <f t="shared" si="81"/>
        <v>12</v>
      </c>
      <c r="GG9" s="21">
        <f t="shared" si="82"/>
        <v>12</v>
      </c>
      <c r="GH9" s="21">
        <f t="shared" si="83"/>
        <v>12</v>
      </c>
      <c r="GI9" s="21">
        <f t="shared" si="84"/>
        <v>12</v>
      </c>
      <c r="GJ9" s="21">
        <f t="shared" si="85"/>
        <v>12</v>
      </c>
      <c r="GK9" s="21">
        <f t="shared" si="86"/>
        <v>12</v>
      </c>
      <c r="GL9" s="21">
        <f t="shared" si="87"/>
        <v>12</v>
      </c>
      <c r="GM9" s="21">
        <f t="shared" si="88"/>
        <v>12</v>
      </c>
      <c r="GN9" s="21">
        <f t="shared" si="89"/>
        <v>12</v>
      </c>
      <c r="GO9" s="21">
        <f t="shared" si="90"/>
        <v>12</v>
      </c>
      <c r="GP9" s="21">
        <f t="shared" si="91"/>
        <v>12</v>
      </c>
      <c r="GQ9" s="21">
        <f t="shared" si="92"/>
        <v>12</v>
      </c>
      <c r="GR9" s="21">
        <f t="shared" si="93"/>
        <v>12</v>
      </c>
      <c r="GS9" s="21">
        <f t="shared" si="94"/>
        <v>12</v>
      </c>
      <c r="GT9" s="21">
        <f t="shared" si="95"/>
        <v>12</v>
      </c>
      <c r="GU9" s="23">
        <f t="shared" si="96"/>
        <v>37</v>
      </c>
    </row>
    <row r="10" spans="1:203" s="106" customFormat="1" x14ac:dyDescent="0.25">
      <c r="A10" s="63">
        <v>23</v>
      </c>
      <c r="B10" s="24" t="s">
        <v>123</v>
      </c>
      <c r="C10" s="96">
        <v>400</v>
      </c>
      <c r="D10" s="96" t="s">
        <v>117</v>
      </c>
      <c r="E10" s="96"/>
      <c r="F10" s="97"/>
      <c r="G10" s="97"/>
      <c r="H10" s="97"/>
      <c r="I10" s="97">
        <v>12</v>
      </c>
      <c r="J10" s="100"/>
      <c r="K10" s="100"/>
      <c r="L10" s="100"/>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v>17</v>
      </c>
      <c r="AW10" s="98">
        <v>17</v>
      </c>
      <c r="AX10" s="98">
        <v>17</v>
      </c>
      <c r="AY10" s="98">
        <v>17</v>
      </c>
      <c r="AZ10" s="98">
        <v>17</v>
      </c>
      <c r="BA10" s="98">
        <v>17</v>
      </c>
      <c r="BB10" s="98">
        <v>17</v>
      </c>
      <c r="BC10" s="98">
        <v>17</v>
      </c>
      <c r="BD10" s="92">
        <v>35</v>
      </c>
      <c r="BE10" s="92">
        <f>Assumptions!G37+35</f>
        <v>186</v>
      </c>
      <c r="BF10" s="92">
        <v>35</v>
      </c>
      <c r="BG10" s="92">
        <v>35</v>
      </c>
      <c r="BH10" s="92">
        <v>35</v>
      </c>
      <c r="BI10" s="92">
        <v>35</v>
      </c>
      <c r="BJ10" s="92">
        <v>35</v>
      </c>
      <c r="BK10" s="92">
        <v>35</v>
      </c>
      <c r="BL10" s="92">
        <v>35</v>
      </c>
      <c r="BM10" s="92">
        <v>35</v>
      </c>
      <c r="BN10" s="92">
        <v>35</v>
      </c>
      <c r="BO10" s="92">
        <v>35</v>
      </c>
      <c r="BP10" s="92">
        <v>35</v>
      </c>
      <c r="BQ10" s="92">
        <f>Assumptions!H37+52</f>
        <v>194</v>
      </c>
      <c r="BR10" s="92">
        <v>52</v>
      </c>
      <c r="BS10" s="92">
        <v>52</v>
      </c>
      <c r="BT10" s="92">
        <v>52</v>
      </c>
      <c r="BU10" s="92">
        <v>52</v>
      </c>
      <c r="BV10" s="92">
        <v>52</v>
      </c>
      <c r="BW10" s="92">
        <v>52</v>
      </c>
      <c r="BX10" s="92">
        <v>52</v>
      </c>
      <c r="BY10" s="92">
        <v>52</v>
      </c>
      <c r="BZ10" s="92">
        <v>52</v>
      </c>
      <c r="CA10" s="92">
        <v>52</v>
      </c>
      <c r="CB10" s="92">
        <f>Assumptions!I37+52</f>
        <v>159</v>
      </c>
      <c r="CC10" s="92">
        <v>52</v>
      </c>
      <c r="CD10" s="92">
        <v>52</v>
      </c>
      <c r="CE10" s="92">
        <v>52</v>
      </c>
      <c r="CF10" s="92">
        <v>52</v>
      </c>
      <c r="CG10" s="92">
        <v>52</v>
      </c>
      <c r="CH10" s="92">
        <v>52</v>
      </c>
      <c r="CI10" s="92">
        <v>52</v>
      </c>
      <c r="CJ10" s="92">
        <v>52</v>
      </c>
      <c r="CK10" s="92">
        <v>52</v>
      </c>
      <c r="CL10" s="92">
        <v>52</v>
      </c>
      <c r="CM10" s="92">
        <v>52</v>
      </c>
      <c r="CN10" s="92">
        <v>52</v>
      </c>
      <c r="CO10" s="92">
        <v>52</v>
      </c>
      <c r="CP10" s="92">
        <v>52</v>
      </c>
      <c r="CQ10" s="92">
        <v>52</v>
      </c>
      <c r="CR10" s="92">
        <v>52</v>
      </c>
      <c r="CS10" s="92">
        <v>52</v>
      </c>
      <c r="CT10" s="92">
        <v>52</v>
      </c>
      <c r="CU10" s="92">
        <v>52</v>
      </c>
      <c r="CV10" s="92">
        <v>52</v>
      </c>
      <c r="CW10" s="92">
        <v>52</v>
      </c>
      <c r="CX10" s="92">
        <v>52</v>
      </c>
      <c r="CY10" s="92">
        <v>52</v>
      </c>
      <c r="CZ10" s="92">
        <v>52</v>
      </c>
      <c r="DA10" s="92">
        <v>52</v>
      </c>
      <c r="DB10" s="92">
        <v>52</v>
      </c>
      <c r="DC10" s="92">
        <v>52</v>
      </c>
      <c r="DD10" s="92">
        <v>52</v>
      </c>
      <c r="DE10" s="92">
        <v>52</v>
      </c>
      <c r="DF10" s="92">
        <v>52</v>
      </c>
      <c r="DG10" s="92">
        <v>52</v>
      </c>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3"/>
    </row>
    <row r="11" spans="1:203" s="106" customFormat="1" x14ac:dyDescent="0.25">
      <c r="A11" s="63">
        <v>24</v>
      </c>
      <c r="B11" s="24" t="s">
        <v>124</v>
      </c>
      <c r="C11" s="96">
        <v>400</v>
      </c>
      <c r="D11" s="96" t="s">
        <v>117</v>
      </c>
      <c r="E11" s="96"/>
      <c r="F11" s="97"/>
      <c r="G11" s="97"/>
      <c r="H11" s="97"/>
      <c r="I11" s="97">
        <v>10</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v>1</v>
      </c>
      <c r="AW11" s="100">
        <v>1</v>
      </c>
      <c r="AX11" s="100">
        <v>1</v>
      </c>
      <c r="AY11" s="100">
        <v>1</v>
      </c>
      <c r="AZ11" s="100">
        <v>1</v>
      </c>
      <c r="BA11" s="100">
        <v>1</v>
      </c>
      <c r="BB11" s="100">
        <v>1</v>
      </c>
      <c r="BC11" s="100">
        <v>1</v>
      </c>
      <c r="BD11" s="100">
        <v>1</v>
      </c>
      <c r="BE11" s="100">
        <v>1</v>
      </c>
      <c r="BF11" s="100">
        <v>1</v>
      </c>
      <c r="BG11" s="100">
        <v>1</v>
      </c>
      <c r="BH11" s="100">
        <v>1</v>
      </c>
      <c r="BI11" s="100">
        <v>1</v>
      </c>
      <c r="BJ11" s="100">
        <v>1</v>
      </c>
      <c r="BK11" s="100">
        <v>1</v>
      </c>
      <c r="BL11" s="100">
        <v>1</v>
      </c>
      <c r="BM11" s="100">
        <v>1</v>
      </c>
      <c r="BN11" s="100">
        <v>1</v>
      </c>
      <c r="BO11" s="100">
        <v>1</v>
      </c>
      <c r="BP11" s="100">
        <v>1</v>
      </c>
      <c r="BQ11" s="100">
        <v>1</v>
      </c>
      <c r="BR11" s="100">
        <v>1</v>
      </c>
      <c r="BS11" s="100">
        <v>1</v>
      </c>
      <c r="BT11" s="100">
        <v>1</v>
      </c>
      <c r="BU11" s="100">
        <v>1</v>
      </c>
      <c r="BV11" s="100">
        <v>1</v>
      </c>
      <c r="BW11" s="100">
        <v>1</v>
      </c>
      <c r="BX11" s="100">
        <v>1</v>
      </c>
      <c r="BY11" s="100">
        <v>1</v>
      </c>
      <c r="BZ11" s="100">
        <v>1</v>
      </c>
      <c r="CA11" s="100">
        <v>1</v>
      </c>
      <c r="CB11" s="100">
        <v>1</v>
      </c>
      <c r="CC11" s="100">
        <v>1</v>
      </c>
      <c r="CD11" s="100">
        <v>1</v>
      </c>
      <c r="CE11" s="100">
        <v>1</v>
      </c>
      <c r="CF11" s="100">
        <v>1</v>
      </c>
      <c r="CG11" s="100">
        <v>1</v>
      </c>
      <c r="CH11" s="100">
        <v>1</v>
      </c>
      <c r="CI11" s="100">
        <v>1</v>
      </c>
      <c r="CJ11" s="100">
        <v>1</v>
      </c>
      <c r="CK11" s="100">
        <v>1</v>
      </c>
      <c r="CL11" s="100">
        <v>1</v>
      </c>
      <c r="CM11" s="100">
        <v>1</v>
      </c>
      <c r="CN11" s="100">
        <v>1</v>
      </c>
      <c r="CO11" s="100">
        <v>1</v>
      </c>
      <c r="CP11" s="100">
        <v>1</v>
      </c>
      <c r="CQ11" s="100">
        <v>1</v>
      </c>
      <c r="CR11" s="100">
        <v>1</v>
      </c>
      <c r="CS11" s="100">
        <v>1</v>
      </c>
      <c r="CT11" s="100">
        <v>1</v>
      </c>
      <c r="CU11" s="100">
        <v>1</v>
      </c>
      <c r="CV11" s="100">
        <v>1</v>
      </c>
      <c r="CW11" s="100">
        <v>1</v>
      </c>
      <c r="CX11" s="100">
        <v>1</v>
      </c>
      <c r="CY11" s="100">
        <v>1</v>
      </c>
      <c r="CZ11" s="100">
        <v>1</v>
      </c>
      <c r="DA11" s="100">
        <v>1</v>
      </c>
      <c r="DB11" s="100">
        <v>1</v>
      </c>
      <c r="DC11" s="100">
        <v>1</v>
      </c>
      <c r="DD11" s="100">
        <v>1</v>
      </c>
      <c r="DE11" s="100">
        <v>1</v>
      </c>
      <c r="DF11" s="100">
        <v>1</v>
      </c>
      <c r="DG11" s="100">
        <v>1</v>
      </c>
      <c r="DH11" s="21">
        <f t="shared" si="5"/>
        <v>0</v>
      </c>
      <c r="DI11" s="21">
        <f t="shared" si="6"/>
        <v>0</v>
      </c>
      <c r="DJ11" s="21">
        <f t="shared" si="7"/>
        <v>0</v>
      </c>
      <c r="DK11" s="21">
        <f t="shared" si="8"/>
        <v>0</v>
      </c>
      <c r="DL11" s="21">
        <f t="shared" si="9"/>
        <v>0</v>
      </c>
      <c r="DM11" s="21">
        <f t="shared" si="10"/>
        <v>0</v>
      </c>
      <c r="DN11" s="21">
        <f t="shared" si="11"/>
        <v>0</v>
      </c>
      <c r="DO11" s="21">
        <f t="shared" si="12"/>
        <v>0</v>
      </c>
      <c r="DP11" s="21">
        <f t="shared" si="13"/>
        <v>0</v>
      </c>
      <c r="DQ11" s="21">
        <f t="shared" si="14"/>
        <v>0</v>
      </c>
      <c r="DR11" s="21">
        <f t="shared" si="15"/>
        <v>0</v>
      </c>
      <c r="DS11" s="21">
        <f t="shared" si="16"/>
        <v>0</v>
      </c>
      <c r="DT11" s="21">
        <f t="shared" si="17"/>
        <v>0</v>
      </c>
      <c r="DU11" s="21">
        <f t="shared" si="18"/>
        <v>0</v>
      </c>
      <c r="DV11" s="21">
        <f t="shared" si="19"/>
        <v>0</v>
      </c>
      <c r="DW11" s="21">
        <f t="shared" si="20"/>
        <v>0</v>
      </c>
      <c r="DX11" s="21">
        <f t="shared" si="21"/>
        <v>0</v>
      </c>
      <c r="DY11" s="21">
        <f t="shared" si="22"/>
        <v>0</v>
      </c>
      <c r="DZ11" s="21">
        <f t="shared" si="23"/>
        <v>0</v>
      </c>
      <c r="EA11" s="21">
        <f t="shared" si="24"/>
        <v>0</v>
      </c>
      <c r="EB11" s="21">
        <f t="shared" si="25"/>
        <v>0</v>
      </c>
      <c r="EC11" s="21">
        <f t="shared" si="26"/>
        <v>0</v>
      </c>
      <c r="ED11" s="21">
        <f t="shared" si="27"/>
        <v>0</v>
      </c>
      <c r="EE11" s="21">
        <f t="shared" si="28"/>
        <v>0</v>
      </c>
      <c r="EF11" s="21">
        <f t="shared" si="29"/>
        <v>0</v>
      </c>
      <c r="EG11" s="21">
        <f t="shared" si="30"/>
        <v>0</v>
      </c>
      <c r="EH11" s="21">
        <f t="shared" si="31"/>
        <v>0</v>
      </c>
      <c r="EI11" s="21">
        <f t="shared" si="32"/>
        <v>1</v>
      </c>
      <c r="EJ11" s="21">
        <f t="shared" si="33"/>
        <v>2</v>
      </c>
      <c r="EK11" s="21">
        <f t="shared" si="34"/>
        <v>3</v>
      </c>
      <c r="EL11" s="21">
        <f t="shared" si="35"/>
        <v>4</v>
      </c>
      <c r="EM11" s="21">
        <f t="shared" si="36"/>
        <v>5</v>
      </c>
      <c r="EN11" s="21">
        <f t="shared" si="37"/>
        <v>6</v>
      </c>
      <c r="EO11" s="21">
        <f t="shared" si="38"/>
        <v>7</v>
      </c>
      <c r="EP11" s="21">
        <f t="shared" si="39"/>
        <v>8</v>
      </c>
      <c r="EQ11" s="21">
        <f t="shared" si="40"/>
        <v>9</v>
      </c>
      <c r="ER11" s="21">
        <f t="shared" si="41"/>
        <v>10</v>
      </c>
      <c r="ES11" s="21">
        <f t="shared" si="42"/>
        <v>11</v>
      </c>
      <c r="ET11" s="21">
        <f t="shared" si="43"/>
        <v>12</v>
      </c>
      <c r="EU11" s="21">
        <f t="shared" si="44"/>
        <v>12</v>
      </c>
      <c r="EV11" s="21">
        <f t="shared" si="45"/>
        <v>12</v>
      </c>
      <c r="EW11" s="21">
        <f t="shared" si="46"/>
        <v>12</v>
      </c>
      <c r="EX11" s="21">
        <f t="shared" si="47"/>
        <v>12</v>
      </c>
      <c r="EY11" s="21">
        <f t="shared" si="48"/>
        <v>12</v>
      </c>
      <c r="EZ11" s="21">
        <f t="shared" si="49"/>
        <v>12</v>
      </c>
      <c r="FA11" s="21">
        <f t="shared" si="50"/>
        <v>12</v>
      </c>
      <c r="FB11" s="21">
        <f t="shared" si="51"/>
        <v>12</v>
      </c>
      <c r="FC11" s="21">
        <f t="shared" si="52"/>
        <v>12</v>
      </c>
      <c r="FD11" s="21">
        <f t="shared" si="53"/>
        <v>12</v>
      </c>
      <c r="FE11" s="21">
        <f t="shared" si="54"/>
        <v>12</v>
      </c>
      <c r="FF11" s="21">
        <f t="shared" si="55"/>
        <v>12</v>
      </c>
      <c r="FG11" s="21">
        <f t="shared" si="56"/>
        <v>12</v>
      </c>
      <c r="FH11" s="21">
        <f t="shared" si="57"/>
        <v>12</v>
      </c>
      <c r="FI11" s="21">
        <f t="shared" si="58"/>
        <v>12</v>
      </c>
      <c r="FJ11" s="21">
        <f t="shared" si="59"/>
        <v>12</v>
      </c>
      <c r="FK11" s="21">
        <f t="shared" si="60"/>
        <v>12</v>
      </c>
      <c r="FL11" s="21">
        <f t="shared" si="61"/>
        <v>12</v>
      </c>
      <c r="FM11" s="21">
        <f t="shared" si="62"/>
        <v>12</v>
      </c>
      <c r="FN11" s="21">
        <f t="shared" si="63"/>
        <v>12</v>
      </c>
      <c r="FO11" s="21">
        <f t="shared" si="64"/>
        <v>12</v>
      </c>
      <c r="FP11" s="21">
        <f t="shared" si="65"/>
        <v>12</v>
      </c>
      <c r="FQ11" s="21">
        <f t="shared" si="66"/>
        <v>12</v>
      </c>
      <c r="FR11" s="21">
        <f t="shared" si="67"/>
        <v>12</v>
      </c>
      <c r="FS11" s="21">
        <f t="shared" si="68"/>
        <v>12</v>
      </c>
      <c r="FT11" s="21">
        <f t="shared" si="69"/>
        <v>12</v>
      </c>
      <c r="FU11" s="21">
        <f t="shared" si="70"/>
        <v>12</v>
      </c>
      <c r="FV11" s="21">
        <f t="shared" si="71"/>
        <v>12</v>
      </c>
      <c r="FW11" s="21">
        <f t="shared" si="72"/>
        <v>12</v>
      </c>
      <c r="FX11" s="21">
        <f t="shared" si="73"/>
        <v>12</v>
      </c>
      <c r="FY11" s="21">
        <f t="shared" si="74"/>
        <v>12</v>
      </c>
      <c r="FZ11" s="21">
        <f t="shared" si="75"/>
        <v>12</v>
      </c>
      <c r="GA11" s="21">
        <f t="shared" si="76"/>
        <v>12</v>
      </c>
      <c r="GB11" s="21">
        <f t="shared" si="77"/>
        <v>12</v>
      </c>
      <c r="GC11" s="21">
        <f t="shared" si="78"/>
        <v>12</v>
      </c>
      <c r="GD11" s="21">
        <f t="shared" si="79"/>
        <v>12</v>
      </c>
      <c r="GE11" s="21">
        <f t="shared" si="80"/>
        <v>12</v>
      </c>
      <c r="GF11" s="21">
        <f t="shared" si="81"/>
        <v>12</v>
      </c>
      <c r="GG11" s="21">
        <f t="shared" si="82"/>
        <v>12</v>
      </c>
      <c r="GH11" s="21">
        <f t="shared" si="83"/>
        <v>12</v>
      </c>
      <c r="GI11" s="21">
        <f t="shared" si="84"/>
        <v>12</v>
      </c>
      <c r="GJ11" s="21">
        <f t="shared" si="85"/>
        <v>12</v>
      </c>
      <c r="GK11" s="21">
        <f t="shared" si="86"/>
        <v>12</v>
      </c>
      <c r="GL11" s="21">
        <f t="shared" si="87"/>
        <v>12</v>
      </c>
      <c r="GM11" s="21">
        <f t="shared" si="88"/>
        <v>12</v>
      </c>
      <c r="GN11" s="21">
        <f t="shared" si="89"/>
        <v>12</v>
      </c>
      <c r="GO11" s="21">
        <f t="shared" si="90"/>
        <v>12</v>
      </c>
      <c r="GP11" s="21">
        <f t="shared" si="91"/>
        <v>12</v>
      </c>
      <c r="GQ11" s="21">
        <f t="shared" si="92"/>
        <v>12</v>
      </c>
      <c r="GR11" s="21">
        <f t="shared" si="93"/>
        <v>12</v>
      </c>
      <c r="GS11" s="21">
        <f t="shared" si="94"/>
        <v>12</v>
      </c>
      <c r="GT11" s="21">
        <f t="shared" si="95"/>
        <v>12</v>
      </c>
      <c r="GU11" s="23">
        <f t="shared" si="96"/>
        <v>37</v>
      </c>
    </row>
    <row r="12" spans="1:203" s="106" customFormat="1" x14ac:dyDescent="0.25">
      <c r="A12" s="63">
        <v>25</v>
      </c>
      <c r="B12" s="24" t="s">
        <v>125</v>
      </c>
      <c r="C12" s="96">
        <v>400</v>
      </c>
      <c r="D12" s="96" t="s">
        <v>117</v>
      </c>
      <c r="E12" s="96"/>
      <c r="F12" s="97"/>
      <c r="G12" s="97"/>
      <c r="H12" s="97"/>
      <c r="I12" s="97">
        <v>20</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v>1</v>
      </c>
      <c r="AW12" s="100">
        <v>1</v>
      </c>
      <c r="AX12" s="100">
        <v>1</v>
      </c>
      <c r="AY12" s="100">
        <v>1</v>
      </c>
      <c r="AZ12" s="100">
        <v>1</v>
      </c>
      <c r="BA12" s="100">
        <v>1</v>
      </c>
      <c r="BB12" s="100">
        <v>1</v>
      </c>
      <c r="BC12" s="100">
        <v>1</v>
      </c>
      <c r="BD12" s="100">
        <v>1</v>
      </c>
      <c r="BE12" s="100">
        <v>1</v>
      </c>
      <c r="BF12" s="100">
        <v>1</v>
      </c>
      <c r="BG12" s="100">
        <v>1</v>
      </c>
      <c r="BH12" s="100">
        <v>1</v>
      </c>
      <c r="BI12" s="100">
        <v>1</v>
      </c>
      <c r="BJ12" s="100">
        <v>1</v>
      </c>
      <c r="BK12" s="100">
        <v>1</v>
      </c>
      <c r="BL12" s="100">
        <v>1</v>
      </c>
      <c r="BM12" s="100">
        <v>1</v>
      </c>
      <c r="BN12" s="100">
        <v>1</v>
      </c>
      <c r="BO12" s="100">
        <v>1</v>
      </c>
      <c r="BP12" s="100">
        <v>1</v>
      </c>
      <c r="BQ12" s="100">
        <v>1</v>
      </c>
      <c r="BR12" s="100">
        <v>1</v>
      </c>
      <c r="BS12" s="100">
        <v>1</v>
      </c>
      <c r="BT12" s="100">
        <v>1</v>
      </c>
      <c r="BU12" s="100">
        <v>1</v>
      </c>
      <c r="BV12" s="100">
        <v>1</v>
      </c>
      <c r="BW12" s="100">
        <v>1</v>
      </c>
      <c r="BX12" s="100">
        <v>1</v>
      </c>
      <c r="BY12" s="100">
        <v>1</v>
      </c>
      <c r="BZ12" s="100">
        <v>1</v>
      </c>
      <c r="CA12" s="100">
        <v>1</v>
      </c>
      <c r="CB12" s="100">
        <v>1</v>
      </c>
      <c r="CC12" s="100">
        <v>1</v>
      </c>
      <c r="CD12" s="100">
        <v>1</v>
      </c>
      <c r="CE12" s="100">
        <v>1</v>
      </c>
      <c r="CF12" s="100">
        <v>1</v>
      </c>
      <c r="CG12" s="100">
        <v>1</v>
      </c>
      <c r="CH12" s="100">
        <v>1</v>
      </c>
      <c r="CI12" s="100">
        <v>1</v>
      </c>
      <c r="CJ12" s="100">
        <v>1</v>
      </c>
      <c r="CK12" s="100">
        <v>1</v>
      </c>
      <c r="CL12" s="100">
        <v>1</v>
      </c>
      <c r="CM12" s="100">
        <v>1</v>
      </c>
      <c r="CN12" s="100">
        <v>1</v>
      </c>
      <c r="CO12" s="100">
        <v>1</v>
      </c>
      <c r="CP12" s="100">
        <v>1</v>
      </c>
      <c r="CQ12" s="100">
        <v>1</v>
      </c>
      <c r="CR12" s="100">
        <v>1</v>
      </c>
      <c r="CS12" s="100">
        <v>1</v>
      </c>
      <c r="CT12" s="100">
        <v>1</v>
      </c>
      <c r="CU12" s="100">
        <v>1</v>
      </c>
      <c r="CV12" s="100">
        <v>1</v>
      </c>
      <c r="CW12" s="100">
        <v>1</v>
      </c>
      <c r="CX12" s="100">
        <v>1</v>
      </c>
      <c r="CY12" s="100">
        <v>1</v>
      </c>
      <c r="CZ12" s="100">
        <v>1</v>
      </c>
      <c r="DA12" s="100">
        <v>1</v>
      </c>
      <c r="DB12" s="100">
        <v>1</v>
      </c>
      <c r="DC12" s="100">
        <v>1</v>
      </c>
      <c r="DD12" s="100">
        <v>1</v>
      </c>
      <c r="DE12" s="100">
        <v>1</v>
      </c>
      <c r="DF12" s="100">
        <v>1</v>
      </c>
      <c r="DG12" s="100">
        <v>1</v>
      </c>
      <c r="DH12" s="21">
        <f t="shared" si="5"/>
        <v>0</v>
      </c>
      <c r="DI12" s="21">
        <f t="shared" si="6"/>
        <v>0</v>
      </c>
      <c r="DJ12" s="21">
        <f t="shared" si="7"/>
        <v>0</v>
      </c>
      <c r="DK12" s="21">
        <f t="shared" si="8"/>
        <v>0</v>
      </c>
      <c r="DL12" s="21">
        <f t="shared" si="9"/>
        <v>0</v>
      </c>
      <c r="DM12" s="21">
        <f t="shared" si="10"/>
        <v>0</v>
      </c>
      <c r="DN12" s="21">
        <f t="shared" si="11"/>
        <v>0</v>
      </c>
      <c r="DO12" s="21">
        <f t="shared" si="12"/>
        <v>0</v>
      </c>
      <c r="DP12" s="21">
        <f t="shared" si="13"/>
        <v>0</v>
      </c>
      <c r="DQ12" s="21">
        <f t="shared" si="14"/>
        <v>0</v>
      </c>
      <c r="DR12" s="21">
        <f t="shared" si="15"/>
        <v>0</v>
      </c>
      <c r="DS12" s="21">
        <f t="shared" si="16"/>
        <v>0</v>
      </c>
      <c r="DT12" s="21">
        <f t="shared" si="17"/>
        <v>0</v>
      </c>
      <c r="DU12" s="21">
        <f t="shared" si="18"/>
        <v>0</v>
      </c>
      <c r="DV12" s="21">
        <f t="shared" si="19"/>
        <v>0</v>
      </c>
      <c r="DW12" s="21">
        <f t="shared" si="20"/>
        <v>0</v>
      </c>
      <c r="DX12" s="21">
        <f t="shared" si="21"/>
        <v>0</v>
      </c>
      <c r="DY12" s="21">
        <f t="shared" si="22"/>
        <v>0</v>
      </c>
      <c r="DZ12" s="21">
        <f t="shared" si="23"/>
        <v>0</v>
      </c>
      <c r="EA12" s="21">
        <f t="shared" si="24"/>
        <v>0</v>
      </c>
      <c r="EB12" s="21">
        <f t="shared" si="25"/>
        <v>0</v>
      </c>
      <c r="EC12" s="21">
        <f t="shared" si="26"/>
        <v>0</v>
      </c>
      <c r="ED12" s="21">
        <f t="shared" si="27"/>
        <v>0</v>
      </c>
      <c r="EE12" s="21">
        <f t="shared" si="28"/>
        <v>0</v>
      </c>
      <c r="EF12" s="21">
        <f t="shared" si="29"/>
        <v>0</v>
      </c>
      <c r="EG12" s="21">
        <f t="shared" si="30"/>
        <v>0</v>
      </c>
      <c r="EH12" s="21">
        <f t="shared" si="31"/>
        <v>0</v>
      </c>
      <c r="EI12" s="21">
        <f t="shared" si="32"/>
        <v>1</v>
      </c>
      <c r="EJ12" s="21">
        <f t="shared" si="33"/>
        <v>2</v>
      </c>
      <c r="EK12" s="21">
        <f t="shared" si="34"/>
        <v>3</v>
      </c>
      <c r="EL12" s="21">
        <f t="shared" si="35"/>
        <v>4</v>
      </c>
      <c r="EM12" s="21">
        <f t="shared" si="36"/>
        <v>5</v>
      </c>
      <c r="EN12" s="21">
        <f t="shared" si="37"/>
        <v>6</v>
      </c>
      <c r="EO12" s="21">
        <f t="shared" si="38"/>
        <v>7</v>
      </c>
      <c r="EP12" s="21">
        <f t="shared" si="39"/>
        <v>8</v>
      </c>
      <c r="EQ12" s="21">
        <f t="shared" si="40"/>
        <v>9</v>
      </c>
      <c r="ER12" s="21">
        <f t="shared" si="41"/>
        <v>10</v>
      </c>
      <c r="ES12" s="21">
        <f t="shared" si="42"/>
        <v>11</v>
      </c>
      <c r="ET12" s="21">
        <f t="shared" si="43"/>
        <v>12</v>
      </c>
      <c r="EU12" s="21">
        <f t="shared" si="44"/>
        <v>12</v>
      </c>
      <c r="EV12" s="21">
        <f t="shared" si="45"/>
        <v>12</v>
      </c>
      <c r="EW12" s="21">
        <f t="shared" si="46"/>
        <v>12</v>
      </c>
      <c r="EX12" s="21">
        <f t="shared" si="47"/>
        <v>12</v>
      </c>
      <c r="EY12" s="21">
        <f t="shared" si="48"/>
        <v>12</v>
      </c>
      <c r="EZ12" s="21">
        <f t="shared" si="49"/>
        <v>12</v>
      </c>
      <c r="FA12" s="21">
        <f t="shared" si="50"/>
        <v>12</v>
      </c>
      <c r="FB12" s="21">
        <f t="shared" si="51"/>
        <v>12</v>
      </c>
      <c r="FC12" s="21">
        <f t="shared" si="52"/>
        <v>12</v>
      </c>
      <c r="FD12" s="21">
        <f t="shared" si="53"/>
        <v>12</v>
      </c>
      <c r="FE12" s="21">
        <f t="shared" si="54"/>
        <v>12</v>
      </c>
      <c r="FF12" s="21">
        <f t="shared" si="55"/>
        <v>12</v>
      </c>
      <c r="FG12" s="21">
        <f t="shared" si="56"/>
        <v>12</v>
      </c>
      <c r="FH12" s="21">
        <f t="shared" si="57"/>
        <v>12</v>
      </c>
      <c r="FI12" s="21">
        <f t="shared" si="58"/>
        <v>12</v>
      </c>
      <c r="FJ12" s="21">
        <f t="shared" si="59"/>
        <v>12</v>
      </c>
      <c r="FK12" s="21">
        <f t="shared" si="60"/>
        <v>12</v>
      </c>
      <c r="FL12" s="21">
        <f t="shared" si="61"/>
        <v>12</v>
      </c>
      <c r="FM12" s="21">
        <f t="shared" si="62"/>
        <v>12</v>
      </c>
      <c r="FN12" s="21">
        <f t="shared" si="63"/>
        <v>12</v>
      </c>
      <c r="FO12" s="21">
        <f t="shared" si="64"/>
        <v>12</v>
      </c>
      <c r="FP12" s="21">
        <f t="shared" si="65"/>
        <v>12</v>
      </c>
      <c r="FQ12" s="21">
        <f t="shared" si="66"/>
        <v>12</v>
      </c>
      <c r="FR12" s="21">
        <f t="shared" si="67"/>
        <v>12</v>
      </c>
      <c r="FS12" s="21">
        <f t="shared" si="68"/>
        <v>12</v>
      </c>
      <c r="FT12" s="21">
        <f t="shared" si="69"/>
        <v>12</v>
      </c>
      <c r="FU12" s="21">
        <f t="shared" si="70"/>
        <v>12</v>
      </c>
      <c r="FV12" s="21">
        <f t="shared" si="71"/>
        <v>12</v>
      </c>
      <c r="FW12" s="21">
        <f t="shared" si="72"/>
        <v>12</v>
      </c>
      <c r="FX12" s="21">
        <f t="shared" si="73"/>
        <v>12</v>
      </c>
      <c r="FY12" s="21">
        <f t="shared" si="74"/>
        <v>12</v>
      </c>
      <c r="FZ12" s="21">
        <f t="shared" si="75"/>
        <v>12</v>
      </c>
      <c r="GA12" s="21">
        <f t="shared" si="76"/>
        <v>12</v>
      </c>
      <c r="GB12" s="21">
        <f t="shared" si="77"/>
        <v>12</v>
      </c>
      <c r="GC12" s="21">
        <f t="shared" si="78"/>
        <v>12</v>
      </c>
      <c r="GD12" s="21">
        <f t="shared" si="79"/>
        <v>12</v>
      </c>
      <c r="GE12" s="21">
        <f t="shared" si="80"/>
        <v>12</v>
      </c>
      <c r="GF12" s="21">
        <f t="shared" si="81"/>
        <v>12</v>
      </c>
      <c r="GG12" s="21">
        <f t="shared" si="82"/>
        <v>12</v>
      </c>
      <c r="GH12" s="21">
        <f t="shared" si="83"/>
        <v>12</v>
      </c>
      <c r="GI12" s="21">
        <f t="shared" si="84"/>
        <v>12</v>
      </c>
      <c r="GJ12" s="21">
        <f t="shared" si="85"/>
        <v>12</v>
      </c>
      <c r="GK12" s="21">
        <f t="shared" si="86"/>
        <v>12</v>
      </c>
      <c r="GL12" s="21">
        <f t="shared" si="87"/>
        <v>12</v>
      </c>
      <c r="GM12" s="21">
        <f t="shared" si="88"/>
        <v>12</v>
      </c>
      <c r="GN12" s="21">
        <f t="shared" si="89"/>
        <v>12</v>
      </c>
      <c r="GO12" s="21">
        <f t="shared" si="90"/>
        <v>12</v>
      </c>
      <c r="GP12" s="21">
        <f t="shared" si="91"/>
        <v>12</v>
      </c>
      <c r="GQ12" s="21">
        <f t="shared" si="92"/>
        <v>12</v>
      </c>
      <c r="GR12" s="21">
        <f t="shared" si="93"/>
        <v>12</v>
      </c>
      <c r="GS12" s="21">
        <f t="shared" si="94"/>
        <v>12</v>
      </c>
      <c r="GT12" s="21">
        <f t="shared" si="95"/>
        <v>12</v>
      </c>
      <c r="GU12" s="23">
        <f t="shared" si="96"/>
        <v>37</v>
      </c>
    </row>
    <row r="13" spans="1:203" s="106" customFormat="1" x14ac:dyDescent="0.25">
      <c r="A13" s="63">
        <v>26</v>
      </c>
      <c r="B13" s="24" t="s">
        <v>49</v>
      </c>
      <c r="C13" s="96">
        <v>400</v>
      </c>
      <c r="D13" s="96" t="s">
        <v>117</v>
      </c>
      <c r="E13" s="96"/>
      <c r="F13" s="97"/>
      <c r="G13" s="97"/>
      <c r="H13" s="97"/>
      <c r="I13" s="97">
        <v>10</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v>1</v>
      </c>
      <c r="AW13" s="100">
        <v>1</v>
      </c>
      <c r="AX13" s="100">
        <v>1</v>
      </c>
      <c r="AY13" s="100">
        <v>1</v>
      </c>
      <c r="AZ13" s="100">
        <v>1</v>
      </c>
      <c r="BA13" s="100">
        <v>1</v>
      </c>
      <c r="BB13" s="100">
        <v>1</v>
      </c>
      <c r="BC13" s="100">
        <v>1</v>
      </c>
      <c r="BD13" s="100">
        <v>1</v>
      </c>
      <c r="BE13" s="100">
        <v>1</v>
      </c>
      <c r="BF13" s="100">
        <v>1</v>
      </c>
      <c r="BG13" s="100">
        <v>1</v>
      </c>
      <c r="BH13" s="100">
        <v>1</v>
      </c>
      <c r="BI13" s="100">
        <v>1</v>
      </c>
      <c r="BJ13" s="100">
        <v>1</v>
      </c>
      <c r="BK13" s="100">
        <v>1</v>
      </c>
      <c r="BL13" s="100">
        <v>1</v>
      </c>
      <c r="BM13" s="100">
        <v>1</v>
      </c>
      <c r="BN13" s="100">
        <v>1</v>
      </c>
      <c r="BO13" s="100">
        <v>1</v>
      </c>
      <c r="BP13" s="100">
        <v>1</v>
      </c>
      <c r="BQ13" s="100">
        <v>1</v>
      </c>
      <c r="BR13" s="100">
        <v>1</v>
      </c>
      <c r="BS13" s="100">
        <v>1</v>
      </c>
      <c r="BT13" s="100">
        <v>1</v>
      </c>
      <c r="BU13" s="100">
        <v>1</v>
      </c>
      <c r="BV13" s="100">
        <v>1</v>
      </c>
      <c r="BW13" s="100">
        <v>1</v>
      </c>
      <c r="BX13" s="100">
        <v>1</v>
      </c>
      <c r="BY13" s="100">
        <v>1</v>
      </c>
      <c r="BZ13" s="100">
        <v>1</v>
      </c>
      <c r="CA13" s="100">
        <v>1</v>
      </c>
      <c r="CB13" s="100">
        <v>1</v>
      </c>
      <c r="CC13" s="100">
        <v>1</v>
      </c>
      <c r="CD13" s="100">
        <v>1</v>
      </c>
      <c r="CE13" s="100">
        <v>1</v>
      </c>
      <c r="CF13" s="100">
        <v>1</v>
      </c>
      <c r="CG13" s="100">
        <v>1</v>
      </c>
      <c r="CH13" s="100">
        <v>1</v>
      </c>
      <c r="CI13" s="100">
        <v>1</v>
      </c>
      <c r="CJ13" s="100">
        <v>1</v>
      </c>
      <c r="CK13" s="100">
        <v>1</v>
      </c>
      <c r="CL13" s="100">
        <v>1</v>
      </c>
      <c r="CM13" s="100">
        <v>1</v>
      </c>
      <c r="CN13" s="100">
        <v>1</v>
      </c>
      <c r="CO13" s="100">
        <v>1</v>
      </c>
      <c r="CP13" s="100">
        <v>1</v>
      </c>
      <c r="CQ13" s="100">
        <v>1</v>
      </c>
      <c r="CR13" s="100">
        <v>1</v>
      </c>
      <c r="CS13" s="100">
        <v>1</v>
      </c>
      <c r="CT13" s="100">
        <v>1</v>
      </c>
      <c r="CU13" s="100">
        <v>1</v>
      </c>
      <c r="CV13" s="100">
        <v>1</v>
      </c>
      <c r="CW13" s="100">
        <v>1</v>
      </c>
      <c r="CX13" s="100">
        <v>1</v>
      </c>
      <c r="CY13" s="100">
        <v>1</v>
      </c>
      <c r="CZ13" s="100">
        <v>1</v>
      </c>
      <c r="DA13" s="100">
        <v>1</v>
      </c>
      <c r="DB13" s="100">
        <v>1</v>
      </c>
      <c r="DC13" s="100">
        <v>1</v>
      </c>
      <c r="DD13" s="100">
        <v>1</v>
      </c>
      <c r="DE13" s="100">
        <v>1</v>
      </c>
      <c r="DF13" s="100">
        <v>1</v>
      </c>
      <c r="DG13" s="100">
        <v>1</v>
      </c>
      <c r="DH13" s="21">
        <f t="shared" si="5"/>
        <v>0</v>
      </c>
      <c r="DI13" s="21">
        <f t="shared" si="6"/>
        <v>0</v>
      </c>
      <c r="DJ13" s="21">
        <f t="shared" si="7"/>
        <v>0</v>
      </c>
      <c r="DK13" s="21">
        <f t="shared" si="8"/>
        <v>0</v>
      </c>
      <c r="DL13" s="21">
        <f t="shared" si="9"/>
        <v>0</v>
      </c>
      <c r="DM13" s="21">
        <f t="shared" si="10"/>
        <v>0</v>
      </c>
      <c r="DN13" s="21">
        <f t="shared" si="11"/>
        <v>0</v>
      </c>
      <c r="DO13" s="21">
        <f t="shared" si="12"/>
        <v>0</v>
      </c>
      <c r="DP13" s="21">
        <f t="shared" si="13"/>
        <v>0</v>
      </c>
      <c r="DQ13" s="21">
        <f t="shared" si="14"/>
        <v>0</v>
      </c>
      <c r="DR13" s="21">
        <f t="shared" si="15"/>
        <v>0</v>
      </c>
      <c r="DS13" s="21">
        <f t="shared" si="16"/>
        <v>0</v>
      </c>
      <c r="DT13" s="21">
        <f t="shared" si="17"/>
        <v>0</v>
      </c>
      <c r="DU13" s="21">
        <f t="shared" si="18"/>
        <v>0</v>
      </c>
      <c r="DV13" s="21">
        <f t="shared" si="19"/>
        <v>0</v>
      </c>
      <c r="DW13" s="21">
        <f t="shared" si="20"/>
        <v>0</v>
      </c>
      <c r="DX13" s="21">
        <f t="shared" si="21"/>
        <v>0</v>
      </c>
      <c r="DY13" s="21">
        <f t="shared" si="22"/>
        <v>0</v>
      </c>
      <c r="DZ13" s="21">
        <f t="shared" si="23"/>
        <v>0</v>
      </c>
      <c r="EA13" s="21">
        <f t="shared" si="24"/>
        <v>0</v>
      </c>
      <c r="EB13" s="21">
        <f t="shared" si="25"/>
        <v>0</v>
      </c>
      <c r="EC13" s="21">
        <f t="shared" si="26"/>
        <v>0</v>
      </c>
      <c r="ED13" s="21">
        <f t="shared" si="27"/>
        <v>0</v>
      </c>
      <c r="EE13" s="21">
        <f t="shared" si="28"/>
        <v>0</v>
      </c>
      <c r="EF13" s="21">
        <f t="shared" si="29"/>
        <v>0</v>
      </c>
      <c r="EG13" s="21">
        <f t="shared" si="30"/>
        <v>0</v>
      </c>
      <c r="EH13" s="21">
        <f t="shared" si="31"/>
        <v>0</v>
      </c>
      <c r="EI13" s="21">
        <f t="shared" si="32"/>
        <v>1</v>
      </c>
      <c r="EJ13" s="21">
        <f t="shared" si="33"/>
        <v>2</v>
      </c>
      <c r="EK13" s="21">
        <f t="shared" si="34"/>
        <v>3</v>
      </c>
      <c r="EL13" s="21">
        <f t="shared" si="35"/>
        <v>4</v>
      </c>
      <c r="EM13" s="21">
        <f t="shared" si="36"/>
        <v>5</v>
      </c>
      <c r="EN13" s="21">
        <f t="shared" si="37"/>
        <v>6</v>
      </c>
      <c r="EO13" s="21">
        <f t="shared" si="38"/>
        <v>7</v>
      </c>
      <c r="EP13" s="21">
        <f t="shared" si="39"/>
        <v>8</v>
      </c>
      <c r="EQ13" s="21">
        <f t="shared" si="40"/>
        <v>9</v>
      </c>
      <c r="ER13" s="21">
        <f t="shared" si="41"/>
        <v>10</v>
      </c>
      <c r="ES13" s="21">
        <f t="shared" si="42"/>
        <v>11</v>
      </c>
      <c r="ET13" s="21">
        <f t="shared" si="43"/>
        <v>12</v>
      </c>
      <c r="EU13" s="21">
        <f t="shared" si="44"/>
        <v>12</v>
      </c>
      <c r="EV13" s="21">
        <f t="shared" si="45"/>
        <v>12</v>
      </c>
      <c r="EW13" s="21">
        <f t="shared" si="46"/>
        <v>12</v>
      </c>
      <c r="EX13" s="21">
        <f t="shared" si="47"/>
        <v>12</v>
      </c>
      <c r="EY13" s="21">
        <f t="shared" si="48"/>
        <v>12</v>
      </c>
      <c r="EZ13" s="21">
        <f t="shared" si="49"/>
        <v>12</v>
      </c>
      <c r="FA13" s="21">
        <f t="shared" si="50"/>
        <v>12</v>
      </c>
      <c r="FB13" s="21">
        <f t="shared" si="51"/>
        <v>12</v>
      </c>
      <c r="FC13" s="21">
        <f t="shared" si="52"/>
        <v>12</v>
      </c>
      <c r="FD13" s="21">
        <f t="shared" si="53"/>
        <v>12</v>
      </c>
      <c r="FE13" s="21">
        <f t="shared" si="54"/>
        <v>12</v>
      </c>
      <c r="FF13" s="21">
        <f t="shared" si="55"/>
        <v>12</v>
      </c>
      <c r="FG13" s="21">
        <f t="shared" si="56"/>
        <v>12</v>
      </c>
      <c r="FH13" s="21">
        <f t="shared" si="57"/>
        <v>12</v>
      </c>
      <c r="FI13" s="21">
        <f t="shared" si="58"/>
        <v>12</v>
      </c>
      <c r="FJ13" s="21">
        <f t="shared" si="59"/>
        <v>12</v>
      </c>
      <c r="FK13" s="21">
        <f t="shared" si="60"/>
        <v>12</v>
      </c>
      <c r="FL13" s="21">
        <f t="shared" si="61"/>
        <v>12</v>
      </c>
      <c r="FM13" s="21">
        <f t="shared" si="62"/>
        <v>12</v>
      </c>
      <c r="FN13" s="21">
        <f t="shared" si="63"/>
        <v>12</v>
      </c>
      <c r="FO13" s="21">
        <f t="shared" si="64"/>
        <v>12</v>
      </c>
      <c r="FP13" s="21">
        <f t="shared" si="65"/>
        <v>12</v>
      </c>
      <c r="FQ13" s="21">
        <f t="shared" si="66"/>
        <v>12</v>
      </c>
      <c r="FR13" s="21">
        <f t="shared" si="67"/>
        <v>12</v>
      </c>
      <c r="FS13" s="21">
        <f t="shared" si="68"/>
        <v>12</v>
      </c>
      <c r="FT13" s="21">
        <f t="shared" si="69"/>
        <v>12</v>
      </c>
      <c r="FU13" s="21">
        <f t="shared" si="70"/>
        <v>12</v>
      </c>
      <c r="FV13" s="21">
        <f t="shared" si="71"/>
        <v>12</v>
      </c>
      <c r="FW13" s="21">
        <f t="shared" si="72"/>
        <v>12</v>
      </c>
      <c r="FX13" s="21">
        <f t="shared" si="73"/>
        <v>12</v>
      </c>
      <c r="FY13" s="21">
        <f t="shared" si="74"/>
        <v>12</v>
      </c>
      <c r="FZ13" s="21">
        <f t="shared" si="75"/>
        <v>12</v>
      </c>
      <c r="GA13" s="21">
        <f t="shared" si="76"/>
        <v>12</v>
      </c>
      <c r="GB13" s="21">
        <f t="shared" si="77"/>
        <v>12</v>
      </c>
      <c r="GC13" s="21">
        <f t="shared" si="78"/>
        <v>12</v>
      </c>
      <c r="GD13" s="21">
        <f t="shared" si="79"/>
        <v>12</v>
      </c>
      <c r="GE13" s="21">
        <f t="shared" si="80"/>
        <v>12</v>
      </c>
      <c r="GF13" s="21">
        <f t="shared" si="81"/>
        <v>12</v>
      </c>
      <c r="GG13" s="21">
        <f t="shared" si="82"/>
        <v>12</v>
      </c>
      <c r="GH13" s="21">
        <f t="shared" si="83"/>
        <v>12</v>
      </c>
      <c r="GI13" s="21">
        <f t="shared" si="84"/>
        <v>12</v>
      </c>
      <c r="GJ13" s="21">
        <f t="shared" si="85"/>
        <v>12</v>
      </c>
      <c r="GK13" s="21">
        <f t="shared" si="86"/>
        <v>12</v>
      </c>
      <c r="GL13" s="21">
        <f t="shared" si="87"/>
        <v>12</v>
      </c>
      <c r="GM13" s="21">
        <f t="shared" si="88"/>
        <v>12</v>
      </c>
      <c r="GN13" s="21">
        <f t="shared" si="89"/>
        <v>12</v>
      </c>
      <c r="GO13" s="21">
        <f t="shared" si="90"/>
        <v>12</v>
      </c>
      <c r="GP13" s="21">
        <f t="shared" si="91"/>
        <v>12</v>
      </c>
      <c r="GQ13" s="21">
        <f t="shared" si="92"/>
        <v>12</v>
      </c>
      <c r="GR13" s="21">
        <f t="shared" si="93"/>
        <v>12</v>
      </c>
      <c r="GS13" s="21">
        <f t="shared" si="94"/>
        <v>12</v>
      </c>
      <c r="GT13" s="21">
        <f t="shared" si="95"/>
        <v>12</v>
      </c>
      <c r="GU13" s="23">
        <f>SUM(J13:CF13)</f>
        <v>37</v>
      </c>
    </row>
    <row r="14" spans="1:203" s="106" customFormat="1" x14ac:dyDescent="0.25">
      <c r="A14" s="63">
        <v>27</v>
      </c>
      <c r="B14" s="24" t="s">
        <v>207</v>
      </c>
      <c r="C14" s="96">
        <v>400</v>
      </c>
      <c r="D14" s="96" t="s">
        <v>117</v>
      </c>
      <c r="E14" s="96"/>
      <c r="F14" s="97"/>
      <c r="G14" s="97"/>
      <c r="H14" s="97"/>
      <c r="I14" s="97">
        <v>10</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v>1</v>
      </c>
      <c r="AW14" s="100">
        <v>1</v>
      </c>
      <c r="AX14" s="100">
        <v>1</v>
      </c>
      <c r="AY14" s="100">
        <v>1</v>
      </c>
      <c r="AZ14" s="100">
        <v>1</v>
      </c>
      <c r="BA14" s="100">
        <v>1</v>
      </c>
      <c r="BB14" s="100">
        <v>1</v>
      </c>
      <c r="BC14" s="100">
        <v>1</v>
      </c>
      <c r="BD14" s="100">
        <v>1</v>
      </c>
      <c r="BE14" s="100">
        <v>1</v>
      </c>
      <c r="BF14" s="100">
        <v>1</v>
      </c>
      <c r="BG14" s="100">
        <v>1</v>
      </c>
      <c r="BH14" s="100">
        <v>1</v>
      </c>
      <c r="BI14" s="100">
        <v>1</v>
      </c>
      <c r="BJ14" s="100">
        <v>1</v>
      </c>
      <c r="BK14" s="100">
        <v>1</v>
      </c>
      <c r="BL14" s="100">
        <v>1</v>
      </c>
      <c r="BM14" s="100">
        <v>1</v>
      </c>
      <c r="BN14" s="100">
        <v>1</v>
      </c>
      <c r="BO14" s="100">
        <v>1</v>
      </c>
      <c r="BP14" s="100">
        <v>1</v>
      </c>
      <c r="BQ14" s="100">
        <v>1</v>
      </c>
      <c r="BR14" s="100">
        <v>1</v>
      </c>
      <c r="BS14" s="100">
        <v>1</v>
      </c>
      <c r="BT14" s="100">
        <v>1</v>
      </c>
      <c r="BU14" s="100">
        <v>1</v>
      </c>
      <c r="BV14" s="100">
        <v>1</v>
      </c>
      <c r="BW14" s="100">
        <v>1</v>
      </c>
      <c r="BX14" s="100">
        <v>1</v>
      </c>
      <c r="BY14" s="100">
        <v>1</v>
      </c>
      <c r="BZ14" s="100">
        <v>1</v>
      </c>
      <c r="CA14" s="100">
        <v>1</v>
      </c>
      <c r="CB14" s="100">
        <v>1</v>
      </c>
      <c r="CC14" s="100">
        <v>1</v>
      </c>
      <c r="CD14" s="100">
        <v>1</v>
      </c>
      <c r="CE14" s="100">
        <v>1</v>
      </c>
      <c r="CF14" s="100">
        <v>1</v>
      </c>
      <c r="CG14" s="100">
        <v>1</v>
      </c>
      <c r="CH14" s="100">
        <v>1</v>
      </c>
      <c r="CI14" s="100">
        <v>1</v>
      </c>
      <c r="CJ14" s="100">
        <v>1</v>
      </c>
      <c r="CK14" s="100">
        <v>1</v>
      </c>
      <c r="CL14" s="100">
        <v>1</v>
      </c>
      <c r="CM14" s="100">
        <v>1</v>
      </c>
      <c r="CN14" s="100">
        <v>1</v>
      </c>
      <c r="CO14" s="100">
        <v>1</v>
      </c>
      <c r="CP14" s="100">
        <v>1</v>
      </c>
      <c r="CQ14" s="100">
        <v>1</v>
      </c>
      <c r="CR14" s="100">
        <v>1</v>
      </c>
      <c r="CS14" s="100">
        <v>1</v>
      </c>
      <c r="CT14" s="100">
        <v>1</v>
      </c>
      <c r="CU14" s="100">
        <v>1</v>
      </c>
      <c r="CV14" s="100">
        <v>1</v>
      </c>
      <c r="CW14" s="100">
        <v>1</v>
      </c>
      <c r="CX14" s="100">
        <v>1</v>
      </c>
      <c r="CY14" s="100">
        <v>1</v>
      </c>
      <c r="CZ14" s="100">
        <v>1</v>
      </c>
      <c r="DA14" s="100">
        <v>1</v>
      </c>
      <c r="DB14" s="100">
        <v>1</v>
      </c>
      <c r="DC14" s="100">
        <v>1</v>
      </c>
      <c r="DD14" s="100">
        <v>1</v>
      </c>
      <c r="DE14" s="100">
        <v>1</v>
      </c>
      <c r="DF14" s="100">
        <v>1</v>
      </c>
      <c r="DG14" s="100">
        <v>1</v>
      </c>
      <c r="DH14" s="21">
        <f t="shared" si="5"/>
        <v>0</v>
      </c>
      <c r="DI14" s="21">
        <f t="shared" si="6"/>
        <v>0</v>
      </c>
      <c r="DJ14" s="21">
        <f t="shared" si="7"/>
        <v>0</v>
      </c>
      <c r="DK14" s="21">
        <f t="shared" si="8"/>
        <v>0</v>
      </c>
      <c r="DL14" s="21">
        <f t="shared" si="9"/>
        <v>0</v>
      </c>
      <c r="DM14" s="21">
        <f t="shared" si="10"/>
        <v>0</v>
      </c>
      <c r="DN14" s="21">
        <f t="shared" si="11"/>
        <v>0</v>
      </c>
      <c r="DO14" s="21">
        <f t="shared" si="12"/>
        <v>0</v>
      </c>
      <c r="DP14" s="21">
        <f t="shared" si="13"/>
        <v>0</v>
      </c>
      <c r="DQ14" s="21">
        <f t="shared" si="14"/>
        <v>0</v>
      </c>
      <c r="DR14" s="21">
        <f t="shared" si="15"/>
        <v>0</v>
      </c>
      <c r="DS14" s="21">
        <f t="shared" si="16"/>
        <v>0</v>
      </c>
      <c r="DT14" s="21">
        <f t="shared" si="17"/>
        <v>0</v>
      </c>
      <c r="DU14" s="21">
        <f t="shared" si="18"/>
        <v>0</v>
      </c>
      <c r="DV14" s="21">
        <f t="shared" si="19"/>
        <v>0</v>
      </c>
      <c r="DW14" s="21">
        <f t="shared" si="20"/>
        <v>0</v>
      </c>
      <c r="DX14" s="21">
        <f t="shared" si="21"/>
        <v>0</v>
      </c>
      <c r="DY14" s="21">
        <f t="shared" si="22"/>
        <v>0</v>
      </c>
      <c r="DZ14" s="21">
        <f t="shared" si="23"/>
        <v>0</v>
      </c>
      <c r="EA14" s="21">
        <f t="shared" si="24"/>
        <v>0</v>
      </c>
      <c r="EB14" s="21">
        <f t="shared" si="25"/>
        <v>0</v>
      </c>
      <c r="EC14" s="21">
        <f t="shared" si="26"/>
        <v>0</v>
      </c>
      <c r="ED14" s="21">
        <f t="shared" si="27"/>
        <v>0</v>
      </c>
      <c r="EE14" s="21">
        <f t="shared" si="28"/>
        <v>0</v>
      </c>
      <c r="EF14" s="21">
        <f t="shared" si="29"/>
        <v>0</v>
      </c>
      <c r="EG14" s="21">
        <f t="shared" si="30"/>
        <v>0</v>
      </c>
      <c r="EH14" s="21">
        <f t="shared" si="31"/>
        <v>0</v>
      </c>
      <c r="EI14" s="21">
        <f t="shared" si="32"/>
        <v>1</v>
      </c>
      <c r="EJ14" s="21">
        <f t="shared" si="33"/>
        <v>2</v>
      </c>
      <c r="EK14" s="21">
        <f t="shared" si="34"/>
        <v>3</v>
      </c>
      <c r="EL14" s="21">
        <f t="shared" si="35"/>
        <v>4</v>
      </c>
      <c r="EM14" s="21">
        <f t="shared" si="36"/>
        <v>5</v>
      </c>
      <c r="EN14" s="21">
        <f t="shared" si="37"/>
        <v>6</v>
      </c>
      <c r="EO14" s="21">
        <f t="shared" si="38"/>
        <v>7</v>
      </c>
      <c r="EP14" s="21">
        <f t="shared" si="39"/>
        <v>8</v>
      </c>
      <c r="EQ14" s="21">
        <f t="shared" si="40"/>
        <v>9</v>
      </c>
      <c r="ER14" s="21">
        <f t="shared" si="41"/>
        <v>10</v>
      </c>
      <c r="ES14" s="21">
        <f t="shared" si="42"/>
        <v>11</v>
      </c>
      <c r="ET14" s="21">
        <f t="shared" si="43"/>
        <v>12</v>
      </c>
      <c r="EU14" s="21">
        <f t="shared" si="44"/>
        <v>12</v>
      </c>
      <c r="EV14" s="21">
        <f t="shared" si="45"/>
        <v>12</v>
      </c>
      <c r="EW14" s="21">
        <f t="shared" si="46"/>
        <v>12</v>
      </c>
      <c r="EX14" s="21">
        <f t="shared" si="47"/>
        <v>12</v>
      </c>
      <c r="EY14" s="21">
        <f t="shared" si="48"/>
        <v>12</v>
      </c>
      <c r="EZ14" s="21">
        <f t="shared" si="49"/>
        <v>12</v>
      </c>
      <c r="FA14" s="21">
        <f t="shared" si="50"/>
        <v>12</v>
      </c>
      <c r="FB14" s="21">
        <f t="shared" si="51"/>
        <v>12</v>
      </c>
      <c r="FC14" s="21">
        <f t="shared" si="52"/>
        <v>12</v>
      </c>
      <c r="FD14" s="21">
        <f t="shared" si="53"/>
        <v>12</v>
      </c>
      <c r="FE14" s="21">
        <f t="shared" si="54"/>
        <v>12</v>
      </c>
      <c r="FF14" s="21">
        <f t="shared" si="55"/>
        <v>12</v>
      </c>
      <c r="FG14" s="21">
        <f t="shared" si="56"/>
        <v>12</v>
      </c>
      <c r="FH14" s="21">
        <f t="shared" si="57"/>
        <v>12</v>
      </c>
      <c r="FI14" s="21">
        <f t="shared" si="58"/>
        <v>12</v>
      </c>
      <c r="FJ14" s="21">
        <f t="shared" si="59"/>
        <v>12</v>
      </c>
      <c r="FK14" s="21">
        <f t="shared" si="60"/>
        <v>12</v>
      </c>
      <c r="FL14" s="21">
        <f t="shared" si="61"/>
        <v>12</v>
      </c>
      <c r="FM14" s="21">
        <f t="shared" si="62"/>
        <v>12</v>
      </c>
      <c r="FN14" s="21">
        <f t="shared" si="63"/>
        <v>12</v>
      </c>
      <c r="FO14" s="21">
        <f t="shared" si="64"/>
        <v>12</v>
      </c>
      <c r="FP14" s="21">
        <f t="shared" si="65"/>
        <v>12</v>
      </c>
      <c r="FQ14" s="21">
        <f t="shared" si="66"/>
        <v>12</v>
      </c>
      <c r="FR14" s="21">
        <f t="shared" si="67"/>
        <v>12</v>
      </c>
      <c r="FS14" s="21">
        <f t="shared" si="68"/>
        <v>12</v>
      </c>
      <c r="FT14" s="21">
        <f t="shared" si="69"/>
        <v>12</v>
      </c>
      <c r="FU14" s="21">
        <f t="shared" si="70"/>
        <v>12</v>
      </c>
      <c r="FV14" s="21">
        <f t="shared" si="71"/>
        <v>12</v>
      </c>
      <c r="FW14" s="21">
        <f t="shared" si="72"/>
        <v>12</v>
      </c>
      <c r="FX14" s="21">
        <f t="shared" si="73"/>
        <v>12</v>
      </c>
      <c r="FY14" s="21">
        <f t="shared" si="74"/>
        <v>12</v>
      </c>
      <c r="FZ14" s="21">
        <f t="shared" si="75"/>
        <v>12</v>
      </c>
      <c r="GA14" s="21">
        <f t="shared" si="76"/>
        <v>12</v>
      </c>
      <c r="GB14" s="21">
        <f t="shared" si="77"/>
        <v>12</v>
      </c>
      <c r="GC14" s="21">
        <f t="shared" si="78"/>
        <v>12</v>
      </c>
      <c r="GD14" s="21">
        <f t="shared" si="79"/>
        <v>12</v>
      </c>
      <c r="GE14" s="21">
        <f t="shared" si="80"/>
        <v>12</v>
      </c>
      <c r="GF14" s="21">
        <f t="shared" si="81"/>
        <v>12</v>
      </c>
      <c r="GG14" s="21">
        <f t="shared" si="82"/>
        <v>12</v>
      </c>
      <c r="GH14" s="21">
        <f t="shared" si="83"/>
        <v>12</v>
      </c>
      <c r="GI14" s="21">
        <f t="shared" si="84"/>
        <v>12</v>
      </c>
      <c r="GJ14" s="21">
        <f t="shared" si="85"/>
        <v>12</v>
      </c>
      <c r="GK14" s="21">
        <f t="shared" si="86"/>
        <v>12</v>
      </c>
      <c r="GL14" s="21">
        <f t="shared" si="87"/>
        <v>12</v>
      </c>
      <c r="GM14" s="21">
        <f t="shared" si="88"/>
        <v>12</v>
      </c>
      <c r="GN14" s="21">
        <f t="shared" si="89"/>
        <v>12</v>
      </c>
      <c r="GO14" s="21">
        <f t="shared" si="90"/>
        <v>12</v>
      </c>
      <c r="GP14" s="21">
        <f t="shared" si="91"/>
        <v>12</v>
      </c>
      <c r="GQ14" s="21">
        <f t="shared" si="92"/>
        <v>12</v>
      </c>
      <c r="GR14" s="21">
        <f t="shared" si="93"/>
        <v>12</v>
      </c>
      <c r="GS14" s="21">
        <f t="shared" si="94"/>
        <v>12</v>
      </c>
      <c r="GT14" s="21">
        <f t="shared" si="95"/>
        <v>12</v>
      </c>
      <c r="GU14" s="23">
        <f t="shared" si="96"/>
        <v>37</v>
      </c>
    </row>
    <row r="15" spans="1:203" s="106" customFormat="1" x14ac:dyDescent="0.25">
      <c r="A15" s="63">
        <v>28</v>
      </c>
      <c r="B15" s="24" t="s">
        <v>50</v>
      </c>
      <c r="C15" s="96">
        <v>400</v>
      </c>
      <c r="D15" s="96" t="s">
        <v>117</v>
      </c>
      <c r="E15" s="96"/>
      <c r="F15" s="97"/>
      <c r="G15" s="97"/>
      <c r="H15" s="97"/>
      <c r="I15" s="97">
        <v>0</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v>0</v>
      </c>
      <c r="AW15" s="100">
        <v>0</v>
      </c>
      <c r="AX15" s="100">
        <v>0</v>
      </c>
      <c r="AY15" s="100">
        <v>0</v>
      </c>
      <c r="AZ15" s="100">
        <v>0</v>
      </c>
      <c r="BA15" s="100">
        <v>0</v>
      </c>
      <c r="BB15" s="100">
        <v>0</v>
      </c>
      <c r="BC15" s="100">
        <v>0</v>
      </c>
      <c r="BD15" s="100">
        <v>0</v>
      </c>
      <c r="BE15" s="100">
        <v>0</v>
      </c>
      <c r="BF15" s="100">
        <v>0</v>
      </c>
      <c r="BG15" s="100">
        <v>0</v>
      </c>
      <c r="BH15" s="100">
        <v>0</v>
      </c>
      <c r="BI15" s="100">
        <v>0</v>
      </c>
      <c r="BJ15" s="100">
        <v>0</v>
      </c>
      <c r="BK15" s="100">
        <v>0</v>
      </c>
      <c r="BL15" s="100">
        <v>0</v>
      </c>
      <c r="BM15" s="100">
        <v>0</v>
      </c>
      <c r="BN15" s="100">
        <v>0</v>
      </c>
      <c r="BO15" s="100">
        <v>0</v>
      </c>
      <c r="BP15" s="100">
        <v>0</v>
      </c>
      <c r="BQ15" s="100">
        <v>0</v>
      </c>
      <c r="BR15" s="100">
        <v>0</v>
      </c>
      <c r="BS15" s="100">
        <v>0</v>
      </c>
      <c r="BT15" s="100">
        <v>0</v>
      </c>
      <c r="BU15" s="100">
        <v>0</v>
      </c>
      <c r="BV15" s="100">
        <v>0</v>
      </c>
      <c r="BW15" s="100">
        <v>0</v>
      </c>
      <c r="BX15" s="100">
        <v>0</v>
      </c>
      <c r="BY15" s="100">
        <v>0</v>
      </c>
      <c r="BZ15" s="100">
        <v>0</v>
      </c>
      <c r="CA15" s="100">
        <v>0</v>
      </c>
      <c r="CB15" s="100">
        <v>0</v>
      </c>
      <c r="CC15" s="100">
        <v>0</v>
      </c>
      <c r="CD15" s="100">
        <v>0</v>
      </c>
      <c r="CE15" s="100">
        <v>0</v>
      </c>
      <c r="CF15" s="100">
        <v>0</v>
      </c>
      <c r="CG15" s="100">
        <v>0</v>
      </c>
      <c r="CH15" s="100">
        <v>0</v>
      </c>
      <c r="CI15" s="100">
        <v>0</v>
      </c>
      <c r="CJ15" s="100">
        <v>0</v>
      </c>
      <c r="CK15" s="100">
        <v>0</v>
      </c>
      <c r="CL15" s="100">
        <v>0</v>
      </c>
      <c r="CM15" s="100">
        <v>0</v>
      </c>
      <c r="CN15" s="100">
        <v>0</v>
      </c>
      <c r="CO15" s="100">
        <v>0</v>
      </c>
      <c r="CP15" s="100">
        <v>0</v>
      </c>
      <c r="CQ15" s="100">
        <v>0</v>
      </c>
      <c r="CR15" s="100">
        <v>0</v>
      </c>
      <c r="CS15" s="100">
        <v>0</v>
      </c>
      <c r="CT15" s="100">
        <v>0</v>
      </c>
      <c r="CU15" s="100">
        <v>0</v>
      </c>
      <c r="CV15" s="100">
        <v>0</v>
      </c>
      <c r="CW15" s="100">
        <v>0</v>
      </c>
      <c r="CX15" s="100">
        <v>0</v>
      </c>
      <c r="CY15" s="100">
        <v>0</v>
      </c>
      <c r="CZ15" s="100">
        <v>0</v>
      </c>
      <c r="DA15" s="100">
        <v>0</v>
      </c>
      <c r="DB15" s="100">
        <v>0</v>
      </c>
      <c r="DC15" s="100">
        <v>0</v>
      </c>
      <c r="DD15" s="100">
        <v>0</v>
      </c>
      <c r="DE15" s="100">
        <v>0</v>
      </c>
      <c r="DF15" s="100">
        <v>0</v>
      </c>
      <c r="DG15" s="100">
        <v>0</v>
      </c>
      <c r="DH15" s="21">
        <f t="shared" si="5"/>
        <v>0</v>
      </c>
      <c r="DI15" s="21">
        <f t="shared" si="6"/>
        <v>0</v>
      </c>
      <c r="DJ15" s="21">
        <f t="shared" si="7"/>
        <v>0</v>
      </c>
      <c r="DK15" s="21">
        <f t="shared" si="8"/>
        <v>0</v>
      </c>
      <c r="DL15" s="21">
        <f t="shared" si="9"/>
        <v>0</v>
      </c>
      <c r="DM15" s="21">
        <f t="shared" si="10"/>
        <v>0</v>
      </c>
      <c r="DN15" s="21">
        <f t="shared" si="11"/>
        <v>0</v>
      </c>
      <c r="DO15" s="21">
        <f t="shared" si="12"/>
        <v>0</v>
      </c>
      <c r="DP15" s="21">
        <f t="shared" si="13"/>
        <v>0</v>
      </c>
      <c r="DQ15" s="21">
        <f t="shared" si="14"/>
        <v>0</v>
      </c>
      <c r="DR15" s="21">
        <f t="shared" si="15"/>
        <v>0</v>
      </c>
      <c r="DS15" s="21">
        <f t="shared" si="16"/>
        <v>0</v>
      </c>
      <c r="DT15" s="21">
        <f t="shared" si="17"/>
        <v>0</v>
      </c>
      <c r="DU15" s="21">
        <f t="shared" si="18"/>
        <v>0</v>
      </c>
      <c r="DV15" s="21">
        <f t="shared" si="19"/>
        <v>0</v>
      </c>
      <c r="DW15" s="21">
        <f t="shared" si="20"/>
        <v>0</v>
      </c>
      <c r="DX15" s="21">
        <f t="shared" si="21"/>
        <v>0</v>
      </c>
      <c r="DY15" s="21">
        <f t="shared" si="22"/>
        <v>0</v>
      </c>
      <c r="DZ15" s="21">
        <f t="shared" si="23"/>
        <v>0</v>
      </c>
      <c r="EA15" s="21">
        <f t="shared" si="24"/>
        <v>0</v>
      </c>
      <c r="EB15" s="21">
        <f t="shared" si="25"/>
        <v>0</v>
      </c>
      <c r="EC15" s="21">
        <f t="shared" si="26"/>
        <v>0</v>
      </c>
      <c r="ED15" s="21">
        <f t="shared" si="27"/>
        <v>0</v>
      </c>
      <c r="EE15" s="21">
        <f t="shared" si="28"/>
        <v>0</v>
      </c>
      <c r="EF15" s="21">
        <f t="shared" si="29"/>
        <v>0</v>
      </c>
      <c r="EG15" s="21">
        <f t="shared" si="30"/>
        <v>0</v>
      </c>
      <c r="EH15" s="21">
        <f t="shared" si="31"/>
        <v>0</v>
      </c>
      <c r="EI15" s="21">
        <f t="shared" si="32"/>
        <v>0</v>
      </c>
      <c r="EJ15" s="21">
        <f t="shared" si="33"/>
        <v>0</v>
      </c>
      <c r="EK15" s="21">
        <f t="shared" si="34"/>
        <v>0</v>
      </c>
      <c r="EL15" s="21">
        <f t="shared" si="35"/>
        <v>0</v>
      </c>
      <c r="EM15" s="21">
        <f t="shared" si="36"/>
        <v>0</v>
      </c>
      <c r="EN15" s="21">
        <f t="shared" si="37"/>
        <v>0</v>
      </c>
      <c r="EO15" s="21">
        <f t="shared" si="38"/>
        <v>0</v>
      </c>
      <c r="EP15" s="21">
        <f t="shared" si="39"/>
        <v>0</v>
      </c>
      <c r="EQ15" s="21">
        <f t="shared" si="40"/>
        <v>0</v>
      </c>
      <c r="ER15" s="21">
        <f t="shared" si="41"/>
        <v>0</v>
      </c>
      <c r="ES15" s="21">
        <f t="shared" si="42"/>
        <v>0</v>
      </c>
      <c r="ET15" s="21">
        <f t="shared" si="43"/>
        <v>0</v>
      </c>
      <c r="EU15" s="21">
        <f t="shared" si="44"/>
        <v>0</v>
      </c>
      <c r="EV15" s="21">
        <f t="shared" si="45"/>
        <v>0</v>
      </c>
      <c r="EW15" s="21">
        <f t="shared" si="46"/>
        <v>0</v>
      </c>
      <c r="EX15" s="21">
        <f t="shared" si="47"/>
        <v>0</v>
      </c>
      <c r="EY15" s="21">
        <f t="shared" si="48"/>
        <v>0</v>
      </c>
      <c r="EZ15" s="21">
        <f t="shared" si="49"/>
        <v>0</v>
      </c>
      <c r="FA15" s="21">
        <f t="shared" si="50"/>
        <v>0</v>
      </c>
      <c r="FB15" s="21">
        <f t="shared" si="51"/>
        <v>0</v>
      </c>
      <c r="FC15" s="21">
        <f t="shared" si="52"/>
        <v>0</v>
      </c>
      <c r="FD15" s="21">
        <f t="shared" si="53"/>
        <v>0</v>
      </c>
      <c r="FE15" s="21">
        <f t="shared" si="54"/>
        <v>0</v>
      </c>
      <c r="FF15" s="21">
        <f t="shared" si="55"/>
        <v>0</v>
      </c>
      <c r="FG15" s="21">
        <f t="shared" si="56"/>
        <v>0</v>
      </c>
      <c r="FH15" s="21">
        <f t="shared" si="57"/>
        <v>0</v>
      </c>
      <c r="FI15" s="21">
        <f t="shared" si="58"/>
        <v>0</v>
      </c>
      <c r="FJ15" s="21">
        <f t="shared" si="59"/>
        <v>0</v>
      </c>
      <c r="FK15" s="21">
        <f t="shared" si="60"/>
        <v>0</v>
      </c>
      <c r="FL15" s="21">
        <f t="shared" si="61"/>
        <v>0</v>
      </c>
      <c r="FM15" s="21">
        <f t="shared" si="62"/>
        <v>0</v>
      </c>
      <c r="FN15" s="21">
        <f t="shared" si="63"/>
        <v>0</v>
      </c>
      <c r="FO15" s="21">
        <f t="shared" si="64"/>
        <v>0</v>
      </c>
      <c r="FP15" s="21">
        <f t="shared" si="65"/>
        <v>0</v>
      </c>
      <c r="FQ15" s="21">
        <f t="shared" si="66"/>
        <v>0</v>
      </c>
      <c r="FR15" s="21">
        <f t="shared" si="67"/>
        <v>0</v>
      </c>
      <c r="FS15" s="21">
        <f t="shared" si="68"/>
        <v>0</v>
      </c>
      <c r="FT15" s="21">
        <f t="shared" si="69"/>
        <v>0</v>
      </c>
      <c r="FU15" s="21">
        <f t="shared" si="70"/>
        <v>0</v>
      </c>
      <c r="FV15" s="21">
        <f t="shared" si="71"/>
        <v>0</v>
      </c>
      <c r="FW15" s="21">
        <f t="shared" si="72"/>
        <v>0</v>
      </c>
      <c r="FX15" s="21">
        <f t="shared" si="73"/>
        <v>0</v>
      </c>
      <c r="FY15" s="21">
        <f t="shared" si="74"/>
        <v>0</v>
      </c>
      <c r="FZ15" s="21">
        <f t="shared" si="75"/>
        <v>0</v>
      </c>
      <c r="GA15" s="21">
        <f t="shared" si="76"/>
        <v>0</v>
      </c>
      <c r="GB15" s="21">
        <f t="shared" si="77"/>
        <v>0</v>
      </c>
      <c r="GC15" s="21">
        <f t="shared" si="78"/>
        <v>0</v>
      </c>
      <c r="GD15" s="21">
        <f t="shared" si="79"/>
        <v>0</v>
      </c>
      <c r="GE15" s="21">
        <f t="shared" si="80"/>
        <v>0</v>
      </c>
      <c r="GF15" s="21">
        <f t="shared" si="81"/>
        <v>0</v>
      </c>
      <c r="GG15" s="21">
        <f t="shared" si="82"/>
        <v>0</v>
      </c>
      <c r="GH15" s="21">
        <f t="shared" si="83"/>
        <v>0</v>
      </c>
      <c r="GI15" s="21">
        <f t="shared" si="84"/>
        <v>0</v>
      </c>
      <c r="GJ15" s="21">
        <f t="shared" si="85"/>
        <v>0</v>
      </c>
      <c r="GK15" s="21">
        <f t="shared" si="86"/>
        <v>0</v>
      </c>
      <c r="GL15" s="21">
        <f t="shared" si="87"/>
        <v>0</v>
      </c>
      <c r="GM15" s="21">
        <f t="shared" si="88"/>
        <v>0</v>
      </c>
      <c r="GN15" s="21">
        <f t="shared" si="89"/>
        <v>0</v>
      </c>
      <c r="GO15" s="21">
        <f t="shared" si="90"/>
        <v>0</v>
      </c>
      <c r="GP15" s="21">
        <f t="shared" si="91"/>
        <v>0</v>
      </c>
      <c r="GQ15" s="21">
        <f t="shared" si="92"/>
        <v>0</v>
      </c>
      <c r="GR15" s="21">
        <f t="shared" si="93"/>
        <v>0</v>
      </c>
      <c r="GS15" s="21">
        <f t="shared" si="94"/>
        <v>0</v>
      </c>
      <c r="GT15" s="21">
        <f t="shared" si="95"/>
        <v>0</v>
      </c>
      <c r="GU15" s="23">
        <f t="shared" si="96"/>
        <v>0</v>
      </c>
    </row>
    <row r="16" spans="1:203" s="106" customFormat="1" x14ac:dyDescent="0.25">
      <c r="A16" s="63" t="s">
        <v>179</v>
      </c>
      <c r="B16" s="95" t="s">
        <v>180</v>
      </c>
      <c r="C16" s="101">
        <v>300</v>
      </c>
      <c r="D16" s="96" t="s">
        <v>117</v>
      </c>
      <c r="E16" s="96"/>
      <c r="F16" s="97"/>
      <c r="G16" s="97"/>
      <c r="H16" s="97"/>
      <c r="I16" s="97">
        <f>12*30</f>
        <v>360</v>
      </c>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v>1</v>
      </c>
      <c r="AW16" s="100">
        <v>1</v>
      </c>
      <c r="AX16" s="100">
        <v>1</v>
      </c>
      <c r="AY16" s="100">
        <v>1</v>
      </c>
      <c r="AZ16" s="100">
        <v>1</v>
      </c>
      <c r="BA16" s="100">
        <v>1</v>
      </c>
      <c r="BB16" s="100">
        <v>1</v>
      </c>
      <c r="BC16" s="100">
        <v>1</v>
      </c>
      <c r="BD16" s="100">
        <v>1</v>
      </c>
      <c r="BE16" s="100">
        <v>1</v>
      </c>
      <c r="BF16" s="100">
        <v>1</v>
      </c>
      <c r="BG16" s="100">
        <v>1</v>
      </c>
      <c r="BH16" s="100">
        <v>1</v>
      </c>
      <c r="BI16" s="100">
        <v>1</v>
      </c>
      <c r="BJ16" s="100">
        <v>1</v>
      </c>
      <c r="BK16" s="100">
        <v>1</v>
      </c>
      <c r="BL16" s="100">
        <v>1</v>
      </c>
      <c r="BM16" s="100">
        <v>1</v>
      </c>
      <c r="BN16" s="100">
        <v>1</v>
      </c>
      <c r="BO16" s="100">
        <v>1</v>
      </c>
      <c r="BP16" s="100">
        <v>1</v>
      </c>
      <c r="BQ16" s="100">
        <v>1</v>
      </c>
      <c r="BR16" s="100">
        <v>1</v>
      </c>
      <c r="BS16" s="100">
        <v>1</v>
      </c>
      <c r="BT16" s="100">
        <v>1</v>
      </c>
      <c r="BU16" s="100">
        <v>1</v>
      </c>
      <c r="BV16" s="100">
        <v>1</v>
      </c>
      <c r="BW16" s="100">
        <v>1</v>
      </c>
      <c r="BX16" s="100">
        <v>1</v>
      </c>
      <c r="BY16" s="100">
        <v>1</v>
      </c>
      <c r="BZ16" s="100">
        <v>1</v>
      </c>
      <c r="CA16" s="100">
        <v>1</v>
      </c>
      <c r="CB16" s="100">
        <v>1</v>
      </c>
      <c r="CC16" s="100">
        <v>1</v>
      </c>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69"/>
    </row>
    <row r="17" spans="1:203" s="106" customFormat="1" x14ac:dyDescent="0.25">
      <c r="A17" s="63" t="s">
        <v>178</v>
      </c>
      <c r="B17" s="95" t="s">
        <v>128</v>
      </c>
      <c r="C17" s="101">
        <v>300</v>
      </c>
      <c r="D17" s="96" t="s">
        <v>117</v>
      </c>
      <c r="E17" s="96"/>
      <c r="F17" s="97"/>
      <c r="G17" s="97"/>
      <c r="H17" s="97"/>
      <c r="I17" s="97">
        <v>20</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v>1</v>
      </c>
      <c r="CE17" s="100">
        <v>1</v>
      </c>
      <c r="CF17" s="100">
        <v>1</v>
      </c>
      <c r="CG17" s="100">
        <v>1</v>
      </c>
      <c r="CH17" s="100">
        <v>1</v>
      </c>
      <c r="CI17" s="100">
        <v>1</v>
      </c>
      <c r="CJ17" s="100">
        <v>1</v>
      </c>
      <c r="CK17" s="100">
        <v>1</v>
      </c>
      <c r="CL17" s="100">
        <v>1</v>
      </c>
      <c r="CM17" s="100">
        <v>1</v>
      </c>
      <c r="CN17" s="100">
        <v>1</v>
      </c>
      <c r="CO17" s="100">
        <v>1</v>
      </c>
      <c r="CP17" s="100">
        <v>1</v>
      </c>
      <c r="CQ17" s="100">
        <v>1</v>
      </c>
      <c r="CR17" s="100">
        <v>1</v>
      </c>
      <c r="CS17" s="100">
        <v>1</v>
      </c>
      <c r="CT17" s="100">
        <v>1</v>
      </c>
      <c r="CU17" s="100">
        <v>1</v>
      </c>
      <c r="CV17" s="100">
        <v>1</v>
      </c>
      <c r="CW17" s="100">
        <v>1</v>
      </c>
      <c r="CX17" s="100">
        <v>1</v>
      </c>
      <c r="CY17" s="100">
        <v>1</v>
      </c>
      <c r="CZ17" s="100">
        <v>1</v>
      </c>
      <c r="DA17" s="100">
        <v>1</v>
      </c>
      <c r="DB17" s="100">
        <v>1</v>
      </c>
      <c r="DC17" s="100">
        <v>1</v>
      </c>
      <c r="DD17" s="100">
        <v>1</v>
      </c>
      <c r="DE17" s="100">
        <v>1</v>
      </c>
      <c r="DF17" s="100">
        <v>1</v>
      </c>
      <c r="DG17" s="100">
        <v>1</v>
      </c>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69"/>
    </row>
    <row r="18" spans="1:203" s="106" customFormat="1" x14ac:dyDescent="0.25">
      <c r="A18" s="63">
        <v>30</v>
      </c>
      <c r="B18" s="95" t="s">
        <v>127</v>
      </c>
      <c r="C18" s="101">
        <v>400</v>
      </c>
      <c r="D18" s="96" t="s">
        <v>117</v>
      </c>
      <c r="E18" s="96"/>
      <c r="F18" s="97"/>
      <c r="G18" s="97"/>
      <c r="H18" s="97"/>
      <c r="I18" s="97">
        <v>150</v>
      </c>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v>1</v>
      </c>
      <c r="AW18" s="100">
        <v>1</v>
      </c>
      <c r="AX18" s="100">
        <v>1</v>
      </c>
      <c r="AY18" s="100">
        <v>1</v>
      </c>
      <c r="AZ18" s="100">
        <v>1</v>
      </c>
      <c r="BA18" s="100">
        <v>1</v>
      </c>
      <c r="BB18" s="100">
        <v>1</v>
      </c>
      <c r="BC18" s="100">
        <v>1</v>
      </c>
      <c r="BD18" s="100">
        <v>1</v>
      </c>
      <c r="BE18" s="100">
        <v>1</v>
      </c>
      <c r="BF18" s="100">
        <v>1</v>
      </c>
      <c r="BG18" s="100">
        <v>1</v>
      </c>
      <c r="BH18" s="100">
        <v>1</v>
      </c>
      <c r="BI18" s="100">
        <v>1</v>
      </c>
      <c r="BJ18" s="100">
        <v>1</v>
      </c>
      <c r="BK18" s="100">
        <v>1</v>
      </c>
      <c r="BL18" s="100">
        <v>1</v>
      </c>
      <c r="BM18" s="100">
        <v>1</v>
      </c>
      <c r="BN18" s="100">
        <v>1</v>
      </c>
      <c r="BO18" s="100">
        <v>1</v>
      </c>
      <c r="BP18" s="100">
        <v>1</v>
      </c>
      <c r="BQ18" s="100">
        <v>1</v>
      </c>
      <c r="BR18" s="100">
        <v>1</v>
      </c>
      <c r="BS18" s="100">
        <v>1</v>
      </c>
      <c r="BT18" s="100">
        <v>1</v>
      </c>
      <c r="BU18" s="100">
        <v>1</v>
      </c>
      <c r="BV18" s="100">
        <v>1</v>
      </c>
      <c r="BW18" s="100">
        <v>1</v>
      </c>
      <c r="BX18" s="100">
        <v>1</v>
      </c>
      <c r="BY18" s="100">
        <v>1</v>
      </c>
      <c r="BZ18" s="100">
        <v>1</v>
      </c>
      <c r="CA18" s="100">
        <v>1</v>
      </c>
      <c r="CB18" s="100">
        <v>1</v>
      </c>
      <c r="CC18" s="100">
        <v>1</v>
      </c>
      <c r="CD18" s="100">
        <v>1</v>
      </c>
      <c r="CE18" s="100">
        <v>1</v>
      </c>
      <c r="CF18" s="100">
        <v>1</v>
      </c>
      <c r="CG18" s="100">
        <v>1</v>
      </c>
      <c r="CH18" s="100">
        <v>1</v>
      </c>
      <c r="CI18" s="100">
        <v>1</v>
      </c>
      <c r="CJ18" s="100">
        <v>1</v>
      </c>
      <c r="CK18" s="100">
        <v>1</v>
      </c>
      <c r="CL18" s="100">
        <v>1</v>
      </c>
      <c r="CM18" s="100">
        <v>1</v>
      </c>
      <c r="CN18" s="100">
        <v>1</v>
      </c>
      <c r="CO18" s="100">
        <v>1</v>
      </c>
      <c r="CP18" s="100">
        <v>1</v>
      </c>
      <c r="CQ18" s="100">
        <v>1</v>
      </c>
      <c r="CR18" s="100">
        <v>1</v>
      </c>
      <c r="CS18" s="100">
        <v>1</v>
      </c>
      <c r="CT18" s="100">
        <v>1</v>
      </c>
      <c r="CU18" s="100">
        <v>1</v>
      </c>
      <c r="CV18" s="100">
        <v>1</v>
      </c>
      <c r="CW18" s="100">
        <v>1</v>
      </c>
      <c r="CX18" s="100">
        <v>1</v>
      </c>
      <c r="CY18" s="100">
        <v>1</v>
      </c>
      <c r="CZ18" s="100">
        <v>1</v>
      </c>
      <c r="DA18" s="100">
        <v>1</v>
      </c>
      <c r="DB18" s="100">
        <v>1</v>
      </c>
      <c r="DC18" s="100">
        <v>1</v>
      </c>
      <c r="DD18" s="100">
        <v>1</v>
      </c>
      <c r="DE18" s="100">
        <v>1</v>
      </c>
      <c r="DF18" s="100">
        <v>1</v>
      </c>
      <c r="DG18" s="100">
        <v>1</v>
      </c>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69"/>
    </row>
    <row r="19" spans="1:203" s="106" customFormat="1" ht="13.8" thickBot="1" x14ac:dyDescent="0.3">
      <c r="A19" s="63">
        <v>31</v>
      </c>
      <c r="B19" s="95" t="s">
        <v>126</v>
      </c>
      <c r="C19" s="101">
        <v>400</v>
      </c>
      <c r="D19" s="96" t="s">
        <v>117</v>
      </c>
      <c r="E19" s="96"/>
      <c r="F19" s="97"/>
      <c r="G19" s="97"/>
      <c r="H19" s="97"/>
      <c r="I19" s="97">
        <v>10</v>
      </c>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v>1</v>
      </c>
      <c r="AW19" s="100">
        <v>1</v>
      </c>
      <c r="AX19" s="100">
        <v>1</v>
      </c>
      <c r="AY19" s="100">
        <v>1</v>
      </c>
      <c r="AZ19" s="100">
        <v>1</v>
      </c>
      <c r="BA19" s="100">
        <v>1</v>
      </c>
      <c r="BB19" s="100">
        <v>1</v>
      </c>
      <c r="BC19" s="100">
        <v>1</v>
      </c>
      <c r="BD19" s="100">
        <v>1</v>
      </c>
      <c r="BE19" s="100">
        <v>1</v>
      </c>
      <c r="BF19" s="100">
        <v>1</v>
      </c>
      <c r="BG19" s="100">
        <v>1</v>
      </c>
      <c r="BH19" s="100">
        <v>1</v>
      </c>
      <c r="BI19" s="100">
        <v>1</v>
      </c>
      <c r="BJ19" s="100">
        <v>1</v>
      </c>
      <c r="BK19" s="100">
        <v>1</v>
      </c>
      <c r="BL19" s="100">
        <v>1</v>
      </c>
      <c r="BM19" s="100">
        <v>1</v>
      </c>
      <c r="BN19" s="100">
        <v>1</v>
      </c>
      <c r="BO19" s="100">
        <v>1</v>
      </c>
      <c r="BP19" s="100">
        <v>1</v>
      </c>
      <c r="BQ19" s="100">
        <v>1</v>
      </c>
      <c r="BR19" s="100">
        <v>1</v>
      </c>
      <c r="BS19" s="100">
        <v>1</v>
      </c>
      <c r="BT19" s="100">
        <v>1</v>
      </c>
      <c r="BU19" s="100">
        <v>1</v>
      </c>
      <c r="BV19" s="100">
        <v>1</v>
      </c>
      <c r="BW19" s="100">
        <v>1</v>
      </c>
      <c r="BX19" s="100">
        <v>1</v>
      </c>
      <c r="BY19" s="100">
        <v>1</v>
      </c>
      <c r="BZ19" s="100">
        <v>1</v>
      </c>
      <c r="CA19" s="100">
        <v>1</v>
      </c>
      <c r="CB19" s="100">
        <v>1</v>
      </c>
      <c r="CC19" s="100">
        <v>1</v>
      </c>
      <c r="CD19" s="100">
        <v>1</v>
      </c>
      <c r="CE19" s="100">
        <v>1</v>
      </c>
      <c r="CF19" s="100">
        <v>1</v>
      </c>
      <c r="CG19" s="100">
        <v>1</v>
      </c>
      <c r="CH19" s="100">
        <v>1</v>
      </c>
      <c r="CI19" s="100">
        <v>1</v>
      </c>
      <c r="CJ19" s="100">
        <v>1</v>
      </c>
      <c r="CK19" s="100">
        <v>1</v>
      </c>
      <c r="CL19" s="100">
        <v>1</v>
      </c>
      <c r="CM19" s="100">
        <v>1</v>
      </c>
      <c r="CN19" s="100">
        <v>1</v>
      </c>
      <c r="CO19" s="100">
        <v>1</v>
      </c>
      <c r="CP19" s="100">
        <v>1</v>
      </c>
      <c r="CQ19" s="100">
        <v>1</v>
      </c>
      <c r="CR19" s="100">
        <v>1</v>
      </c>
      <c r="CS19" s="100">
        <v>1</v>
      </c>
      <c r="CT19" s="100">
        <v>1</v>
      </c>
      <c r="CU19" s="100">
        <v>1</v>
      </c>
      <c r="CV19" s="100">
        <v>1</v>
      </c>
      <c r="CW19" s="100">
        <v>1</v>
      </c>
      <c r="CX19" s="100">
        <v>1</v>
      </c>
      <c r="CY19" s="100">
        <v>1</v>
      </c>
      <c r="CZ19" s="100">
        <v>1</v>
      </c>
      <c r="DA19" s="100">
        <v>1</v>
      </c>
      <c r="DB19" s="100">
        <v>1</v>
      </c>
      <c r="DC19" s="100">
        <v>1</v>
      </c>
      <c r="DD19" s="100">
        <v>1</v>
      </c>
      <c r="DE19" s="100">
        <v>1</v>
      </c>
      <c r="DF19" s="100">
        <v>1</v>
      </c>
      <c r="DG19" s="100">
        <v>1</v>
      </c>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69"/>
    </row>
    <row r="20" spans="1:203" s="107" customFormat="1" x14ac:dyDescent="0.25">
      <c r="A20" s="64"/>
      <c r="B20" s="26" t="s">
        <v>40</v>
      </c>
      <c r="C20" s="27"/>
      <c r="D20" s="27"/>
      <c r="E20" s="27"/>
      <c r="F20" s="28"/>
      <c r="G20" s="28"/>
      <c r="H20" s="28"/>
      <c r="I20" s="28"/>
      <c r="J20" s="29">
        <f t="shared" ref="J20:AO20" si="97">SUM(J7:J19)</f>
        <v>0</v>
      </c>
      <c r="K20" s="29">
        <f t="shared" si="97"/>
        <v>0</v>
      </c>
      <c r="L20" s="29">
        <f t="shared" si="97"/>
        <v>0</v>
      </c>
      <c r="M20" s="29">
        <f t="shared" si="97"/>
        <v>0</v>
      </c>
      <c r="N20" s="29">
        <f t="shared" si="97"/>
        <v>0</v>
      </c>
      <c r="O20" s="29">
        <f t="shared" si="97"/>
        <v>0</v>
      </c>
      <c r="P20" s="29">
        <f t="shared" si="97"/>
        <v>0</v>
      </c>
      <c r="Q20" s="29">
        <f t="shared" si="97"/>
        <v>0</v>
      </c>
      <c r="R20" s="29">
        <f t="shared" si="97"/>
        <v>0</v>
      </c>
      <c r="S20" s="29">
        <f t="shared" si="97"/>
        <v>0</v>
      </c>
      <c r="T20" s="29">
        <f t="shared" si="97"/>
        <v>0</v>
      </c>
      <c r="U20" s="29">
        <f t="shared" si="97"/>
        <v>0</v>
      </c>
      <c r="V20" s="29">
        <f t="shared" si="97"/>
        <v>0</v>
      </c>
      <c r="W20" s="29">
        <f t="shared" si="97"/>
        <v>0</v>
      </c>
      <c r="X20" s="29">
        <f t="shared" si="97"/>
        <v>0</v>
      </c>
      <c r="Y20" s="29">
        <f t="shared" si="97"/>
        <v>0</v>
      </c>
      <c r="Z20" s="29">
        <f t="shared" si="97"/>
        <v>0</v>
      </c>
      <c r="AA20" s="29">
        <f t="shared" si="97"/>
        <v>0</v>
      </c>
      <c r="AB20" s="29">
        <f t="shared" si="97"/>
        <v>0</v>
      </c>
      <c r="AC20" s="29">
        <f t="shared" si="97"/>
        <v>0</v>
      </c>
      <c r="AD20" s="29">
        <f t="shared" si="97"/>
        <v>0</v>
      </c>
      <c r="AE20" s="29">
        <f t="shared" si="97"/>
        <v>0</v>
      </c>
      <c r="AF20" s="29">
        <f t="shared" si="97"/>
        <v>0</v>
      </c>
      <c r="AG20" s="29">
        <f t="shared" si="97"/>
        <v>0</v>
      </c>
      <c r="AH20" s="29">
        <f t="shared" si="97"/>
        <v>0</v>
      </c>
      <c r="AI20" s="29">
        <f t="shared" si="97"/>
        <v>0</v>
      </c>
      <c r="AJ20" s="29">
        <f t="shared" si="97"/>
        <v>0</v>
      </c>
      <c r="AK20" s="29">
        <f t="shared" si="97"/>
        <v>0</v>
      </c>
      <c r="AL20" s="29">
        <f t="shared" si="97"/>
        <v>0</v>
      </c>
      <c r="AM20" s="29">
        <f t="shared" si="97"/>
        <v>0</v>
      </c>
      <c r="AN20" s="29">
        <f t="shared" si="97"/>
        <v>0</v>
      </c>
      <c r="AO20" s="29">
        <f t="shared" si="97"/>
        <v>0</v>
      </c>
      <c r="AP20" s="29">
        <f t="shared" ref="AP20:BU20" si="98">SUM(AP7:AP19)</f>
        <v>0</v>
      </c>
      <c r="AQ20" s="29">
        <f t="shared" si="98"/>
        <v>0</v>
      </c>
      <c r="AR20" s="29">
        <f t="shared" si="98"/>
        <v>0</v>
      </c>
      <c r="AS20" s="29">
        <f t="shared" si="98"/>
        <v>0</v>
      </c>
      <c r="AT20" s="29">
        <f t="shared" si="98"/>
        <v>0</v>
      </c>
      <c r="AU20" s="29">
        <f t="shared" si="98"/>
        <v>0</v>
      </c>
      <c r="AV20" s="29">
        <f t="shared" si="98"/>
        <v>26</v>
      </c>
      <c r="AW20" s="29">
        <f t="shared" si="98"/>
        <v>26</v>
      </c>
      <c r="AX20" s="29">
        <f t="shared" si="98"/>
        <v>26</v>
      </c>
      <c r="AY20" s="29">
        <f t="shared" si="98"/>
        <v>26</v>
      </c>
      <c r="AZ20" s="29">
        <f t="shared" si="98"/>
        <v>26</v>
      </c>
      <c r="BA20" s="29">
        <f t="shared" si="98"/>
        <v>26</v>
      </c>
      <c r="BB20" s="29">
        <f t="shared" si="98"/>
        <v>26</v>
      </c>
      <c r="BC20" s="29">
        <f t="shared" si="98"/>
        <v>26</v>
      </c>
      <c r="BD20" s="29">
        <f t="shared" si="98"/>
        <v>44</v>
      </c>
      <c r="BE20" s="29">
        <f t="shared" si="98"/>
        <v>195</v>
      </c>
      <c r="BF20" s="29">
        <f t="shared" si="98"/>
        <v>44</v>
      </c>
      <c r="BG20" s="29">
        <f t="shared" si="98"/>
        <v>44</v>
      </c>
      <c r="BH20" s="29">
        <f t="shared" si="98"/>
        <v>44</v>
      </c>
      <c r="BI20" s="29">
        <f t="shared" si="98"/>
        <v>44</v>
      </c>
      <c r="BJ20" s="29">
        <f t="shared" si="98"/>
        <v>44</v>
      </c>
      <c r="BK20" s="29">
        <f t="shared" si="98"/>
        <v>44</v>
      </c>
      <c r="BL20" s="29">
        <f t="shared" si="98"/>
        <v>44</v>
      </c>
      <c r="BM20" s="29">
        <f t="shared" si="98"/>
        <v>44</v>
      </c>
      <c r="BN20" s="29">
        <f t="shared" si="98"/>
        <v>44</v>
      </c>
      <c r="BO20" s="29">
        <f t="shared" si="98"/>
        <v>44</v>
      </c>
      <c r="BP20" s="29">
        <f t="shared" si="98"/>
        <v>44</v>
      </c>
      <c r="BQ20" s="29">
        <f t="shared" si="98"/>
        <v>203</v>
      </c>
      <c r="BR20" s="29">
        <f t="shared" si="98"/>
        <v>61</v>
      </c>
      <c r="BS20" s="29">
        <f t="shared" si="98"/>
        <v>61</v>
      </c>
      <c r="BT20" s="29">
        <f t="shared" si="98"/>
        <v>61</v>
      </c>
      <c r="BU20" s="29">
        <f t="shared" si="98"/>
        <v>61</v>
      </c>
      <c r="BV20" s="29">
        <f t="shared" ref="BV20:DA20" si="99">SUM(BV7:BV19)</f>
        <v>61</v>
      </c>
      <c r="BW20" s="29">
        <f t="shared" si="99"/>
        <v>61</v>
      </c>
      <c r="BX20" s="29">
        <f t="shared" si="99"/>
        <v>61</v>
      </c>
      <c r="BY20" s="29">
        <f t="shared" si="99"/>
        <v>61</v>
      </c>
      <c r="BZ20" s="29">
        <f t="shared" si="99"/>
        <v>61</v>
      </c>
      <c r="CA20" s="29">
        <f t="shared" si="99"/>
        <v>61</v>
      </c>
      <c r="CB20" s="29">
        <f t="shared" si="99"/>
        <v>168</v>
      </c>
      <c r="CC20" s="29">
        <f t="shared" si="99"/>
        <v>61</v>
      </c>
      <c r="CD20" s="29">
        <f t="shared" si="99"/>
        <v>61</v>
      </c>
      <c r="CE20" s="29">
        <f t="shared" si="99"/>
        <v>61</v>
      </c>
      <c r="CF20" s="29">
        <f t="shared" si="99"/>
        <v>61</v>
      </c>
      <c r="CG20" s="29">
        <f t="shared" si="99"/>
        <v>61</v>
      </c>
      <c r="CH20" s="29">
        <f t="shared" si="99"/>
        <v>61</v>
      </c>
      <c r="CI20" s="29">
        <f t="shared" si="99"/>
        <v>61</v>
      </c>
      <c r="CJ20" s="29">
        <f t="shared" si="99"/>
        <v>61</v>
      </c>
      <c r="CK20" s="29">
        <f t="shared" si="99"/>
        <v>61</v>
      </c>
      <c r="CL20" s="29">
        <f t="shared" si="99"/>
        <v>61</v>
      </c>
      <c r="CM20" s="29">
        <f t="shared" si="99"/>
        <v>61</v>
      </c>
      <c r="CN20" s="29">
        <f t="shared" si="99"/>
        <v>61</v>
      </c>
      <c r="CO20" s="29">
        <f t="shared" si="99"/>
        <v>61</v>
      </c>
      <c r="CP20" s="29">
        <f t="shared" si="99"/>
        <v>61</v>
      </c>
      <c r="CQ20" s="29">
        <f t="shared" si="99"/>
        <v>61</v>
      </c>
      <c r="CR20" s="29">
        <f t="shared" si="99"/>
        <v>61</v>
      </c>
      <c r="CS20" s="29">
        <f t="shared" si="99"/>
        <v>61</v>
      </c>
      <c r="CT20" s="29">
        <f t="shared" si="99"/>
        <v>61</v>
      </c>
      <c r="CU20" s="29">
        <f t="shared" si="99"/>
        <v>61</v>
      </c>
      <c r="CV20" s="29">
        <f t="shared" si="99"/>
        <v>61</v>
      </c>
      <c r="CW20" s="29">
        <f t="shared" si="99"/>
        <v>61</v>
      </c>
      <c r="CX20" s="29">
        <f t="shared" si="99"/>
        <v>61</v>
      </c>
      <c r="CY20" s="29">
        <f t="shared" si="99"/>
        <v>61</v>
      </c>
      <c r="CZ20" s="29">
        <f t="shared" si="99"/>
        <v>61</v>
      </c>
      <c r="DA20" s="29">
        <f t="shared" si="99"/>
        <v>61</v>
      </c>
      <c r="DB20" s="29">
        <f t="shared" ref="DB20:DG20" si="100">SUM(DB7:DB19)</f>
        <v>61</v>
      </c>
      <c r="DC20" s="29">
        <f t="shared" si="100"/>
        <v>61</v>
      </c>
      <c r="DD20" s="29">
        <f t="shared" si="100"/>
        <v>61</v>
      </c>
      <c r="DE20" s="29">
        <f t="shared" si="100"/>
        <v>61</v>
      </c>
      <c r="DF20" s="29">
        <f t="shared" si="100"/>
        <v>61</v>
      </c>
      <c r="DG20" s="29">
        <f t="shared" si="100"/>
        <v>61</v>
      </c>
      <c r="DH20" s="29">
        <f t="shared" ref="DH20:EK20" si="101">SUM(DH7:DH15)</f>
        <v>0</v>
      </c>
      <c r="DI20" s="29">
        <f t="shared" si="101"/>
        <v>0</v>
      </c>
      <c r="DJ20" s="29">
        <f t="shared" si="101"/>
        <v>0</v>
      </c>
      <c r="DK20" s="29">
        <f t="shared" si="101"/>
        <v>0</v>
      </c>
      <c r="DL20" s="29">
        <f t="shared" si="101"/>
        <v>0</v>
      </c>
      <c r="DM20" s="29">
        <f t="shared" si="101"/>
        <v>0</v>
      </c>
      <c r="DN20" s="29">
        <f t="shared" si="101"/>
        <v>0</v>
      </c>
      <c r="DO20" s="29">
        <f t="shared" si="101"/>
        <v>0</v>
      </c>
      <c r="DP20" s="29">
        <f t="shared" si="101"/>
        <v>0</v>
      </c>
      <c r="DQ20" s="29">
        <f t="shared" si="101"/>
        <v>0</v>
      </c>
      <c r="DR20" s="29">
        <f t="shared" si="101"/>
        <v>0</v>
      </c>
      <c r="DS20" s="29">
        <f t="shared" si="101"/>
        <v>0</v>
      </c>
      <c r="DT20" s="29">
        <f t="shared" si="101"/>
        <v>0</v>
      </c>
      <c r="DU20" s="29">
        <f t="shared" si="101"/>
        <v>0</v>
      </c>
      <c r="DV20" s="29">
        <f t="shared" si="101"/>
        <v>0</v>
      </c>
      <c r="DW20" s="29">
        <f t="shared" si="101"/>
        <v>0</v>
      </c>
      <c r="DX20" s="29">
        <f t="shared" si="101"/>
        <v>0</v>
      </c>
      <c r="DY20" s="29">
        <f t="shared" si="101"/>
        <v>0</v>
      </c>
      <c r="DZ20" s="29">
        <f t="shared" si="101"/>
        <v>0</v>
      </c>
      <c r="EA20" s="29">
        <f t="shared" si="101"/>
        <v>0</v>
      </c>
      <c r="EB20" s="29">
        <f t="shared" si="101"/>
        <v>0</v>
      </c>
      <c r="EC20" s="29">
        <f t="shared" si="101"/>
        <v>0</v>
      </c>
      <c r="ED20" s="29">
        <f t="shared" si="101"/>
        <v>0</v>
      </c>
      <c r="EE20" s="29">
        <f t="shared" si="101"/>
        <v>0</v>
      </c>
      <c r="EF20" s="29">
        <f t="shared" si="101"/>
        <v>0</v>
      </c>
      <c r="EG20" s="29">
        <f t="shared" si="101"/>
        <v>0</v>
      </c>
      <c r="EH20" s="29">
        <f t="shared" si="101"/>
        <v>0</v>
      </c>
      <c r="EI20" s="29">
        <f t="shared" si="101"/>
        <v>6</v>
      </c>
      <c r="EJ20" s="29">
        <f t="shared" si="101"/>
        <v>12</v>
      </c>
      <c r="EK20" s="29">
        <f t="shared" si="101"/>
        <v>18</v>
      </c>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f>SUM(GU7:GU15)</f>
        <v>222</v>
      </c>
    </row>
    <row r="21" spans="1:203" s="106" customFormat="1" x14ac:dyDescent="0.25">
      <c r="A21" s="53"/>
      <c r="B21" s="30"/>
      <c r="C21" s="31"/>
      <c r="D21" s="31"/>
      <c r="E21" s="31"/>
      <c r="F21" s="32"/>
      <c r="G21" s="32"/>
      <c r="H21" s="32"/>
      <c r="I21" s="32"/>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4"/>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5"/>
    </row>
    <row r="22" spans="1:203" s="42" customFormat="1" ht="7.8" x14ac:dyDescent="0.15">
      <c r="A22" s="53"/>
      <c r="B22" s="36" t="s">
        <v>41</v>
      </c>
      <c r="C22" s="37"/>
      <c r="D22" s="37"/>
      <c r="E22" s="37"/>
      <c r="F22" s="38"/>
      <c r="G22" s="38"/>
      <c r="H22" s="38"/>
      <c r="I22" s="38"/>
      <c r="J22" s="38"/>
      <c r="K22" s="38"/>
      <c r="L22" s="38"/>
      <c r="M22" s="38"/>
      <c r="N22" s="38"/>
      <c r="O22" s="39"/>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40"/>
      <c r="DI22" s="40"/>
      <c r="DJ22" s="40"/>
      <c r="DK22" s="41"/>
      <c r="DL22" s="40"/>
    </row>
    <row r="23" spans="1:203" s="42" customFormat="1" ht="7.8" x14ac:dyDescent="0.15">
      <c r="A23" s="53"/>
      <c r="B23" s="43" t="s">
        <v>42</v>
      </c>
      <c r="C23" s="37"/>
      <c r="D23" s="37"/>
      <c r="E23" s="37"/>
      <c r="F23" s="38"/>
      <c r="G23" s="38"/>
      <c r="H23" s="38"/>
      <c r="I23" s="38"/>
      <c r="J23" s="38"/>
      <c r="K23" s="38"/>
      <c r="L23" s="38"/>
      <c r="M23" s="38"/>
      <c r="N23" s="38"/>
      <c r="O23" s="39"/>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40"/>
      <c r="DI23" s="40"/>
      <c r="DJ23" s="40"/>
      <c r="DK23" s="41"/>
      <c r="DL23" s="40"/>
    </row>
    <row r="24" spans="1:203" s="106" customFormat="1" ht="48" x14ac:dyDescent="0.25">
      <c r="A24" s="53"/>
      <c r="B24" s="44" t="s">
        <v>121</v>
      </c>
      <c r="C24" s="45"/>
      <c r="F24" s="45"/>
      <c r="G24" s="45"/>
      <c r="H24" s="45"/>
      <c r="I24" s="45"/>
      <c r="J24" s="45"/>
      <c r="K24" s="45"/>
      <c r="L24" s="45"/>
      <c r="M24" s="45"/>
      <c r="N24" s="45"/>
      <c r="O24" s="46"/>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110"/>
      <c r="DI24" s="110"/>
      <c r="DJ24" s="110"/>
      <c r="DK24" s="111" t="s">
        <v>43</v>
      </c>
      <c r="DL24" s="47">
        <f>MAX(DH20:EJ20)</f>
        <v>12</v>
      </c>
    </row>
    <row r="25" spans="1:203" s="106" customFormat="1" ht="9" customHeight="1" x14ac:dyDescent="0.25">
      <c r="A25" s="53"/>
      <c r="B25" s="48" t="s">
        <v>44</v>
      </c>
      <c r="E25" s="49">
        <f>MAX(J20:DG20)</f>
        <v>203</v>
      </c>
      <c r="DH25" s="110"/>
      <c r="DI25" s="110"/>
      <c r="DJ25" s="110"/>
      <c r="DK25" s="111"/>
      <c r="DL25" s="110"/>
    </row>
    <row r="26" spans="1:203" s="106" customFormat="1" ht="9" customHeight="1" x14ac:dyDescent="0.25">
      <c r="A26" s="53"/>
      <c r="B26" s="50" t="s">
        <v>45</v>
      </c>
      <c r="DH26" s="110"/>
      <c r="DI26" s="110"/>
      <c r="DJ26" s="110"/>
      <c r="DK26" s="111"/>
      <c r="DL26" s="110"/>
    </row>
    <row r="27" spans="1:203" s="106" customFormat="1" x14ac:dyDescent="0.25">
      <c r="A27" s="53"/>
      <c r="DH27" s="110"/>
      <c r="DI27" s="110"/>
      <c r="DJ27" s="110"/>
      <c r="DK27" s="111"/>
      <c r="DL27" s="110"/>
    </row>
    <row r="28" spans="1:203" s="106" customFormat="1" x14ac:dyDescent="0.25">
      <c r="A28" s="53"/>
      <c r="DH28" s="110"/>
      <c r="DI28" s="110"/>
      <c r="DJ28" s="110"/>
      <c r="DK28" s="111"/>
      <c r="DL28" s="110"/>
    </row>
    <row r="29" spans="1:203" s="106" customFormat="1" x14ac:dyDescent="0.25">
      <c r="A29" s="53"/>
      <c r="DH29" s="110"/>
      <c r="DI29" s="110"/>
      <c r="DJ29" s="110"/>
      <c r="DK29" s="111"/>
      <c r="DL29" s="110"/>
    </row>
    <row r="30" spans="1:203" s="106" customFormat="1" x14ac:dyDescent="0.25">
      <c r="A30" s="53"/>
      <c r="DH30" s="110"/>
      <c r="DI30" s="110"/>
      <c r="DJ30" s="110"/>
      <c r="DK30" s="111"/>
      <c r="DL30" s="110"/>
    </row>
    <row r="31" spans="1:203" s="106" customFormat="1" x14ac:dyDescent="0.25">
      <c r="A31" s="53"/>
      <c r="DH31" s="110"/>
      <c r="DI31" s="110"/>
      <c r="DJ31" s="110"/>
      <c r="DK31" s="111"/>
      <c r="DL31" s="110"/>
    </row>
    <row r="32" spans="1:203" s="106" customFormat="1" x14ac:dyDescent="0.25">
      <c r="A32" s="53"/>
      <c r="DH32" s="110"/>
      <c r="DI32" s="110"/>
      <c r="DJ32" s="110"/>
      <c r="DK32" s="111"/>
      <c r="DL32" s="110"/>
    </row>
    <row r="33" spans="1:116" s="106" customFormat="1" x14ac:dyDescent="0.25">
      <c r="A33" s="53"/>
      <c r="DH33" s="110"/>
      <c r="DI33" s="110"/>
      <c r="DJ33" s="110"/>
      <c r="DK33" s="111"/>
      <c r="DL33" s="110"/>
    </row>
    <row r="34" spans="1:116" s="106" customFormat="1" x14ac:dyDescent="0.25">
      <c r="A34" s="53"/>
      <c r="DH34" s="110"/>
      <c r="DI34" s="110"/>
      <c r="DJ34" s="110"/>
      <c r="DK34" s="111"/>
      <c r="DL34" s="110"/>
    </row>
    <row r="35" spans="1:116" s="106" customFormat="1" x14ac:dyDescent="0.25">
      <c r="A35" s="53"/>
      <c r="DH35" s="110"/>
      <c r="DI35" s="110"/>
      <c r="DJ35" s="110"/>
      <c r="DK35" s="111"/>
      <c r="DL35" s="110"/>
    </row>
    <row r="36" spans="1:116" s="106" customFormat="1" x14ac:dyDescent="0.25">
      <c r="A36" s="53"/>
      <c r="DH36" s="110"/>
      <c r="DI36" s="110"/>
      <c r="DJ36" s="110"/>
      <c r="DK36" s="111"/>
      <c r="DL36" s="110"/>
    </row>
    <row r="37" spans="1:116" s="106" customFormat="1" x14ac:dyDescent="0.25">
      <c r="A37" s="53"/>
      <c r="DH37" s="110"/>
      <c r="DI37" s="110"/>
      <c r="DJ37" s="110"/>
      <c r="DK37" s="111"/>
      <c r="DL37" s="110"/>
    </row>
    <row r="38" spans="1:116" s="106" customFormat="1" x14ac:dyDescent="0.25">
      <c r="A38" s="53"/>
      <c r="DH38" s="110"/>
      <c r="DI38" s="110"/>
      <c r="DJ38" s="110"/>
      <c r="DK38" s="111"/>
      <c r="DL38" s="110"/>
    </row>
    <row r="39" spans="1:116" s="106" customFormat="1" x14ac:dyDescent="0.25">
      <c r="A39" s="53"/>
      <c r="DH39" s="110"/>
      <c r="DI39" s="110"/>
      <c r="DJ39" s="110"/>
      <c r="DK39" s="111"/>
      <c r="DL39" s="110"/>
    </row>
    <row r="40" spans="1:116" s="106" customFormat="1" x14ac:dyDescent="0.25">
      <c r="A40" s="53"/>
      <c r="DH40" s="110"/>
      <c r="DI40" s="110"/>
      <c r="DJ40" s="110"/>
      <c r="DK40" s="111"/>
      <c r="DL40" s="110"/>
    </row>
    <row r="41" spans="1:116" s="106" customFormat="1" x14ac:dyDescent="0.25">
      <c r="A41" s="53"/>
      <c r="DH41" s="110"/>
      <c r="DI41" s="110"/>
      <c r="DJ41" s="110"/>
      <c r="DK41" s="111"/>
      <c r="DL41" s="110"/>
    </row>
    <row r="42" spans="1:116" s="106" customFormat="1" x14ac:dyDescent="0.25">
      <c r="A42" s="53"/>
      <c r="DH42" s="110"/>
      <c r="DI42" s="110"/>
      <c r="DJ42" s="110"/>
      <c r="DK42" s="111"/>
      <c r="DL42" s="110"/>
    </row>
    <row r="43" spans="1:116" s="106" customFormat="1" x14ac:dyDescent="0.25">
      <c r="A43" s="53"/>
      <c r="DH43" s="110"/>
      <c r="DI43" s="110"/>
      <c r="DJ43" s="110"/>
      <c r="DK43" s="111"/>
      <c r="DL43" s="110"/>
    </row>
    <row r="44" spans="1:116" s="106" customFormat="1" x14ac:dyDescent="0.25">
      <c r="A44" s="53"/>
      <c r="DH44" s="110"/>
      <c r="DI44" s="110"/>
      <c r="DJ44" s="110"/>
      <c r="DK44" s="111"/>
      <c r="DL44" s="110"/>
    </row>
    <row r="45" spans="1:116" s="106" customFormat="1" x14ac:dyDescent="0.25">
      <c r="A45" s="53"/>
      <c r="DH45" s="110"/>
      <c r="DI45" s="110"/>
      <c r="DJ45" s="110"/>
      <c r="DK45" s="111"/>
      <c r="DL45" s="110"/>
    </row>
    <row r="46" spans="1:116" s="106" customFormat="1" x14ac:dyDescent="0.25">
      <c r="A46" s="53"/>
      <c r="DH46" s="110"/>
      <c r="DI46" s="110"/>
      <c r="DJ46" s="110"/>
      <c r="DK46" s="111"/>
      <c r="DL46" s="110"/>
    </row>
    <row r="47" spans="1:116" s="106" customFormat="1" x14ac:dyDescent="0.25">
      <c r="A47" s="53"/>
      <c r="DH47" s="110"/>
      <c r="DI47" s="110"/>
      <c r="DJ47" s="110"/>
      <c r="DK47" s="111"/>
      <c r="DL47" s="110"/>
    </row>
    <row r="48" spans="1:116" s="106" customFormat="1" x14ac:dyDescent="0.25">
      <c r="A48" s="53"/>
      <c r="DH48" s="110"/>
      <c r="DI48" s="110"/>
      <c r="DJ48" s="110"/>
      <c r="DK48" s="111"/>
      <c r="DL48" s="110"/>
    </row>
    <row r="49" spans="1:116" s="106" customFormat="1" x14ac:dyDescent="0.25">
      <c r="A49" s="53"/>
      <c r="DH49" s="110"/>
      <c r="DI49" s="110"/>
      <c r="DJ49" s="110"/>
      <c r="DK49" s="111"/>
      <c r="DL49" s="110"/>
    </row>
    <row r="50" spans="1:116" s="106" customFormat="1" x14ac:dyDescent="0.25">
      <c r="A50" s="53"/>
      <c r="DH50" s="110"/>
      <c r="DI50" s="110"/>
      <c r="DJ50" s="110"/>
      <c r="DK50" s="111"/>
      <c r="DL50" s="110"/>
    </row>
    <row r="51" spans="1:116" s="106" customFormat="1" x14ac:dyDescent="0.25">
      <c r="A51" s="53"/>
      <c r="DH51" s="110"/>
      <c r="DI51" s="110"/>
      <c r="DJ51" s="110"/>
      <c r="DK51" s="111"/>
      <c r="DL51" s="110"/>
    </row>
    <row r="52" spans="1:116" s="106" customFormat="1" x14ac:dyDescent="0.25">
      <c r="A52" s="53"/>
      <c r="DH52" s="110"/>
      <c r="DI52" s="110"/>
      <c r="DJ52" s="110"/>
      <c r="DK52" s="111"/>
      <c r="DL52" s="110"/>
    </row>
    <row r="53" spans="1:116" s="106" customFormat="1" x14ac:dyDescent="0.25">
      <c r="A53" s="53"/>
      <c r="DH53" s="110"/>
      <c r="DI53" s="110"/>
      <c r="DJ53" s="110"/>
      <c r="DK53" s="111"/>
      <c r="DL53" s="110"/>
    </row>
    <row r="54" spans="1:116" s="106" customFormat="1" x14ac:dyDescent="0.25">
      <c r="A54" s="53"/>
      <c r="DH54" s="110"/>
      <c r="DI54" s="110"/>
      <c r="DJ54" s="110"/>
      <c r="DK54" s="111"/>
      <c r="DL54" s="110"/>
    </row>
    <row r="55" spans="1:116" s="106" customFormat="1" x14ac:dyDescent="0.25">
      <c r="A55" s="53"/>
      <c r="DH55" s="110"/>
      <c r="DI55" s="110"/>
      <c r="DJ55" s="110"/>
      <c r="DK55" s="111"/>
      <c r="DL55" s="110"/>
    </row>
    <row r="56" spans="1:116" s="106" customFormat="1" x14ac:dyDescent="0.25">
      <c r="A56" s="53"/>
      <c r="DH56" s="110"/>
      <c r="DI56" s="110"/>
      <c r="DJ56" s="110"/>
      <c r="DK56" s="111"/>
      <c r="DL56" s="110"/>
    </row>
    <row r="57" spans="1:116" s="106" customFormat="1" x14ac:dyDescent="0.25">
      <c r="A57" s="53"/>
      <c r="DH57" s="110"/>
      <c r="DI57" s="110"/>
      <c r="DJ57" s="110"/>
      <c r="DK57" s="111"/>
      <c r="DL57" s="110"/>
    </row>
    <row r="58" spans="1:116" s="106" customFormat="1" x14ac:dyDescent="0.25">
      <c r="A58" s="53"/>
      <c r="DH58" s="110"/>
      <c r="DI58" s="110"/>
      <c r="DJ58" s="110"/>
      <c r="DK58" s="111"/>
      <c r="DL58" s="110"/>
    </row>
    <row r="59" spans="1:116" s="106" customFormat="1" x14ac:dyDescent="0.25">
      <c r="A59" s="53"/>
      <c r="DH59" s="110"/>
      <c r="DI59" s="110"/>
      <c r="DJ59" s="110"/>
      <c r="DK59" s="111"/>
      <c r="DL59" s="110"/>
    </row>
    <row r="60" spans="1:116" s="106" customFormat="1" x14ac:dyDescent="0.25">
      <c r="A60" s="53"/>
      <c r="DH60" s="110"/>
      <c r="DI60" s="110"/>
      <c r="DJ60" s="110"/>
      <c r="DK60" s="111"/>
      <c r="DL60" s="110"/>
    </row>
    <row r="61" spans="1:116" s="106" customFormat="1" x14ac:dyDescent="0.25">
      <c r="A61" s="53"/>
      <c r="DH61" s="110"/>
      <c r="DI61" s="110"/>
      <c r="DJ61" s="110"/>
      <c r="DK61" s="111"/>
      <c r="DL61" s="110"/>
    </row>
    <row r="62" spans="1:116" s="106" customFormat="1" x14ac:dyDescent="0.25">
      <c r="A62" s="53"/>
      <c r="DH62" s="110"/>
      <c r="DI62" s="110"/>
      <c r="DJ62" s="110"/>
      <c r="DK62" s="111"/>
      <c r="DL62" s="110"/>
    </row>
    <row r="63" spans="1:116" s="106" customFormat="1" x14ac:dyDescent="0.25">
      <c r="A63" s="53"/>
      <c r="DH63" s="110"/>
      <c r="DI63" s="110"/>
      <c r="DJ63" s="110"/>
      <c r="DK63" s="111"/>
      <c r="DL63" s="110"/>
    </row>
    <row r="64" spans="1:116" s="106" customFormat="1" x14ac:dyDescent="0.25">
      <c r="A64" s="53"/>
      <c r="DH64" s="110"/>
      <c r="DI64" s="110"/>
      <c r="DJ64" s="110"/>
      <c r="DK64" s="111"/>
      <c r="DL64" s="110"/>
    </row>
    <row r="65" spans="1:116" s="106" customFormat="1" x14ac:dyDescent="0.25">
      <c r="A65" s="53"/>
      <c r="DH65" s="110"/>
      <c r="DI65" s="110"/>
      <c r="DJ65" s="110"/>
      <c r="DK65" s="111"/>
      <c r="DL65" s="110"/>
    </row>
    <row r="66" spans="1:116" s="106" customFormat="1" x14ac:dyDescent="0.25">
      <c r="A66" s="53"/>
      <c r="DH66" s="110"/>
      <c r="DI66" s="110"/>
      <c r="DJ66" s="110"/>
      <c r="DK66" s="111"/>
      <c r="DL66" s="110"/>
    </row>
    <row r="67" spans="1:116" s="106" customFormat="1" x14ac:dyDescent="0.25">
      <c r="A67" s="53"/>
      <c r="DH67" s="110"/>
      <c r="DI67" s="110"/>
      <c r="DJ67" s="110"/>
      <c r="DK67" s="111"/>
      <c r="DL67" s="110"/>
    </row>
    <row r="68" spans="1:116" s="106" customFormat="1" x14ac:dyDescent="0.25">
      <c r="A68" s="53"/>
      <c r="DH68" s="110"/>
      <c r="DI68" s="110"/>
      <c r="DJ68" s="110"/>
      <c r="DK68" s="111"/>
      <c r="DL68" s="110"/>
    </row>
    <row r="69" spans="1:116" s="106" customFormat="1" x14ac:dyDescent="0.25">
      <c r="A69" s="53"/>
      <c r="DH69" s="110"/>
      <c r="DI69" s="110"/>
      <c r="DJ69" s="110"/>
      <c r="DK69" s="111"/>
      <c r="DL69" s="110"/>
    </row>
    <row r="70" spans="1:116" s="106" customFormat="1" x14ac:dyDescent="0.25">
      <c r="A70" s="53"/>
      <c r="DH70" s="110"/>
      <c r="DI70" s="110"/>
      <c r="DJ70" s="110"/>
      <c r="DK70" s="111"/>
      <c r="DL70" s="110"/>
    </row>
    <row r="71" spans="1:116" s="106" customFormat="1" x14ac:dyDescent="0.25">
      <c r="A71" s="53"/>
      <c r="DH71" s="110"/>
      <c r="DI71" s="110"/>
      <c r="DJ71" s="110"/>
      <c r="DK71" s="111"/>
      <c r="DL71" s="110"/>
    </row>
    <row r="72" spans="1:116" s="106" customFormat="1" x14ac:dyDescent="0.25">
      <c r="A72" s="53"/>
      <c r="DH72" s="110"/>
      <c r="DI72" s="110"/>
      <c r="DJ72" s="110"/>
      <c r="DK72" s="111"/>
      <c r="DL72" s="110"/>
    </row>
    <row r="73" spans="1:116" s="106" customFormat="1" x14ac:dyDescent="0.25">
      <c r="A73" s="53"/>
      <c r="DH73" s="110"/>
      <c r="DI73" s="110"/>
      <c r="DJ73" s="110"/>
      <c r="DK73" s="111"/>
      <c r="DL73" s="110"/>
    </row>
    <row r="74" spans="1:116" s="106" customFormat="1" x14ac:dyDescent="0.25">
      <c r="A74" s="53"/>
      <c r="DH74" s="110"/>
      <c r="DI74" s="110"/>
      <c r="DJ74" s="110"/>
      <c r="DK74" s="111"/>
      <c r="DL74" s="110"/>
    </row>
    <row r="75" spans="1:116" s="106" customFormat="1" x14ac:dyDescent="0.25">
      <c r="A75" s="53"/>
      <c r="DH75" s="110"/>
      <c r="DI75" s="110"/>
      <c r="DJ75" s="110"/>
      <c r="DK75" s="111"/>
      <c r="DL75" s="110"/>
    </row>
    <row r="76" spans="1:116" s="106" customFormat="1" x14ac:dyDescent="0.25">
      <c r="A76" s="53"/>
      <c r="DH76" s="110"/>
      <c r="DI76" s="110"/>
      <c r="DJ76" s="110"/>
      <c r="DK76" s="111"/>
      <c r="DL76" s="110"/>
    </row>
    <row r="77" spans="1:116" s="106" customFormat="1" x14ac:dyDescent="0.25">
      <c r="A77" s="53"/>
      <c r="DH77" s="110"/>
      <c r="DI77" s="110"/>
      <c r="DJ77" s="110"/>
      <c r="DK77" s="111"/>
      <c r="DL77" s="110"/>
    </row>
    <row r="78" spans="1:116" s="106" customFormat="1" x14ac:dyDescent="0.25">
      <c r="A78" s="53"/>
      <c r="DH78" s="110"/>
      <c r="DI78" s="110"/>
      <c r="DJ78" s="110"/>
      <c r="DK78" s="111"/>
      <c r="DL78" s="110"/>
    </row>
    <row r="79" spans="1:116" s="106" customFormat="1" x14ac:dyDescent="0.25">
      <c r="A79" s="53"/>
      <c r="DH79" s="110"/>
      <c r="DI79" s="110"/>
      <c r="DJ79" s="110"/>
      <c r="DK79" s="111"/>
      <c r="DL79" s="110"/>
    </row>
    <row r="80" spans="1:116" s="106" customFormat="1" x14ac:dyDescent="0.25">
      <c r="A80" s="53"/>
      <c r="DH80" s="110"/>
      <c r="DI80" s="110"/>
      <c r="DJ80" s="110"/>
      <c r="DK80" s="111"/>
      <c r="DL80" s="110"/>
    </row>
    <row r="81" spans="1:116" s="106" customFormat="1" x14ac:dyDescent="0.25">
      <c r="A81" s="53"/>
      <c r="DH81" s="110"/>
      <c r="DI81" s="110"/>
      <c r="DJ81" s="110"/>
      <c r="DK81" s="111"/>
      <c r="DL81" s="110"/>
    </row>
    <row r="82" spans="1:116" s="106" customFormat="1" x14ac:dyDescent="0.25">
      <c r="A82" s="53"/>
      <c r="DH82" s="110"/>
      <c r="DI82" s="110"/>
      <c r="DJ82" s="110"/>
      <c r="DK82" s="111"/>
      <c r="DL82" s="110"/>
    </row>
    <row r="83" spans="1:116" s="106" customFormat="1" x14ac:dyDescent="0.25">
      <c r="A83" s="53"/>
      <c r="DH83" s="110"/>
      <c r="DI83" s="110"/>
      <c r="DJ83" s="110"/>
      <c r="DK83" s="111"/>
      <c r="DL83" s="110"/>
    </row>
    <row r="84" spans="1:116" s="106" customFormat="1" x14ac:dyDescent="0.25">
      <c r="A84" s="53"/>
      <c r="DH84" s="110"/>
      <c r="DI84" s="110"/>
      <c r="DJ84" s="110"/>
      <c r="DK84" s="111"/>
      <c r="DL84" s="110"/>
    </row>
    <row r="85" spans="1:116" s="106" customFormat="1" x14ac:dyDescent="0.25">
      <c r="A85" s="53"/>
      <c r="DH85" s="110"/>
      <c r="DI85" s="110"/>
      <c r="DJ85" s="110"/>
      <c r="DK85" s="111"/>
      <c r="DL85" s="110"/>
    </row>
    <row r="86" spans="1:116" s="106" customFormat="1" x14ac:dyDescent="0.25">
      <c r="A86" s="53"/>
      <c r="DH86" s="110"/>
      <c r="DI86" s="110"/>
      <c r="DJ86" s="110"/>
      <c r="DK86" s="111"/>
      <c r="DL86" s="110"/>
    </row>
    <row r="87" spans="1:116" s="106" customFormat="1" x14ac:dyDescent="0.25">
      <c r="A87" s="53"/>
      <c r="DH87" s="110"/>
      <c r="DI87" s="110"/>
      <c r="DJ87" s="110"/>
      <c r="DK87" s="111"/>
      <c r="DL87" s="110"/>
    </row>
    <row r="88" spans="1:116" s="106" customFormat="1" x14ac:dyDescent="0.25">
      <c r="A88" s="53"/>
      <c r="DH88" s="110"/>
      <c r="DI88" s="110"/>
      <c r="DJ88" s="110"/>
      <c r="DK88" s="111"/>
      <c r="DL88" s="110"/>
    </row>
    <row r="89" spans="1:116" s="106" customFormat="1" x14ac:dyDescent="0.25">
      <c r="A89" s="53"/>
      <c r="DH89" s="110"/>
      <c r="DI89" s="110"/>
      <c r="DJ89" s="110"/>
      <c r="DK89" s="111"/>
      <c r="DL89" s="110"/>
    </row>
    <row r="90" spans="1:116" s="106" customFormat="1" x14ac:dyDescent="0.25">
      <c r="A90" s="53"/>
      <c r="DH90" s="110"/>
      <c r="DI90" s="110"/>
      <c r="DJ90" s="110"/>
      <c r="DK90" s="111"/>
      <c r="DL90" s="110"/>
    </row>
    <row r="91" spans="1:116" s="106" customFormat="1" x14ac:dyDescent="0.25">
      <c r="A91" s="53"/>
      <c r="DH91" s="110"/>
      <c r="DI91" s="110"/>
      <c r="DJ91" s="110"/>
      <c r="DK91" s="111"/>
      <c r="DL91" s="110"/>
    </row>
    <row r="92" spans="1:116" s="106" customFormat="1" x14ac:dyDescent="0.25">
      <c r="A92" s="53"/>
      <c r="DH92" s="110"/>
      <c r="DI92" s="110"/>
      <c r="DJ92" s="110"/>
      <c r="DK92" s="111"/>
      <c r="DL92" s="110"/>
    </row>
    <row r="93" spans="1:116" s="106" customFormat="1" x14ac:dyDescent="0.25">
      <c r="A93" s="53"/>
      <c r="DH93" s="110"/>
      <c r="DI93" s="110"/>
      <c r="DJ93" s="110"/>
      <c r="DK93" s="111"/>
      <c r="DL93" s="110"/>
    </row>
    <row r="94" spans="1:116" s="106" customFormat="1" x14ac:dyDescent="0.25">
      <c r="A94" s="53"/>
      <c r="DH94" s="110"/>
      <c r="DI94" s="110"/>
      <c r="DJ94" s="110"/>
      <c r="DK94" s="111"/>
      <c r="DL94" s="110"/>
    </row>
    <row r="95" spans="1:116" s="106" customFormat="1" x14ac:dyDescent="0.25">
      <c r="A95" s="53"/>
      <c r="DH95" s="110"/>
      <c r="DI95" s="110"/>
      <c r="DJ95" s="110"/>
      <c r="DK95" s="111"/>
      <c r="DL95" s="110"/>
    </row>
    <row r="96" spans="1:116" s="106" customFormat="1" x14ac:dyDescent="0.25">
      <c r="A96" s="53"/>
      <c r="DH96" s="110"/>
      <c r="DI96" s="110"/>
      <c r="DJ96" s="110"/>
      <c r="DK96" s="111"/>
      <c r="DL96" s="110"/>
    </row>
    <row r="97" spans="1:116" s="106" customFormat="1" x14ac:dyDescent="0.25">
      <c r="A97" s="53"/>
      <c r="DH97" s="110"/>
      <c r="DI97" s="110"/>
      <c r="DJ97" s="110"/>
      <c r="DK97" s="111"/>
      <c r="DL97" s="110"/>
    </row>
    <row r="98" spans="1:116" s="106" customFormat="1" x14ac:dyDescent="0.25">
      <c r="A98" s="53"/>
      <c r="DH98" s="110"/>
      <c r="DI98" s="110"/>
      <c r="DJ98" s="110"/>
      <c r="DK98" s="111"/>
      <c r="DL98" s="110"/>
    </row>
    <row r="99" spans="1:116" s="106" customFormat="1" x14ac:dyDescent="0.25">
      <c r="A99" s="53"/>
      <c r="DH99" s="110"/>
      <c r="DI99" s="110"/>
      <c r="DJ99" s="110"/>
      <c r="DK99" s="111"/>
      <c r="DL99" s="110"/>
    </row>
    <row r="100" spans="1:116" s="106" customFormat="1" x14ac:dyDescent="0.25">
      <c r="A100" s="53"/>
      <c r="DH100" s="110"/>
      <c r="DI100" s="110"/>
      <c r="DJ100" s="110"/>
      <c r="DK100" s="111"/>
      <c r="DL100" s="110"/>
    </row>
    <row r="101" spans="1:116" s="106" customFormat="1" x14ac:dyDescent="0.25">
      <c r="A101" s="53"/>
      <c r="DH101" s="110"/>
      <c r="DI101" s="110"/>
      <c r="DJ101" s="110"/>
      <c r="DK101" s="111"/>
      <c r="DL101" s="110"/>
    </row>
    <row r="102" spans="1:116" s="106" customFormat="1" x14ac:dyDescent="0.25">
      <c r="A102" s="53"/>
      <c r="DH102" s="110"/>
      <c r="DI102" s="110"/>
      <c r="DJ102" s="110"/>
      <c r="DK102" s="111"/>
      <c r="DL102" s="110"/>
    </row>
    <row r="103" spans="1:116" s="106" customFormat="1" x14ac:dyDescent="0.25">
      <c r="A103" s="53"/>
      <c r="DH103" s="110"/>
      <c r="DI103" s="110"/>
      <c r="DJ103" s="110"/>
      <c r="DK103" s="111"/>
      <c r="DL103" s="110"/>
    </row>
    <row r="104" spans="1:116" s="106" customFormat="1" x14ac:dyDescent="0.25">
      <c r="A104" s="53"/>
      <c r="DH104" s="110"/>
      <c r="DI104" s="110"/>
      <c r="DJ104" s="110"/>
      <c r="DK104" s="111"/>
      <c r="DL104" s="110"/>
    </row>
    <row r="105" spans="1:116" s="106" customFormat="1" x14ac:dyDescent="0.25">
      <c r="A105" s="53"/>
      <c r="DH105" s="110"/>
      <c r="DI105" s="110"/>
      <c r="DJ105" s="110"/>
      <c r="DK105" s="111"/>
      <c r="DL105" s="110"/>
    </row>
    <row r="106" spans="1:116" s="106" customFormat="1" x14ac:dyDescent="0.25">
      <c r="A106" s="53"/>
      <c r="DH106" s="110"/>
      <c r="DI106" s="110"/>
      <c r="DJ106" s="110"/>
      <c r="DK106" s="111"/>
      <c r="DL106" s="110"/>
    </row>
    <row r="107" spans="1:116" s="106" customFormat="1" x14ac:dyDescent="0.25">
      <c r="A107" s="53"/>
      <c r="DH107" s="110"/>
      <c r="DI107" s="110"/>
      <c r="DJ107" s="110"/>
      <c r="DK107" s="111"/>
      <c r="DL107" s="110"/>
    </row>
    <row r="108" spans="1:116" s="106" customFormat="1" x14ac:dyDescent="0.25">
      <c r="A108" s="53"/>
      <c r="DH108" s="110"/>
      <c r="DI108" s="110"/>
      <c r="DJ108" s="110"/>
      <c r="DK108" s="111"/>
      <c r="DL108" s="110"/>
    </row>
    <row r="109" spans="1:116" s="106" customFormat="1" x14ac:dyDescent="0.25">
      <c r="A109" s="53"/>
      <c r="DH109" s="110"/>
      <c r="DI109" s="110"/>
      <c r="DJ109" s="110"/>
      <c r="DK109" s="111"/>
      <c r="DL109" s="110"/>
    </row>
    <row r="110" spans="1:116" s="106" customFormat="1" x14ac:dyDescent="0.25">
      <c r="A110" s="53"/>
      <c r="DH110" s="110"/>
      <c r="DI110" s="110"/>
      <c r="DJ110" s="110"/>
      <c r="DK110" s="111"/>
      <c r="DL110" s="110"/>
    </row>
    <row r="111" spans="1:116" s="106" customFormat="1" x14ac:dyDescent="0.25">
      <c r="A111" s="53"/>
      <c r="DH111" s="110"/>
      <c r="DI111" s="110"/>
      <c r="DJ111" s="110"/>
      <c r="DK111" s="111"/>
      <c r="DL111" s="110"/>
    </row>
    <row r="112" spans="1:116" s="106" customFormat="1" x14ac:dyDescent="0.25">
      <c r="A112" s="53"/>
      <c r="DH112" s="110"/>
      <c r="DI112" s="110"/>
      <c r="DJ112" s="110"/>
      <c r="DK112" s="111"/>
      <c r="DL112" s="110"/>
    </row>
    <row r="113" spans="1:116" s="106" customFormat="1" x14ac:dyDescent="0.25">
      <c r="A113" s="53"/>
      <c r="DH113" s="110"/>
      <c r="DI113" s="110"/>
      <c r="DJ113" s="110"/>
      <c r="DK113" s="111"/>
      <c r="DL113" s="110"/>
    </row>
    <row r="114" spans="1:116" s="106" customFormat="1" x14ac:dyDescent="0.25">
      <c r="A114" s="53"/>
      <c r="DH114" s="110"/>
      <c r="DI114" s="110"/>
      <c r="DJ114" s="110"/>
      <c r="DK114" s="111"/>
      <c r="DL114" s="110"/>
    </row>
    <row r="115" spans="1:116" s="106" customFormat="1" x14ac:dyDescent="0.25">
      <c r="A115" s="53"/>
      <c r="DH115" s="110"/>
      <c r="DI115" s="110"/>
      <c r="DJ115" s="110"/>
      <c r="DK115" s="111"/>
      <c r="DL115" s="110"/>
    </row>
    <row r="116" spans="1:116" s="106" customFormat="1" x14ac:dyDescent="0.25">
      <c r="A116" s="53"/>
      <c r="DH116" s="110"/>
      <c r="DI116" s="110"/>
      <c r="DJ116" s="110"/>
      <c r="DK116" s="111"/>
      <c r="DL116" s="110"/>
    </row>
    <row r="117" spans="1:116" s="106" customFormat="1" x14ac:dyDescent="0.25">
      <c r="A117" s="53"/>
      <c r="DH117" s="110"/>
      <c r="DI117" s="110"/>
      <c r="DJ117" s="110"/>
      <c r="DK117" s="111"/>
      <c r="DL117" s="110"/>
    </row>
    <row r="118" spans="1:116" s="106" customFormat="1" x14ac:dyDescent="0.25">
      <c r="A118" s="53"/>
      <c r="DH118" s="110"/>
      <c r="DI118" s="110"/>
      <c r="DJ118" s="110"/>
      <c r="DK118" s="111"/>
      <c r="DL118" s="110"/>
    </row>
    <row r="119" spans="1:116" s="106" customFormat="1" x14ac:dyDescent="0.25">
      <c r="A119" s="53"/>
      <c r="DH119" s="110"/>
      <c r="DI119" s="110"/>
      <c r="DJ119" s="110"/>
      <c r="DK119" s="111"/>
      <c r="DL119" s="110"/>
    </row>
    <row r="120" spans="1:116" s="106" customFormat="1" x14ac:dyDescent="0.25">
      <c r="A120" s="53"/>
      <c r="DH120" s="110"/>
      <c r="DI120" s="110"/>
      <c r="DJ120" s="110"/>
      <c r="DK120" s="111"/>
      <c r="DL120" s="110"/>
    </row>
    <row r="121" spans="1:116" s="106" customFormat="1" x14ac:dyDescent="0.25">
      <c r="A121" s="53"/>
      <c r="DH121" s="110"/>
      <c r="DI121" s="110"/>
      <c r="DJ121" s="110"/>
      <c r="DK121" s="111"/>
      <c r="DL121" s="110"/>
    </row>
    <row r="122" spans="1:116" s="106" customFormat="1" x14ac:dyDescent="0.25">
      <c r="A122" s="53"/>
      <c r="DH122" s="110"/>
      <c r="DI122" s="110"/>
      <c r="DJ122" s="110"/>
      <c r="DK122" s="111"/>
      <c r="DL122" s="110"/>
    </row>
    <row r="123" spans="1:116" s="106" customFormat="1" x14ac:dyDescent="0.25">
      <c r="A123" s="53"/>
      <c r="DH123" s="110"/>
      <c r="DI123" s="110"/>
      <c r="DJ123" s="110"/>
      <c r="DK123" s="111"/>
      <c r="DL123" s="110"/>
    </row>
    <row r="124" spans="1:116" s="106" customFormat="1" x14ac:dyDescent="0.25">
      <c r="A124" s="53"/>
      <c r="DH124" s="110"/>
      <c r="DI124" s="110"/>
      <c r="DJ124" s="110"/>
      <c r="DK124" s="111"/>
      <c r="DL124" s="110"/>
    </row>
    <row r="125" spans="1:116" s="106" customFormat="1" x14ac:dyDescent="0.25">
      <c r="A125" s="53"/>
      <c r="DH125" s="110"/>
      <c r="DI125" s="110"/>
      <c r="DJ125" s="110"/>
      <c r="DK125" s="111"/>
      <c r="DL125" s="110"/>
    </row>
    <row r="126" spans="1:116" s="106" customFormat="1" x14ac:dyDescent="0.25">
      <c r="A126" s="53"/>
      <c r="DH126" s="110"/>
      <c r="DI126" s="110"/>
      <c r="DJ126" s="110"/>
      <c r="DK126" s="111"/>
      <c r="DL126" s="110"/>
    </row>
    <row r="127" spans="1:116" s="106" customFormat="1" x14ac:dyDescent="0.25">
      <c r="A127" s="53"/>
      <c r="DH127" s="110"/>
      <c r="DI127" s="110"/>
      <c r="DJ127" s="110"/>
      <c r="DK127" s="111"/>
      <c r="DL127" s="110"/>
    </row>
    <row r="128" spans="1:116" s="106" customFormat="1" x14ac:dyDescent="0.25">
      <c r="A128" s="53"/>
      <c r="DH128" s="110"/>
      <c r="DI128" s="110"/>
      <c r="DJ128" s="110"/>
      <c r="DK128" s="111"/>
      <c r="DL128" s="110"/>
    </row>
    <row r="129" spans="1:116" s="106" customFormat="1" x14ac:dyDescent="0.25">
      <c r="A129" s="53"/>
      <c r="DH129" s="110"/>
      <c r="DI129" s="110"/>
      <c r="DJ129" s="110"/>
      <c r="DK129" s="111"/>
      <c r="DL129" s="110"/>
    </row>
    <row r="130" spans="1:116" s="106" customFormat="1" x14ac:dyDescent="0.25">
      <c r="A130" s="53"/>
      <c r="DH130" s="110"/>
      <c r="DI130" s="110"/>
      <c r="DJ130" s="110"/>
      <c r="DK130" s="111"/>
      <c r="DL130" s="110"/>
    </row>
    <row r="131" spans="1:116" s="106" customFormat="1" x14ac:dyDescent="0.25">
      <c r="A131" s="53"/>
      <c r="DH131" s="110"/>
      <c r="DI131" s="110"/>
      <c r="DJ131" s="110"/>
      <c r="DK131" s="111"/>
      <c r="DL131" s="110"/>
    </row>
    <row r="132" spans="1:116" s="106" customFormat="1" x14ac:dyDescent="0.25">
      <c r="A132" s="53"/>
      <c r="DH132" s="110"/>
      <c r="DI132" s="110"/>
      <c r="DJ132" s="110"/>
      <c r="DK132" s="111"/>
      <c r="DL132" s="110"/>
    </row>
    <row r="133" spans="1:116" s="106" customFormat="1" x14ac:dyDescent="0.25">
      <c r="A133" s="53"/>
      <c r="DH133" s="110"/>
      <c r="DI133" s="110"/>
      <c r="DJ133" s="110"/>
      <c r="DK133" s="111"/>
      <c r="DL133" s="110"/>
    </row>
    <row r="134" spans="1:116" s="106" customFormat="1" x14ac:dyDescent="0.25">
      <c r="A134" s="53"/>
      <c r="DH134" s="110"/>
      <c r="DI134" s="110"/>
      <c r="DJ134" s="110"/>
      <c r="DK134" s="111"/>
      <c r="DL134" s="110"/>
    </row>
    <row r="135" spans="1:116" s="106" customFormat="1" x14ac:dyDescent="0.25">
      <c r="A135" s="53"/>
      <c r="DH135" s="110"/>
      <c r="DI135" s="110"/>
      <c r="DJ135" s="110"/>
      <c r="DK135" s="111"/>
      <c r="DL135" s="110"/>
    </row>
    <row r="136" spans="1:116" s="106" customFormat="1" x14ac:dyDescent="0.25">
      <c r="A136" s="53"/>
      <c r="DH136" s="110"/>
      <c r="DI136" s="110"/>
      <c r="DJ136" s="110"/>
      <c r="DK136" s="111"/>
      <c r="DL136" s="110"/>
    </row>
    <row r="137" spans="1:116" s="106" customFormat="1" x14ac:dyDescent="0.25">
      <c r="A137" s="53"/>
      <c r="DH137" s="110"/>
      <c r="DI137" s="110"/>
      <c r="DJ137" s="110"/>
      <c r="DK137" s="111"/>
      <c r="DL137" s="110"/>
    </row>
    <row r="138" spans="1:116" s="106" customFormat="1" x14ac:dyDescent="0.25">
      <c r="A138" s="53"/>
      <c r="DH138" s="110"/>
      <c r="DI138" s="110"/>
      <c r="DJ138" s="110"/>
      <c r="DK138" s="111"/>
      <c r="DL138" s="110"/>
    </row>
    <row r="139" spans="1:116" s="106" customFormat="1" x14ac:dyDescent="0.25">
      <c r="A139" s="53"/>
      <c r="DH139" s="110"/>
      <c r="DI139" s="110"/>
      <c r="DJ139" s="110"/>
      <c r="DK139" s="111"/>
      <c r="DL139" s="110"/>
    </row>
    <row r="140" spans="1:116" s="106" customFormat="1" x14ac:dyDescent="0.25">
      <c r="A140" s="53"/>
      <c r="DH140" s="110"/>
      <c r="DI140" s="110"/>
      <c r="DJ140" s="110"/>
      <c r="DK140" s="111"/>
      <c r="DL140" s="110"/>
    </row>
    <row r="141" spans="1:116" s="106" customFormat="1" x14ac:dyDescent="0.25">
      <c r="A141" s="53"/>
      <c r="DH141" s="110"/>
      <c r="DI141" s="110"/>
      <c r="DJ141" s="110"/>
      <c r="DK141" s="111"/>
      <c r="DL141" s="110"/>
    </row>
    <row r="142" spans="1:116" s="106" customFormat="1" x14ac:dyDescent="0.25">
      <c r="A142" s="53"/>
      <c r="DH142" s="110"/>
      <c r="DI142" s="110"/>
      <c r="DJ142" s="110"/>
      <c r="DK142" s="111"/>
      <c r="DL142" s="110"/>
    </row>
    <row r="143" spans="1:116" s="106" customFormat="1" x14ac:dyDescent="0.25">
      <c r="A143" s="53"/>
      <c r="DH143" s="110"/>
      <c r="DI143" s="110"/>
      <c r="DJ143" s="110"/>
      <c r="DK143" s="111"/>
      <c r="DL143" s="110"/>
    </row>
    <row r="144" spans="1:116" s="106" customFormat="1" x14ac:dyDescent="0.25">
      <c r="A144" s="53"/>
      <c r="DH144" s="110"/>
      <c r="DI144" s="110"/>
      <c r="DJ144" s="110"/>
      <c r="DK144" s="111"/>
      <c r="DL144" s="110"/>
    </row>
    <row r="145" spans="1:116" s="106" customFormat="1" x14ac:dyDescent="0.25">
      <c r="A145" s="53"/>
      <c r="DH145" s="110"/>
      <c r="DI145" s="110"/>
      <c r="DJ145" s="110"/>
      <c r="DK145" s="111"/>
      <c r="DL145" s="110"/>
    </row>
    <row r="146" spans="1:116" s="106" customFormat="1" x14ac:dyDescent="0.25">
      <c r="A146" s="53"/>
      <c r="DH146" s="110"/>
      <c r="DI146" s="110"/>
      <c r="DJ146" s="110"/>
      <c r="DK146" s="111"/>
      <c r="DL146" s="110"/>
    </row>
    <row r="147" spans="1:116" s="106" customFormat="1" x14ac:dyDescent="0.25">
      <c r="A147" s="53"/>
      <c r="DH147" s="110"/>
      <c r="DI147" s="110"/>
      <c r="DJ147" s="110"/>
      <c r="DK147" s="111"/>
      <c r="DL147" s="110"/>
    </row>
    <row r="148" spans="1:116" s="106" customFormat="1" x14ac:dyDescent="0.25">
      <c r="A148" s="53"/>
      <c r="DH148" s="110"/>
      <c r="DI148" s="110"/>
      <c r="DJ148" s="110"/>
      <c r="DK148" s="111"/>
      <c r="DL148" s="110"/>
    </row>
    <row r="149" spans="1:116" s="106" customFormat="1" x14ac:dyDescent="0.25">
      <c r="A149" s="53"/>
      <c r="DH149" s="110"/>
      <c r="DI149" s="110"/>
      <c r="DJ149" s="110"/>
      <c r="DK149" s="111"/>
      <c r="DL149" s="110"/>
    </row>
    <row r="150" spans="1:116" s="106" customFormat="1" x14ac:dyDescent="0.25">
      <c r="A150" s="53"/>
      <c r="DH150" s="110"/>
      <c r="DI150" s="110"/>
      <c r="DJ150" s="110"/>
      <c r="DK150" s="111"/>
      <c r="DL150" s="110"/>
    </row>
    <row r="151" spans="1:116" s="106" customFormat="1" x14ac:dyDescent="0.25">
      <c r="A151" s="53"/>
      <c r="DH151" s="110"/>
      <c r="DI151" s="110"/>
      <c r="DJ151" s="110"/>
      <c r="DK151" s="111"/>
      <c r="DL151" s="110"/>
    </row>
    <row r="152" spans="1:116" s="106" customFormat="1" x14ac:dyDescent="0.25">
      <c r="A152" s="53"/>
      <c r="DH152" s="110"/>
      <c r="DI152" s="110"/>
      <c r="DJ152" s="110"/>
      <c r="DK152" s="111"/>
      <c r="DL152" s="110"/>
    </row>
    <row r="153" spans="1:116" s="106" customFormat="1" x14ac:dyDescent="0.25">
      <c r="A153" s="53"/>
      <c r="DH153" s="110"/>
      <c r="DI153" s="110"/>
      <c r="DJ153" s="110"/>
      <c r="DK153" s="111"/>
      <c r="DL153" s="110"/>
    </row>
    <row r="154" spans="1:116" s="106" customFormat="1" x14ac:dyDescent="0.25">
      <c r="A154" s="53"/>
      <c r="DH154" s="110"/>
      <c r="DI154" s="110"/>
      <c r="DJ154" s="110"/>
      <c r="DK154" s="111"/>
      <c r="DL154" s="110"/>
    </row>
    <row r="155" spans="1:116" s="106" customFormat="1" x14ac:dyDescent="0.25">
      <c r="A155" s="53"/>
      <c r="DH155" s="110"/>
      <c r="DI155" s="110"/>
      <c r="DJ155" s="110"/>
      <c r="DK155" s="111"/>
      <c r="DL155" s="110"/>
    </row>
    <row r="156" spans="1:116" s="106" customFormat="1" x14ac:dyDescent="0.25">
      <c r="A156" s="53"/>
      <c r="DH156" s="110"/>
      <c r="DI156" s="110"/>
      <c r="DJ156" s="110"/>
      <c r="DK156" s="111"/>
      <c r="DL156" s="110"/>
    </row>
    <row r="157" spans="1:116" s="106" customFormat="1" x14ac:dyDescent="0.25">
      <c r="A157" s="53"/>
      <c r="DH157" s="110"/>
      <c r="DI157" s="110"/>
      <c r="DJ157" s="110"/>
      <c r="DK157" s="111"/>
      <c r="DL157" s="110"/>
    </row>
    <row r="158" spans="1:116" s="106" customFormat="1" x14ac:dyDescent="0.25">
      <c r="A158" s="53"/>
      <c r="DH158" s="110"/>
      <c r="DI158" s="110"/>
      <c r="DJ158" s="110"/>
      <c r="DK158" s="111"/>
      <c r="DL158" s="110"/>
    </row>
    <row r="159" spans="1:116" s="106" customFormat="1" x14ac:dyDescent="0.25">
      <c r="A159" s="53"/>
      <c r="DH159" s="110"/>
      <c r="DI159" s="110"/>
      <c r="DJ159" s="110"/>
      <c r="DK159" s="111"/>
      <c r="DL159" s="110"/>
    </row>
    <row r="160" spans="1:116" s="106" customFormat="1" x14ac:dyDescent="0.25">
      <c r="A160" s="53"/>
      <c r="DH160" s="110"/>
      <c r="DI160" s="110"/>
      <c r="DJ160" s="110"/>
      <c r="DK160" s="111"/>
      <c r="DL160" s="110"/>
    </row>
    <row r="161" spans="1:116" s="106" customFormat="1" x14ac:dyDescent="0.25">
      <c r="A161" s="53"/>
      <c r="DH161" s="110"/>
      <c r="DI161" s="110"/>
      <c r="DJ161" s="110"/>
      <c r="DK161" s="111"/>
      <c r="DL161" s="110"/>
    </row>
    <row r="162" spans="1:116" s="106" customFormat="1" x14ac:dyDescent="0.25">
      <c r="A162" s="53"/>
      <c r="DH162" s="110"/>
      <c r="DI162" s="110"/>
      <c r="DJ162" s="110"/>
      <c r="DK162" s="111"/>
      <c r="DL162" s="110"/>
    </row>
    <row r="163" spans="1:116" s="106" customFormat="1" x14ac:dyDescent="0.25">
      <c r="A163" s="53"/>
      <c r="DH163" s="110"/>
      <c r="DI163" s="110"/>
      <c r="DJ163" s="110"/>
      <c r="DK163" s="111"/>
      <c r="DL163" s="110"/>
    </row>
    <row r="164" spans="1:116" s="106" customFormat="1" x14ac:dyDescent="0.25">
      <c r="A164" s="53"/>
      <c r="DH164" s="110"/>
      <c r="DI164" s="110"/>
      <c r="DJ164" s="110"/>
      <c r="DK164" s="111"/>
      <c r="DL164" s="110"/>
    </row>
    <row r="165" spans="1:116" s="106" customFormat="1" x14ac:dyDescent="0.25">
      <c r="A165" s="53"/>
      <c r="DH165" s="110"/>
      <c r="DI165" s="110"/>
      <c r="DJ165" s="110"/>
      <c r="DK165" s="111"/>
      <c r="DL165" s="110"/>
    </row>
    <row r="166" spans="1:116" s="106" customFormat="1" x14ac:dyDescent="0.25">
      <c r="A166" s="53"/>
      <c r="DH166" s="110"/>
      <c r="DI166" s="110"/>
      <c r="DJ166" s="110"/>
      <c r="DK166" s="111"/>
      <c r="DL166" s="110"/>
    </row>
    <row r="167" spans="1:116" s="106" customFormat="1" x14ac:dyDescent="0.25">
      <c r="A167" s="53"/>
      <c r="DH167" s="110"/>
      <c r="DI167" s="110"/>
      <c r="DJ167" s="110"/>
      <c r="DK167" s="111"/>
      <c r="DL167" s="110"/>
    </row>
    <row r="168" spans="1:116" s="106" customFormat="1" x14ac:dyDescent="0.25">
      <c r="A168" s="53"/>
      <c r="DH168" s="110"/>
      <c r="DI168" s="110"/>
      <c r="DJ168" s="110"/>
      <c r="DK168" s="111"/>
      <c r="DL168" s="110"/>
    </row>
    <row r="169" spans="1:116" s="106" customFormat="1" x14ac:dyDescent="0.25">
      <c r="A169" s="53"/>
      <c r="DH169" s="110"/>
      <c r="DI169" s="110"/>
      <c r="DJ169" s="110"/>
      <c r="DK169" s="111"/>
      <c r="DL169" s="110"/>
    </row>
    <row r="170" spans="1:116" s="106" customFormat="1" x14ac:dyDescent="0.25">
      <c r="A170" s="53"/>
      <c r="DH170" s="110"/>
      <c r="DI170" s="110"/>
      <c r="DJ170" s="110"/>
      <c r="DK170" s="111"/>
      <c r="DL170" s="110"/>
    </row>
    <row r="171" spans="1:116" s="106" customFormat="1" x14ac:dyDescent="0.25">
      <c r="A171" s="53"/>
      <c r="DH171" s="110"/>
      <c r="DI171" s="110"/>
      <c r="DJ171" s="110"/>
      <c r="DK171" s="111"/>
      <c r="DL171" s="110"/>
    </row>
    <row r="172" spans="1:116" s="106" customFormat="1" x14ac:dyDescent="0.25">
      <c r="A172" s="53"/>
      <c r="DH172" s="110"/>
      <c r="DI172" s="110"/>
      <c r="DJ172" s="110"/>
      <c r="DK172" s="111"/>
      <c r="DL172" s="110"/>
    </row>
    <row r="173" spans="1:116" s="106" customFormat="1" x14ac:dyDescent="0.25">
      <c r="A173" s="53"/>
      <c r="DH173" s="110"/>
      <c r="DI173" s="110"/>
      <c r="DJ173" s="110"/>
      <c r="DK173" s="111"/>
      <c r="DL173" s="110"/>
    </row>
    <row r="174" spans="1:116" s="106" customFormat="1" x14ac:dyDescent="0.25">
      <c r="A174" s="53"/>
      <c r="DH174" s="110"/>
      <c r="DI174" s="110"/>
      <c r="DJ174" s="110"/>
      <c r="DK174" s="111"/>
      <c r="DL174" s="110"/>
    </row>
    <row r="175" spans="1:116" s="106" customFormat="1" x14ac:dyDescent="0.25">
      <c r="A175" s="53"/>
      <c r="DH175" s="110"/>
      <c r="DI175" s="110"/>
      <c r="DJ175" s="110"/>
      <c r="DK175" s="111"/>
      <c r="DL175" s="110"/>
    </row>
    <row r="176" spans="1:116" s="106" customFormat="1" x14ac:dyDescent="0.25">
      <c r="A176" s="53"/>
      <c r="DH176" s="110"/>
      <c r="DI176" s="110"/>
      <c r="DJ176" s="110"/>
      <c r="DK176" s="111"/>
      <c r="DL176" s="110"/>
    </row>
    <row r="177" spans="1:116" s="106" customFormat="1" x14ac:dyDescent="0.25">
      <c r="A177" s="53"/>
      <c r="DH177" s="110"/>
      <c r="DI177" s="110"/>
      <c r="DJ177" s="110"/>
      <c r="DK177" s="111"/>
      <c r="DL177" s="110"/>
    </row>
    <row r="178" spans="1:116" s="106" customFormat="1" x14ac:dyDescent="0.25">
      <c r="A178" s="53"/>
      <c r="DH178" s="110"/>
      <c r="DI178" s="110"/>
      <c r="DJ178" s="110"/>
      <c r="DK178" s="111"/>
      <c r="DL178" s="110"/>
    </row>
    <row r="179" spans="1:116" s="106" customFormat="1" x14ac:dyDescent="0.25">
      <c r="A179" s="53"/>
      <c r="DH179" s="110"/>
      <c r="DI179" s="110"/>
      <c r="DJ179" s="110"/>
      <c r="DK179" s="111"/>
      <c r="DL179" s="110"/>
    </row>
    <row r="180" spans="1:116" s="106" customFormat="1" x14ac:dyDescent="0.25">
      <c r="A180" s="53"/>
      <c r="DH180" s="110"/>
      <c r="DI180" s="110"/>
      <c r="DJ180" s="110"/>
      <c r="DK180" s="111"/>
      <c r="DL180" s="110"/>
    </row>
    <row r="181" spans="1:116" s="106" customFormat="1" x14ac:dyDescent="0.25">
      <c r="A181" s="53"/>
      <c r="DH181" s="110"/>
      <c r="DI181" s="110"/>
      <c r="DJ181" s="110"/>
      <c r="DK181" s="111"/>
      <c r="DL181" s="110"/>
    </row>
    <row r="182" spans="1:116" s="106" customFormat="1" x14ac:dyDescent="0.25">
      <c r="A182" s="53"/>
      <c r="DH182" s="110"/>
      <c r="DI182" s="110"/>
      <c r="DJ182" s="110"/>
      <c r="DK182" s="111"/>
      <c r="DL182" s="110"/>
    </row>
    <row r="183" spans="1:116" s="106" customFormat="1" x14ac:dyDescent="0.25">
      <c r="A183" s="53"/>
      <c r="DH183" s="110"/>
      <c r="DI183" s="110"/>
      <c r="DJ183" s="110"/>
      <c r="DK183" s="111"/>
      <c r="DL183" s="110"/>
    </row>
    <row r="184" spans="1:116" s="106" customFormat="1" x14ac:dyDescent="0.25">
      <c r="A184" s="53"/>
      <c r="DH184" s="110"/>
      <c r="DI184" s="110"/>
      <c r="DJ184" s="110"/>
      <c r="DK184" s="111"/>
      <c r="DL184" s="110"/>
    </row>
    <row r="185" spans="1:116" s="106" customFormat="1" x14ac:dyDescent="0.25">
      <c r="A185" s="53"/>
      <c r="DH185" s="110"/>
      <c r="DI185" s="110"/>
      <c r="DJ185" s="110"/>
      <c r="DK185" s="111"/>
      <c r="DL185" s="110"/>
    </row>
    <row r="186" spans="1:116" s="106" customFormat="1" x14ac:dyDescent="0.25">
      <c r="A186" s="53"/>
      <c r="DH186" s="110"/>
      <c r="DI186" s="110"/>
      <c r="DJ186" s="110"/>
      <c r="DK186" s="111"/>
      <c r="DL186" s="110"/>
    </row>
    <row r="187" spans="1:116" s="106" customFormat="1" x14ac:dyDescent="0.25">
      <c r="A187" s="53"/>
      <c r="DH187" s="110"/>
      <c r="DI187" s="110"/>
      <c r="DJ187" s="110"/>
      <c r="DK187" s="111"/>
      <c r="DL187" s="110"/>
    </row>
    <row r="188" spans="1:116" s="106" customFormat="1" x14ac:dyDescent="0.25">
      <c r="A188" s="53"/>
      <c r="DH188" s="110"/>
      <c r="DI188" s="110"/>
      <c r="DJ188" s="110"/>
      <c r="DK188" s="111"/>
      <c r="DL188" s="110"/>
    </row>
    <row r="189" spans="1:116" s="106" customFormat="1" x14ac:dyDescent="0.25">
      <c r="A189" s="53"/>
      <c r="DH189" s="110"/>
      <c r="DI189" s="110"/>
      <c r="DJ189" s="110"/>
      <c r="DK189" s="111"/>
      <c r="DL189" s="110"/>
    </row>
    <row r="190" spans="1:116" s="106" customFormat="1" x14ac:dyDescent="0.25">
      <c r="A190" s="53"/>
      <c r="DH190" s="110"/>
      <c r="DI190" s="110"/>
      <c r="DJ190" s="110"/>
      <c r="DK190" s="111"/>
      <c r="DL190" s="110"/>
    </row>
    <row r="191" spans="1:116" s="106" customFormat="1" x14ac:dyDescent="0.25">
      <c r="A191" s="53"/>
      <c r="DH191" s="110"/>
      <c r="DI191" s="110"/>
      <c r="DJ191" s="110"/>
      <c r="DK191" s="111"/>
      <c r="DL191" s="110"/>
    </row>
    <row r="192" spans="1:116" s="106" customFormat="1" x14ac:dyDescent="0.25">
      <c r="A192" s="53"/>
      <c r="DH192" s="110"/>
      <c r="DI192" s="110"/>
      <c r="DJ192" s="110"/>
      <c r="DK192" s="111"/>
      <c r="DL192" s="110"/>
    </row>
    <row r="193" spans="1:116" s="106" customFormat="1" x14ac:dyDescent="0.25">
      <c r="A193" s="53"/>
      <c r="DH193" s="110"/>
      <c r="DI193" s="110"/>
      <c r="DJ193" s="110"/>
      <c r="DK193" s="111"/>
      <c r="DL193" s="110"/>
    </row>
    <row r="194" spans="1:116" s="106" customFormat="1" x14ac:dyDescent="0.25">
      <c r="A194" s="53"/>
      <c r="DH194" s="110"/>
      <c r="DI194" s="110"/>
      <c r="DJ194" s="110"/>
      <c r="DK194" s="111"/>
      <c r="DL194" s="110"/>
    </row>
    <row r="195" spans="1:116" s="106" customFormat="1" x14ac:dyDescent="0.25">
      <c r="A195" s="53"/>
      <c r="DH195" s="110"/>
      <c r="DI195" s="110"/>
      <c r="DJ195" s="110"/>
      <c r="DK195" s="111"/>
      <c r="DL195" s="110"/>
    </row>
    <row r="196" spans="1:116" s="106" customFormat="1" x14ac:dyDescent="0.25">
      <c r="A196" s="53"/>
      <c r="DH196" s="110"/>
      <c r="DI196" s="110"/>
      <c r="DJ196" s="110"/>
      <c r="DK196" s="111"/>
      <c r="DL196" s="110"/>
    </row>
    <row r="197" spans="1:116" s="106" customFormat="1" x14ac:dyDescent="0.25">
      <c r="A197" s="53"/>
      <c r="DH197" s="110"/>
      <c r="DI197" s="110"/>
      <c r="DJ197" s="110"/>
      <c r="DK197" s="111"/>
      <c r="DL197" s="110"/>
    </row>
    <row r="198" spans="1:116" s="106" customFormat="1" x14ac:dyDescent="0.25">
      <c r="A198" s="53"/>
      <c r="DH198" s="110"/>
      <c r="DI198" s="110"/>
      <c r="DJ198" s="110"/>
      <c r="DK198" s="111"/>
      <c r="DL198" s="110"/>
    </row>
    <row r="199" spans="1:116" s="106" customFormat="1" x14ac:dyDescent="0.25">
      <c r="A199" s="53"/>
      <c r="DH199" s="110"/>
      <c r="DI199" s="110"/>
      <c r="DJ199" s="110"/>
      <c r="DK199" s="111"/>
      <c r="DL199" s="110"/>
    </row>
    <row r="200" spans="1:116" s="106" customFormat="1" x14ac:dyDescent="0.25">
      <c r="A200" s="53"/>
      <c r="DH200" s="110"/>
      <c r="DI200" s="110"/>
      <c r="DJ200" s="110"/>
      <c r="DK200" s="111"/>
      <c r="DL200" s="110"/>
    </row>
    <row r="201" spans="1:116" s="106" customFormat="1" x14ac:dyDescent="0.25">
      <c r="A201" s="53"/>
      <c r="DH201" s="110"/>
      <c r="DI201" s="110"/>
      <c r="DJ201" s="110"/>
      <c r="DK201" s="111"/>
      <c r="DL201" s="110"/>
    </row>
    <row r="202" spans="1:116" s="106" customFormat="1" x14ac:dyDescent="0.25">
      <c r="A202" s="53"/>
      <c r="DH202" s="110"/>
      <c r="DI202" s="110"/>
      <c r="DJ202" s="110"/>
      <c r="DK202" s="111"/>
      <c r="DL202" s="110"/>
    </row>
    <row r="203" spans="1:116" s="106" customFormat="1" x14ac:dyDescent="0.25">
      <c r="A203" s="53"/>
      <c r="DH203" s="110"/>
      <c r="DI203" s="110"/>
      <c r="DJ203" s="110"/>
      <c r="DK203" s="111"/>
      <c r="DL203" s="110"/>
    </row>
    <row r="204" spans="1:116" s="106" customFormat="1" x14ac:dyDescent="0.25">
      <c r="A204" s="53"/>
      <c r="DH204" s="110"/>
      <c r="DI204" s="110"/>
      <c r="DJ204" s="110"/>
      <c r="DK204" s="111"/>
      <c r="DL204" s="110"/>
    </row>
    <row r="205" spans="1:116" s="106" customFormat="1" x14ac:dyDescent="0.25">
      <c r="A205" s="53"/>
      <c r="DH205" s="110"/>
      <c r="DI205" s="110"/>
      <c r="DJ205" s="110"/>
      <c r="DK205" s="111"/>
      <c r="DL205" s="110"/>
    </row>
    <row r="206" spans="1:116" s="106" customFormat="1" x14ac:dyDescent="0.25">
      <c r="A206" s="53"/>
      <c r="DH206" s="110"/>
      <c r="DI206" s="110"/>
      <c r="DJ206" s="110"/>
      <c r="DK206" s="111"/>
      <c r="DL206" s="110"/>
    </row>
    <row r="207" spans="1:116" s="106" customFormat="1" x14ac:dyDescent="0.25">
      <c r="A207" s="53"/>
      <c r="DH207" s="110"/>
      <c r="DI207" s="110"/>
      <c r="DJ207" s="110"/>
      <c r="DK207" s="111"/>
      <c r="DL207" s="110"/>
    </row>
    <row r="208" spans="1:116" s="106" customFormat="1" x14ac:dyDescent="0.25">
      <c r="A208" s="53"/>
      <c r="DH208" s="110"/>
      <c r="DI208" s="110"/>
      <c r="DJ208" s="110"/>
      <c r="DK208" s="111"/>
      <c r="DL208" s="110"/>
    </row>
    <row r="209" spans="1:116" s="106" customFormat="1" x14ac:dyDescent="0.25">
      <c r="A209" s="53"/>
      <c r="DH209" s="110"/>
      <c r="DI209" s="110"/>
      <c r="DJ209" s="110"/>
      <c r="DK209" s="111"/>
      <c r="DL209" s="110"/>
    </row>
    <row r="210" spans="1:116" s="106" customFormat="1" x14ac:dyDescent="0.25">
      <c r="A210" s="53"/>
      <c r="DH210" s="110"/>
      <c r="DI210" s="110"/>
      <c r="DJ210" s="110"/>
      <c r="DK210" s="111"/>
      <c r="DL210" s="110"/>
    </row>
    <row r="211" spans="1:116" s="106" customFormat="1" x14ac:dyDescent="0.25">
      <c r="A211" s="53"/>
      <c r="DH211" s="110"/>
      <c r="DI211" s="110"/>
      <c r="DJ211" s="110"/>
      <c r="DK211" s="111"/>
      <c r="DL211" s="110"/>
    </row>
    <row r="212" spans="1:116" s="106" customFormat="1" x14ac:dyDescent="0.25">
      <c r="A212" s="53"/>
      <c r="DH212" s="110"/>
      <c r="DI212" s="110"/>
      <c r="DJ212" s="110"/>
      <c r="DK212" s="111"/>
      <c r="DL212" s="110"/>
    </row>
    <row r="213" spans="1:116" s="106" customFormat="1" x14ac:dyDescent="0.25">
      <c r="A213" s="53"/>
      <c r="DH213" s="110"/>
      <c r="DI213" s="110"/>
      <c r="DJ213" s="110"/>
      <c r="DK213" s="111"/>
      <c r="DL213" s="110"/>
    </row>
    <row r="214" spans="1:116" s="106" customFormat="1" x14ac:dyDescent="0.25">
      <c r="A214" s="53"/>
      <c r="DH214" s="110"/>
      <c r="DI214" s="110"/>
      <c r="DJ214" s="110"/>
      <c r="DK214" s="111"/>
      <c r="DL214" s="110"/>
    </row>
    <row r="215" spans="1:116" s="106" customFormat="1" x14ac:dyDescent="0.25">
      <c r="A215" s="53"/>
      <c r="DH215" s="110"/>
      <c r="DI215" s="110"/>
      <c r="DJ215" s="110"/>
      <c r="DK215" s="111"/>
      <c r="DL215" s="110"/>
    </row>
    <row r="216" spans="1:116" s="106" customFormat="1" x14ac:dyDescent="0.25">
      <c r="A216" s="53"/>
      <c r="DH216" s="110"/>
      <c r="DI216" s="110"/>
      <c r="DJ216" s="110"/>
      <c r="DK216" s="111"/>
      <c r="DL216" s="110"/>
    </row>
    <row r="217" spans="1:116" s="106" customFormat="1" x14ac:dyDescent="0.25">
      <c r="A217" s="53"/>
      <c r="DH217" s="110"/>
      <c r="DI217" s="110"/>
      <c r="DJ217" s="110"/>
      <c r="DK217" s="111"/>
      <c r="DL217" s="110"/>
    </row>
    <row r="218" spans="1:116" s="106" customFormat="1" x14ac:dyDescent="0.25">
      <c r="A218" s="53"/>
      <c r="DH218" s="110"/>
      <c r="DI218" s="110"/>
      <c r="DJ218" s="110"/>
      <c r="DK218" s="111"/>
      <c r="DL218" s="110"/>
    </row>
    <row r="219" spans="1:116" s="106" customFormat="1" x14ac:dyDescent="0.25">
      <c r="A219" s="53"/>
      <c r="DH219" s="110"/>
      <c r="DI219" s="110"/>
      <c r="DJ219" s="110"/>
      <c r="DK219" s="111"/>
      <c r="DL219" s="110"/>
    </row>
    <row r="220" spans="1:116" s="106" customFormat="1" x14ac:dyDescent="0.25">
      <c r="A220" s="53"/>
      <c r="DH220" s="110"/>
      <c r="DI220" s="110"/>
      <c r="DJ220" s="110"/>
      <c r="DK220" s="111"/>
      <c r="DL220" s="110"/>
    </row>
    <row r="221" spans="1:116" s="106" customFormat="1" x14ac:dyDescent="0.25">
      <c r="A221" s="53"/>
      <c r="DH221" s="110"/>
      <c r="DI221" s="110"/>
      <c r="DJ221" s="110"/>
      <c r="DK221" s="111"/>
      <c r="DL221" s="110"/>
    </row>
    <row r="222" spans="1:116" s="106" customFormat="1" x14ac:dyDescent="0.25">
      <c r="A222" s="53"/>
      <c r="DH222" s="110"/>
      <c r="DI222" s="110"/>
      <c r="DJ222" s="110"/>
      <c r="DK222" s="111"/>
      <c r="DL222" s="110"/>
    </row>
    <row r="223" spans="1:116" s="106" customFormat="1" x14ac:dyDescent="0.25">
      <c r="A223" s="53"/>
      <c r="DH223" s="110"/>
      <c r="DI223" s="110"/>
      <c r="DJ223" s="110"/>
      <c r="DK223" s="111"/>
      <c r="DL223" s="110"/>
    </row>
    <row r="224" spans="1:116" s="106" customFormat="1" x14ac:dyDescent="0.25">
      <c r="A224" s="53"/>
      <c r="DH224" s="110"/>
      <c r="DI224" s="110"/>
      <c r="DJ224" s="110"/>
      <c r="DK224" s="111"/>
      <c r="DL224" s="110"/>
    </row>
    <row r="225" spans="1:116" s="106" customFormat="1" x14ac:dyDescent="0.25">
      <c r="A225" s="53"/>
      <c r="DH225" s="110"/>
      <c r="DI225" s="110"/>
      <c r="DJ225" s="110"/>
      <c r="DK225" s="111"/>
      <c r="DL225" s="110"/>
    </row>
    <row r="226" spans="1:116" s="106" customFormat="1" x14ac:dyDescent="0.25">
      <c r="A226" s="53"/>
      <c r="DH226" s="110"/>
      <c r="DI226" s="110"/>
      <c r="DJ226" s="110"/>
      <c r="DK226" s="111"/>
      <c r="DL226" s="110"/>
    </row>
    <row r="227" spans="1:116" s="106" customFormat="1" x14ac:dyDescent="0.25">
      <c r="A227" s="53"/>
      <c r="DH227" s="110"/>
      <c r="DI227" s="110"/>
      <c r="DJ227" s="110"/>
      <c r="DK227" s="111"/>
      <c r="DL227" s="110"/>
    </row>
    <row r="228" spans="1:116" s="106" customFormat="1" x14ac:dyDescent="0.25">
      <c r="A228" s="53"/>
      <c r="DH228" s="110"/>
      <c r="DI228" s="110"/>
      <c r="DJ228" s="110"/>
      <c r="DK228" s="111"/>
      <c r="DL228" s="110"/>
    </row>
    <row r="229" spans="1:116" s="106" customFormat="1" x14ac:dyDescent="0.25">
      <c r="A229" s="53"/>
      <c r="DH229" s="110"/>
      <c r="DI229" s="110"/>
      <c r="DJ229" s="110"/>
      <c r="DK229" s="111"/>
      <c r="DL229" s="110"/>
    </row>
    <row r="230" spans="1:116" s="106" customFormat="1" x14ac:dyDescent="0.25">
      <c r="A230" s="53"/>
      <c r="DH230" s="110"/>
      <c r="DI230" s="110"/>
      <c r="DJ230" s="110"/>
      <c r="DK230" s="111"/>
      <c r="DL230" s="110"/>
    </row>
    <row r="231" spans="1:116" s="106" customFormat="1" x14ac:dyDescent="0.25">
      <c r="A231" s="53"/>
      <c r="DH231" s="110"/>
      <c r="DI231" s="110"/>
      <c r="DJ231" s="110"/>
      <c r="DK231" s="111"/>
      <c r="DL231" s="110"/>
    </row>
    <row r="232" spans="1:116" s="106" customFormat="1" x14ac:dyDescent="0.25">
      <c r="A232" s="53"/>
      <c r="DH232" s="110"/>
      <c r="DI232" s="110"/>
      <c r="DJ232" s="110"/>
      <c r="DK232" s="111"/>
      <c r="DL232" s="110"/>
    </row>
    <row r="233" spans="1:116" s="106" customFormat="1" x14ac:dyDescent="0.25">
      <c r="A233" s="53"/>
      <c r="DH233" s="110"/>
      <c r="DI233" s="110"/>
      <c r="DJ233" s="110"/>
      <c r="DK233" s="111"/>
      <c r="DL233" s="110"/>
    </row>
    <row r="234" spans="1:116" s="106" customFormat="1" x14ac:dyDescent="0.25">
      <c r="A234" s="53"/>
      <c r="DH234" s="110"/>
      <c r="DI234" s="110"/>
      <c r="DJ234" s="110"/>
      <c r="DK234" s="111"/>
      <c r="DL234" s="110"/>
    </row>
    <row r="235" spans="1:116" s="106" customFormat="1" x14ac:dyDescent="0.25">
      <c r="A235" s="53"/>
      <c r="DH235" s="110"/>
      <c r="DI235" s="110"/>
      <c r="DJ235" s="110"/>
      <c r="DK235" s="111"/>
      <c r="DL235" s="110"/>
    </row>
    <row r="236" spans="1:116" s="106" customFormat="1" x14ac:dyDescent="0.25">
      <c r="A236" s="53"/>
      <c r="DH236" s="110"/>
      <c r="DI236" s="110"/>
      <c r="DJ236" s="110"/>
      <c r="DK236" s="111"/>
      <c r="DL236" s="110"/>
    </row>
    <row r="237" spans="1:116" s="106" customFormat="1" x14ac:dyDescent="0.25">
      <c r="A237" s="53"/>
      <c r="DH237" s="110"/>
      <c r="DI237" s="110"/>
      <c r="DJ237" s="110"/>
      <c r="DK237" s="111"/>
      <c r="DL237" s="110"/>
    </row>
    <row r="238" spans="1:116" s="106" customFormat="1" x14ac:dyDescent="0.25">
      <c r="A238" s="53"/>
      <c r="DH238" s="110"/>
      <c r="DI238" s="110"/>
      <c r="DJ238" s="110"/>
      <c r="DK238" s="111"/>
      <c r="DL238" s="110"/>
    </row>
    <row r="239" spans="1:116" s="106" customFormat="1" x14ac:dyDescent="0.25">
      <c r="A239" s="53"/>
      <c r="DH239" s="110"/>
      <c r="DI239" s="110"/>
      <c r="DJ239" s="110"/>
      <c r="DK239" s="111"/>
      <c r="DL239" s="110"/>
    </row>
    <row r="240" spans="1:116" s="106" customFormat="1" x14ac:dyDescent="0.25">
      <c r="A240" s="53"/>
      <c r="DH240" s="110"/>
      <c r="DI240" s="110"/>
      <c r="DJ240" s="110"/>
      <c r="DK240" s="111"/>
      <c r="DL240" s="110"/>
    </row>
    <row r="241" spans="1:116" s="106" customFormat="1" x14ac:dyDescent="0.25">
      <c r="A241" s="53"/>
      <c r="DH241" s="110"/>
      <c r="DI241" s="110"/>
      <c r="DJ241" s="110"/>
      <c r="DK241" s="111"/>
      <c r="DL241" s="110"/>
    </row>
    <row r="242" spans="1:116" s="106" customFormat="1" x14ac:dyDescent="0.25">
      <c r="A242" s="53"/>
      <c r="DH242" s="110"/>
      <c r="DI242" s="110"/>
      <c r="DJ242" s="110"/>
      <c r="DK242" s="111"/>
      <c r="DL242" s="110"/>
    </row>
    <row r="243" spans="1:116" s="106" customFormat="1" x14ac:dyDescent="0.25">
      <c r="A243" s="53"/>
      <c r="DH243" s="110"/>
      <c r="DI243" s="110"/>
      <c r="DJ243" s="110"/>
      <c r="DK243" s="111"/>
      <c r="DL243" s="110"/>
    </row>
    <row r="244" spans="1:116" s="106" customFormat="1" x14ac:dyDescent="0.25">
      <c r="A244" s="53"/>
      <c r="DH244" s="110"/>
      <c r="DI244" s="110"/>
      <c r="DJ244" s="110"/>
      <c r="DK244" s="111"/>
      <c r="DL244" s="110"/>
    </row>
    <row r="245" spans="1:116" s="106" customFormat="1" x14ac:dyDescent="0.25">
      <c r="A245" s="53"/>
      <c r="DH245" s="110"/>
      <c r="DI245" s="110"/>
      <c r="DJ245" s="110"/>
      <c r="DK245" s="111"/>
      <c r="DL245" s="110"/>
    </row>
    <row r="246" spans="1:116" s="106" customFormat="1" x14ac:dyDescent="0.25">
      <c r="A246" s="53"/>
      <c r="DH246" s="110"/>
      <c r="DI246" s="110"/>
      <c r="DJ246" s="110"/>
      <c r="DK246" s="111"/>
      <c r="DL246" s="110"/>
    </row>
    <row r="247" spans="1:116" s="106" customFormat="1" x14ac:dyDescent="0.25">
      <c r="A247" s="53"/>
      <c r="DH247" s="110"/>
      <c r="DI247" s="110"/>
      <c r="DJ247" s="110"/>
      <c r="DK247" s="111"/>
      <c r="DL247" s="110"/>
    </row>
    <row r="248" spans="1:116" s="106" customFormat="1" x14ac:dyDescent="0.25">
      <c r="A248" s="53"/>
      <c r="DH248" s="110"/>
      <c r="DI248" s="110"/>
      <c r="DJ248" s="110"/>
      <c r="DK248" s="111"/>
      <c r="DL248" s="110"/>
    </row>
    <row r="249" spans="1:116" s="106" customFormat="1" x14ac:dyDescent="0.25">
      <c r="A249" s="53"/>
      <c r="DH249" s="110"/>
      <c r="DI249" s="110"/>
      <c r="DJ249" s="110"/>
      <c r="DK249" s="111"/>
      <c r="DL249" s="110"/>
    </row>
    <row r="250" spans="1:116" s="106" customFormat="1" x14ac:dyDescent="0.25">
      <c r="A250" s="53"/>
      <c r="DH250" s="110"/>
      <c r="DI250" s="110"/>
      <c r="DJ250" s="110"/>
      <c r="DK250" s="111"/>
      <c r="DL250" s="110"/>
    </row>
    <row r="251" spans="1:116" s="106" customFormat="1" x14ac:dyDescent="0.25">
      <c r="A251" s="53"/>
      <c r="DH251" s="110"/>
      <c r="DI251" s="110"/>
      <c r="DJ251" s="110"/>
      <c r="DK251" s="111"/>
      <c r="DL251" s="110"/>
    </row>
    <row r="252" spans="1:116" s="106" customFormat="1" x14ac:dyDescent="0.25">
      <c r="A252" s="53"/>
      <c r="DH252" s="110"/>
      <c r="DI252" s="110"/>
      <c r="DJ252" s="110"/>
      <c r="DK252" s="111"/>
      <c r="DL252" s="110"/>
    </row>
    <row r="253" spans="1:116" s="106" customFormat="1" x14ac:dyDescent="0.25">
      <c r="A253" s="53"/>
      <c r="DH253" s="110"/>
      <c r="DI253" s="110"/>
      <c r="DJ253" s="110"/>
      <c r="DK253" s="111"/>
      <c r="DL253" s="110"/>
    </row>
    <row r="254" spans="1:116" s="106" customFormat="1" x14ac:dyDescent="0.25">
      <c r="A254" s="53"/>
      <c r="DH254" s="110"/>
      <c r="DI254" s="110"/>
      <c r="DJ254" s="110"/>
      <c r="DK254" s="111"/>
      <c r="DL254" s="110"/>
    </row>
    <row r="255" spans="1:116" s="106" customFormat="1" x14ac:dyDescent="0.25">
      <c r="A255" s="53"/>
      <c r="DH255" s="110"/>
      <c r="DI255" s="110"/>
      <c r="DJ255" s="110"/>
      <c r="DK255" s="111"/>
      <c r="DL255" s="110"/>
    </row>
    <row r="256" spans="1:116" s="106" customFormat="1" x14ac:dyDescent="0.25">
      <c r="A256" s="53"/>
      <c r="DH256" s="110"/>
      <c r="DI256" s="110"/>
      <c r="DJ256" s="110"/>
      <c r="DK256" s="111"/>
      <c r="DL256" s="110"/>
    </row>
    <row r="257" spans="1:116" s="106" customFormat="1" x14ac:dyDescent="0.25">
      <c r="A257" s="53"/>
      <c r="DH257" s="110"/>
      <c r="DI257" s="110"/>
      <c r="DJ257" s="110"/>
      <c r="DK257" s="111"/>
      <c r="DL257" s="110"/>
    </row>
    <row r="258" spans="1:116" s="106" customFormat="1" x14ac:dyDescent="0.25">
      <c r="A258" s="53"/>
      <c r="DH258" s="110"/>
      <c r="DI258" s="110"/>
      <c r="DJ258" s="110"/>
      <c r="DK258" s="111"/>
      <c r="DL258" s="110"/>
    </row>
    <row r="259" spans="1:116" s="106" customFormat="1" x14ac:dyDescent="0.25">
      <c r="A259" s="53"/>
      <c r="DH259" s="110"/>
      <c r="DI259" s="110"/>
      <c r="DJ259" s="110"/>
      <c r="DK259" s="111"/>
      <c r="DL259" s="110"/>
    </row>
    <row r="260" spans="1:116" s="106" customFormat="1" x14ac:dyDescent="0.25">
      <c r="A260" s="53"/>
      <c r="DH260" s="110"/>
      <c r="DI260" s="110"/>
      <c r="DJ260" s="110"/>
      <c r="DK260" s="111"/>
      <c r="DL260" s="110"/>
    </row>
    <row r="261" spans="1:116" s="106" customFormat="1" x14ac:dyDescent="0.25">
      <c r="A261" s="53"/>
      <c r="DH261" s="110"/>
      <c r="DI261" s="110"/>
      <c r="DJ261" s="110"/>
      <c r="DK261" s="111"/>
      <c r="DL261" s="110"/>
    </row>
    <row r="262" spans="1:116" s="106" customFormat="1" x14ac:dyDescent="0.25">
      <c r="A262" s="53"/>
      <c r="DH262" s="110"/>
      <c r="DI262" s="110"/>
      <c r="DJ262" s="110"/>
      <c r="DK262" s="111"/>
      <c r="DL262" s="110"/>
    </row>
    <row r="263" spans="1:116" s="106" customFormat="1" x14ac:dyDescent="0.25">
      <c r="A263" s="53"/>
      <c r="DH263" s="110"/>
      <c r="DI263" s="110"/>
      <c r="DJ263" s="110"/>
      <c r="DK263" s="111"/>
      <c r="DL263" s="110"/>
    </row>
    <row r="264" spans="1:116" s="106" customFormat="1" x14ac:dyDescent="0.25">
      <c r="A264" s="53"/>
      <c r="DH264" s="110"/>
      <c r="DI264" s="110"/>
      <c r="DJ264" s="110"/>
      <c r="DK264" s="111"/>
      <c r="DL264" s="110"/>
    </row>
    <row r="265" spans="1:116" s="106" customFormat="1" x14ac:dyDescent="0.25">
      <c r="A265" s="53"/>
      <c r="DH265" s="110"/>
      <c r="DI265" s="110"/>
      <c r="DJ265" s="110"/>
      <c r="DK265" s="111"/>
      <c r="DL265" s="110"/>
    </row>
    <row r="266" spans="1:116" s="106" customFormat="1" x14ac:dyDescent="0.25">
      <c r="A266" s="53"/>
      <c r="DH266" s="110"/>
      <c r="DI266" s="110"/>
      <c r="DJ266" s="110"/>
      <c r="DK266" s="111"/>
      <c r="DL266" s="110"/>
    </row>
    <row r="267" spans="1:116" s="106" customFormat="1" x14ac:dyDescent="0.25">
      <c r="A267" s="53"/>
      <c r="DH267" s="110"/>
      <c r="DI267" s="110"/>
      <c r="DJ267" s="110"/>
      <c r="DK267" s="111"/>
      <c r="DL267" s="110"/>
    </row>
    <row r="268" spans="1:116" s="106" customFormat="1" x14ac:dyDescent="0.25">
      <c r="A268" s="53"/>
      <c r="DH268" s="110"/>
      <c r="DI268" s="110"/>
      <c r="DJ268" s="110"/>
      <c r="DK268" s="111"/>
      <c r="DL268" s="110"/>
    </row>
    <row r="269" spans="1:116" s="106" customFormat="1" x14ac:dyDescent="0.25">
      <c r="A269" s="53"/>
      <c r="DH269" s="110"/>
      <c r="DI269" s="110"/>
      <c r="DJ269" s="110"/>
      <c r="DK269" s="111"/>
      <c r="DL269" s="110"/>
    </row>
    <row r="270" spans="1:116" s="106" customFormat="1" x14ac:dyDescent="0.25">
      <c r="A270" s="53"/>
      <c r="DH270" s="110"/>
      <c r="DI270" s="110"/>
      <c r="DJ270" s="110"/>
      <c r="DK270" s="111"/>
      <c r="DL270" s="110"/>
    </row>
    <row r="271" spans="1:116" s="106" customFormat="1" x14ac:dyDescent="0.25">
      <c r="A271" s="53"/>
      <c r="DH271" s="110"/>
      <c r="DI271" s="110"/>
      <c r="DJ271" s="110"/>
      <c r="DK271" s="111"/>
      <c r="DL271" s="110"/>
    </row>
    <row r="272" spans="1:116" s="106" customFormat="1" x14ac:dyDescent="0.25">
      <c r="A272" s="53"/>
      <c r="DH272" s="110"/>
      <c r="DI272" s="110"/>
      <c r="DJ272" s="110"/>
      <c r="DK272" s="111"/>
      <c r="DL272" s="110"/>
    </row>
    <row r="273" spans="1:116" s="106" customFormat="1" x14ac:dyDescent="0.25">
      <c r="A273" s="53"/>
      <c r="DH273" s="110"/>
      <c r="DI273" s="110"/>
      <c r="DJ273" s="110"/>
      <c r="DK273" s="111"/>
      <c r="DL273" s="110"/>
    </row>
    <row r="274" spans="1:116" s="106" customFormat="1" x14ac:dyDescent="0.25">
      <c r="A274" s="53"/>
      <c r="DH274" s="110"/>
      <c r="DI274" s="110"/>
      <c r="DJ274" s="110"/>
      <c r="DK274" s="111"/>
      <c r="DL274" s="110"/>
    </row>
    <row r="275" spans="1:116" s="106" customFormat="1" x14ac:dyDescent="0.25">
      <c r="A275" s="53"/>
      <c r="DH275" s="110"/>
      <c r="DI275" s="110"/>
      <c r="DJ275" s="110"/>
      <c r="DK275" s="111"/>
      <c r="DL275" s="110"/>
    </row>
    <row r="276" spans="1:116" s="106" customFormat="1" x14ac:dyDescent="0.25">
      <c r="A276" s="53"/>
      <c r="DH276" s="110"/>
      <c r="DI276" s="110"/>
      <c r="DJ276" s="110"/>
      <c r="DK276" s="111"/>
      <c r="DL276" s="110"/>
    </row>
    <row r="277" spans="1:116" s="106" customFormat="1" x14ac:dyDescent="0.25">
      <c r="A277" s="53"/>
      <c r="DH277" s="110"/>
      <c r="DI277" s="110"/>
      <c r="DJ277" s="110"/>
      <c r="DK277" s="111"/>
      <c r="DL277" s="110"/>
    </row>
    <row r="278" spans="1:116" s="106" customFormat="1" x14ac:dyDescent="0.25">
      <c r="A278" s="53"/>
      <c r="DH278" s="110"/>
      <c r="DI278" s="110"/>
      <c r="DJ278" s="110"/>
      <c r="DK278" s="111"/>
      <c r="DL278" s="110"/>
    </row>
    <row r="279" spans="1:116" s="106" customFormat="1" x14ac:dyDescent="0.25">
      <c r="A279" s="53"/>
      <c r="DH279" s="110"/>
      <c r="DI279" s="110"/>
      <c r="DJ279" s="110"/>
      <c r="DK279" s="111"/>
      <c r="DL279" s="110"/>
    </row>
    <row r="280" spans="1:116" s="106" customFormat="1" x14ac:dyDescent="0.25">
      <c r="A280" s="53"/>
      <c r="DH280" s="110"/>
      <c r="DI280" s="110"/>
      <c r="DJ280" s="110"/>
      <c r="DK280" s="111"/>
      <c r="DL280" s="110"/>
    </row>
    <row r="281" spans="1:116" s="106" customFormat="1" x14ac:dyDescent="0.25">
      <c r="A281" s="53"/>
      <c r="DH281" s="110"/>
      <c r="DI281" s="110"/>
      <c r="DJ281" s="110"/>
      <c r="DK281" s="111"/>
      <c r="DL281" s="110"/>
    </row>
    <row r="282" spans="1:116" s="106" customFormat="1" x14ac:dyDescent="0.25">
      <c r="A282" s="53"/>
      <c r="DH282" s="110"/>
      <c r="DI282" s="110"/>
      <c r="DJ282" s="110"/>
      <c r="DK282" s="111"/>
      <c r="DL282" s="110"/>
    </row>
    <row r="283" spans="1:116" s="106" customFormat="1" x14ac:dyDescent="0.25">
      <c r="A283" s="53"/>
      <c r="DH283" s="110"/>
      <c r="DI283" s="110"/>
      <c r="DJ283" s="110"/>
      <c r="DK283" s="111"/>
      <c r="DL283" s="110"/>
    </row>
    <row r="284" spans="1:116" s="106" customFormat="1" x14ac:dyDescent="0.25">
      <c r="A284" s="53"/>
      <c r="DH284" s="110"/>
      <c r="DI284" s="110"/>
      <c r="DJ284" s="110"/>
      <c r="DK284" s="111"/>
      <c r="DL284" s="110"/>
    </row>
    <row r="285" spans="1:116" s="106" customFormat="1" x14ac:dyDescent="0.25">
      <c r="A285" s="53"/>
      <c r="DH285" s="110"/>
      <c r="DI285" s="110"/>
      <c r="DJ285" s="110"/>
      <c r="DK285" s="111"/>
      <c r="DL285" s="110"/>
    </row>
    <row r="286" spans="1:116" s="106" customFormat="1" x14ac:dyDescent="0.25">
      <c r="A286" s="53"/>
      <c r="DH286" s="110"/>
      <c r="DI286" s="110"/>
      <c r="DJ286" s="110"/>
      <c r="DK286" s="111"/>
      <c r="DL286" s="110"/>
    </row>
    <row r="287" spans="1:116" s="106" customFormat="1" x14ac:dyDescent="0.25">
      <c r="A287" s="53"/>
      <c r="DH287" s="110"/>
      <c r="DI287" s="110"/>
      <c r="DJ287" s="110"/>
      <c r="DK287" s="111"/>
      <c r="DL287" s="110"/>
    </row>
    <row r="288" spans="1:116" s="106" customFormat="1" x14ac:dyDescent="0.25">
      <c r="A288" s="53"/>
      <c r="DH288" s="110"/>
      <c r="DI288" s="110"/>
      <c r="DJ288" s="110"/>
      <c r="DK288" s="111"/>
      <c r="DL288" s="110"/>
    </row>
    <row r="289" spans="1:116" s="106" customFormat="1" x14ac:dyDescent="0.25">
      <c r="A289" s="53"/>
      <c r="DH289" s="110"/>
      <c r="DI289" s="110"/>
      <c r="DJ289" s="110"/>
      <c r="DK289" s="111"/>
      <c r="DL289" s="110"/>
    </row>
    <row r="290" spans="1:116" s="106" customFormat="1" x14ac:dyDescent="0.25">
      <c r="A290" s="53"/>
      <c r="DH290" s="110"/>
      <c r="DI290" s="110"/>
      <c r="DJ290" s="110"/>
      <c r="DK290" s="111"/>
      <c r="DL290" s="110"/>
    </row>
    <row r="291" spans="1:116" s="106" customFormat="1" x14ac:dyDescent="0.25">
      <c r="A291" s="53"/>
      <c r="DH291" s="110"/>
      <c r="DI291" s="110"/>
      <c r="DJ291" s="110"/>
      <c r="DK291" s="111"/>
      <c r="DL291" s="110"/>
    </row>
    <row r="292" spans="1:116" s="106" customFormat="1" x14ac:dyDescent="0.25">
      <c r="A292" s="53"/>
      <c r="DH292" s="110"/>
      <c r="DI292" s="110"/>
      <c r="DJ292" s="110"/>
      <c r="DK292" s="111"/>
      <c r="DL292" s="110"/>
    </row>
    <row r="293" spans="1:116" s="106" customFormat="1" x14ac:dyDescent="0.25">
      <c r="A293" s="53"/>
      <c r="DH293" s="110"/>
      <c r="DI293" s="110"/>
      <c r="DJ293" s="110"/>
      <c r="DK293" s="111"/>
      <c r="DL293" s="110"/>
    </row>
    <row r="294" spans="1:116" s="106" customFormat="1" x14ac:dyDescent="0.25">
      <c r="A294" s="53"/>
      <c r="DH294" s="110"/>
      <c r="DI294" s="110"/>
      <c r="DJ294" s="110"/>
      <c r="DK294" s="111"/>
      <c r="DL294" s="110"/>
    </row>
    <row r="295" spans="1:116" s="106" customFormat="1" x14ac:dyDescent="0.25">
      <c r="A295" s="53"/>
      <c r="DH295" s="110"/>
      <c r="DI295" s="110"/>
      <c r="DJ295" s="110"/>
      <c r="DK295" s="111"/>
      <c r="DL295" s="110"/>
    </row>
    <row r="296" spans="1:116" s="106" customFormat="1" x14ac:dyDescent="0.25">
      <c r="A296" s="53"/>
      <c r="DH296" s="110"/>
      <c r="DI296" s="110"/>
      <c r="DJ296" s="110"/>
      <c r="DK296" s="111"/>
      <c r="DL296" s="110"/>
    </row>
    <row r="297" spans="1:116" s="106" customFormat="1" x14ac:dyDescent="0.25">
      <c r="A297" s="53"/>
      <c r="DH297" s="110"/>
      <c r="DI297" s="110"/>
      <c r="DJ297" s="110"/>
      <c r="DK297" s="111"/>
      <c r="DL297" s="110"/>
    </row>
    <row r="298" spans="1:116" s="106" customFormat="1" x14ac:dyDescent="0.25">
      <c r="A298" s="53"/>
      <c r="DH298" s="110"/>
      <c r="DI298" s="110"/>
      <c r="DJ298" s="110"/>
      <c r="DK298" s="111"/>
      <c r="DL298" s="110"/>
    </row>
    <row r="299" spans="1:116" s="106" customFormat="1" x14ac:dyDescent="0.25">
      <c r="A299" s="53"/>
      <c r="DH299" s="110"/>
      <c r="DI299" s="110"/>
      <c r="DJ299" s="110"/>
      <c r="DK299" s="111"/>
      <c r="DL299" s="110"/>
    </row>
    <row r="300" spans="1:116" s="106" customFormat="1" x14ac:dyDescent="0.25">
      <c r="A300" s="53"/>
      <c r="DH300" s="110"/>
      <c r="DI300" s="110"/>
      <c r="DJ300" s="110"/>
      <c r="DK300" s="111"/>
      <c r="DL300" s="110"/>
    </row>
    <row r="301" spans="1:116" s="106" customFormat="1" x14ac:dyDescent="0.25">
      <c r="A301" s="53"/>
      <c r="DH301" s="110"/>
      <c r="DI301" s="110"/>
      <c r="DJ301" s="110"/>
      <c r="DK301" s="111"/>
      <c r="DL301" s="110"/>
    </row>
    <row r="302" spans="1:116" s="106" customFormat="1" x14ac:dyDescent="0.25">
      <c r="A302" s="53"/>
      <c r="DH302" s="110"/>
      <c r="DI302" s="110"/>
      <c r="DJ302" s="110"/>
      <c r="DK302" s="111"/>
      <c r="DL302" s="110"/>
    </row>
    <row r="303" spans="1:116" s="106" customFormat="1" x14ac:dyDescent="0.25">
      <c r="A303" s="53"/>
      <c r="DH303" s="110"/>
      <c r="DI303" s="110"/>
      <c r="DJ303" s="110"/>
      <c r="DK303" s="111"/>
      <c r="DL303" s="110"/>
    </row>
    <row r="304" spans="1:116" s="106" customFormat="1" x14ac:dyDescent="0.25">
      <c r="A304" s="53"/>
      <c r="DH304" s="110"/>
      <c r="DI304" s="110"/>
      <c r="DJ304" s="110"/>
      <c r="DK304" s="111"/>
      <c r="DL304" s="110"/>
    </row>
    <row r="305" spans="1:116" s="106" customFormat="1" x14ac:dyDescent="0.25">
      <c r="A305" s="53"/>
      <c r="DH305" s="110"/>
      <c r="DI305" s="110"/>
      <c r="DJ305" s="110"/>
      <c r="DK305" s="111"/>
      <c r="DL305" s="110"/>
    </row>
    <row r="306" spans="1:116" s="106" customFormat="1" x14ac:dyDescent="0.25">
      <c r="A306" s="53"/>
      <c r="DH306" s="110"/>
      <c r="DI306" s="110"/>
      <c r="DJ306" s="110"/>
      <c r="DK306" s="111"/>
      <c r="DL306" s="110"/>
    </row>
    <row r="307" spans="1:116" s="106" customFormat="1" x14ac:dyDescent="0.25">
      <c r="A307" s="53"/>
      <c r="DH307" s="110"/>
      <c r="DI307" s="110"/>
      <c r="DJ307" s="110"/>
      <c r="DK307" s="111"/>
      <c r="DL307" s="110"/>
    </row>
    <row r="308" spans="1:116" s="106" customFormat="1" x14ac:dyDescent="0.25">
      <c r="A308" s="53"/>
      <c r="DH308" s="110"/>
      <c r="DI308" s="110"/>
      <c r="DJ308" s="110"/>
      <c r="DK308" s="111"/>
      <c r="DL308" s="110"/>
    </row>
    <row r="309" spans="1:116" s="106" customFormat="1" x14ac:dyDescent="0.25">
      <c r="A309" s="53"/>
      <c r="DH309" s="110"/>
      <c r="DI309" s="110"/>
      <c r="DJ309" s="110"/>
      <c r="DK309" s="111"/>
      <c r="DL309" s="110"/>
    </row>
    <row r="310" spans="1:116" s="106" customFormat="1" x14ac:dyDescent="0.25">
      <c r="A310" s="53"/>
      <c r="DH310" s="110"/>
      <c r="DI310" s="110"/>
      <c r="DJ310" s="110"/>
      <c r="DK310" s="111"/>
      <c r="DL310" s="110"/>
    </row>
    <row r="311" spans="1:116" s="106" customFormat="1" x14ac:dyDescent="0.25">
      <c r="A311" s="53"/>
      <c r="DH311" s="110"/>
      <c r="DI311" s="110"/>
      <c r="DJ311" s="110"/>
      <c r="DK311" s="111"/>
      <c r="DL311" s="110"/>
    </row>
    <row r="312" spans="1:116" s="106" customFormat="1" x14ac:dyDescent="0.25">
      <c r="A312" s="53"/>
      <c r="DH312" s="110"/>
      <c r="DI312" s="110"/>
      <c r="DJ312" s="110"/>
      <c r="DK312" s="111"/>
      <c r="DL312" s="110"/>
    </row>
    <row r="313" spans="1:116" s="106" customFormat="1" x14ac:dyDescent="0.25">
      <c r="A313" s="53"/>
      <c r="DH313" s="110"/>
      <c r="DI313" s="110"/>
      <c r="DJ313" s="110"/>
      <c r="DK313" s="111"/>
      <c r="DL313" s="110"/>
    </row>
    <row r="314" spans="1:116" s="106" customFormat="1" x14ac:dyDescent="0.25">
      <c r="A314" s="53"/>
      <c r="DH314" s="110"/>
      <c r="DI314" s="110"/>
      <c r="DJ314" s="110"/>
      <c r="DK314" s="111"/>
      <c r="DL314" s="110"/>
    </row>
    <row r="315" spans="1:116" s="106" customFormat="1" x14ac:dyDescent="0.25">
      <c r="A315" s="53"/>
      <c r="DH315" s="110"/>
      <c r="DI315" s="110"/>
      <c r="DJ315" s="110"/>
      <c r="DK315" s="111"/>
      <c r="DL315" s="110"/>
    </row>
    <row r="316" spans="1:116" s="106" customFormat="1" x14ac:dyDescent="0.25">
      <c r="A316" s="53"/>
      <c r="DH316" s="110"/>
      <c r="DI316" s="110"/>
      <c r="DJ316" s="110"/>
      <c r="DK316" s="111"/>
      <c r="DL316" s="110"/>
    </row>
    <row r="317" spans="1:116" s="106" customFormat="1" x14ac:dyDescent="0.25">
      <c r="A317" s="53"/>
      <c r="DH317" s="110"/>
      <c r="DI317" s="110"/>
      <c r="DJ317" s="110"/>
      <c r="DK317" s="111"/>
      <c r="DL317" s="110"/>
    </row>
    <row r="318" spans="1:116" s="106" customFormat="1" x14ac:dyDescent="0.25">
      <c r="A318" s="53"/>
      <c r="DH318" s="110"/>
      <c r="DI318" s="110"/>
      <c r="DJ318" s="110"/>
      <c r="DK318" s="111"/>
      <c r="DL318" s="110"/>
    </row>
    <row r="319" spans="1:116" s="106" customFormat="1" x14ac:dyDescent="0.25">
      <c r="A319" s="53"/>
      <c r="DH319" s="110"/>
      <c r="DI319" s="110"/>
      <c r="DJ319" s="110"/>
      <c r="DK319" s="111"/>
      <c r="DL319" s="110"/>
    </row>
    <row r="320" spans="1:116" s="106" customFormat="1" x14ac:dyDescent="0.25">
      <c r="A320" s="53"/>
      <c r="DH320" s="110"/>
      <c r="DI320" s="110"/>
      <c r="DJ320" s="110"/>
      <c r="DK320" s="111"/>
      <c r="DL320" s="110"/>
    </row>
    <row r="321" spans="1:116" s="106" customFormat="1" x14ac:dyDescent="0.25">
      <c r="A321" s="53"/>
      <c r="DH321" s="110"/>
      <c r="DI321" s="110"/>
      <c r="DJ321" s="110"/>
      <c r="DK321" s="111"/>
      <c r="DL321" s="110"/>
    </row>
    <row r="322" spans="1:116" s="106" customFormat="1" x14ac:dyDescent="0.25">
      <c r="A322" s="53"/>
      <c r="DH322" s="110"/>
      <c r="DI322" s="110"/>
      <c r="DJ322" s="110"/>
      <c r="DK322" s="111"/>
      <c r="DL322" s="110"/>
    </row>
    <row r="323" spans="1:116" s="106" customFormat="1" x14ac:dyDescent="0.25">
      <c r="A323" s="53"/>
      <c r="DH323" s="110"/>
      <c r="DI323" s="110"/>
      <c r="DJ323" s="110"/>
      <c r="DK323" s="111"/>
      <c r="DL323" s="110"/>
    </row>
    <row r="324" spans="1:116" s="106" customFormat="1" x14ac:dyDescent="0.25">
      <c r="A324" s="53"/>
      <c r="DH324" s="110"/>
      <c r="DI324" s="110"/>
      <c r="DJ324" s="110"/>
      <c r="DK324" s="111"/>
      <c r="DL324" s="110"/>
    </row>
    <row r="325" spans="1:116" s="106" customFormat="1" x14ac:dyDescent="0.25">
      <c r="A325" s="53"/>
      <c r="DH325" s="110"/>
      <c r="DI325" s="110"/>
      <c r="DJ325" s="110"/>
      <c r="DK325" s="111"/>
      <c r="DL325" s="110"/>
    </row>
    <row r="326" spans="1:116" s="106" customFormat="1" x14ac:dyDescent="0.25">
      <c r="A326" s="53"/>
      <c r="DH326" s="110"/>
      <c r="DI326" s="110"/>
      <c r="DJ326" s="110"/>
      <c r="DK326" s="111"/>
      <c r="DL326" s="110"/>
    </row>
    <row r="327" spans="1:116" s="106" customFormat="1" x14ac:dyDescent="0.25">
      <c r="A327" s="53"/>
      <c r="DH327" s="110"/>
      <c r="DI327" s="110"/>
      <c r="DJ327" s="110"/>
      <c r="DK327" s="111"/>
      <c r="DL327" s="110"/>
    </row>
    <row r="328" spans="1:116" s="106" customFormat="1" x14ac:dyDescent="0.25">
      <c r="A328" s="53"/>
      <c r="DH328" s="110"/>
      <c r="DI328" s="110"/>
      <c r="DJ328" s="110"/>
      <c r="DK328" s="111"/>
      <c r="DL328" s="110"/>
    </row>
    <row r="329" spans="1:116" s="106" customFormat="1" x14ac:dyDescent="0.25">
      <c r="A329" s="53"/>
      <c r="DH329" s="110"/>
      <c r="DI329" s="110"/>
      <c r="DJ329" s="110"/>
      <c r="DK329" s="111"/>
      <c r="DL329" s="110"/>
    </row>
    <row r="330" spans="1:116" s="106" customFormat="1" x14ac:dyDescent="0.25">
      <c r="A330" s="53"/>
      <c r="DH330" s="110"/>
      <c r="DI330" s="110"/>
      <c r="DJ330" s="110"/>
      <c r="DK330" s="111"/>
      <c r="DL330" s="110"/>
    </row>
    <row r="331" spans="1:116" s="106" customFormat="1" x14ac:dyDescent="0.25">
      <c r="A331" s="53"/>
      <c r="DH331" s="110"/>
      <c r="DI331" s="110"/>
      <c r="DJ331" s="110"/>
      <c r="DK331" s="111"/>
      <c r="DL331" s="110"/>
    </row>
    <row r="332" spans="1:116" s="106" customFormat="1" x14ac:dyDescent="0.25">
      <c r="A332" s="53"/>
      <c r="DH332" s="110"/>
      <c r="DI332" s="110"/>
      <c r="DJ332" s="110"/>
      <c r="DK332" s="111"/>
      <c r="DL332" s="110"/>
    </row>
    <row r="333" spans="1:116" s="106" customFormat="1" x14ac:dyDescent="0.25">
      <c r="A333" s="53"/>
      <c r="DH333" s="110"/>
      <c r="DI333" s="110"/>
      <c r="DJ333" s="110"/>
      <c r="DK333" s="111"/>
      <c r="DL333" s="110"/>
    </row>
    <row r="334" spans="1:116" s="106" customFormat="1" x14ac:dyDescent="0.25">
      <c r="A334" s="53"/>
      <c r="DH334" s="110"/>
      <c r="DI334" s="110"/>
      <c r="DJ334" s="110"/>
      <c r="DK334" s="111"/>
      <c r="DL334" s="110"/>
    </row>
    <row r="335" spans="1:116" s="106" customFormat="1" x14ac:dyDescent="0.25">
      <c r="A335" s="53"/>
      <c r="DH335" s="110"/>
      <c r="DI335" s="110"/>
      <c r="DJ335" s="110"/>
      <c r="DK335" s="111"/>
      <c r="DL335" s="110"/>
    </row>
    <row r="336" spans="1:116" s="106" customFormat="1" x14ac:dyDescent="0.25">
      <c r="A336" s="53"/>
      <c r="DH336" s="110"/>
      <c r="DI336" s="110"/>
      <c r="DJ336" s="110"/>
      <c r="DK336" s="111"/>
      <c r="DL336" s="110"/>
    </row>
    <row r="337" spans="1:116" s="106" customFormat="1" x14ac:dyDescent="0.25">
      <c r="A337" s="53"/>
      <c r="DH337" s="110"/>
      <c r="DI337" s="110"/>
      <c r="DJ337" s="110"/>
      <c r="DK337" s="111"/>
      <c r="DL337" s="110"/>
    </row>
    <row r="338" spans="1:116" s="106" customFormat="1" x14ac:dyDescent="0.25">
      <c r="A338" s="53"/>
      <c r="DH338" s="110"/>
      <c r="DI338" s="110"/>
      <c r="DJ338" s="110"/>
      <c r="DK338" s="111"/>
      <c r="DL338" s="110"/>
    </row>
    <row r="339" spans="1:116" s="106" customFormat="1" x14ac:dyDescent="0.25">
      <c r="A339" s="53"/>
      <c r="DH339" s="110"/>
      <c r="DI339" s="110"/>
      <c r="DJ339" s="110"/>
      <c r="DK339" s="111"/>
      <c r="DL339" s="110"/>
    </row>
    <row r="340" spans="1:116" s="106" customFormat="1" x14ac:dyDescent="0.25">
      <c r="A340" s="53"/>
      <c r="DH340" s="110"/>
      <c r="DI340" s="110"/>
      <c r="DJ340" s="110"/>
      <c r="DK340" s="111"/>
      <c r="DL340" s="110"/>
    </row>
    <row r="341" spans="1:116" s="106" customFormat="1" x14ac:dyDescent="0.25">
      <c r="A341" s="53"/>
      <c r="DH341" s="110"/>
      <c r="DI341" s="110"/>
      <c r="DJ341" s="110"/>
      <c r="DK341" s="111"/>
      <c r="DL341" s="110"/>
    </row>
    <row r="342" spans="1:116" s="106" customFormat="1" x14ac:dyDescent="0.25">
      <c r="A342" s="53"/>
      <c r="DH342" s="110"/>
      <c r="DI342" s="110"/>
      <c r="DJ342" s="110"/>
      <c r="DK342" s="111"/>
      <c r="DL342" s="110"/>
    </row>
    <row r="343" spans="1:116" s="106" customFormat="1" x14ac:dyDescent="0.25">
      <c r="A343" s="53"/>
      <c r="DH343" s="110"/>
      <c r="DI343" s="110"/>
      <c r="DJ343" s="110"/>
      <c r="DK343" s="111"/>
      <c r="DL343" s="110"/>
    </row>
    <row r="344" spans="1:116" s="106" customFormat="1" x14ac:dyDescent="0.25">
      <c r="A344" s="53"/>
      <c r="DH344" s="110"/>
      <c r="DI344" s="110"/>
      <c r="DJ344" s="110"/>
      <c r="DK344" s="111"/>
      <c r="DL344" s="110"/>
    </row>
    <row r="345" spans="1:116" s="106" customFormat="1" x14ac:dyDescent="0.25">
      <c r="A345" s="53"/>
      <c r="DH345" s="110"/>
      <c r="DI345" s="110"/>
      <c r="DJ345" s="110"/>
      <c r="DK345" s="111"/>
      <c r="DL345" s="110"/>
    </row>
    <row r="346" spans="1:116" s="106" customFormat="1" x14ac:dyDescent="0.25">
      <c r="A346" s="53"/>
      <c r="DH346" s="110"/>
      <c r="DI346" s="110"/>
      <c r="DJ346" s="110"/>
      <c r="DK346" s="111"/>
      <c r="DL346" s="110"/>
    </row>
    <row r="347" spans="1:116" s="106" customFormat="1" x14ac:dyDescent="0.25">
      <c r="A347" s="53"/>
      <c r="DH347" s="110"/>
      <c r="DI347" s="110"/>
      <c r="DJ347" s="110"/>
      <c r="DK347" s="111"/>
      <c r="DL347" s="110"/>
    </row>
    <row r="348" spans="1:116" s="106" customFormat="1" x14ac:dyDescent="0.25">
      <c r="A348" s="53"/>
      <c r="DH348" s="110"/>
      <c r="DI348" s="110"/>
      <c r="DJ348" s="110"/>
      <c r="DK348" s="111"/>
      <c r="DL348" s="110"/>
    </row>
    <row r="349" spans="1:116" s="106" customFormat="1" x14ac:dyDescent="0.25">
      <c r="A349" s="53"/>
      <c r="DH349" s="110"/>
      <c r="DI349" s="110"/>
      <c r="DJ349" s="110"/>
      <c r="DK349" s="111"/>
      <c r="DL349" s="110"/>
    </row>
    <row r="350" spans="1:116" s="106" customFormat="1" x14ac:dyDescent="0.25">
      <c r="A350" s="53"/>
      <c r="DH350" s="110"/>
      <c r="DI350" s="110"/>
      <c r="DJ350" s="110"/>
      <c r="DK350" s="111"/>
      <c r="DL350" s="110"/>
    </row>
    <row r="351" spans="1:116" s="106" customFormat="1" x14ac:dyDescent="0.25">
      <c r="A351" s="53"/>
      <c r="DH351" s="110"/>
      <c r="DI351" s="110"/>
      <c r="DJ351" s="110"/>
      <c r="DK351" s="111"/>
      <c r="DL351" s="110"/>
    </row>
    <row r="352" spans="1:116" s="106" customFormat="1" x14ac:dyDescent="0.25">
      <c r="A352" s="53"/>
      <c r="DH352" s="110"/>
      <c r="DI352" s="110"/>
      <c r="DJ352" s="110"/>
      <c r="DK352" s="111"/>
      <c r="DL352" s="110"/>
    </row>
    <row r="353" spans="1:116" s="106" customFormat="1" x14ac:dyDescent="0.25">
      <c r="A353" s="53"/>
      <c r="DH353" s="110"/>
      <c r="DI353" s="110"/>
      <c r="DJ353" s="110"/>
      <c r="DK353" s="111"/>
      <c r="DL353" s="110"/>
    </row>
    <row r="354" spans="1:116" s="106" customFormat="1" x14ac:dyDescent="0.25">
      <c r="A354" s="53"/>
      <c r="DH354" s="110"/>
      <c r="DI354" s="110"/>
      <c r="DJ354" s="110"/>
      <c r="DK354" s="111"/>
      <c r="DL354" s="110"/>
    </row>
    <row r="355" spans="1:116" s="106" customFormat="1" x14ac:dyDescent="0.25">
      <c r="A355" s="53"/>
      <c r="DH355" s="110"/>
      <c r="DI355" s="110"/>
      <c r="DJ355" s="110"/>
      <c r="DK355" s="111"/>
      <c r="DL355" s="110"/>
    </row>
    <row r="356" spans="1:116" s="106" customFormat="1" x14ac:dyDescent="0.25">
      <c r="A356" s="53"/>
      <c r="DH356" s="110"/>
      <c r="DI356" s="110"/>
      <c r="DJ356" s="110"/>
      <c r="DK356" s="111"/>
      <c r="DL356" s="110"/>
    </row>
    <row r="357" spans="1:116" s="106" customFormat="1" x14ac:dyDescent="0.25">
      <c r="A357" s="53"/>
      <c r="DH357" s="110"/>
      <c r="DI357" s="110"/>
      <c r="DJ357" s="110"/>
      <c r="DK357" s="111"/>
      <c r="DL357" s="110"/>
    </row>
    <row r="358" spans="1:116" s="106" customFormat="1" x14ac:dyDescent="0.25">
      <c r="A358" s="53"/>
      <c r="DH358" s="110"/>
      <c r="DI358" s="110"/>
      <c r="DJ358" s="110"/>
      <c r="DK358" s="111"/>
      <c r="DL358" s="110"/>
    </row>
    <row r="359" spans="1:116" s="106" customFormat="1" x14ac:dyDescent="0.25">
      <c r="A359" s="53"/>
      <c r="DH359" s="110"/>
      <c r="DI359" s="110"/>
      <c r="DJ359" s="110"/>
      <c r="DK359" s="111"/>
      <c r="DL359" s="110"/>
    </row>
    <row r="360" spans="1:116" s="106" customFormat="1" x14ac:dyDescent="0.25">
      <c r="A360" s="53"/>
      <c r="DH360" s="110"/>
      <c r="DI360" s="110"/>
      <c r="DJ360" s="110"/>
      <c r="DK360" s="111"/>
      <c r="DL360" s="110"/>
    </row>
    <row r="361" spans="1:116" s="106" customFormat="1" x14ac:dyDescent="0.25">
      <c r="A361" s="53"/>
      <c r="DH361" s="110"/>
      <c r="DI361" s="110"/>
      <c r="DJ361" s="110"/>
      <c r="DK361" s="111"/>
      <c r="DL361" s="110"/>
    </row>
    <row r="362" spans="1:116" s="106" customFormat="1" x14ac:dyDescent="0.25">
      <c r="A362" s="53"/>
      <c r="DH362" s="110"/>
      <c r="DI362" s="110"/>
      <c r="DJ362" s="110"/>
      <c r="DK362" s="111"/>
      <c r="DL362" s="110"/>
    </row>
    <row r="363" spans="1:116" s="106" customFormat="1" x14ac:dyDescent="0.25">
      <c r="A363" s="53"/>
      <c r="DH363" s="110"/>
      <c r="DI363" s="110"/>
      <c r="DJ363" s="110"/>
      <c r="DK363" s="111"/>
      <c r="DL363" s="110"/>
    </row>
    <row r="364" spans="1:116" s="106" customFormat="1" x14ac:dyDescent="0.25">
      <c r="A364" s="53"/>
      <c r="DH364" s="110"/>
      <c r="DI364" s="110"/>
      <c r="DJ364" s="110"/>
      <c r="DK364" s="111"/>
      <c r="DL364" s="110"/>
    </row>
    <row r="365" spans="1:116" s="106" customFormat="1" x14ac:dyDescent="0.25">
      <c r="A365" s="53"/>
      <c r="DH365" s="110"/>
      <c r="DI365" s="110"/>
      <c r="DJ365" s="110"/>
      <c r="DK365" s="111"/>
      <c r="DL365" s="110"/>
    </row>
    <row r="366" spans="1:116" s="106" customFormat="1" x14ac:dyDescent="0.25">
      <c r="A366" s="53"/>
      <c r="DH366" s="110"/>
      <c r="DI366" s="110"/>
      <c r="DJ366" s="110"/>
      <c r="DK366" s="111"/>
      <c r="DL366" s="110"/>
    </row>
    <row r="367" spans="1:116" s="106" customFormat="1" x14ac:dyDescent="0.25">
      <c r="A367" s="53"/>
      <c r="DH367" s="110"/>
      <c r="DI367" s="110"/>
      <c r="DJ367" s="110"/>
      <c r="DK367" s="111"/>
      <c r="DL367" s="110"/>
    </row>
    <row r="368" spans="1:116" s="106" customFormat="1" x14ac:dyDescent="0.25">
      <c r="A368" s="53"/>
      <c r="DH368" s="110"/>
      <c r="DI368" s="110"/>
      <c r="DJ368" s="110"/>
      <c r="DK368" s="111"/>
      <c r="DL368" s="110"/>
    </row>
    <row r="369" spans="1:116" s="106" customFormat="1" x14ac:dyDescent="0.25">
      <c r="A369" s="53"/>
      <c r="DH369" s="110"/>
      <c r="DI369" s="110"/>
      <c r="DJ369" s="110"/>
      <c r="DK369" s="111"/>
      <c r="DL369" s="110"/>
    </row>
    <row r="370" spans="1:116" s="106" customFormat="1" x14ac:dyDescent="0.25">
      <c r="A370" s="53"/>
      <c r="DH370" s="110"/>
      <c r="DI370" s="110"/>
      <c r="DJ370" s="110"/>
      <c r="DK370" s="111"/>
      <c r="DL370" s="110"/>
    </row>
    <row r="371" spans="1:116" s="106" customFormat="1" x14ac:dyDescent="0.25">
      <c r="A371" s="53"/>
      <c r="DH371" s="110"/>
      <c r="DI371" s="110"/>
      <c r="DJ371" s="110"/>
      <c r="DK371" s="111"/>
      <c r="DL371" s="110"/>
    </row>
    <row r="372" spans="1:116" s="106" customFormat="1" x14ac:dyDescent="0.25">
      <c r="A372" s="53"/>
      <c r="DH372" s="110"/>
      <c r="DI372" s="110"/>
      <c r="DJ372" s="110"/>
      <c r="DK372" s="111"/>
      <c r="DL372" s="110"/>
    </row>
    <row r="373" spans="1:116" s="106" customFormat="1" x14ac:dyDescent="0.25">
      <c r="A373" s="53"/>
      <c r="DH373" s="110"/>
      <c r="DI373" s="110"/>
      <c r="DJ373" s="110"/>
      <c r="DK373" s="111"/>
      <c r="DL373" s="110"/>
    </row>
    <row r="374" spans="1:116" s="106" customFormat="1" x14ac:dyDescent="0.25">
      <c r="A374" s="53"/>
      <c r="DH374" s="110"/>
      <c r="DI374" s="110"/>
      <c r="DJ374" s="110"/>
      <c r="DK374" s="111"/>
      <c r="DL374" s="110"/>
    </row>
    <row r="375" spans="1:116" s="106" customFormat="1" x14ac:dyDescent="0.25">
      <c r="A375" s="53"/>
      <c r="DH375" s="110"/>
      <c r="DI375" s="110"/>
      <c r="DJ375" s="110"/>
      <c r="DK375" s="111"/>
      <c r="DL375" s="110"/>
    </row>
    <row r="376" spans="1:116" s="106" customFormat="1" x14ac:dyDescent="0.25">
      <c r="A376" s="53"/>
      <c r="DH376" s="110"/>
      <c r="DI376" s="110"/>
      <c r="DJ376" s="110"/>
      <c r="DK376" s="111"/>
      <c r="DL376" s="110"/>
    </row>
    <row r="377" spans="1:116" s="106" customFormat="1" x14ac:dyDescent="0.25">
      <c r="A377" s="53"/>
      <c r="DH377" s="110"/>
      <c r="DI377" s="110"/>
      <c r="DJ377" s="110"/>
      <c r="DK377" s="111"/>
      <c r="DL377" s="110"/>
    </row>
    <row r="378" spans="1:116" s="106" customFormat="1" x14ac:dyDescent="0.25">
      <c r="A378" s="53"/>
      <c r="DH378" s="110"/>
      <c r="DI378" s="110"/>
      <c r="DJ378" s="110"/>
      <c r="DK378" s="111"/>
      <c r="DL378" s="110"/>
    </row>
    <row r="379" spans="1:116" s="106" customFormat="1" x14ac:dyDescent="0.25">
      <c r="A379" s="53"/>
      <c r="DH379" s="110"/>
      <c r="DI379" s="110"/>
      <c r="DJ379" s="110"/>
      <c r="DK379" s="111"/>
      <c r="DL379" s="110"/>
    </row>
    <row r="380" spans="1:116" s="106" customFormat="1" x14ac:dyDescent="0.25">
      <c r="A380" s="53"/>
      <c r="DH380" s="110"/>
      <c r="DI380" s="110"/>
      <c r="DJ380" s="110"/>
      <c r="DK380" s="111"/>
      <c r="DL380" s="110"/>
    </row>
    <row r="381" spans="1:116" s="106" customFormat="1" x14ac:dyDescent="0.25">
      <c r="A381" s="53"/>
      <c r="DH381" s="110"/>
      <c r="DI381" s="110"/>
      <c r="DJ381" s="110"/>
      <c r="DK381" s="111"/>
      <c r="DL381" s="110"/>
    </row>
    <row r="382" spans="1:116" s="106" customFormat="1" x14ac:dyDescent="0.25">
      <c r="A382" s="53"/>
      <c r="DH382" s="110"/>
      <c r="DI382" s="110"/>
      <c r="DJ382" s="110"/>
      <c r="DK382" s="111"/>
      <c r="DL382" s="110"/>
    </row>
    <row r="383" spans="1:116" s="106" customFormat="1" x14ac:dyDescent="0.25">
      <c r="A383" s="53"/>
      <c r="DH383" s="110"/>
      <c r="DI383" s="110"/>
      <c r="DJ383" s="110"/>
      <c r="DK383" s="111"/>
      <c r="DL383" s="110"/>
    </row>
    <row r="384" spans="1:116" s="106" customFormat="1" x14ac:dyDescent="0.25">
      <c r="A384" s="53"/>
      <c r="DH384" s="110"/>
      <c r="DI384" s="110"/>
      <c r="DJ384" s="110"/>
      <c r="DK384" s="111"/>
      <c r="DL384" s="110"/>
    </row>
    <row r="385" spans="1:116" s="106" customFormat="1" x14ac:dyDescent="0.25">
      <c r="A385" s="53"/>
      <c r="DH385" s="110"/>
      <c r="DI385" s="110"/>
      <c r="DJ385" s="110"/>
      <c r="DK385" s="111"/>
      <c r="DL385" s="110"/>
    </row>
    <row r="386" spans="1:116" s="106" customFormat="1" x14ac:dyDescent="0.25">
      <c r="A386" s="53"/>
      <c r="DH386" s="110"/>
      <c r="DI386" s="110"/>
      <c r="DJ386" s="110"/>
      <c r="DK386" s="111"/>
      <c r="DL386" s="110"/>
    </row>
    <row r="387" spans="1:116" s="106" customFormat="1" x14ac:dyDescent="0.25">
      <c r="A387" s="53"/>
      <c r="DH387" s="110"/>
      <c r="DI387" s="110"/>
      <c r="DJ387" s="110"/>
      <c r="DK387" s="111"/>
      <c r="DL387" s="110"/>
    </row>
    <row r="388" spans="1:116" s="106" customFormat="1" x14ac:dyDescent="0.25">
      <c r="A388" s="53"/>
      <c r="DH388" s="110"/>
      <c r="DI388" s="110"/>
      <c r="DJ388" s="110"/>
      <c r="DK388" s="111"/>
      <c r="DL388" s="110"/>
    </row>
    <row r="389" spans="1:116" s="106" customFormat="1" x14ac:dyDescent="0.25">
      <c r="A389" s="53"/>
      <c r="DH389" s="110"/>
      <c r="DI389" s="110"/>
      <c r="DJ389" s="110"/>
      <c r="DK389" s="111"/>
      <c r="DL389" s="110"/>
    </row>
    <row r="390" spans="1:116" s="106" customFormat="1" x14ac:dyDescent="0.25">
      <c r="A390" s="53"/>
      <c r="DH390" s="110"/>
      <c r="DI390" s="110"/>
      <c r="DJ390" s="110"/>
      <c r="DK390" s="111"/>
      <c r="DL390" s="110"/>
    </row>
    <row r="391" spans="1:116" s="106" customFormat="1" x14ac:dyDescent="0.25">
      <c r="A391" s="53"/>
      <c r="DH391" s="110"/>
      <c r="DI391" s="110"/>
      <c r="DJ391" s="110"/>
      <c r="DK391" s="111"/>
      <c r="DL391" s="110"/>
    </row>
    <row r="392" spans="1:116" s="106" customFormat="1" x14ac:dyDescent="0.25">
      <c r="A392" s="53"/>
      <c r="DH392" s="110"/>
      <c r="DI392" s="110"/>
      <c r="DJ392" s="110"/>
      <c r="DK392" s="111"/>
      <c r="DL392" s="110"/>
    </row>
    <row r="393" spans="1:116" s="106" customFormat="1" x14ac:dyDescent="0.25">
      <c r="A393" s="53"/>
      <c r="DH393" s="110"/>
      <c r="DI393" s="110"/>
      <c r="DJ393" s="110"/>
      <c r="DK393" s="111"/>
      <c r="DL393" s="110"/>
    </row>
    <row r="394" spans="1:116" s="106" customFormat="1" x14ac:dyDescent="0.25">
      <c r="A394" s="53"/>
      <c r="DH394" s="110"/>
      <c r="DI394" s="110"/>
      <c r="DJ394" s="110"/>
      <c r="DK394" s="111"/>
      <c r="DL394" s="110"/>
    </row>
    <row r="395" spans="1:116" s="106" customFormat="1" x14ac:dyDescent="0.25">
      <c r="A395" s="53"/>
      <c r="DH395" s="110"/>
      <c r="DI395" s="110"/>
      <c r="DJ395" s="110"/>
      <c r="DK395" s="111"/>
      <c r="DL395" s="110"/>
    </row>
    <row r="396" spans="1:116" s="106" customFormat="1" x14ac:dyDescent="0.25">
      <c r="A396" s="53"/>
      <c r="DH396" s="110"/>
      <c r="DI396" s="110"/>
      <c r="DJ396" s="110"/>
      <c r="DK396" s="111"/>
      <c r="DL396" s="110"/>
    </row>
    <row r="397" spans="1:116" s="106" customFormat="1" x14ac:dyDescent="0.25">
      <c r="A397" s="53"/>
      <c r="DH397" s="110"/>
      <c r="DI397" s="110"/>
      <c r="DJ397" s="110"/>
      <c r="DK397" s="111"/>
      <c r="DL397" s="110"/>
    </row>
    <row r="398" spans="1:116" s="106" customFormat="1" x14ac:dyDescent="0.25">
      <c r="A398" s="53"/>
      <c r="DH398" s="110"/>
      <c r="DI398" s="110"/>
      <c r="DJ398" s="110"/>
      <c r="DK398" s="111"/>
      <c r="DL398" s="110"/>
    </row>
    <row r="399" spans="1:116" s="106" customFormat="1" x14ac:dyDescent="0.25">
      <c r="A399" s="53"/>
      <c r="DH399" s="110"/>
      <c r="DI399" s="110"/>
      <c r="DJ399" s="110"/>
      <c r="DK399" s="111"/>
      <c r="DL399" s="110"/>
    </row>
    <row r="400" spans="1:116" s="106" customFormat="1" x14ac:dyDescent="0.25">
      <c r="A400" s="53"/>
      <c r="DH400" s="110"/>
      <c r="DI400" s="110"/>
      <c r="DJ400" s="110"/>
      <c r="DK400" s="111"/>
      <c r="DL400" s="110"/>
    </row>
    <row r="401" spans="1:116" s="106" customFormat="1" x14ac:dyDescent="0.25">
      <c r="A401" s="53"/>
      <c r="DH401" s="110"/>
      <c r="DI401" s="110"/>
      <c r="DJ401" s="110"/>
      <c r="DK401" s="111"/>
      <c r="DL401" s="110"/>
    </row>
    <row r="402" spans="1:116" s="106" customFormat="1" x14ac:dyDescent="0.25">
      <c r="A402" s="53"/>
      <c r="DH402" s="110"/>
      <c r="DI402" s="110"/>
      <c r="DJ402" s="110"/>
      <c r="DK402" s="111"/>
      <c r="DL402" s="110"/>
    </row>
    <row r="403" spans="1:116" s="106" customFormat="1" x14ac:dyDescent="0.25">
      <c r="A403" s="53"/>
      <c r="DH403" s="110"/>
      <c r="DI403" s="110"/>
      <c r="DJ403" s="110"/>
      <c r="DK403" s="111"/>
      <c r="DL403" s="110"/>
    </row>
    <row r="404" spans="1:116" s="106" customFormat="1" x14ac:dyDescent="0.25">
      <c r="A404" s="53"/>
      <c r="DH404" s="110"/>
      <c r="DI404" s="110"/>
      <c r="DJ404" s="110"/>
      <c r="DK404" s="111"/>
      <c r="DL404" s="110"/>
    </row>
    <row r="405" spans="1:116" s="106" customFormat="1" x14ac:dyDescent="0.25">
      <c r="A405" s="53"/>
      <c r="DH405" s="110"/>
      <c r="DI405" s="110"/>
      <c r="DJ405" s="110"/>
      <c r="DK405" s="111"/>
      <c r="DL405" s="110"/>
    </row>
    <row r="406" spans="1:116" s="106" customFormat="1" x14ac:dyDescent="0.25">
      <c r="A406" s="53"/>
      <c r="DH406" s="110"/>
      <c r="DI406" s="110"/>
      <c r="DJ406" s="110"/>
      <c r="DK406" s="111"/>
      <c r="DL406" s="110"/>
    </row>
    <row r="407" spans="1:116" s="106" customFormat="1" x14ac:dyDescent="0.25">
      <c r="A407" s="53"/>
      <c r="DH407" s="110"/>
      <c r="DI407" s="110"/>
      <c r="DJ407" s="110"/>
      <c r="DK407" s="111"/>
      <c r="DL407" s="110"/>
    </row>
    <row r="408" spans="1:116" s="106" customFormat="1" x14ac:dyDescent="0.25">
      <c r="A408" s="53"/>
      <c r="DH408" s="110"/>
      <c r="DI408" s="110"/>
      <c r="DJ408" s="110"/>
      <c r="DK408" s="111"/>
      <c r="DL408" s="110"/>
    </row>
    <row r="409" spans="1:116" s="106" customFormat="1" x14ac:dyDescent="0.25">
      <c r="A409" s="53"/>
      <c r="DH409" s="110"/>
      <c r="DI409" s="110"/>
      <c r="DJ409" s="110"/>
      <c r="DK409" s="111"/>
      <c r="DL409" s="110"/>
    </row>
    <row r="410" spans="1:116" s="106" customFormat="1" x14ac:dyDescent="0.25">
      <c r="A410" s="53"/>
      <c r="DH410" s="110"/>
      <c r="DI410" s="110"/>
      <c r="DJ410" s="110"/>
      <c r="DK410" s="111"/>
      <c r="DL410" s="110"/>
    </row>
    <row r="411" spans="1:116" s="106" customFormat="1" x14ac:dyDescent="0.25">
      <c r="A411" s="53"/>
      <c r="DH411" s="110"/>
      <c r="DI411" s="110"/>
      <c r="DJ411" s="110"/>
      <c r="DK411" s="111"/>
      <c r="DL411" s="110"/>
    </row>
    <row r="412" spans="1:116" s="106" customFormat="1" x14ac:dyDescent="0.25">
      <c r="A412" s="53"/>
      <c r="DH412" s="110"/>
      <c r="DI412" s="110"/>
      <c r="DJ412" s="110"/>
      <c r="DK412" s="111"/>
      <c r="DL412" s="110"/>
    </row>
    <row r="413" spans="1:116" s="106" customFormat="1" x14ac:dyDescent="0.25">
      <c r="A413" s="53"/>
      <c r="DH413" s="110"/>
      <c r="DI413" s="110"/>
      <c r="DJ413" s="110"/>
      <c r="DK413" s="111"/>
      <c r="DL413" s="110"/>
    </row>
    <row r="414" spans="1:116" s="106" customFormat="1" x14ac:dyDescent="0.25">
      <c r="A414" s="53"/>
      <c r="DH414" s="110"/>
      <c r="DI414" s="110"/>
      <c r="DJ414" s="110"/>
      <c r="DK414" s="111"/>
      <c r="DL414" s="110"/>
    </row>
    <row r="415" spans="1:116" s="106" customFormat="1" x14ac:dyDescent="0.25">
      <c r="A415" s="53"/>
      <c r="DH415" s="110"/>
      <c r="DI415" s="110"/>
      <c r="DJ415" s="110"/>
      <c r="DK415" s="111"/>
      <c r="DL415" s="110"/>
    </row>
    <row r="416" spans="1:116" s="106" customFormat="1" x14ac:dyDescent="0.25">
      <c r="A416" s="53"/>
      <c r="DH416" s="110"/>
      <c r="DI416" s="110"/>
      <c r="DJ416" s="110"/>
      <c r="DK416" s="111"/>
      <c r="DL416" s="110"/>
    </row>
    <row r="417" spans="1:116" s="106" customFormat="1" x14ac:dyDescent="0.25">
      <c r="A417" s="53"/>
      <c r="DH417" s="110"/>
      <c r="DI417" s="110"/>
      <c r="DJ417" s="110"/>
      <c r="DK417" s="111"/>
      <c r="DL417" s="110"/>
    </row>
    <row r="418" spans="1:116" s="106" customFormat="1" x14ac:dyDescent="0.25">
      <c r="A418" s="53"/>
      <c r="DH418" s="110"/>
      <c r="DI418" s="110"/>
      <c r="DJ418" s="110"/>
      <c r="DK418" s="111"/>
      <c r="DL418" s="110"/>
    </row>
    <row r="419" spans="1:116" s="106" customFormat="1" x14ac:dyDescent="0.25">
      <c r="A419" s="53"/>
      <c r="DH419" s="110"/>
      <c r="DI419" s="110"/>
      <c r="DJ419" s="110"/>
      <c r="DK419" s="111"/>
      <c r="DL419" s="110"/>
    </row>
    <row r="420" spans="1:116" s="106" customFormat="1" x14ac:dyDescent="0.25">
      <c r="A420" s="53"/>
      <c r="DH420" s="110"/>
      <c r="DI420" s="110"/>
      <c r="DJ420" s="110"/>
      <c r="DK420" s="111"/>
      <c r="DL420" s="110"/>
    </row>
    <row r="421" spans="1:116" s="106" customFormat="1" x14ac:dyDescent="0.25">
      <c r="A421" s="53"/>
      <c r="DH421" s="110"/>
      <c r="DI421" s="110"/>
      <c r="DJ421" s="110"/>
      <c r="DK421" s="111"/>
      <c r="DL421" s="110"/>
    </row>
    <row r="422" spans="1:116" s="106" customFormat="1" x14ac:dyDescent="0.25">
      <c r="A422" s="53"/>
      <c r="DH422" s="110"/>
      <c r="DI422" s="110"/>
      <c r="DJ422" s="110"/>
      <c r="DK422" s="111"/>
      <c r="DL422" s="110"/>
    </row>
    <row r="423" spans="1:116" s="106" customFormat="1" x14ac:dyDescent="0.25">
      <c r="A423" s="53"/>
      <c r="DH423" s="110"/>
      <c r="DI423" s="110"/>
      <c r="DJ423" s="110"/>
      <c r="DK423" s="111"/>
      <c r="DL423" s="110"/>
    </row>
    <row r="424" spans="1:116" s="106" customFormat="1" x14ac:dyDescent="0.25">
      <c r="A424" s="53"/>
      <c r="DH424" s="110"/>
      <c r="DI424" s="110"/>
      <c r="DJ424" s="110"/>
      <c r="DK424" s="111"/>
      <c r="DL424" s="110"/>
    </row>
    <row r="425" spans="1:116" s="106" customFormat="1" x14ac:dyDescent="0.25">
      <c r="A425" s="53"/>
      <c r="DH425" s="110"/>
      <c r="DI425" s="110"/>
      <c r="DJ425" s="110"/>
      <c r="DK425" s="111"/>
      <c r="DL425" s="110"/>
    </row>
    <row r="426" spans="1:116" s="106" customFormat="1" x14ac:dyDescent="0.25">
      <c r="A426" s="53"/>
      <c r="DH426" s="110"/>
      <c r="DI426" s="110"/>
      <c r="DJ426" s="110"/>
      <c r="DK426" s="111"/>
      <c r="DL426" s="110"/>
    </row>
    <row r="427" spans="1:116" s="106" customFormat="1" x14ac:dyDescent="0.25">
      <c r="A427" s="53"/>
      <c r="DH427" s="110"/>
      <c r="DI427" s="110"/>
      <c r="DJ427" s="110"/>
      <c r="DK427" s="111"/>
      <c r="DL427" s="110"/>
    </row>
    <row r="428" spans="1:116" s="106" customFormat="1" x14ac:dyDescent="0.25">
      <c r="A428" s="53"/>
      <c r="DH428" s="110"/>
      <c r="DI428" s="110"/>
      <c r="DJ428" s="110"/>
      <c r="DK428" s="111"/>
      <c r="DL428" s="110"/>
    </row>
    <row r="429" spans="1:116" s="106" customFormat="1" x14ac:dyDescent="0.25">
      <c r="A429" s="53"/>
      <c r="DH429" s="110"/>
      <c r="DI429" s="110"/>
      <c r="DJ429" s="110"/>
      <c r="DK429" s="111"/>
      <c r="DL429" s="110"/>
    </row>
    <row r="430" spans="1:116" s="106" customFormat="1" x14ac:dyDescent="0.25">
      <c r="A430" s="53"/>
      <c r="DH430" s="110"/>
      <c r="DI430" s="110"/>
      <c r="DJ430" s="110"/>
      <c r="DK430" s="111"/>
      <c r="DL430" s="110"/>
    </row>
    <row r="431" spans="1:116" s="106" customFormat="1" x14ac:dyDescent="0.25">
      <c r="A431" s="53"/>
      <c r="DH431" s="110"/>
      <c r="DI431" s="110"/>
      <c r="DJ431" s="110"/>
      <c r="DK431" s="111"/>
      <c r="DL431" s="110"/>
    </row>
    <row r="432" spans="1:116" s="106" customFormat="1" x14ac:dyDescent="0.25">
      <c r="A432" s="53"/>
      <c r="DH432" s="110"/>
      <c r="DI432" s="110"/>
      <c r="DJ432" s="110"/>
      <c r="DK432" s="111"/>
      <c r="DL432" s="110"/>
    </row>
    <row r="433" spans="1:116" s="106" customFormat="1" x14ac:dyDescent="0.25">
      <c r="A433" s="53"/>
      <c r="DH433" s="110"/>
      <c r="DI433" s="110"/>
      <c r="DJ433" s="110"/>
      <c r="DK433" s="111"/>
      <c r="DL433" s="110"/>
    </row>
    <row r="434" spans="1:116" s="106" customFormat="1" x14ac:dyDescent="0.25">
      <c r="A434" s="53"/>
      <c r="DH434" s="110"/>
      <c r="DI434" s="110"/>
      <c r="DJ434" s="110"/>
      <c r="DK434" s="111"/>
      <c r="DL434" s="110"/>
    </row>
    <row r="435" spans="1:116" s="106" customFormat="1" x14ac:dyDescent="0.25">
      <c r="A435" s="53"/>
      <c r="DH435" s="110"/>
      <c r="DI435" s="110"/>
      <c r="DJ435" s="110"/>
      <c r="DK435" s="111"/>
      <c r="DL435" s="110"/>
    </row>
    <row r="436" spans="1:116" s="106" customFormat="1" x14ac:dyDescent="0.25">
      <c r="A436" s="53"/>
      <c r="DH436" s="110"/>
      <c r="DI436" s="110"/>
      <c r="DJ436" s="110"/>
      <c r="DK436" s="111"/>
      <c r="DL436" s="110"/>
    </row>
    <row r="437" spans="1:116" s="106" customFormat="1" x14ac:dyDescent="0.25">
      <c r="A437" s="53"/>
      <c r="DH437" s="110"/>
      <c r="DI437" s="110"/>
      <c r="DJ437" s="110"/>
      <c r="DK437" s="111"/>
      <c r="DL437" s="110"/>
    </row>
    <row r="438" spans="1:116" s="106" customFormat="1" x14ac:dyDescent="0.25">
      <c r="A438" s="53"/>
      <c r="DH438" s="110"/>
      <c r="DI438" s="110"/>
      <c r="DJ438" s="110"/>
      <c r="DK438" s="111"/>
      <c r="DL438" s="110"/>
    </row>
    <row r="439" spans="1:116" s="106" customFormat="1" x14ac:dyDescent="0.25">
      <c r="A439" s="53"/>
      <c r="DH439" s="110"/>
      <c r="DI439" s="110"/>
      <c r="DJ439" s="110"/>
      <c r="DK439" s="111"/>
      <c r="DL439" s="110"/>
    </row>
    <row r="440" spans="1:116" s="106" customFormat="1" x14ac:dyDescent="0.25">
      <c r="A440" s="53"/>
      <c r="DH440" s="110"/>
      <c r="DI440" s="110"/>
      <c r="DJ440" s="110"/>
      <c r="DK440" s="111"/>
      <c r="DL440" s="110"/>
    </row>
    <row r="441" spans="1:116" s="106" customFormat="1" x14ac:dyDescent="0.25">
      <c r="A441" s="53"/>
      <c r="DH441" s="110"/>
      <c r="DI441" s="110"/>
      <c r="DJ441" s="110"/>
      <c r="DK441" s="111"/>
      <c r="DL441" s="110"/>
    </row>
    <row r="442" spans="1:116" s="106" customFormat="1" x14ac:dyDescent="0.25">
      <c r="A442" s="53"/>
      <c r="DH442" s="110"/>
      <c r="DI442" s="110"/>
      <c r="DJ442" s="110"/>
      <c r="DK442" s="111"/>
      <c r="DL442" s="110"/>
    </row>
    <row r="443" spans="1:116" s="106" customFormat="1" x14ac:dyDescent="0.25">
      <c r="A443" s="53"/>
      <c r="DH443" s="110"/>
      <c r="DI443" s="110"/>
      <c r="DJ443" s="110"/>
      <c r="DK443" s="111"/>
      <c r="DL443" s="110"/>
    </row>
    <row r="444" spans="1:116" s="106" customFormat="1" x14ac:dyDescent="0.25">
      <c r="A444" s="53"/>
      <c r="DH444" s="110"/>
      <c r="DI444" s="110"/>
      <c r="DJ444" s="110"/>
      <c r="DK444" s="111"/>
      <c r="DL444" s="110"/>
    </row>
    <row r="445" spans="1:116" s="106" customFormat="1" x14ac:dyDescent="0.25">
      <c r="A445" s="53"/>
      <c r="DH445" s="110"/>
      <c r="DI445" s="110"/>
      <c r="DJ445" s="110"/>
      <c r="DK445" s="111"/>
      <c r="DL445" s="110"/>
    </row>
    <row r="446" spans="1:116" s="106" customFormat="1" x14ac:dyDescent="0.25">
      <c r="A446" s="53"/>
      <c r="DH446" s="110"/>
      <c r="DI446" s="110"/>
      <c r="DJ446" s="110"/>
      <c r="DK446" s="111"/>
      <c r="DL446" s="110"/>
    </row>
    <row r="447" spans="1:116" s="106" customFormat="1" x14ac:dyDescent="0.25">
      <c r="A447" s="53"/>
      <c r="DH447" s="110"/>
      <c r="DI447" s="110"/>
      <c r="DJ447" s="110"/>
      <c r="DK447" s="111"/>
      <c r="DL447" s="110"/>
    </row>
    <row r="448" spans="1:116" s="106" customFormat="1" x14ac:dyDescent="0.25">
      <c r="A448" s="53"/>
      <c r="DH448" s="110"/>
      <c r="DI448" s="110"/>
      <c r="DJ448" s="110"/>
      <c r="DK448" s="111"/>
      <c r="DL448" s="110"/>
    </row>
    <row r="449" spans="1:116" s="106" customFormat="1" x14ac:dyDescent="0.25">
      <c r="A449" s="53"/>
      <c r="DH449" s="110"/>
      <c r="DI449" s="110"/>
      <c r="DJ449" s="110"/>
      <c r="DK449" s="111"/>
      <c r="DL449" s="110"/>
    </row>
    <row r="450" spans="1:116" s="106" customFormat="1" x14ac:dyDescent="0.25">
      <c r="A450" s="53"/>
      <c r="DH450" s="110"/>
      <c r="DI450" s="110"/>
      <c r="DJ450" s="110"/>
      <c r="DK450" s="111"/>
      <c r="DL450" s="110"/>
    </row>
    <row r="451" spans="1:116" s="106" customFormat="1" x14ac:dyDescent="0.25">
      <c r="A451" s="53"/>
      <c r="DH451" s="110"/>
      <c r="DI451" s="110"/>
      <c r="DJ451" s="110"/>
      <c r="DK451" s="111"/>
      <c r="DL451" s="110"/>
    </row>
    <row r="452" spans="1:116" s="106" customFormat="1" x14ac:dyDescent="0.25">
      <c r="A452" s="53"/>
      <c r="DH452" s="110"/>
      <c r="DI452" s="110"/>
      <c r="DJ452" s="110"/>
      <c r="DK452" s="111"/>
      <c r="DL452" s="110"/>
    </row>
    <row r="453" spans="1:116" s="106" customFormat="1" x14ac:dyDescent="0.25">
      <c r="A453" s="53"/>
      <c r="DH453" s="110"/>
      <c r="DI453" s="110"/>
      <c r="DJ453" s="110"/>
      <c r="DK453" s="111"/>
      <c r="DL453" s="110"/>
    </row>
    <row r="454" spans="1:116" s="106" customFormat="1" x14ac:dyDescent="0.25">
      <c r="A454" s="53"/>
      <c r="DH454" s="110"/>
      <c r="DI454" s="110"/>
      <c r="DJ454" s="110"/>
      <c r="DK454" s="111"/>
      <c r="DL454" s="110"/>
    </row>
    <row r="455" spans="1:116" s="106" customFormat="1" x14ac:dyDescent="0.25">
      <c r="A455" s="53"/>
      <c r="DH455" s="110"/>
      <c r="DI455" s="110"/>
      <c r="DJ455" s="110"/>
      <c r="DK455" s="111"/>
      <c r="DL455" s="110"/>
    </row>
    <row r="456" spans="1:116" s="106" customFormat="1" x14ac:dyDescent="0.25">
      <c r="A456" s="53"/>
      <c r="DH456" s="110"/>
      <c r="DI456" s="110"/>
      <c r="DJ456" s="110"/>
      <c r="DK456" s="111"/>
      <c r="DL456" s="110"/>
    </row>
    <row r="457" spans="1:116" s="106" customFormat="1" x14ac:dyDescent="0.25">
      <c r="A457" s="53"/>
      <c r="DH457" s="110"/>
      <c r="DI457" s="110"/>
      <c r="DJ457" s="110"/>
      <c r="DK457" s="111"/>
      <c r="DL457" s="110"/>
    </row>
    <row r="458" spans="1:116" s="106" customFormat="1" x14ac:dyDescent="0.25">
      <c r="A458" s="53"/>
      <c r="DH458" s="110"/>
      <c r="DI458" s="110"/>
      <c r="DJ458" s="110"/>
      <c r="DK458" s="111"/>
      <c r="DL458" s="110"/>
    </row>
    <row r="459" spans="1:116" s="106" customFormat="1" x14ac:dyDescent="0.25">
      <c r="A459" s="53"/>
      <c r="DH459" s="110"/>
      <c r="DI459" s="110"/>
      <c r="DJ459" s="110"/>
      <c r="DK459" s="111"/>
      <c r="DL459" s="110"/>
    </row>
    <row r="460" spans="1:116" s="106" customFormat="1" x14ac:dyDescent="0.25">
      <c r="A460" s="53"/>
      <c r="DH460" s="110"/>
      <c r="DI460" s="110"/>
      <c r="DJ460" s="110"/>
      <c r="DK460" s="111"/>
      <c r="DL460" s="110"/>
    </row>
    <row r="461" spans="1:116" s="106" customFormat="1" x14ac:dyDescent="0.25">
      <c r="A461" s="53"/>
      <c r="DH461" s="110"/>
      <c r="DI461" s="110"/>
      <c r="DJ461" s="110"/>
      <c r="DK461" s="111"/>
      <c r="DL461" s="110"/>
    </row>
    <row r="462" spans="1:116" s="106" customFormat="1" x14ac:dyDescent="0.25">
      <c r="A462" s="53"/>
      <c r="DH462" s="110"/>
      <c r="DI462" s="110"/>
      <c r="DJ462" s="110"/>
      <c r="DK462" s="111"/>
      <c r="DL462" s="110"/>
    </row>
    <row r="463" spans="1:116" s="106" customFormat="1" x14ac:dyDescent="0.25">
      <c r="A463" s="53"/>
      <c r="DH463" s="110"/>
      <c r="DI463" s="110"/>
      <c r="DJ463" s="110"/>
      <c r="DK463" s="111"/>
      <c r="DL463" s="110"/>
    </row>
    <row r="464" spans="1:116" s="106" customFormat="1" x14ac:dyDescent="0.25">
      <c r="A464" s="53"/>
      <c r="DH464" s="110"/>
      <c r="DI464" s="110"/>
      <c r="DJ464" s="110"/>
      <c r="DK464" s="111"/>
      <c r="DL464" s="110"/>
    </row>
    <row r="465" spans="1:116" s="106" customFormat="1" x14ac:dyDescent="0.25">
      <c r="A465" s="53"/>
      <c r="DH465" s="110"/>
      <c r="DI465" s="110"/>
      <c r="DJ465" s="110"/>
      <c r="DK465" s="111"/>
      <c r="DL465" s="110"/>
    </row>
    <row r="466" spans="1:116" s="106" customFormat="1" x14ac:dyDescent="0.25">
      <c r="A466" s="53"/>
      <c r="DH466" s="110"/>
      <c r="DI466" s="110"/>
      <c r="DJ466" s="110"/>
      <c r="DK466" s="111"/>
      <c r="DL466" s="110"/>
    </row>
    <row r="467" spans="1:116" s="106" customFormat="1" x14ac:dyDescent="0.25">
      <c r="A467" s="53"/>
      <c r="DH467" s="110"/>
      <c r="DI467" s="110"/>
      <c r="DJ467" s="110"/>
      <c r="DK467" s="111"/>
      <c r="DL467" s="110"/>
    </row>
    <row r="468" spans="1:116" s="106" customFormat="1" x14ac:dyDescent="0.25">
      <c r="A468" s="53"/>
      <c r="DH468" s="110"/>
      <c r="DI468" s="110"/>
      <c r="DJ468" s="110"/>
      <c r="DK468" s="111"/>
      <c r="DL468" s="110"/>
    </row>
    <row r="469" spans="1:116" s="106" customFormat="1" x14ac:dyDescent="0.25">
      <c r="A469" s="53"/>
      <c r="DH469" s="110"/>
      <c r="DI469" s="110"/>
      <c r="DJ469" s="110"/>
      <c r="DK469" s="111"/>
      <c r="DL469" s="110"/>
    </row>
    <row r="470" spans="1:116" s="106" customFormat="1" x14ac:dyDescent="0.25">
      <c r="A470" s="53"/>
      <c r="DH470" s="110"/>
      <c r="DI470" s="110"/>
      <c r="DJ470" s="110"/>
      <c r="DK470" s="111"/>
      <c r="DL470" s="110"/>
    </row>
    <row r="471" spans="1:116" s="106" customFormat="1" x14ac:dyDescent="0.25">
      <c r="A471" s="53"/>
      <c r="DH471" s="110"/>
      <c r="DI471" s="110"/>
      <c r="DJ471" s="110"/>
      <c r="DK471" s="111"/>
      <c r="DL471" s="110"/>
    </row>
    <row r="472" spans="1:116" s="106" customFormat="1" x14ac:dyDescent="0.25">
      <c r="A472" s="53"/>
      <c r="DH472" s="110"/>
      <c r="DI472" s="110"/>
      <c r="DJ472" s="110"/>
      <c r="DK472" s="111"/>
      <c r="DL472" s="110"/>
    </row>
    <row r="473" spans="1:116" s="106" customFormat="1" x14ac:dyDescent="0.25">
      <c r="A473" s="53"/>
      <c r="DH473" s="110"/>
      <c r="DI473" s="110"/>
      <c r="DJ473" s="110"/>
      <c r="DK473" s="111"/>
      <c r="DL473" s="110"/>
    </row>
    <row r="474" spans="1:116" s="106" customFormat="1" x14ac:dyDescent="0.25">
      <c r="A474" s="53"/>
      <c r="DH474" s="110"/>
      <c r="DI474" s="110"/>
      <c r="DJ474" s="110"/>
      <c r="DK474" s="111"/>
      <c r="DL474" s="110"/>
    </row>
    <row r="475" spans="1:116" s="106" customFormat="1" x14ac:dyDescent="0.25">
      <c r="A475" s="53"/>
      <c r="DH475" s="110"/>
      <c r="DI475" s="110"/>
      <c r="DJ475" s="110"/>
      <c r="DK475" s="111"/>
      <c r="DL475" s="110"/>
    </row>
    <row r="476" spans="1:116" s="106" customFormat="1" x14ac:dyDescent="0.25">
      <c r="A476" s="53"/>
      <c r="DH476" s="110"/>
      <c r="DI476" s="110"/>
      <c r="DJ476" s="110"/>
      <c r="DK476" s="111"/>
      <c r="DL476" s="110"/>
    </row>
    <row r="477" spans="1:116" s="106" customFormat="1" x14ac:dyDescent="0.25">
      <c r="A477" s="53"/>
      <c r="DH477" s="110"/>
      <c r="DI477" s="110"/>
      <c r="DJ477" s="110"/>
      <c r="DK477" s="111"/>
      <c r="DL477" s="110"/>
    </row>
    <row r="478" spans="1:116" s="106" customFormat="1" x14ac:dyDescent="0.25">
      <c r="A478" s="53"/>
      <c r="DH478" s="110"/>
      <c r="DI478" s="110"/>
      <c r="DJ478" s="110"/>
      <c r="DK478" s="111"/>
      <c r="DL478" s="110"/>
    </row>
    <row r="479" spans="1:116" s="106" customFormat="1" x14ac:dyDescent="0.25">
      <c r="A479" s="53"/>
      <c r="DH479" s="110"/>
      <c r="DI479" s="110"/>
      <c r="DJ479" s="110"/>
      <c r="DK479" s="111"/>
      <c r="DL479" s="110"/>
    </row>
    <row r="480" spans="1:116" s="106" customFormat="1" x14ac:dyDescent="0.25">
      <c r="A480" s="53"/>
      <c r="DH480" s="110"/>
      <c r="DI480" s="110"/>
      <c r="DJ480" s="110"/>
      <c r="DK480" s="111"/>
      <c r="DL480" s="110"/>
    </row>
    <row r="481" spans="1:116" s="106" customFormat="1" x14ac:dyDescent="0.25">
      <c r="A481" s="53"/>
      <c r="DH481" s="110"/>
      <c r="DI481" s="110"/>
      <c r="DJ481" s="110"/>
      <c r="DK481" s="111"/>
      <c r="DL481" s="110"/>
    </row>
    <row r="482" spans="1:116" s="106" customFormat="1" x14ac:dyDescent="0.25">
      <c r="A482" s="53"/>
      <c r="DH482" s="110"/>
      <c r="DI482" s="110"/>
      <c r="DJ482" s="110"/>
      <c r="DK482" s="111"/>
      <c r="DL482" s="110"/>
    </row>
    <row r="483" spans="1:116" s="106" customFormat="1" x14ac:dyDescent="0.25">
      <c r="A483" s="53"/>
      <c r="DH483" s="110"/>
      <c r="DI483" s="110"/>
      <c r="DJ483" s="110"/>
      <c r="DK483" s="111"/>
      <c r="DL483" s="110"/>
    </row>
    <row r="484" spans="1:116" s="106" customFormat="1" x14ac:dyDescent="0.25">
      <c r="A484" s="53"/>
      <c r="DH484" s="110"/>
      <c r="DI484" s="110"/>
      <c r="DJ484" s="110"/>
      <c r="DK484" s="111"/>
      <c r="DL484" s="110"/>
    </row>
    <row r="485" spans="1:116" s="106" customFormat="1" x14ac:dyDescent="0.25">
      <c r="A485" s="53"/>
      <c r="DH485" s="110"/>
      <c r="DI485" s="110"/>
      <c r="DJ485" s="110"/>
      <c r="DK485" s="111"/>
      <c r="DL485" s="110"/>
    </row>
    <row r="486" spans="1:116" s="106" customFormat="1" x14ac:dyDescent="0.25">
      <c r="A486" s="53"/>
      <c r="DH486" s="110"/>
      <c r="DI486" s="110"/>
      <c r="DJ486" s="110"/>
      <c r="DK486" s="111"/>
      <c r="DL486" s="110"/>
    </row>
    <row r="487" spans="1:116" s="106" customFormat="1" x14ac:dyDescent="0.25">
      <c r="A487" s="53"/>
      <c r="DH487" s="110"/>
      <c r="DI487" s="110"/>
      <c r="DJ487" s="110"/>
      <c r="DK487" s="111"/>
      <c r="DL487" s="110"/>
    </row>
    <row r="488" spans="1:116" s="106" customFormat="1" x14ac:dyDescent="0.25">
      <c r="A488" s="53"/>
      <c r="DH488" s="110"/>
      <c r="DI488" s="110"/>
      <c r="DJ488" s="110"/>
      <c r="DK488" s="111"/>
      <c r="DL488" s="110"/>
    </row>
    <row r="489" spans="1:116" s="106" customFormat="1" x14ac:dyDescent="0.25">
      <c r="A489" s="53"/>
      <c r="DH489" s="110"/>
      <c r="DI489" s="110"/>
      <c r="DJ489" s="110"/>
      <c r="DK489" s="111"/>
      <c r="DL489" s="110"/>
    </row>
    <row r="490" spans="1:116" s="106" customFormat="1" x14ac:dyDescent="0.25">
      <c r="A490" s="53"/>
      <c r="DH490" s="110"/>
      <c r="DI490" s="110"/>
      <c r="DJ490" s="110"/>
      <c r="DK490" s="111"/>
      <c r="DL490" s="110"/>
    </row>
    <row r="491" spans="1:116" s="106" customFormat="1" x14ac:dyDescent="0.25">
      <c r="A491" s="53"/>
      <c r="DH491" s="110"/>
      <c r="DI491" s="110"/>
      <c r="DJ491" s="110"/>
      <c r="DK491" s="111"/>
      <c r="DL491" s="110"/>
    </row>
    <row r="492" spans="1:116" s="106" customFormat="1" x14ac:dyDescent="0.25">
      <c r="A492" s="53"/>
      <c r="DH492" s="110"/>
      <c r="DI492" s="110"/>
      <c r="DJ492" s="110"/>
      <c r="DK492" s="111"/>
      <c r="DL492" s="110"/>
    </row>
    <row r="493" spans="1:116" s="106" customFormat="1" x14ac:dyDescent="0.25">
      <c r="A493" s="53"/>
      <c r="DH493" s="110"/>
      <c r="DI493" s="110"/>
      <c r="DJ493" s="110"/>
      <c r="DK493" s="111"/>
      <c r="DL493" s="110"/>
    </row>
    <row r="494" spans="1:116" s="106" customFormat="1" x14ac:dyDescent="0.25">
      <c r="A494" s="53"/>
      <c r="DH494" s="110"/>
      <c r="DI494" s="110"/>
      <c r="DJ494" s="110"/>
      <c r="DK494" s="111"/>
      <c r="DL494" s="110"/>
    </row>
    <row r="495" spans="1:116" s="106" customFormat="1" x14ac:dyDescent="0.25">
      <c r="A495" s="53"/>
      <c r="DH495" s="110"/>
      <c r="DI495" s="110"/>
      <c r="DJ495" s="110"/>
      <c r="DK495" s="111"/>
      <c r="DL495" s="110"/>
    </row>
    <row r="496" spans="1:116" s="106" customFormat="1" x14ac:dyDescent="0.25">
      <c r="A496" s="53"/>
      <c r="DH496" s="110"/>
      <c r="DI496" s="110"/>
      <c r="DJ496" s="110"/>
      <c r="DK496" s="111"/>
      <c r="DL496" s="110"/>
    </row>
    <row r="497" spans="1:116" s="106" customFormat="1" x14ac:dyDescent="0.25">
      <c r="A497" s="53"/>
      <c r="DH497" s="110"/>
      <c r="DI497" s="110"/>
      <c r="DJ497" s="110"/>
      <c r="DK497" s="111"/>
      <c r="DL497" s="110"/>
    </row>
    <row r="498" spans="1:116" s="106" customFormat="1" x14ac:dyDescent="0.25">
      <c r="A498" s="53"/>
      <c r="DH498" s="110"/>
      <c r="DI498" s="110"/>
      <c r="DJ498" s="110"/>
      <c r="DK498" s="111"/>
      <c r="DL498" s="110"/>
    </row>
    <row r="499" spans="1:116" s="106" customFormat="1" x14ac:dyDescent="0.25">
      <c r="A499" s="53"/>
      <c r="DH499" s="110"/>
      <c r="DI499" s="110"/>
      <c r="DJ499" s="110"/>
      <c r="DK499" s="111"/>
      <c r="DL499" s="110"/>
    </row>
    <row r="500" spans="1:116" s="106" customFormat="1" x14ac:dyDescent="0.25">
      <c r="A500" s="53"/>
      <c r="DH500" s="110"/>
      <c r="DI500" s="110"/>
      <c r="DJ500" s="110"/>
      <c r="DK500" s="111"/>
      <c r="DL500" s="110"/>
    </row>
    <row r="501" spans="1:116" s="106" customFormat="1" x14ac:dyDescent="0.25">
      <c r="A501" s="53"/>
      <c r="DH501" s="110"/>
      <c r="DI501" s="110"/>
      <c r="DJ501" s="110"/>
      <c r="DK501" s="111"/>
      <c r="DL501" s="110"/>
    </row>
    <row r="502" spans="1:116" s="106" customFormat="1" x14ac:dyDescent="0.25">
      <c r="A502" s="53"/>
      <c r="DH502" s="110"/>
      <c r="DI502" s="110"/>
      <c r="DJ502" s="110"/>
      <c r="DK502" s="111"/>
      <c r="DL502" s="110"/>
    </row>
    <row r="503" spans="1:116" s="106" customFormat="1" x14ac:dyDescent="0.25">
      <c r="A503" s="53"/>
      <c r="DH503" s="110"/>
      <c r="DI503" s="110"/>
      <c r="DJ503" s="110"/>
      <c r="DK503" s="111"/>
      <c r="DL503" s="110"/>
    </row>
    <row r="504" spans="1:116" s="106" customFormat="1" x14ac:dyDescent="0.25">
      <c r="A504" s="53"/>
      <c r="DH504" s="110"/>
      <c r="DI504" s="110"/>
      <c r="DJ504" s="110"/>
      <c r="DK504" s="111"/>
      <c r="DL504" s="110"/>
    </row>
    <row r="505" spans="1:116" s="106" customFormat="1" x14ac:dyDescent="0.25">
      <c r="A505" s="53"/>
      <c r="DH505" s="110"/>
      <c r="DI505" s="110"/>
      <c r="DJ505" s="110"/>
      <c r="DK505" s="111"/>
      <c r="DL505" s="110"/>
    </row>
    <row r="506" spans="1:116" s="106" customFormat="1" x14ac:dyDescent="0.25">
      <c r="A506" s="53"/>
      <c r="DH506" s="110"/>
      <c r="DI506" s="110"/>
      <c r="DJ506" s="110"/>
      <c r="DK506" s="111"/>
      <c r="DL506" s="110"/>
    </row>
    <row r="507" spans="1:116" s="106" customFormat="1" x14ac:dyDescent="0.25">
      <c r="A507" s="53"/>
      <c r="DH507" s="110"/>
      <c r="DI507" s="110"/>
      <c r="DJ507" s="110"/>
      <c r="DK507" s="111"/>
      <c r="DL507" s="110"/>
    </row>
    <row r="508" spans="1:116" s="106" customFormat="1" x14ac:dyDescent="0.25">
      <c r="A508" s="53"/>
      <c r="DH508" s="110"/>
      <c r="DI508" s="110"/>
      <c r="DJ508" s="110"/>
      <c r="DK508" s="111"/>
      <c r="DL508" s="110"/>
    </row>
    <row r="509" spans="1:116" s="106" customFormat="1" x14ac:dyDescent="0.25">
      <c r="A509" s="53"/>
      <c r="DH509" s="110"/>
      <c r="DI509" s="110"/>
      <c r="DJ509" s="110"/>
      <c r="DK509" s="111"/>
      <c r="DL509" s="110"/>
    </row>
    <row r="510" spans="1:116" s="106" customFormat="1" x14ac:dyDescent="0.25">
      <c r="A510" s="53"/>
      <c r="DH510" s="110"/>
      <c r="DI510" s="110"/>
      <c r="DJ510" s="110"/>
      <c r="DK510" s="111"/>
      <c r="DL510" s="110"/>
    </row>
    <row r="511" spans="1:116" s="106" customFormat="1" x14ac:dyDescent="0.25">
      <c r="A511" s="53"/>
      <c r="DH511" s="110"/>
      <c r="DI511" s="110"/>
      <c r="DJ511" s="110"/>
      <c r="DK511" s="111"/>
      <c r="DL511" s="110"/>
    </row>
    <row r="512" spans="1:116" s="106" customFormat="1" x14ac:dyDescent="0.25">
      <c r="A512" s="53"/>
      <c r="DH512" s="110"/>
      <c r="DI512" s="110"/>
      <c r="DJ512" s="110"/>
      <c r="DK512" s="111"/>
      <c r="DL512" s="110"/>
    </row>
    <row r="513" spans="1:116" s="106" customFormat="1" x14ac:dyDescent="0.25">
      <c r="A513" s="53"/>
      <c r="DH513" s="110"/>
      <c r="DI513" s="110"/>
      <c r="DJ513" s="110"/>
      <c r="DK513" s="111"/>
      <c r="DL513" s="110"/>
    </row>
    <row r="514" spans="1:116" s="106" customFormat="1" x14ac:dyDescent="0.25">
      <c r="A514" s="53"/>
      <c r="DH514" s="110"/>
      <c r="DI514" s="110"/>
      <c r="DJ514" s="110"/>
      <c r="DK514" s="111"/>
      <c r="DL514" s="110"/>
    </row>
    <row r="515" spans="1:116" s="106" customFormat="1" x14ac:dyDescent="0.25">
      <c r="A515" s="53"/>
      <c r="DH515" s="110"/>
      <c r="DI515" s="110"/>
      <c r="DJ515" s="110"/>
      <c r="DK515" s="111"/>
      <c r="DL515" s="110"/>
    </row>
    <row r="516" spans="1:116" s="106" customFormat="1" x14ac:dyDescent="0.25">
      <c r="A516" s="53"/>
      <c r="DH516" s="110"/>
      <c r="DI516" s="110"/>
      <c r="DJ516" s="110"/>
      <c r="DK516" s="111"/>
      <c r="DL516" s="110"/>
    </row>
    <row r="517" spans="1:116" s="106" customFormat="1" x14ac:dyDescent="0.25">
      <c r="A517" s="53"/>
      <c r="DH517" s="110"/>
      <c r="DI517" s="110"/>
      <c r="DJ517" s="110"/>
      <c r="DK517" s="111"/>
      <c r="DL517" s="110"/>
    </row>
    <row r="518" spans="1:116" s="106" customFormat="1" x14ac:dyDescent="0.25">
      <c r="A518" s="53"/>
      <c r="DH518" s="110"/>
      <c r="DI518" s="110"/>
      <c r="DJ518" s="110"/>
      <c r="DK518" s="111"/>
      <c r="DL518" s="110"/>
    </row>
    <row r="519" spans="1:116" s="106" customFormat="1" x14ac:dyDescent="0.25">
      <c r="A519" s="53"/>
      <c r="DH519" s="110"/>
      <c r="DI519" s="110"/>
      <c r="DJ519" s="110"/>
      <c r="DK519" s="111"/>
      <c r="DL519" s="110"/>
    </row>
    <row r="520" spans="1:116" s="106" customFormat="1" x14ac:dyDescent="0.25">
      <c r="A520" s="53"/>
      <c r="DH520" s="110"/>
      <c r="DI520" s="110"/>
      <c r="DJ520" s="110"/>
      <c r="DK520" s="111"/>
      <c r="DL520" s="110"/>
    </row>
    <row r="521" spans="1:116" s="106" customFormat="1" x14ac:dyDescent="0.25">
      <c r="A521" s="53"/>
      <c r="DH521" s="110"/>
      <c r="DI521" s="110"/>
      <c r="DJ521" s="110"/>
      <c r="DK521" s="111"/>
      <c r="DL521" s="110"/>
    </row>
    <row r="522" spans="1:116" s="106" customFormat="1" x14ac:dyDescent="0.25">
      <c r="A522" s="53"/>
      <c r="DH522" s="110"/>
      <c r="DI522" s="110"/>
      <c r="DJ522" s="110"/>
      <c r="DK522" s="111"/>
      <c r="DL522" s="110"/>
    </row>
    <row r="523" spans="1:116" s="106" customFormat="1" x14ac:dyDescent="0.25">
      <c r="A523" s="53"/>
      <c r="DH523" s="110"/>
      <c r="DI523" s="110"/>
      <c r="DJ523" s="110"/>
      <c r="DK523" s="111"/>
      <c r="DL523" s="110"/>
    </row>
    <row r="524" spans="1:116" s="106" customFormat="1" x14ac:dyDescent="0.25">
      <c r="A524" s="53"/>
      <c r="DH524" s="110"/>
      <c r="DI524" s="110"/>
      <c r="DJ524" s="110"/>
      <c r="DK524" s="111"/>
      <c r="DL524" s="110"/>
    </row>
    <row r="525" spans="1:116" s="106" customFormat="1" x14ac:dyDescent="0.25">
      <c r="A525" s="53"/>
      <c r="DH525" s="110"/>
      <c r="DI525" s="110"/>
      <c r="DJ525" s="110"/>
      <c r="DK525" s="111"/>
      <c r="DL525" s="110"/>
    </row>
    <row r="526" spans="1:116" s="106" customFormat="1" x14ac:dyDescent="0.25">
      <c r="A526" s="53"/>
      <c r="DH526" s="110"/>
      <c r="DI526" s="110"/>
      <c r="DJ526" s="110"/>
      <c r="DK526" s="111"/>
      <c r="DL526" s="110"/>
    </row>
    <row r="527" spans="1:116" s="106" customFormat="1" x14ac:dyDescent="0.25">
      <c r="A527" s="53"/>
      <c r="DH527" s="110"/>
      <c r="DI527" s="110"/>
      <c r="DJ527" s="110"/>
      <c r="DK527" s="111"/>
      <c r="DL527" s="110"/>
    </row>
    <row r="528" spans="1:116" s="106" customFormat="1" x14ac:dyDescent="0.25">
      <c r="A528" s="53"/>
      <c r="DH528" s="110"/>
      <c r="DI528" s="110"/>
      <c r="DJ528" s="110"/>
      <c r="DK528" s="111"/>
      <c r="DL528" s="110"/>
    </row>
    <row r="529" spans="1:116" s="106" customFormat="1" x14ac:dyDescent="0.25">
      <c r="A529" s="53"/>
      <c r="DH529" s="110"/>
      <c r="DI529" s="110"/>
      <c r="DJ529" s="110"/>
      <c r="DK529" s="111"/>
      <c r="DL529" s="110"/>
    </row>
    <row r="530" spans="1:116" s="106" customFormat="1" x14ac:dyDescent="0.25">
      <c r="A530" s="53"/>
      <c r="DH530" s="110"/>
      <c r="DI530" s="110"/>
      <c r="DJ530" s="110"/>
      <c r="DK530" s="111"/>
      <c r="DL530" s="110"/>
    </row>
    <row r="531" spans="1:116" s="106" customFormat="1" x14ac:dyDescent="0.25">
      <c r="A531" s="53"/>
      <c r="DH531" s="110"/>
      <c r="DI531" s="110"/>
      <c r="DJ531" s="110"/>
      <c r="DK531" s="111"/>
      <c r="DL531" s="110"/>
    </row>
    <row r="532" spans="1:116" s="106" customFormat="1" x14ac:dyDescent="0.25">
      <c r="A532" s="53"/>
      <c r="DH532" s="110"/>
      <c r="DI532" s="110"/>
      <c r="DJ532" s="110"/>
      <c r="DK532" s="111"/>
      <c r="DL532" s="110"/>
    </row>
    <row r="533" spans="1:116" s="106" customFormat="1" x14ac:dyDescent="0.25">
      <c r="A533" s="53"/>
      <c r="DH533" s="110"/>
      <c r="DI533" s="110"/>
      <c r="DJ533" s="110"/>
      <c r="DK533" s="111"/>
      <c r="DL533" s="110"/>
    </row>
    <row r="534" spans="1:116" s="106" customFormat="1" x14ac:dyDescent="0.25">
      <c r="A534" s="53"/>
      <c r="DH534" s="110"/>
      <c r="DI534" s="110"/>
      <c r="DJ534" s="110"/>
      <c r="DK534" s="111"/>
      <c r="DL534" s="110"/>
    </row>
    <row r="535" spans="1:116" s="106" customFormat="1" x14ac:dyDescent="0.25">
      <c r="A535" s="53"/>
      <c r="DH535" s="110"/>
      <c r="DI535" s="110"/>
      <c r="DJ535" s="110"/>
      <c r="DK535" s="111"/>
      <c r="DL535" s="110"/>
    </row>
    <row r="536" spans="1:116" s="106" customFormat="1" x14ac:dyDescent="0.25">
      <c r="A536" s="53"/>
      <c r="DH536" s="110"/>
      <c r="DI536" s="110"/>
      <c r="DJ536" s="110"/>
      <c r="DK536" s="111"/>
      <c r="DL536" s="110"/>
    </row>
    <row r="537" spans="1:116" s="106" customFormat="1" x14ac:dyDescent="0.25">
      <c r="A537" s="53"/>
      <c r="DH537" s="110"/>
      <c r="DI537" s="110"/>
      <c r="DJ537" s="110"/>
      <c r="DK537" s="111"/>
      <c r="DL537" s="110"/>
    </row>
    <row r="538" spans="1:116" s="106" customFormat="1" x14ac:dyDescent="0.25">
      <c r="A538" s="53"/>
      <c r="DH538" s="110"/>
      <c r="DI538" s="110"/>
      <c r="DJ538" s="110"/>
      <c r="DK538" s="111"/>
      <c r="DL538" s="110"/>
    </row>
    <row r="539" spans="1:116" s="106" customFormat="1" x14ac:dyDescent="0.25">
      <c r="A539" s="53"/>
      <c r="DH539" s="110"/>
      <c r="DI539" s="110"/>
      <c r="DJ539" s="110"/>
      <c r="DK539" s="111"/>
      <c r="DL539" s="110"/>
    </row>
    <row r="540" spans="1:116" s="106" customFormat="1" x14ac:dyDescent="0.25">
      <c r="A540" s="53"/>
      <c r="DH540" s="110"/>
      <c r="DI540" s="110"/>
      <c r="DJ540" s="110"/>
      <c r="DK540" s="111"/>
      <c r="DL540" s="110"/>
    </row>
    <row r="541" spans="1:116" s="106" customFormat="1" x14ac:dyDescent="0.25">
      <c r="A541" s="53"/>
      <c r="DH541" s="110"/>
      <c r="DI541" s="110"/>
      <c r="DJ541" s="110"/>
      <c r="DK541" s="111"/>
      <c r="DL541" s="110"/>
    </row>
    <row r="542" spans="1:116" s="106" customFormat="1" x14ac:dyDescent="0.25">
      <c r="A542" s="53"/>
      <c r="DH542" s="110"/>
      <c r="DI542" s="110"/>
      <c r="DJ542" s="110"/>
      <c r="DK542" s="111"/>
      <c r="DL542" s="110"/>
    </row>
    <row r="543" spans="1:116" s="106" customFormat="1" x14ac:dyDescent="0.25">
      <c r="A543" s="53"/>
      <c r="DH543" s="110"/>
      <c r="DI543" s="110"/>
      <c r="DJ543" s="110"/>
      <c r="DK543" s="111"/>
      <c r="DL543" s="110"/>
    </row>
    <row r="544" spans="1:116" s="106" customFormat="1" x14ac:dyDescent="0.25">
      <c r="A544" s="53"/>
      <c r="DH544" s="110"/>
      <c r="DI544" s="110"/>
      <c r="DJ544" s="110"/>
      <c r="DK544" s="111"/>
      <c r="DL544" s="110"/>
    </row>
    <row r="545" spans="1:116" s="106" customFormat="1" x14ac:dyDescent="0.25">
      <c r="A545" s="53"/>
      <c r="DH545" s="110"/>
      <c r="DI545" s="110"/>
      <c r="DJ545" s="110"/>
      <c r="DK545" s="111"/>
      <c r="DL545" s="110"/>
    </row>
    <row r="546" spans="1:116" s="106" customFormat="1" x14ac:dyDescent="0.25">
      <c r="A546" s="53"/>
      <c r="DH546" s="110"/>
      <c r="DI546" s="110"/>
      <c r="DJ546" s="110"/>
      <c r="DK546" s="111"/>
      <c r="DL546" s="110"/>
    </row>
    <row r="547" spans="1:116" s="106" customFormat="1" x14ac:dyDescent="0.25">
      <c r="A547" s="53"/>
      <c r="DH547" s="110"/>
      <c r="DI547" s="110"/>
      <c r="DJ547" s="110"/>
      <c r="DK547" s="111"/>
      <c r="DL547" s="110"/>
    </row>
    <row r="548" spans="1:116" s="106" customFormat="1" x14ac:dyDescent="0.25">
      <c r="A548" s="53"/>
      <c r="DH548" s="110"/>
      <c r="DI548" s="110"/>
      <c r="DJ548" s="110"/>
      <c r="DK548" s="111"/>
      <c r="DL548" s="110"/>
    </row>
    <row r="549" spans="1:116" s="106" customFormat="1" x14ac:dyDescent="0.25">
      <c r="A549" s="53"/>
      <c r="DH549" s="110"/>
      <c r="DI549" s="110"/>
      <c r="DJ549" s="110"/>
      <c r="DK549" s="111"/>
      <c r="DL549" s="110"/>
    </row>
    <row r="550" spans="1:116" s="106" customFormat="1" x14ac:dyDescent="0.25">
      <c r="A550" s="53"/>
      <c r="DH550" s="110"/>
      <c r="DI550" s="110"/>
      <c r="DJ550" s="110"/>
      <c r="DK550" s="111"/>
      <c r="DL550" s="110"/>
    </row>
    <row r="551" spans="1:116" s="106" customFormat="1" x14ac:dyDescent="0.25">
      <c r="A551" s="53"/>
      <c r="DH551" s="110"/>
      <c r="DI551" s="110"/>
      <c r="DJ551" s="110"/>
      <c r="DK551" s="111"/>
      <c r="DL551" s="110"/>
    </row>
    <row r="552" spans="1:116" s="106" customFormat="1" x14ac:dyDescent="0.25">
      <c r="A552" s="53"/>
      <c r="DH552" s="110"/>
      <c r="DI552" s="110"/>
      <c r="DJ552" s="110"/>
      <c r="DK552" s="111"/>
      <c r="DL552" s="110"/>
    </row>
    <row r="553" spans="1:116" s="106" customFormat="1" x14ac:dyDescent="0.25">
      <c r="A553" s="53"/>
      <c r="DH553" s="110"/>
      <c r="DI553" s="110"/>
      <c r="DJ553" s="110"/>
      <c r="DK553" s="111"/>
      <c r="DL553" s="110"/>
    </row>
    <row r="554" spans="1:116" s="106" customFormat="1" x14ac:dyDescent="0.25">
      <c r="A554" s="53"/>
      <c r="DH554" s="110"/>
      <c r="DI554" s="110"/>
      <c r="DJ554" s="110"/>
      <c r="DK554" s="111"/>
      <c r="DL554" s="110"/>
    </row>
    <row r="555" spans="1:116" s="106" customFormat="1" x14ac:dyDescent="0.25">
      <c r="A555" s="53"/>
      <c r="DH555" s="110"/>
      <c r="DI555" s="110"/>
      <c r="DJ555" s="110"/>
      <c r="DK555" s="111"/>
      <c r="DL555" s="110"/>
    </row>
    <row r="556" spans="1:116" s="106" customFormat="1" x14ac:dyDescent="0.25">
      <c r="A556" s="53"/>
      <c r="DH556" s="110"/>
      <c r="DI556" s="110"/>
      <c r="DJ556" s="110"/>
      <c r="DK556" s="111"/>
      <c r="DL556" s="110"/>
    </row>
    <row r="557" spans="1:116" s="106" customFormat="1" x14ac:dyDescent="0.25">
      <c r="A557" s="53"/>
      <c r="DH557" s="110"/>
      <c r="DI557" s="110"/>
      <c r="DJ557" s="110"/>
      <c r="DK557" s="111"/>
      <c r="DL557" s="110"/>
    </row>
    <row r="558" spans="1:116" s="106" customFormat="1" x14ac:dyDescent="0.25">
      <c r="A558" s="53"/>
      <c r="DH558" s="110"/>
      <c r="DI558" s="110"/>
      <c r="DJ558" s="110"/>
      <c r="DK558" s="111"/>
      <c r="DL558" s="110"/>
    </row>
    <row r="559" spans="1:116" s="106" customFormat="1" x14ac:dyDescent="0.25">
      <c r="A559" s="53"/>
      <c r="DH559" s="110"/>
      <c r="DI559" s="110"/>
      <c r="DJ559" s="110"/>
      <c r="DK559" s="111"/>
      <c r="DL559" s="110"/>
    </row>
    <row r="560" spans="1:116" s="106" customFormat="1" x14ac:dyDescent="0.25">
      <c r="A560" s="53"/>
      <c r="DH560" s="110"/>
      <c r="DI560" s="110"/>
      <c r="DJ560" s="110"/>
      <c r="DK560" s="111"/>
      <c r="DL560" s="110"/>
    </row>
    <row r="561" spans="1:116" s="106" customFormat="1" x14ac:dyDescent="0.25">
      <c r="A561" s="53"/>
      <c r="DH561" s="110"/>
      <c r="DI561" s="110"/>
      <c r="DJ561" s="110"/>
      <c r="DK561" s="111"/>
      <c r="DL561" s="110"/>
    </row>
    <row r="562" spans="1:116" s="106" customFormat="1" x14ac:dyDescent="0.25">
      <c r="A562" s="53"/>
      <c r="DH562" s="110"/>
      <c r="DI562" s="110"/>
      <c r="DJ562" s="110"/>
      <c r="DK562" s="111"/>
      <c r="DL562" s="110"/>
    </row>
    <row r="563" spans="1:116" s="106" customFormat="1" x14ac:dyDescent="0.25">
      <c r="A563" s="53"/>
      <c r="DH563" s="110"/>
      <c r="DI563" s="110"/>
      <c r="DJ563" s="110"/>
      <c r="DK563" s="111"/>
      <c r="DL563" s="110"/>
    </row>
    <row r="564" spans="1:116" s="106" customFormat="1" x14ac:dyDescent="0.25">
      <c r="A564" s="53"/>
      <c r="DH564" s="110"/>
      <c r="DI564" s="110"/>
      <c r="DJ564" s="110"/>
      <c r="DK564" s="111"/>
      <c r="DL564" s="110"/>
    </row>
    <row r="565" spans="1:116" s="106" customFormat="1" x14ac:dyDescent="0.25">
      <c r="A565" s="53"/>
      <c r="DH565" s="110"/>
      <c r="DI565" s="110"/>
      <c r="DJ565" s="110"/>
      <c r="DK565" s="111"/>
      <c r="DL565" s="110"/>
    </row>
    <row r="566" spans="1:116" s="106" customFormat="1" x14ac:dyDescent="0.25">
      <c r="A566" s="53"/>
      <c r="DH566" s="110"/>
      <c r="DI566" s="110"/>
      <c r="DJ566" s="110"/>
      <c r="DK566" s="111"/>
      <c r="DL566" s="110"/>
    </row>
    <row r="567" spans="1:116" s="106" customFormat="1" x14ac:dyDescent="0.25">
      <c r="A567" s="53"/>
      <c r="DH567" s="110"/>
      <c r="DI567" s="110"/>
      <c r="DJ567" s="110"/>
      <c r="DK567" s="111"/>
      <c r="DL567" s="110"/>
    </row>
    <row r="568" spans="1:116" s="106" customFormat="1" x14ac:dyDescent="0.25">
      <c r="A568" s="53"/>
      <c r="DH568" s="110"/>
      <c r="DI568" s="110"/>
      <c r="DJ568" s="110"/>
      <c r="DK568" s="111"/>
      <c r="DL568" s="110"/>
    </row>
    <row r="569" spans="1:116" s="106" customFormat="1" x14ac:dyDescent="0.25">
      <c r="A569" s="53"/>
      <c r="DH569" s="110"/>
      <c r="DI569" s="110"/>
      <c r="DJ569" s="110"/>
      <c r="DK569" s="111"/>
      <c r="DL569" s="110"/>
    </row>
    <row r="570" spans="1:116" s="106" customFormat="1" x14ac:dyDescent="0.25">
      <c r="A570" s="53"/>
      <c r="DH570" s="110"/>
      <c r="DI570" s="110"/>
      <c r="DJ570" s="110"/>
      <c r="DK570" s="111"/>
      <c r="DL570" s="110"/>
    </row>
    <row r="571" spans="1:116" s="106" customFormat="1" x14ac:dyDescent="0.25">
      <c r="A571" s="53"/>
      <c r="DH571" s="110"/>
      <c r="DI571" s="110"/>
      <c r="DJ571" s="110"/>
      <c r="DK571" s="111"/>
      <c r="DL571" s="110"/>
    </row>
    <row r="572" spans="1:116" s="106" customFormat="1" x14ac:dyDescent="0.25">
      <c r="A572" s="53"/>
      <c r="DH572" s="110"/>
      <c r="DI572" s="110"/>
      <c r="DJ572" s="110"/>
      <c r="DK572" s="111"/>
      <c r="DL572" s="110"/>
    </row>
    <row r="573" spans="1:116" s="106" customFormat="1" x14ac:dyDescent="0.25">
      <c r="A573" s="53"/>
      <c r="DH573" s="110"/>
      <c r="DI573" s="110"/>
      <c r="DJ573" s="110"/>
      <c r="DK573" s="111"/>
      <c r="DL573" s="110"/>
    </row>
    <row r="574" spans="1:116" s="106" customFormat="1" x14ac:dyDescent="0.25">
      <c r="A574" s="53"/>
      <c r="DH574" s="110"/>
      <c r="DI574" s="110"/>
      <c r="DJ574" s="110"/>
      <c r="DK574" s="111"/>
      <c r="DL574" s="110"/>
    </row>
    <row r="575" spans="1:116" s="106" customFormat="1" x14ac:dyDescent="0.25">
      <c r="A575" s="53"/>
      <c r="DH575" s="110"/>
      <c r="DI575" s="110"/>
      <c r="DJ575" s="110"/>
      <c r="DK575" s="111"/>
      <c r="DL575" s="110"/>
    </row>
    <row r="576" spans="1:116" s="106" customFormat="1" x14ac:dyDescent="0.25">
      <c r="A576" s="53"/>
      <c r="DH576" s="110"/>
      <c r="DI576" s="110"/>
      <c r="DJ576" s="110"/>
      <c r="DK576" s="111"/>
      <c r="DL576" s="110"/>
    </row>
    <row r="577" spans="1:116" s="106" customFormat="1" x14ac:dyDescent="0.25">
      <c r="A577" s="53"/>
      <c r="DH577" s="110"/>
      <c r="DI577" s="110"/>
      <c r="DJ577" s="110"/>
      <c r="DK577" s="111"/>
      <c r="DL577" s="110"/>
    </row>
    <row r="578" spans="1:116" s="106" customFormat="1" x14ac:dyDescent="0.25">
      <c r="A578" s="53"/>
      <c r="DH578" s="110"/>
      <c r="DI578" s="110"/>
      <c r="DJ578" s="110"/>
      <c r="DK578" s="111"/>
      <c r="DL578" s="110"/>
    </row>
    <row r="579" spans="1:116" s="106" customFormat="1" x14ac:dyDescent="0.25">
      <c r="A579" s="53"/>
      <c r="DH579" s="110"/>
      <c r="DI579" s="110"/>
      <c r="DJ579" s="110"/>
      <c r="DK579" s="111"/>
      <c r="DL579" s="110"/>
    </row>
    <row r="580" spans="1:116" s="106" customFormat="1" x14ac:dyDescent="0.25">
      <c r="A580" s="53"/>
      <c r="DH580" s="110"/>
      <c r="DI580" s="110"/>
      <c r="DJ580" s="110"/>
      <c r="DK580" s="111"/>
      <c r="DL580" s="110"/>
    </row>
    <row r="581" spans="1:116" s="106" customFormat="1" x14ac:dyDescent="0.25">
      <c r="A581" s="53"/>
      <c r="DH581" s="110"/>
      <c r="DI581" s="110"/>
      <c r="DJ581" s="110"/>
      <c r="DK581" s="111"/>
      <c r="DL581" s="110"/>
    </row>
    <row r="582" spans="1:116" s="106" customFormat="1" x14ac:dyDescent="0.25">
      <c r="A582" s="53"/>
      <c r="DH582" s="110"/>
      <c r="DI582" s="110"/>
      <c r="DJ582" s="110"/>
      <c r="DK582" s="111"/>
      <c r="DL582" s="110"/>
    </row>
    <row r="583" spans="1:116" s="106" customFormat="1" x14ac:dyDescent="0.25">
      <c r="A583" s="53"/>
      <c r="DH583" s="110"/>
      <c r="DI583" s="110"/>
      <c r="DJ583" s="110"/>
      <c r="DK583" s="111"/>
      <c r="DL583" s="110"/>
    </row>
    <row r="584" spans="1:116" s="106" customFormat="1" x14ac:dyDescent="0.25">
      <c r="A584" s="53"/>
      <c r="DH584" s="110"/>
      <c r="DI584" s="110"/>
      <c r="DJ584" s="110"/>
      <c r="DK584" s="111"/>
      <c r="DL584" s="110"/>
    </row>
    <row r="585" spans="1:116" s="106" customFormat="1" x14ac:dyDescent="0.25">
      <c r="A585" s="53"/>
      <c r="DH585" s="110"/>
      <c r="DI585" s="110"/>
      <c r="DJ585" s="110"/>
      <c r="DK585" s="111"/>
      <c r="DL585" s="110"/>
    </row>
    <row r="586" spans="1:116" s="106" customFormat="1" x14ac:dyDescent="0.25">
      <c r="A586" s="53"/>
      <c r="DH586" s="110"/>
      <c r="DI586" s="110"/>
      <c r="DJ586" s="110"/>
      <c r="DK586" s="111"/>
      <c r="DL586" s="110"/>
    </row>
    <row r="587" spans="1:116" s="106" customFormat="1" x14ac:dyDescent="0.25">
      <c r="A587" s="53"/>
      <c r="DH587" s="110"/>
      <c r="DI587" s="110"/>
      <c r="DJ587" s="110"/>
      <c r="DK587" s="111"/>
      <c r="DL587" s="110"/>
    </row>
    <row r="588" spans="1:116" s="106" customFormat="1" x14ac:dyDescent="0.25">
      <c r="A588" s="53"/>
      <c r="DH588" s="110"/>
      <c r="DI588" s="110"/>
      <c r="DJ588" s="110"/>
      <c r="DK588" s="111"/>
      <c r="DL588" s="110"/>
    </row>
    <row r="589" spans="1:116" s="106" customFormat="1" x14ac:dyDescent="0.25">
      <c r="A589" s="53"/>
      <c r="DH589" s="110"/>
      <c r="DI589" s="110"/>
      <c r="DJ589" s="110"/>
      <c r="DK589" s="111"/>
      <c r="DL589" s="110"/>
    </row>
    <row r="590" spans="1:116" s="106" customFormat="1" x14ac:dyDescent="0.25">
      <c r="A590" s="53"/>
      <c r="DH590" s="110"/>
      <c r="DI590" s="110"/>
      <c r="DJ590" s="110"/>
      <c r="DK590" s="111"/>
      <c r="DL590" s="110"/>
    </row>
    <row r="591" spans="1:116" s="106" customFormat="1" x14ac:dyDescent="0.25">
      <c r="A591" s="53"/>
      <c r="DH591" s="110"/>
      <c r="DI591" s="110"/>
      <c r="DJ591" s="110"/>
      <c r="DK591" s="111"/>
      <c r="DL591" s="110"/>
    </row>
    <row r="592" spans="1:116" s="106" customFormat="1" x14ac:dyDescent="0.25">
      <c r="A592" s="53"/>
      <c r="DH592" s="110"/>
      <c r="DI592" s="110"/>
      <c r="DJ592" s="110"/>
      <c r="DK592" s="111"/>
      <c r="DL592" s="110"/>
    </row>
    <row r="593" spans="1:116" s="106" customFormat="1" x14ac:dyDescent="0.25">
      <c r="A593" s="53"/>
      <c r="DH593" s="110"/>
      <c r="DI593" s="110"/>
      <c r="DJ593" s="110"/>
      <c r="DK593" s="111"/>
      <c r="DL593" s="110"/>
    </row>
    <row r="594" spans="1:116" s="106" customFormat="1" x14ac:dyDescent="0.25">
      <c r="A594" s="53"/>
      <c r="DH594" s="110"/>
      <c r="DI594" s="110"/>
      <c r="DJ594" s="110"/>
      <c r="DK594" s="111"/>
      <c r="DL594" s="110"/>
    </row>
    <row r="595" spans="1:116" s="106" customFormat="1" x14ac:dyDescent="0.25">
      <c r="A595" s="53"/>
      <c r="DH595" s="110"/>
      <c r="DI595" s="110"/>
      <c r="DJ595" s="110"/>
      <c r="DK595" s="111"/>
      <c r="DL595" s="110"/>
    </row>
    <row r="596" spans="1:116" s="106" customFormat="1" x14ac:dyDescent="0.25">
      <c r="A596" s="53"/>
      <c r="DH596" s="110"/>
      <c r="DI596" s="110"/>
      <c r="DJ596" s="110"/>
      <c r="DK596" s="111"/>
      <c r="DL596" s="110"/>
    </row>
    <row r="597" spans="1:116" s="106" customFormat="1" x14ac:dyDescent="0.25">
      <c r="A597" s="53"/>
      <c r="DH597" s="110"/>
      <c r="DI597" s="110"/>
      <c r="DJ597" s="110"/>
      <c r="DK597" s="111"/>
      <c r="DL597" s="110"/>
    </row>
    <row r="598" spans="1:116" s="106" customFormat="1" x14ac:dyDescent="0.25">
      <c r="A598" s="53"/>
      <c r="DH598" s="110"/>
      <c r="DI598" s="110"/>
      <c r="DJ598" s="110"/>
      <c r="DK598" s="111"/>
      <c r="DL598" s="110"/>
    </row>
    <row r="599" spans="1:116" s="106" customFormat="1" x14ac:dyDescent="0.25">
      <c r="A599" s="53"/>
      <c r="DH599" s="110"/>
      <c r="DI599" s="110"/>
      <c r="DJ599" s="110"/>
      <c r="DK599" s="111"/>
      <c r="DL599" s="110"/>
    </row>
    <row r="600" spans="1:116" s="106" customFormat="1" x14ac:dyDescent="0.25">
      <c r="A600" s="53"/>
      <c r="DH600" s="110"/>
      <c r="DI600" s="110"/>
      <c r="DJ600" s="110"/>
      <c r="DK600" s="111"/>
      <c r="DL600" s="110"/>
    </row>
    <row r="601" spans="1:116" s="106" customFormat="1" x14ac:dyDescent="0.25">
      <c r="A601" s="53"/>
      <c r="DH601" s="110"/>
      <c r="DI601" s="110"/>
      <c r="DJ601" s="110"/>
      <c r="DK601" s="111"/>
      <c r="DL601" s="110"/>
    </row>
    <row r="602" spans="1:116" s="106" customFormat="1" x14ac:dyDescent="0.25">
      <c r="A602" s="53"/>
      <c r="DH602" s="110"/>
      <c r="DI602" s="110"/>
      <c r="DJ602" s="110"/>
      <c r="DK602" s="111"/>
      <c r="DL602" s="110"/>
    </row>
    <row r="603" spans="1:116" s="106" customFormat="1" x14ac:dyDescent="0.25">
      <c r="A603" s="53"/>
      <c r="DH603" s="110"/>
      <c r="DI603" s="110"/>
      <c r="DJ603" s="110"/>
      <c r="DK603" s="111"/>
      <c r="DL603" s="110"/>
    </row>
    <row r="604" spans="1:116" s="106" customFormat="1" x14ac:dyDescent="0.25">
      <c r="A604" s="53"/>
      <c r="DH604" s="110"/>
      <c r="DI604" s="110"/>
      <c r="DJ604" s="110"/>
      <c r="DK604" s="111"/>
      <c r="DL604" s="110"/>
    </row>
    <row r="605" spans="1:116" s="106" customFormat="1" x14ac:dyDescent="0.25">
      <c r="A605" s="53"/>
      <c r="DH605" s="110"/>
      <c r="DI605" s="110"/>
      <c r="DJ605" s="110"/>
      <c r="DK605" s="111"/>
      <c r="DL605" s="110"/>
    </row>
    <row r="606" spans="1:116" s="106" customFormat="1" x14ac:dyDescent="0.25">
      <c r="A606" s="53"/>
      <c r="DH606" s="110"/>
      <c r="DI606" s="110"/>
      <c r="DJ606" s="110"/>
      <c r="DK606" s="111"/>
      <c r="DL606" s="110"/>
    </row>
    <row r="607" spans="1:116" s="106" customFormat="1" x14ac:dyDescent="0.25">
      <c r="A607" s="53"/>
      <c r="DH607" s="110"/>
      <c r="DI607" s="110"/>
      <c r="DJ607" s="110"/>
      <c r="DK607" s="111"/>
      <c r="DL607" s="110"/>
    </row>
    <row r="608" spans="1:116" s="106" customFormat="1" x14ac:dyDescent="0.25">
      <c r="A608" s="53"/>
      <c r="DH608" s="110"/>
      <c r="DI608" s="110"/>
      <c r="DJ608" s="110"/>
      <c r="DK608" s="111"/>
      <c r="DL608" s="110"/>
    </row>
    <row r="609" spans="1:116" s="106" customFormat="1" x14ac:dyDescent="0.25">
      <c r="A609" s="53"/>
      <c r="DH609" s="110"/>
      <c r="DI609" s="110"/>
      <c r="DJ609" s="110"/>
      <c r="DK609" s="111"/>
      <c r="DL609" s="110"/>
    </row>
    <row r="610" spans="1:116" s="106" customFormat="1" x14ac:dyDescent="0.25">
      <c r="A610" s="53"/>
      <c r="DH610" s="110"/>
      <c r="DI610" s="110"/>
      <c r="DJ610" s="110"/>
      <c r="DK610" s="111"/>
      <c r="DL610" s="110"/>
    </row>
    <row r="611" spans="1:116" s="106" customFormat="1" x14ac:dyDescent="0.25">
      <c r="A611" s="53"/>
      <c r="DH611" s="110"/>
      <c r="DI611" s="110"/>
      <c r="DJ611" s="110"/>
      <c r="DK611" s="111"/>
      <c r="DL611" s="110"/>
    </row>
    <row r="612" spans="1:116" s="106" customFormat="1" x14ac:dyDescent="0.25">
      <c r="A612" s="53"/>
      <c r="DH612" s="110"/>
      <c r="DI612" s="110"/>
      <c r="DJ612" s="110"/>
      <c r="DK612" s="111"/>
      <c r="DL612" s="110"/>
    </row>
    <row r="613" spans="1:116" s="106" customFormat="1" x14ac:dyDescent="0.25">
      <c r="A613" s="53"/>
      <c r="DH613" s="110"/>
      <c r="DI613" s="110"/>
      <c r="DJ613" s="110"/>
      <c r="DK613" s="111"/>
      <c r="DL613" s="110"/>
    </row>
    <row r="614" spans="1:116" s="106" customFormat="1" x14ac:dyDescent="0.25">
      <c r="A614" s="53"/>
      <c r="DH614" s="110"/>
      <c r="DI614" s="110"/>
      <c r="DJ614" s="110"/>
      <c r="DK614" s="111"/>
      <c r="DL614" s="110"/>
    </row>
    <row r="615" spans="1:116" s="106" customFormat="1" x14ac:dyDescent="0.25">
      <c r="A615" s="53"/>
      <c r="DH615" s="110"/>
      <c r="DI615" s="110"/>
      <c r="DJ615" s="110"/>
      <c r="DK615" s="111"/>
      <c r="DL615" s="110"/>
    </row>
    <row r="616" spans="1:116" s="106" customFormat="1" x14ac:dyDescent="0.25">
      <c r="A616" s="53"/>
      <c r="DH616" s="110"/>
      <c r="DI616" s="110"/>
      <c r="DJ616" s="110"/>
      <c r="DK616" s="111"/>
      <c r="DL616" s="110"/>
    </row>
    <row r="617" spans="1:116" s="106" customFormat="1" x14ac:dyDescent="0.25">
      <c r="A617" s="53"/>
      <c r="DH617" s="110"/>
      <c r="DI617" s="110"/>
      <c r="DJ617" s="110"/>
      <c r="DK617" s="111"/>
      <c r="DL617" s="110"/>
    </row>
    <row r="618" spans="1:116" s="106" customFormat="1" x14ac:dyDescent="0.25">
      <c r="A618" s="53"/>
      <c r="DH618" s="110"/>
      <c r="DI618" s="110"/>
      <c r="DJ618" s="110"/>
      <c r="DK618" s="111"/>
      <c r="DL618" s="110"/>
    </row>
    <row r="619" spans="1:116" s="106" customFormat="1" x14ac:dyDescent="0.25">
      <c r="A619" s="53"/>
      <c r="DH619" s="110"/>
      <c r="DI619" s="110"/>
      <c r="DJ619" s="110"/>
      <c r="DK619" s="111"/>
      <c r="DL619" s="110"/>
    </row>
    <row r="620" spans="1:116" s="106" customFormat="1" x14ac:dyDescent="0.25">
      <c r="A620" s="53"/>
      <c r="DH620" s="110"/>
      <c r="DI620" s="110"/>
      <c r="DJ620" s="110"/>
      <c r="DK620" s="111"/>
      <c r="DL620" s="110"/>
    </row>
    <row r="621" spans="1:116" s="106" customFormat="1" x14ac:dyDescent="0.25">
      <c r="A621" s="53"/>
      <c r="DH621" s="110"/>
      <c r="DI621" s="110"/>
      <c r="DJ621" s="110"/>
      <c r="DK621" s="111"/>
      <c r="DL621" s="110"/>
    </row>
    <row r="622" spans="1:116" s="106" customFormat="1" x14ac:dyDescent="0.25">
      <c r="A622" s="53"/>
      <c r="DH622" s="110"/>
      <c r="DI622" s="110"/>
      <c r="DJ622" s="110"/>
      <c r="DK622" s="111"/>
      <c r="DL622" s="110"/>
    </row>
    <row r="623" spans="1:116" s="106" customFormat="1" x14ac:dyDescent="0.25">
      <c r="A623" s="53"/>
      <c r="DH623" s="110"/>
      <c r="DI623" s="110"/>
      <c r="DJ623" s="110"/>
      <c r="DK623" s="111"/>
      <c r="DL623" s="110"/>
    </row>
    <row r="624" spans="1:116" s="106" customFormat="1" x14ac:dyDescent="0.25">
      <c r="A624" s="53"/>
      <c r="DH624" s="110"/>
      <c r="DI624" s="110"/>
      <c r="DJ624" s="110"/>
      <c r="DK624" s="111"/>
      <c r="DL624" s="110"/>
    </row>
    <row r="625" spans="1:116" s="106" customFormat="1" x14ac:dyDescent="0.25">
      <c r="A625" s="53"/>
      <c r="DH625" s="110"/>
      <c r="DI625" s="110"/>
      <c r="DJ625" s="110"/>
      <c r="DK625" s="111"/>
      <c r="DL625" s="110"/>
    </row>
    <row r="626" spans="1:116" s="106" customFormat="1" x14ac:dyDescent="0.25">
      <c r="A626" s="53"/>
      <c r="DH626" s="110"/>
      <c r="DI626" s="110"/>
      <c r="DJ626" s="110"/>
      <c r="DK626" s="111"/>
      <c r="DL626" s="110"/>
    </row>
    <row r="627" spans="1:116" s="106" customFormat="1" x14ac:dyDescent="0.25">
      <c r="A627" s="53"/>
      <c r="DH627" s="110"/>
      <c r="DI627" s="110"/>
      <c r="DJ627" s="110"/>
      <c r="DK627" s="111"/>
      <c r="DL627" s="110"/>
    </row>
    <row r="628" spans="1:116" s="106" customFormat="1" x14ac:dyDescent="0.25">
      <c r="A628" s="53"/>
      <c r="DH628" s="110"/>
      <c r="DI628" s="110"/>
      <c r="DJ628" s="110"/>
      <c r="DK628" s="111"/>
      <c r="DL628" s="110"/>
    </row>
    <row r="629" spans="1:116" s="106" customFormat="1" x14ac:dyDescent="0.25">
      <c r="A629" s="53"/>
      <c r="DH629" s="110"/>
      <c r="DI629" s="110"/>
      <c r="DJ629" s="110"/>
      <c r="DK629" s="111"/>
      <c r="DL629" s="110"/>
    </row>
    <row r="630" spans="1:116" s="106" customFormat="1" x14ac:dyDescent="0.25">
      <c r="A630" s="53"/>
      <c r="DH630" s="110"/>
      <c r="DI630" s="110"/>
      <c r="DJ630" s="110"/>
      <c r="DK630" s="111"/>
      <c r="DL630" s="110"/>
    </row>
    <row r="631" spans="1:116" s="106" customFormat="1" x14ac:dyDescent="0.25">
      <c r="A631" s="53"/>
      <c r="DH631" s="110"/>
      <c r="DI631" s="110"/>
      <c r="DJ631" s="110"/>
      <c r="DK631" s="111"/>
      <c r="DL631" s="110"/>
    </row>
    <row r="632" spans="1:116" s="106" customFormat="1" x14ac:dyDescent="0.25">
      <c r="A632" s="53"/>
      <c r="DH632" s="110"/>
      <c r="DI632" s="110"/>
      <c r="DJ632" s="110"/>
      <c r="DK632" s="111"/>
      <c r="DL632" s="110"/>
    </row>
    <row r="633" spans="1:116" s="106" customFormat="1" x14ac:dyDescent="0.25">
      <c r="A633" s="53"/>
      <c r="DH633" s="110"/>
      <c r="DI633" s="110"/>
      <c r="DJ633" s="110"/>
      <c r="DK633" s="111"/>
      <c r="DL633" s="110"/>
    </row>
    <row r="634" spans="1:116" s="106" customFormat="1" x14ac:dyDescent="0.25">
      <c r="A634" s="53"/>
      <c r="DH634" s="110"/>
      <c r="DI634" s="110"/>
      <c r="DJ634" s="110"/>
      <c r="DK634" s="111"/>
      <c r="DL634" s="110"/>
    </row>
    <row r="635" spans="1:116" s="106" customFormat="1" x14ac:dyDescent="0.25">
      <c r="A635" s="53"/>
      <c r="DH635" s="110"/>
      <c r="DI635" s="110"/>
      <c r="DJ635" s="110"/>
      <c r="DK635" s="111"/>
      <c r="DL635" s="110"/>
    </row>
    <row r="636" spans="1:116" s="106" customFormat="1" x14ac:dyDescent="0.25">
      <c r="A636" s="53"/>
      <c r="DH636" s="110"/>
      <c r="DI636" s="110"/>
      <c r="DJ636" s="110"/>
      <c r="DK636" s="111"/>
      <c r="DL636" s="110"/>
    </row>
    <row r="637" spans="1:116" s="106" customFormat="1" x14ac:dyDescent="0.25">
      <c r="A637" s="53"/>
      <c r="DH637" s="110"/>
      <c r="DI637" s="110"/>
      <c r="DJ637" s="110"/>
      <c r="DK637" s="111"/>
      <c r="DL637" s="110"/>
    </row>
    <row r="638" spans="1:116" s="106" customFormat="1" x14ac:dyDescent="0.25">
      <c r="A638" s="53"/>
      <c r="DH638" s="110"/>
      <c r="DI638" s="110"/>
      <c r="DJ638" s="110"/>
      <c r="DK638" s="111"/>
      <c r="DL638" s="110"/>
    </row>
    <row r="639" spans="1:116" s="106" customFormat="1" x14ac:dyDescent="0.25">
      <c r="A639" s="53"/>
      <c r="DH639" s="110"/>
      <c r="DI639" s="110"/>
      <c r="DJ639" s="110"/>
      <c r="DK639" s="111"/>
      <c r="DL639" s="110"/>
    </row>
    <row r="640" spans="1:116" s="106" customFormat="1" x14ac:dyDescent="0.25">
      <c r="A640" s="53"/>
      <c r="DH640" s="110"/>
      <c r="DI640" s="110"/>
      <c r="DJ640" s="110"/>
      <c r="DK640" s="111"/>
      <c r="DL640" s="110"/>
    </row>
    <row r="641" spans="1:116" s="106" customFormat="1" x14ac:dyDescent="0.25">
      <c r="A641" s="53"/>
      <c r="DH641" s="110"/>
      <c r="DI641" s="110"/>
      <c r="DJ641" s="110"/>
      <c r="DK641" s="111"/>
      <c r="DL641" s="110"/>
    </row>
    <row r="642" spans="1:116" s="106" customFormat="1" x14ac:dyDescent="0.25">
      <c r="A642" s="53"/>
      <c r="DH642" s="110"/>
      <c r="DI642" s="110"/>
      <c r="DJ642" s="110"/>
      <c r="DK642" s="111"/>
      <c r="DL642" s="110"/>
    </row>
    <row r="643" spans="1:116" s="106" customFormat="1" x14ac:dyDescent="0.25">
      <c r="A643" s="53"/>
      <c r="DH643" s="110"/>
      <c r="DI643" s="110"/>
      <c r="DJ643" s="110"/>
      <c r="DK643" s="111"/>
      <c r="DL643" s="110"/>
    </row>
    <row r="644" spans="1:116" s="106" customFormat="1" x14ac:dyDescent="0.25">
      <c r="A644" s="53"/>
      <c r="DH644" s="110"/>
      <c r="DI644" s="110"/>
      <c r="DJ644" s="110"/>
      <c r="DK644" s="111"/>
      <c r="DL644" s="110"/>
    </row>
    <row r="645" spans="1:116" s="106" customFormat="1" x14ac:dyDescent="0.25">
      <c r="A645" s="53"/>
      <c r="DH645" s="110"/>
      <c r="DI645" s="110"/>
      <c r="DJ645" s="110"/>
      <c r="DK645" s="111"/>
      <c r="DL645" s="110"/>
    </row>
    <row r="646" spans="1:116" s="106" customFormat="1" x14ac:dyDescent="0.25">
      <c r="A646" s="53"/>
      <c r="DH646" s="110"/>
      <c r="DI646" s="110"/>
      <c r="DJ646" s="110"/>
      <c r="DK646" s="111"/>
      <c r="DL646" s="110"/>
    </row>
    <row r="647" spans="1:116" s="106" customFormat="1" x14ac:dyDescent="0.25">
      <c r="A647" s="53"/>
      <c r="DH647" s="110"/>
      <c r="DI647" s="110"/>
      <c r="DJ647" s="110"/>
      <c r="DK647" s="111"/>
      <c r="DL647" s="110"/>
    </row>
    <row r="648" spans="1:116" s="106" customFormat="1" x14ac:dyDescent="0.25">
      <c r="A648" s="53"/>
      <c r="DH648" s="110"/>
      <c r="DI648" s="110"/>
      <c r="DJ648" s="110"/>
      <c r="DK648" s="111"/>
      <c r="DL648" s="110"/>
    </row>
    <row r="649" spans="1:116" s="106" customFormat="1" x14ac:dyDescent="0.25">
      <c r="A649" s="53"/>
      <c r="DH649" s="110"/>
      <c r="DI649" s="110"/>
      <c r="DJ649" s="110"/>
      <c r="DK649" s="111"/>
      <c r="DL649" s="110"/>
    </row>
    <row r="650" spans="1:116" s="106" customFormat="1" x14ac:dyDescent="0.25">
      <c r="A650" s="53"/>
      <c r="DH650" s="110"/>
      <c r="DI650" s="110"/>
      <c r="DJ650" s="110"/>
      <c r="DK650" s="111"/>
      <c r="DL650" s="110"/>
    </row>
    <row r="651" spans="1:116" s="106" customFormat="1" x14ac:dyDescent="0.25">
      <c r="A651" s="53"/>
      <c r="DH651" s="110"/>
      <c r="DI651" s="110"/>
      <c r="DJ651" s="110"/>
      <c r="DK651" s="111"/>
      <c r="DL651" s="110"/>
    </row>
    <row r="652" spans="1:116" s="106" customFormat="1" x14ac:dyDescent="0.25">
      <c r="A652" s="53"/>
      <c r="DH652" s="110"/>
      <c r="DI652" s="110"/>
      <c r="DJ652" s="110"/>
      <c r="DK652" s="111"/>
      <c r="DL652" s="110"/>
    </row>
    <row r="653" spans="1:116" s="106" customFormat="1" x14ac:dyDescent="0.25">
      <c r="A653" s="53"/>
      <c r="DH653" s="110"/>
      <c r="DI653" s="110"/>
      <c r="DJ653" s="110"/>
      <c r="DK653" s="111"/>
      <c r="DL653" s="110"/>
    </row>
    <row r="654" spans="1:116" s="106" customFormat="1" x14ac:dyDescent="0.25">
      <c r="A654" s="53"/>
      <c r="DH654" s="110"/>
      <c r="DI654" s="110"/>
      <c r="DJ654" s="110"/>
      <c r="DK654" s="111"/>
      <c r="DL654" s="110"/>
    </row>
    <row r="655" spans="1:116" s="106" customFormat="1" x14ac:dyDescent="0.25">
      <c r="A655" s="53"/>
      <c r="DH655" s="110"/>
      <c r="DI655" s="110"/>
      <c r="DJ655" s="110"/>
      <c r="DK655" s="111"/>
      <c r="DL655" s="110"/>
    </row>
    <row r="656" spans="1:116" s="106" customFormat="1" x14ac:dyDescent="0.25">
      <c r="A656" s="53"/>
      <c r="DH656" s="110"/>
      <c r="DI656" s="110"/>
      <c r="DJ656" s="110"/>
      <c r="DK656" s="111"/>
      <c r="DL656" s="110"/>
    </row>
    <row r="657" spans="1:116" s="106" customFormat="1" x14ac:dyDescent="0.25">
      <c r="A657" s="53"/>
      <c r="DH657" s="110"/>
      <c r="DI657" s="110"/>
      <c r="DJ657" s="110"/>
      <c r="DK657" s="111"/>
      <c r="DL657" s="110"/>
    </row>
    <row r="658" spans="1:116" s="106" customFormat="1" x14ac:dyDescent="0.25">
      <c r="A658" s="53"/>
      <c r="DH658" s="110"/>
      <c r="DI658" s="110"/>
      <c r="DJ658" s="110"/>
      <c r="DK658" s="111"/>
      <c r="DL658" s="110"/>
    </row>
    <row r="659" spans="1:116" s="106" customFormat="1" x14ac:dyDescent="0.25">
      <c r="A659" s="53"/>
      <c r="DH659" s="110"/>
      <c r="DI659" s="110"/>
      <c r="DJ659" s="110"/>
      <c r="DK659" s="111"/>
      <c r="DL659" s="110"/>
    </row>
    <row r="660" spans="1:116" s="106" customFormat="1" x14ac:dyDescent="0.25">
      <c r="A660" s="53"/>
      <c r="DH660" s="110"/>
      <c r="DI660" s="110"/>
      <c r="DJ660" s="110"/>
      <c r="DK660" s="111"/>
      <c r="DL660" s="110"/>
    </row>
    <row r="661" spans="1:116" s="106" customFormat="1" x14ac:dyDescent="0.25">
      <c r="A661" s="53"/>
      <c r="DH661" s="110"/>
      <c r="DI661" s="110"/>
      <c r="DJ661" s="110"/>
      <c r="DK661" s="111"/>
      <c r="DL661" s="110"/>
    </row>
    <row r="662" spans="1:116" s="106" customFormat="1" x14ac:dyDescent="0.25">
      <c r="A662" s="53"/>
      <c r="DH662" s="110"/>
      <c r="DI662" s="110"/>
      <c r="DJ662" s="110"/>
      <c r="DK662" s="111"/>
      <c r="DL662" s="110"/>
    </row>
    <row r="663" spans="1:116" s="106" customFormat="1" x14ac:dyDescent="0.25">
      <c r="A663" s="53"/>
      <c r="DH663" s="110"/>
      <c r="DI663" s="110"/>
      <c r="DJ663" s="110"/>
      <c r="DK663" s="111"/>
      <c r="DL663" s="110"/>
    </row>
    <row r="664" spans="1:116" s="106" customFormat="1" x14ac:dyDescent="0.25">
      <c r="A664" s="53"/>
      <c r="DH664" s="110"/>
      <c r="DI664" s="110"/>
      <c r="DJ664" s="110"/>
      <c r="DK664" s="111"/>
      <c r="DL664" s="110"/>
    </row>
    <row r="665" spans="1:116" s="106" customFormat="1" x14ac:dyDescent="0.25">
      <c r="A665" s="53"/>
      <c r="DH665" s="110"/>
      <c r="DI665" s="110"/>
      <c r="DJ665" s="110"/>
      <c r="DK665" s="111"/>
      <c r="DL665" s="110"/>
    </row>
    <row r="666" spans="1:116" s="106" customFormat="1" x14ac:dyDescent="0.25">
      <c r="A666" s="53"/>
      <c r="DH666" s="110"/>
      <c r="DI666" s="110"/>
      <c r="DJ666" s="110"/>
      <c r="DK666" s="111"/>
      <c r="DL666" s="110"/>
    </row>
    <row r="667" spans="1:116" s="106" customFormat="1" x14ac:dyDescent="0.25">
      <c r="A667" s="53"/>
      <c r="DH667" s="110"/>
      <c r="DI667" s="110"/>
      <c r="DJ667" s="110"/>
      <c r="DK667" s="111"/>
      <c r="DL667" s="110"/>
    </row>
    <row r="668" spans="1:116" s="106" customFormat="1" x14ac:dyDescent="0.25">
      <c r="A668" s="53"/>
      <c r="DH668" s="110"/>
      <c r="DI668" s="110"/>
      <c r="DJ668" s="110"/>
      <c r="DK668" s="111"/>
      <c r="DL668" s="110"/>
    </row>
    <row r="669" spans="1:116" s="106" customFormat="1" x14ac:dyDescent="0.25">
      <c r="A669" s="53"/>
      <c r="DH669" s="110"/>
      <c r="DI669" s="110"/>
      <c r="DJ669" s="110"/>
      <c r="DK669" s="111"/>
      <c r="DL669" s="110"/>
    </row>
    <row r="670" spans="1:116" s="106" customFormat="1" x14ac:dyDescent="0.25">
      <c r="A670" s="53"/>
      <c r="DH670" s="110"/>
      <c r="DI670" s="110"/>
      <c r="DJ670" s="110"/>
      <c r="DK670" s="111"/>
      <c r="DL670" s="110"/>
    </row>
    <row r="671" spans="1:116" s="106" customFormat="1" x14ac:dyDescent="0.25">
      <c r="A671" s="53"/>
      <c r="DH671" s="110"/>
      <c r="DI671" s="110"/>
      <c r="DJ671" s="110"/>
      <c r="DK671" s="111"/>
      <c r="DL671" s="110"/>
    </row>
    <row r="672" spans="1:116" s="106" customFormat="1" x14ac:dyDescent="0.25">
      <c r="A672" s="53"/>
      <c r="DH672" s="110"/>
      <c r="DI672" s="110"/>
      <c r="DJ672" s="110"/>
      <c r="DK672" s="111"/>
      <c r="DL672" s="110"/>
    </row>
    <row r="673" spans="1:116" s="106" customFormat="1" x14ac:dyDescent="0.25">
      <c r="A673" s="53"/>
      <c r="DH673" s="110"/>
      <c r="DI673" s="110"/>
      <c r="DJ673" s="110"/>
      <c r="DK673" s="111"/>
      <c r="DL673" s="110"/>
    </row>
    <row r="674" spans="1:116" s="106" customFormat="1" x14ac:dyDescent="0.25">
      <c r="A674" s="53"/>
      <c r="DH674" s="110"/>
      <c r="DI674" s="110"/>
      <c r="DJ674" s="110"/>
      <c r="DK674" s="111"/>
      <c r="DL674" s="110"/>
    </row>
    <row r="675" spans="1:116" s="106" customFormat="1" x14ac:dyDescent="0.25">
      <c r="A675" s="53"/>
      <c r="DH675" s="110"/>
      <c r="DI675" s="110"/>
      <c r="DJ675" s="110"/>
      <c r="DK675" s="111"/>
      <c r="DL675" s="110"/>
    </row>
    <row r="676" spans="1:116" s="106" customFormat="1" x14ac:dyDescent="0.25">
      <c r="A676" s="53"/>
      <c r="DH676" s="110"/>
      <c r="DI676" s="110"/>
      <c r="DJ676" s="110"/>
      <c r="DK676" s="111"/>
      <c r="DL676" s="110"/>
    </row>
    <row r="677" spans="1:116" s="106" customFormat="1" x14ac:dyDescent="0.25">
      <c r="A677" s="53"/>
      <c r="DH677" s="110"/>
      <c r="DI677" s="110"/>
      <c r="DJ677" s="110"/>
      <c r="DK677" s="111"/>
      <c r="DL677" s="110"/>
    </row>
    <row r="678" spans="1:116" s="106" customFormat="1" x14ac:dyDescent="0.25">
      <c r="A678" s="53"/>
      <c r="DH678" s="110"/>
      <c r="DI678" s="110"/>
      <c r="DJ678" s="110"/>
      <c r="DK678" s="111"/>
      <c r="DL678" s="110"/>
    </row>
    <row r="679" spans="1:116" s="106" customFormat="1" x14ac:dyDescent="0.25">
      <c r="A679" s="53"/>
      <c r="DH679" s="110"/>
      <c r="DI679" s="110"/>
      <c r="DJ679" s="110"/>
      <c r="DK679" s="111"/>
      <c r="DL679" s="110"/>
    </row>
    <row r="680" spans="1:116" s="106" customFormat="1" x14ac:dyDescent="0.25">
      <c r="A680" s="53"/>
      <c r="DH680" s="110"/>
      <c r="DI680" s="110"/>
      <c r="DJ680" s="110"/>
      <c r="DK680" s="111"/>
      <c r="DL680" s="110"/>
    </row>
    <row r="681" spans="1:116" s="106" customFormat="1" x14ac:dyDescent="0.25">
      <c r="A681" s="53"/>
      <c r="DH681" s="110"/>
      <c r="DI681" s="110"/>
      <c r="DJ681" s="110"/>
      <c r="DK681" s="111"/>
      <c r="DL681" s="110"/>
    </row>
    <row r="682" spans="1:116" s="106" customFormat="1" x14ac:dyDescent="0.25">
      <c r="A682" s="53"/>
      <c r="DH682" s="110"/>
      <c r="DI682" s="110"/>
      <c r="DJ682" s="110"/>
      <c r="DK682" s="111"/>
      <c r="DL682" s="110"/>
    </row>
    <row r="683" spans="1:116" s="106" customFormat="1" x14ac:dyDescent="0.25">
      <c r="A683" s="53"/>
      <c r="DH683" s="110"/>
      <c r="DI683" s="110"/>
      <c r="DJ683" s="110"/>
      <c r="DK683" s="111"/>
      <c r="DL683" s="110"/>
    </row>
    <row r="684" spans="1:116" s="106" customFormat="1" x14ac:dyDescent="0.25">
      <c r="A684" s="53"/>
      <c r="DH684" s="110"/>
      <c r="DI684" s="110"/>
      <c r="DJ684" s="110"/>
      <c r="DK684" s="111"/>
      <c r="DL684" s="110"/>
    </row>
    <row r="685" spans="1:116" s="106" customFormat="1" x14ac:dyDescent="0.25">
      <c r="A685" s="53"/>
      <c r="DH685" s="110"/>
      <c r="DI685" s="110"/>
      <c r="DJ685" s="110"/>
      <c r="DK685" s="111"/>
      <c r="DL685" s="110"/>
    </row>
    <row r="686" spans="1:116" s="106" customFormat="1" x14ac:dyDescent="0.25">
      <c r="A686" s="53"/>
      <c r="DH686" s="110"/>
      <c r="DI686" s="110"/>
      <c r="DJ686" s="110"/>
      <c r="DK686" s="111"/>
      <c r="DL686" s="110"/>
    </row>
    <row r="687" spans="1:116" s="106" customFormat="1" x14ac:dyDescent="0.25">
      <c r="A687" s="53"/>
      <c r="DH687" s="110"/>
      <c r="DI687" s="110"/>
      <c r="DJ687" s="110"/>
      <c r="DK687" s="111"/>
      <c r="DL687" s="110"/>
    </row>
    <row r="688" spans="1:116" s="106" customFormat="1" x14ac:dyDescent="0.25">
      <c r="A688" s="53"/>
      <c r="DH688" s="110"/>
      <c r="DI688" s="110"/>
      <c r="DJ688" s="110"/>
      <c r="DK688" s="111"/>
      <c r="DL688" s="110"/>
    </row>
    <row r="689" spans="1:116" s="106" customFormat="1" x14ac:dyDescent="0.25">
      <c r="A689" s="53"/>
      <c r="DH689" s="110"/>
      <c r="DI689" s="110"/>
      <c r="DJ689" s="110"/>
      <c r="DK689" s="111"/>
      <c r="DL689" s="110"/>
    </row>
    <row r="690" spans="1:116" s="106" customFormat="1" x14ac:dyDescent="0.25">
      <c r="A690" s="53"/>
      <c r="DH690" s="110"/>
      <c r="DI690" s="110"/>
      <c r="DJ690" s="110"/>
      <c r="DK690" s="111"/>
      <c r="DL690" s="110"/>
    </row>
    <row r="691" spans="1:116" s="106" customFormat="1" x14ac:dyDescent="0.25">
      <c r="A691" s="53"/>
      <c r="DH691" s="110"/>
      <c r="DI691" s="110"/>
      <c r="DJ691" s="110"/>
      <c r="DK691" s="111"/>
      <c r="DL691" s="110"/>
    </row>
    <row r="692" spans="1:116" s="106" customFormat="1" x14ac:dyDescent="0.25">
      <c r="A692" s="53"/>
      <c r="DH692" s="110"/>
      <c r="DI692" s="110"/>
      <c r="DJ692" s="110"/>
      <c r="DK692" s="111"/>
      <c r="DL692" s="110"/>
    </row>
    <row r="693" spans="1:116" s="106" customFormat="1" x14ac:dyDescent="0.25">
      <c r="A693" s="53"/>
      <c r="DH693" s="110"/>
      <c r="DI693" s="110"/>
      <c r="DJ693" s="110"/>
      <c r="DK693" s="111"/>
      <c r="DL693" s="110"/>
    </row>
    <row r="694" spans="1:116" s="106" customFormat="1" x14ac:dyDescent="0.25">
      <c r="A694" s="53"/>
      <c r="DH694" s="110"/>
      <c r="DI694" s="110"/>
      <c r="DJ694" s="110"/>
      <c r="DK694" s="111"/>
      <c r="DL694" s="110"/>
    </row>
    <row r="695" spans="1:116" s="106" customFormat="1" x14ac:dyDescent="0.25">
      <c r="A695" s="53"/>
      <c r="DH695" s="110"/>
      <c r="DI695" s="110"/>
      <c r="DJ695" s="110"/>
      <c r="DK695" s="111"/>
      <c r="DL695" s="110"/>
    </row>
    <row r="696" spans="1:116" s="106" customFormat="1" x14ac:dyDescent="0.25">
      <c r="A696" s="53"/>
      <c r="DH696" s="110"/>
      <c r="DI696" s="110"/>
      <c r="DJ696" s="110"/>
      <c r="DK696" s="111"/>
      <c r="DL696" s="110"/>
    </row>
    <row r="697" spans="1:116" s="106" customFormat="1" x14ac:dyDescent="0.25">
      <c r="A697" s="53"/>
      <c r="DH697" s="110"/>
      <c r="DI697" s="110"/>
      <c r="DJ697" s="110"/>
      <c r="DK697" s="111"/>
      <c r="DL697" s="110"/>
    </row>
    <row r="698" spans="1:116" s="106" customFormat="1" x14ac:dyDescent="0.25">
      <c r="A698" s="53"/>
      <c r="DH698" s="110"/>
      <c r="DI698" s="110"/>
      <c r="DJ698" s="110"/>
      <c r="DK698" s="111"/>
      <c r="DL698" s="110"/>
    </row>
    <row r="699" spans="1:116" s="106" customFormat="1" x14ac:dyDescent="0.25">
      <c r="A699" s="53"/>
      <c r="DH699" s="110"/>
      <c r="DI699" s="110"/>
      <c r="DJ699" s="110"/>
      <c r="DK699" s="111"/>
      <c r="DL699" s="110"/>
    </row>
    <row r="700" spans="1:116" s="106" customFormat="1" x14ac:dyDescent="0.25">
      <c r="A700" s="53"/>
      <c r="DH700" s="110"/>
      <c r="DI700" s="110"/>
      <c r="DJ700" s="110"/>
      <c r="DK700" s="111"/>
      <c r="DL700" s="110"/>
    </row>
    <row r="701" spans="1:116" s="106" customFormat="1" x14ac:dyDescent="0.25">
      <c r="A701" s="53"/>
      <c r="DH701" s="110"/>
      <c r="DI701" s="110"/>
      <c r="DJ701" s="110"/>
      <c r="DK701" s="111"/>
      <c r="DL701" s="110"/>
    </row>
    <row r="702" spans="1:116" s="106" customFormat="1" x14ac:dyDescent="0.25">
      <c r="A702" s="53"/>
      <c r="DH702" s="110"/>
      <c r="DI702" s="110"/>
      <c r="DJ702" s="110"/>
      <c r="DK702" s="111"/>
      <c r="DL702" s="110"/>
    </row>
    <row r="703" spans="1:116" s="106" customFormat="1" x14ac:dyDescent="0.25">
      <c r="A703" s="53"/>
      <c r="DH703" s="110"/>
      <c r="DI703" s="110"/>
      <c r="DJ703" s="110"/>
      <c r="DK703" s="111"/>
      <c r="DL703" s="110"/>
    </row>
    <row r="704" spans="1:116" s="106" customFormat="1" x14ac:dyDescent="0.25">
      <c r="A704" s="53"/>
      <c r="DH704" s="110"/>
      <c r="DI704" s="110"/>
      <c r="DJ704" s="110"/>
      <c r="DK704" s="111"/>
      <c r="DL704" s="110"/>
    </row>
    <row r="705" spans="1:116" s="106" customFormat="1" x14ac:dyDescent="0.25">
      <c r="A705" s="53"/>
      <c r="DH705" s="110"/>
      <c r="DI705" s="110"/>
      <c r="DJ705" s="110"/>
      <c r="DK705" s="111"/>
      <c r="DL705" s="110"/>
    </row>
    <row r="706" spans="1:116" s="106" customFormat="1" x14ac:dyDescent="0.25">
      <c r="A706" s="53"/>
      <c r="DH706" s="110"/>
      <c r="DI706" s="110"/>
      <c r="DJ706" s="110"/>
      <c r="DK706" s="111"/>
      <c r="DL706" s="110"/>
    </row>
    <row r="707" spans="1:116" s="106" customFormat="1" x14ac:dyDescent="0.25">
      <c r="A707" s="53"/>
      <c r="DH707" s="110"/>
      <c r="DI707" s="110"/>
      <c r="DJ707" s="110"/>
      <c r="DK707" s="111"/>
      <c r="DL707" s="110"/>
    </row>
    <row r="708" spans="1:116" s="106" customFormat="1" x14ac:dyDescent="0.25">
      <c r="A708" s="53"/>
      <c r="DH708" s="110"/>
      <c r="DI708" s="110"/>
      <c r="DJ708" s="110"/>
      <c r="DK708" s="111"/>
      <c r="DL708" s="110"/>
    </row>
    <row r="709" spans="1:116" s="106" customFormat="1" x14ac:dyDescent="0.25">
      <c r="A709" s="53"/>
      <c r="DH709" s="110"/>
      <c r="DI709" s="110"/>
      <c r="DJ709" s="110"/>
      <c r="DK709" s="111"/>
      <c r="DL709" s="110"/>
    </row>
    <row r="710" spans="1:116" s="106" customFormat="1" x14ac:dyDescent="0.25">
      <c r="A710" s="53"/>
      <c r="DH710" s="110"/>
      <c r="DI710" s="110"/>
      <c r="DJ710" s="110"/>
      <c r="DK710" s="111"/>
      <c r="DL710" s="110"/>
    </row>
    <row r="711" spans="1:116" s="106" customFormat="1" x14ac:dyDescent="0.25">
      <c r="A711" s="53"/>
      <c r="DH711" s="110"/>
      <c r="DI711" s="110"/>
      <c r="DJ711" s="110"/>
      <c r="DK711" s="111"/>
      <c r="DL711" s="110"/>
    </row>
    <row r="712" spans="1:116" s="106" customFormat="1" x14ac:dyDescent="0.25">
      <c r="A712" s="53"/>
      <c r="DH712" s="110"/>
      <c r="DI712" s="110"/>
      <c r="DJ712" s="110"/>
      <c r="DK712" s="111"/>
      <c r="DL712" s="110"/>
    </row>
    <row r="713" spans="1:116" s="106" customFormat="1" x14ac:dyDescent="0.25">
      <c r="A713" s="53"/>
      <c r="DH713" s="110"/>
      <c r="DI713" s="110"/>
      <c r="DJ713" s="110"/>
      <c r="DK713" s="111"/>
      <c r="DL713" s="110"/>
    </row>
    <row r="714" spans="1:116" s="106" customFormat="1" x14ac:dyDescent="0.25">
      <c r="A714" s="53"/>
      <c r="DH714" s="110"/>
      <c r="DI714" s="110"/>
      <c r="DJ714" s="110"/>
      <c r="DK714" s="111"/>
      <c r="DL714" s="110"/>
    </row>
    <row r="715" spans="1:116" s="106" customFormat="1" x14ac:dyDescent="0.25">
      <c r="A715" s="53"/>
      <c r="DH715" s="110"/>
      <c r="DI715" s="110"/>
      <c r="DJ715" s="110"/>
      <c r="DK715" s="111"/>
      <c r="DL715" s="110"/>
    </row>
    <row r="716" spans="1:116" s="106" customFormat="1" x14ac:dyDescent="0.25">
      <c r="A716" s="53"/>
      <c r="DH716" s="110"/>
      <c r="DI716" s="110"/>
      <c r="DJ716" s="110"/>
      <c r="DK716" s="111"/>
      <c r="DL716" s="110"/>
    </row>
    <row r="717" spans="1:116" s="106" customFormat="1" x14ac:dyDescent="0.25">
      <c r="A717" s="53"/>
      <c r="DH717" s="110"/>
      <c r="DI717" s="110"/>
      <c r="DJ717" s="110"/>
      <c r="DK717" s="111"/>
      <c r="DL717" s="110"/>
    </row>
    <row r="718" spans="1:116" s="106" customFormat="1" x14ac:dyDescent="0.25">
      <c r="A718" s="53"/>
      <c r="DH718" s="110"/>
      <c r="DI718" s="110"/>
      <c r="DJ718" s="110"/>
      <c r="DK718" s="111"/>
      <c r="DL718" s="110"/>
    </row>
    <row r="719" spans="1:116" s="106" customFormat="1" x14ac:dyDescent="0.25">
      <c r="A719" s="53"/>
      <c r="DH719" s="110"/>
      <c r="DI719" s="110"/>
      <c r="DJ719" s="110"/>
      <c r="DK719" s="111"/>
      <c r="DL719" s="110"/>
    </row>
    <row r="720" spans="1:116" s="106" customFormat="1" x14ac:dyDescent="0.25">
      <c r="A720" s="53"/>
      <c r="DH720" s="110"/>
      <c r="DI720" s="110"/>
      <c r="DJ720" s="110"/>
      <c r="DK720" s="111"/>
      <c r="DL720" s="110"/>
    </row>
    <row r="721" spans="1:116" s="106" customFormat="1" x14ac:dyDescent="0.25">
      <c r="A721" s="53"/>
      <c r="DH721" s="110"/>
      <c r="DI721" s="110"/>
      <c r="DJ721" s="110"/>
      <c r="DK721" s="111"/>
      <c r="DL721" s="110"/>
    </row>
    <row r="722" spans="1:116" s="106" customFormat="1" x14ac:dyDescent="0.25">
      <c r="A722" s="53"/>
      <c r="DH722" s="110"/>
      <c r="DI722" s="110"/>
      <c r="DJ722" s="110"/>
      <c r="DK722" s="111"/>
      <c r="DL722" s="110"/>
    </row>
    <row r="723" spans="1:116" s="106" customFormat="1" x14ac:dyDescent="0.25">
      <c r="A723" s="53"/>
      <c r="DH723" s="110"/>
      <c r="DI723" s="110"/>
      <c r="DJ723" s="110"/>
      <c r="DK723" s="111"/>
      <c r="DL723" s="110"/>
    </row>
    <row r="724" spans="1:116" s="106" customFormat="1" x14ac:dyDescent="0.25">
      <c r="A724" s="53"/>
      <c r="DH724" s="110"/>
      <c r="DI724" s="110"/>
      <c r="DJ724" s="110"/>
      <c r="DK724" s="111"/>
      <c r="DL724" s="110"/>
    </row>
    <row r="725" spans="1:116" s="106" customFormat="1" x14ac:dyDescent="0.25">
      <c r="A725" s="53"/>
      <c r="DH725" s="110"/>
      <c r="DI725" s="110"/>
      <c r="DJ725" s="110"/>
      <c r="DK725" s="111"/>
      <c r="DL725" s="110"/>
    </row>
    <row r="726" spans="1:116" s="106" customFormat="1" x14ac:dyDescent="0.25">
      <c r="A726" s="53"/>
      <c r="DH726" s="110"/>
      <c r="DI726" s="110"/>
      <c r="DJ726" s="110"/>
      <c r="DK726" s="111"/>
      <c r="DL726" s="110"/>
    </row>
    <row r="727" spans="1:116" s="106" customFormat="1" x14ac:dyDescent="0.25">
      <c r="A727" s="53"/>
      <c r="DH727" s="110"/>
      <c r="DI727" s="110"/>
      <c r="DJ727" s="110"/>
      <c r="DK727" s="111"/>
      <c r="DL727" s="110"/>
    </row>
    <row r="728" spans="1:116" s="106" customFormat="1" x14ac:dyDescent="0.25">
      <c r="A728" s="53"/>
      <c r="DH728" s="110"/>
      <c r="DI728" s="110"/>
      <c r="DJ728" s="110"/>
      <c r="DK728" s="111"/>
      <c r="DL728" s="110"/>
    </row>
    <row r="729" spans="1:116" s="106" customFormat="1" x14ac:dyDescent="0.25">
      <c r="A729" s="53"/>
      <c r="DH729" s="110"/>
      <c r="DI729" s="110"/>
      <c r="DJ729" s="110"/>
      <c r="DK729" s="111"/>
      <c r="DL729" s="110"/>
    </row>
    <row r="730" spans="1:116" s="106" customFormat="1" x14ac:dyDescent="0.25">
      <c r="A730" s="53"/>
      <c r="DH730" s="110"/>
      <c r="DI730" s="110"/>
      <c r="DJ730" s="110"/>
      <c r="DK730" s="111"/>
      <c r="DL730" s="110"/>
    </row>
    <row r="731" spans="1:116" s="106" customFormat="1" x14ac:dyDescent="0.25">
      <c r="A731" s="53"/>
      <c r="DH731" s="110"/>
      <c r="DI731" s="110"/>
      <c r="DJ731" s="110"/>
      <c r="DK731" s="111"/>
      <c r="DL731" s="110"/>
    </row>
    <row r="732" spans="1:116" s="106" customFormat="1" x14ac:dyDescent="0.25">
      <c r="A732" s="53"/>
      <c r="DH732" s="110"/>
      <c r="DI732" s="110"/>
      <c r="DJ732" s="110"/>
      <c r="DK732" s="111"/>
      <c r="DL732" s="110"/>
    </row>
    <row r="733" spans="1:116" s="106" customFormat="1" x14ac:dyDescent="0.25">
      <c r="A733" s="53"/>
      <c r="DH733" s="110"/>
      <c r="DI733" s="110"/>
      <c r="DJ733" s="110"/>
      <c r="DK733" s="111"/>
      <c r="DL733" s="110"/>
    </row>
    <row r="734" spans="1:116" s="106" customFormat="1" x14ac:dyDescent="0.25">
      <c r="A734" s="53"/>
      <c r="DH734" s="110"/>
      <c r="DI734" s="110"/>
      <c r="DJ734" s="110"/>
      <c r="DK734" s="111"/>
      <c r="DL734" s="110"/>
    </row>
    <row r="735" spans="1:116" s="106" customFormat="1" x14ac:dyDescent="0.25">
      <c r="A735" s="53"/>
      <c r="DH735" s="110"/>
      <c r="DI735" s="110"/>
      <c r="DJ735" s="110"/>
      <c r="DK735" s="111"/>
      <c r="DL735" s="110"/>
    </row>
    <row r="736" spans="1:116" s="106" customFormat="1" x14ac:dyDescent="0.25">
      <c r="A736" s="53"/>
      <c r="DH736" s="110"/>
      <c r="DI736" s="110"/>
      <c r="DJ736" s="110"/>
      <c r="DK736" s="111"/>
      <c r="DL736" s="110"/>
    </row>
    <row r="737" spans="1:116" s="106" customFormat="1" x14ac:dyDescent="0.25">
      <c r="A737" s="53"/>
      <c r="DH737" s="110"/>
      <c r="DI737" s="110"/>
      <c r="DJ737" s="110"/>
      <c r="DK737" s="111"/>
      <c r="DL737" s="110"/>
    </row>
    <row r="738" spans="1:116" s="106" customFormat="1" x14ac:dyDescent="0.25">
      <c r="A738" s="53"/>
      <c r="DH738" s="110"/>
      <c r="DI738" s="110"/>
      <c r="DJ738" s="110"/>
      <c r="DK738" s="111"/>
      <c r="DL738" s="110"/>
    </row>
    <row r="739" spans="1:116" s="106" customFormat="1" x14ac:dyDescent="0.25">
      <c r="A739" s="53"/>
      <c r="DH739" s="110"/>
      <c r="DI739" s="110"/>
      <c r="DJ739" s="110"/>
      <c r="DK739" s="111"/>
      <c r="DL739" s="110"/>
    </row>
    <row r="740" spans="1:116" s="106" customFormat="1" x14ac:dyDescent="0.25">
      <c r="A740" s="53"/>
      <c r="DH740" s="110"/>
      <c r="DI740" s="110"/>
      <c r="DJ740" s="110"/>
      <c r="DK740" s="111"/>
      <c r="DL740" s="110"/>
    </row>
    <row r="741" spans="1:116" s="106" customFormat="1" x14ac:dyDescent="0.25">
      <c r="A741" s="53"/>
      <c r="DH741" s="110"/>
      <c r="DI741" s="110"/>
      <c r="DJ741" s="110"/>
      <c r="DK741" s="111"/>
      <c r="DL741" s="110"/>
    </row>
    <row r="742" spans="1:116" s="106" customFormat="1" x14ac:dyDescent="0.25">
      <c r="A742" s="53"/>
      <c r="DH742" s="110"/>
      <c r="DI742" s="110"/>
      <c r="DJ742" s="110"/>
      <c r="DK742" s="111"/>
      <c r="DL742" s="110"/>
    </row>
    <row r="743" spans="1:116" s="106" customFormat="1" x14ac:dyDescent="0.25">
      <c r="A743" s="53"/>
      <c r="DH743" s="110"/>
      <c r="DI743" s="110"/>
      <c r="DJ743" s="110"/>
      <c r="DK743" s="111"/>
      <c r="DL743" s="110"/>
    </row>
    <row r="744" spans="1:116" s="106" customFormat="1" x14ac:dyDescent="0.25">
      <c r="A744" s="53"/>
      <c r="DH744" s="110"/>
      <c r="DI744" s="110"/>
      <c r="DJ744" s="110"/>
      <c r="DK744" s="111"/>
      <c r="DL744" s="110"/>
    </row>
    <row r="745" spans="1:116" s="106" customFormat="1" x14ac:dyDescent="0.25">
      <c r="A745" s="53"/>
      <c r="DH745" s="110"/>
      <c r="DI745" s="110"/>
      <c r="DJ745" s="110"/>
      <c r="DK745" s="111"/>
      <c r="DL745" s="110"/>
    </row>
    <row r="746" spans="1:116" s="106" customFormat="1" x14ac:dyDescent="0.25">
      <c r="A746" s="53"/>
      <c r="DH746" s="110"/>
      <c r="DI746" s="110"/>
      <c r="DJ746" s="110"/>
      <c r="DK746" s="111"/>
      <c r="DL746" s="110"/>
    </row>
    <row r="747" spans="1:116" s="106" customFormat="1" x14ac:dyDescent="0.25">
      <c r="A747" s="53"/>
      <c r="DH747" s="110"/>
      <c r="DI747" s="110"/>
      <c r="DJ747" s="110"/>
      <c r="DK747" s="111"/>
      <c r="DL747" s="110"/>
    </row>
    <row r="748" spans="1:116" s="106" customFormat="1" x14ac:dyDescent="0.25">
      <c r="A748" s="53"/>
      <c r="DH748" s="110"/>
      <c r="DI748" s="110"/>
      <c r="DJ748" s="110"/>
      <c r="DK748" s="111"/>
      <c r="DL748" s="110"/>
    </row>
    <row r="749" spans="1:116" s="106" customFormat="1" x14ac:dyDescent="0.25">
      <c r="A749" s="53"/>
      <c r="DH749" s="110"/>
      <c r="DI749" s="110"/>
      <c r="DJ749" s="110"/>
      <c r="DK749" s="111"/>
      <c r="DL749" s="110"/>
    </row>
    <row r="750" spans="1:116" s="106" customFormat="1" x14ac:dyDescent="0.25">
      <c r="A750" s="53"/>
      <c r="DH750" s="110"/>
      <c r="DI750" s="110"/>
      <c r="DJ750" s="110"/>
      <c r="DK750" s="111"/>
      <c r="DL750" s="110"/>
    </row>
    <row r="751" spans="1:116" s="106" customFormat="1" x14ac:dyDescent="0.25">
      <c r="A751" s="53"/>
      <c r="DH751" s="110"/>
      <c r="DI751" s="110"/>
      <c r="DJ751" s="110"/>
      <c r="DK751" s="111"/>
      <c r="DL751" s="110"/>
    </row>
    <row r="752" spans="1:116" s="106" customFormat="1" x14ac:dyDescent="0.25">
      <c r="A752" s="53"/>
      <c r="DH752" s="110"/>
      <c r="DI752" s="110"/>
      <c r="DJ752" s="110"/>
      <c r="DK752" s="111"/>
      <c r="DL752" s="110"/>
    </row>
    <row r="753" spans="1:116" s="106" customFormat="1" x14ac:dyDescent="0.25">
      <c r="A753" s="53"/>
      <c r="DH753" s="110"/>
      <c r="DI753" s="110"/>
      <c r="DJ753" s="110"/>
      <c r="DK753" s="111"/>
      <c r="DL753" s="110"/>
    </row>
    <row r="754" spans="1:116" s="106" customFormat="1" x14ac:dyDescent="0.25">
      <c r="A754" s="53"/>
      <c r="DH754" s="110"/>
      <c r="DI754" s="110"/>
      <c r="DJ754" s="110"/>
      <c r="DK754" s="111"/>
      <c r="DL754" s="110"/>
    </row>
    <row r="755" spans="1:116" s="106" customFormat="1" x14ac:dyDescent="0.25">
      <c r="A755" s="53"/>
      <c r="DH755" s="110"/>
      <c r="DI755" s="110"/>
      <c r="DJ755" s="110"/>
      <c r="DK755" s="111"/>
      <c r="DL755" s="110"/>
    </row>
    <row r="756" spans="1:116" s="106" customFormat="1" x14ac:dyDescent="0.25">
      <c r="A756" s="53"/>
      <c r="DH756" s="110"/>
      <c r="DI756" s="110"/>
      <c r="DJ756" s="110"/>
      <c r="DK756" s="111"/>
      <c r="DL756" s="110"/>
    </row>
    <row r="757" spans="1:116" s="106" customFormat="1" x14ac:dyDescent="0.25">
      <c r="A757" s="53"/>
      <c r="DH757" s="110"/>
      <c r="DI757" s="110"/>
      <c r="DJ757" s="110"/>
      <c r="DK757" s="111"/>
      <c r="DL757" s="110"/>
    </row>
    <row r="758" spans="1:116" s="106" customFormat="1" x14ac:dyDescent="0.25">
      <c r="A758" s="53"/>
      <c r="DH758" s="110"/>
      <c r="DI758" s="110"/>
      <c r="DJ758" s="110"/>
      <c r="DK758" s="111"/>
      <c r="DL758" s="110"/>
    </row>
    <row r="759" spans="1:116" s="106" customFormat="1" x14ac:dyDescent="0.25">
      <c r="A759" s="53"/>
      <c r="DH759" s="110"/>
      <c r="DI759" s="110"/>
      <c r="DJ759" s="110"/>
      <c r="DK759" s="111"/>
      <c r="DL759" s="110"/>
    </row>
    <row r="760" spans="1:116" s="106" customFormat="1" x14ac:dyDescent="0.25">
      <c r="A760" s="53"/>
      <c r="DH760" s="110"/>
      <c r="DI760" s="110"/>
      <c r="DJ760" s="110"/>
      <c r="DK760" s="111"/>
      <c r="DL760" s="110"/>
    </row>
    <row r="761" spans="1:116" s="106" customFormat="1" x14ac:dyDescent="0.25">
      <c r="A761" s="53"/>
      <c r="DH761" s="110"/>
      <c r="DI761" s="110"/>
      <c r="DJ761" s="110"/>
      <c r="DK761" s="111"/>
      <c r="DL761" s="110"/>
    </row>
    <row r="762" spans="1:116" s="106" customFormat="1" x14ac:dyDescent="0.25">
      <c r="A762" s="53"/>
      <c r="DH762" s="110"/>
      <c r="DI762" s="110"/>
      <c r="DJ762" s="110"/>
      <c r="DK762" s="111"/>
      <c r="DL762" s="110"/>
    </row>
    <row r="763" spans="1:116" s="106" customFormat="1" x14ac:dyDescent="0.25">
      <c r="A763" s="53"/>
      <c r="DH763" s="110"/>
      <c r="DI763" s="110"/>
      <c r="DJ763" s="110"/>
      <c r="DK763" s="111"/>
      <c r="DL763" s="110"/>
    </row>
    <row r="764" spans="1:116" s="106" customFormat="1" x14ac:dyDescent="0.25">
      <c r="A764" s="53"/>
      <c r="DH764" s="110"/>
      <c r="DI764" s="110"/>
      <c r="DJ764" s="110"/>
      <c r="DK764" s="111"/>
      <c r="DL764" s="110"/>
    </row>
    <row r="765" spans="1:116" s="106" customFormat="1" x14ac:dyDescent="0.25">
      <c r="A765" s="53"/>
      <c r="DH765" s="110"/>
      <c r="DI765" s="110"/>
      <c r="DJ765" s="110"/>
      <c r="DK765" s="111"/>
      <c r="DL765" s="110"/>
    </row>
    <row r="766" spans="1:116" s="106" customFormat="1" x14ac:dyDescent="0.25">
      <c r="A766" s="53"/>
      <c r="DH766" s="110"/>
      <c r="DI766" s="110"/>
      <c r="DJ766" s="110"/>
      <c r="DK766" s="111"/>
      <c r="DL766" s="110"/>
    </row>
    <row r="767" spans="1:116" s="106" customFormat="1" x14ac:dyDescent="0.25">
      <c r="A767" s="53"/>
      <c r="DH767" s="110"/>
      <c r="DI767" s="110"/>
      <c r="DJ767" s="110"/>
      <c r="DK767" s="111"/>
      <c r="DL767" s="110"/>
    </row>
    <row r="768" spans="1:116" s="106" customFormat="1" x14ac:dyDescent="0.25">
      <c r="A768" s="53"/>
      <c r="DH768" s="110"/>
      <c r="DI768" s="110"/>
      <c r="DJ768" s="110"/>
      <c r="DK768" s="111"/>
      <c r="DL768" s="110"/>
    </row>
    <row r="769" spans="1:116" s="106" customFormat="1" x14ac:dyDescent="0.25">
      <c r="A769" s="53"/>
      <c r="DH769" s="110"/>
      <c r="DI769" s="110"/>
      <c r="DJ769" s="110"/>
      <c r="DK769" s="111"/>
      <c r="DL769" s="110"/>
    </row>
    <row r="770" spans="1:116" s="106" customFormat="1" x14ac:dyDescent="0.25">
      <c r="A770" s="53"/>
      <c r="DH770" s="110"/>
      <c r="DI770" s="110"/>
      <c r="DJ770" s="110"/>
      <c r="DK770" s="111"/>
      <c r="DL770" s="110"/>
    </row>
    <row r="771" spans="1:116" s="106" customFormat="1" x14ac:dyDescent="0.25">
      <c r="A771" s="53"/>
      <c r="DH771" s="110"/>
      <c r="DI771" s="110"/>
      <c r="DJ771" s="110"/>
      <c r="DK771" s="111"/>
      <c r="DL771" s="110"/>
    </row>
    <row r="772" spans="1:116" s="106" customFormat="1" x14ac:dyDescent="0.25">
      <c r="A772" s="53"/>
      <c r="DH772" s="110"/>
      <c r="DI772" s="110"/>
      <c r="DJ772" s="110"/>
      <c r="DK772" s="111"/>
      <c r="DL772" s="110"/>
    </row>
    <row r="773" spans="1:116" s="106" customFormat="1" x14ac:dyDescent="0.25">
      <c r="A773" s="53"/>
      <c r="DH773" s="110"/>
      <c r="DI773" s="110"/>
      <c r="DJ773" s="110"/>
      <c r="DK773" s="111"/>
      <c r="DL773" s="110"/>
    </row>
    <row r="774" spans="1:116" s="106" customFormat="1" x14ac:dyDescent="0.25">
      <c r="A774" s="53"/>
      <c r="DH774" s="110"/>
      <c r="DI774" s="110"/>
      <c r="DJ774" s="110"/>
      <c r="DK774" s="111"/>
      <c r="DL774" s="110"/>
    </row>
    <row r="775" spans="1:116" s="106" customFormat="1" x14ac:dyDescent="0.25">
      <c r="A775" s="53"/>
      <c r="DH775" s="110"/>
      <c r="DI775" s="110"/>
      <c r="DJ775" s="110"/>
      <c r="DK775" s="111"/>
      <c r="DL775" s="110"/>
    </row>
    <row r="776" spans="1:116" s="106" customFormat="1" x14ac:dyDescent="0.25">
      <c r="A776" s="53"/>
      <c r="DH776" s="110"/>
      <c r="DI776" s="110"/>
      <c r="DJ776" s="110"/>
      <c r="DK776" s="111"/>
      <c r="DL776" s="110"/>
    </row>
    <row r="777" spans="1:116" s="106" customFormat="1" x14ac:dyDescent="0.25">
      <c r="A777" s="53"/>
      <c r="DH777" s="110"/>
      <c r="DI777" s="110"/>
      <c r="DJ777" s="110"/>
      <c r="DK777" s="111"/>
      <c r="DL777" s="110"/>
    </row>
    <row r="778" spans="1:116" s="106" customFormat="1" x14ac:dyDescent="0.25">
      <c r="A778" s="53"/>
      <c r="DH778" s="110"/>
      <c r="DI778" s="110"/>
      <c r="DJ778" s="110"/>
      <c r="DK778" s="111"/>
      <c r="DL778" s="110"/>
    </row>
    <row r="779" spans="1:116" s="106" customFormat="1" x14ac:dyDescent="0.25">
      <c r="A779" s="53"/>
      <c r="DH779" s="110"/>
      <c r="DI779" s="110"/>
      <c r="DJ779" s="110"/>
      <c r="DK779" s="111"/>
      <c r="DL779" s="110"/>
    </row>
    <row r="780" spans="1:116" s="106" customFormat="1" x14ac:dyDescent="0.25">
      <c r="A780" s="53"/>
      <c r="DH780" s="110"/>
      <c r="DI780" s="110"/>
      <c r="DJ780" s="110"/>
      <c r="DK780" s="111"/>
      <c r="DL780" s="110"/>
    </row>
    <row r="781" spans="1:116" s="106" customFormat="1" x14ac:dyDescent="0.25">
      <c r="A781" s="53"/>
      <c r="DH781" s="110"/>
      <c r="DI781" s="110"/>
      <c r="DJ781" s="110"/>
      <c r="DK781" s="111"/>
      <c r="DL781" s="110"/>
    </row>
    <row r="782" spans="1:116" s="106" customFormat="1" x14ac:dyDescent="0.25">
      <c r="A782" s="53"/>
      <c r="DH782" s="110"/>
      <c r="DI782" s="110"/>
      <c r="DJ782" s="110"/>
      <c r="DK782" s="111"/>
      <c r="DL782" s="110"/>
    </row>
    <row r="783" spans="1:116" s="106" customFormat="1" x14ac:dyDescent="0.25">
      <c r="A783" s="53"/>
      <c r="DH783" s="110"/>
      <c r="DI783" s="110"/>
      <c r="DJ783" s="110"/>
      <c r="DK783" s="111"/>
      <c r="DL783" s="110"/>
    </row>
    <row r="784" spans="1:116" s="106" customFormat="1" x14ac:dyDescent="0.25">
      <c r="A784" s="53"/>
      <c r="DH784" s="110"/>
      <c r="DI784" s="110"/>
      <c r="DJ784" s="110"/>
      <c r="DK784" s="111"/>
      <c r="DL784" s="110"/>
    </row>
    <row r="785" spans="1:116" s="106" customFormat="1" x14ac:dyDescent="0.25">
      <c r="A785" s="53"/>
      <c r="DH785" s="110"/>
      <c r="DI785" s="110"/>
      <c r="DJ785" s="110"/>
      <c r="DK785" s="111"/>
      <c r="DL785" s="110"/>
    </row>
    <row r="786" spans="1:116" s="106" customFormat="1" x14ac:dyDescent="0.25">
      <c r="A786" s="53"/>
      <c r="DH786" s="110"/>
      <c r="DI786" s="110"/>
      <c r="DJ786" s="110"/>
      <c r="DK786" s="111"/>
      <c r="DL786" s="110"/>
    </row>
    <row r="787" spans="1:116" s="106" customFormat="1" x14ac:dyDescent="0.25">
      <c r="A787" s="53"/>
      <c r="DH787" s="110"/>
      <c r="DI787" s="110"/>
      <c r="DJ787" s="110"/>
      <c r="DK787" s="111"/>
      <c r="DL787" s="110"/>
    </row>
    <row r="788" spans="1:116" s="106" customFormat="1" x14ac:dyDescent="0.25">
      <c r="A788" s="53"/>
      <c r="DH788" s="110"/>
      <c r="DI788" s="110"/>
      <c r="DJ788" s="110"/>
      <c r="DK788" s="111"/>
      <c r="DL788" s="110"/>
    </row>
    <row r="789" spans="1:116" s="106" customFormat="1" x14ac:dyDescent="0.25">
      <c r="A789" s="53"/>
      <c r="DH789" s="110"/>
      <c r="DI789" s="110"/>
      <c r="DJ789" s="110"/>
      <c r="DK789" s="111"/>
      <c r="DL789" s="110"/>
    </row>
    <row r="790" spans="1:116" s="106" customFormat="1" x14ac:dyDescent="0.25">
      <c r="A790" s="53"/>
      <c r="DH790" s="110"/>
      <c r="DI790" s="110"/>
      <c r="DJ790" s="110"/>
      <c r="DK790" s="111"/>
      <c r="DL790" s="110"/>
    </row>
    <row r="791" spans="1:116" s="106" customFormat="1" x14ac:dyDescent="0.25">
      <c r="A791" s="53"/>
      <c r="DH791" s="110"/>
      <c r="DI791" s="110"/>
      <c r="DJ791" s="110"/>
      <c r="DK791" s="111"/>
      <c r="DL791" s="110"/>
    </row>
    <row r="792" spans="1:116" s="106" customFormat="1" x14ac:dyDescent="0.25">
      <c r="A792" s="53"/>
      <c r="DH792" s="110"/>
      <c r="DI792" s="110"/>
      <c r="DJ792" s="110"/>
      <c r="DK792" s="111"/>
      <c r="DL792" s="110"/>
    </row>
    <row r="793" spans="1:116" s="106" customFormat="1" x14ac:dyDescent="0.25">
      <c r="A793" s="53"/>
      <c r="DH793" s="110"/>
      <c r="DI793" s="110"/>
      <c r="DJ793" s="110"/>
      <c r="DK793" s="111"/>
      <c r="DL793" s="110"/>
    </row>
    <row r="794" spans="1:116" s="106" customFormat="1" x14ac:dyDescent="0.25">
      <c r="A794" s="53"/>
      <c r="DH794" s="110"/>
      <c r="DI794" s="110"/>
      <c r="DJ794" s="110"/>
      <c r="DK794" s="111"/>
      <c r="DL794" s="110"/>
    </row>
    <row r="795" spans="1:116" s="106" customFormat="1" x14ac:dyDescent="0.25">
      <c r="A795" s="53"/>
      <c r="DH795" s="110"/>
      <c r="DI795" s="110"/>
      <c r="DJ795" s="110"/>
      <c r="DK795" s="111"/>
      <c r="DL795" s="110"/>
    </row>
    <row r="796" spans="1:116" s="106" customFormat="1" x14ac:dyDescent="0.25">
      <c r="A796" s="53"/>
      <c r="DH796" s="110"/>
      <c r="DI796" s="110"/>
      <c r="DJ796" s="110"/>
      <c r="DK796" s="111"/>
      <c r="DL796" s="110"/>
    </row>
    <row r="797" spans="1:116" s="106" customFormat="1" x14ac:dyDescent="0.25">
      <c r="A797" s="53"/>
      <c r="DH797" s="110"/>
      <c r="DI797" s="110"/>
      <c r="DJ797" s="110"/>
      <c r="DK797" s="111"/>
      <c r="DL797" s="110"/>
    </row>
    <row r="798" spans="1:116" s="106" customFormat="1" x14ac:dyDescent="0.25">
      <c r="A798" s="53"/>
      <c r="DH798" s="110"/>
      <c r="DI798" s="110"/>
      <c r="DJ798" s="110"/>
      <c r="DK798" s="111"/>
      <c r="DL798" s="110"/>
    </row>
    <row r="799" spans="1:116" s="106" customFormat="1" x14ac:dyDescent="0.25">
      <c r="A799" s="53"/>
      <c r="DH799" s="110"/>
      <c r="DI799" s="110"/>
      <c r="DJ799" s="110"/>
      <c r="DK799" s="111"/>
      <c r="DL799" s="110"/>
    </row>
    <row r="800" spans="1:116" s="106" customFormat="1" x14ac:dyDescent="0.25">
      <c r="A800" s="53"/>
      <c r="DH800" s="110"/>
      <c r="DI800" s="110"/>
      <c r="DJ800" s="110"/>
      <c r="DK800" s="111"/>
      <c r="DL800" s="110"/>
    </row>
    <row r="801" spans="1:116" s="106" customFormat="1" x14ac:dyDescent="0.25">
      <c r="A801" s="53"/>
      <c r="DH801" s="110"/>
      <c r="DI801" s="110"/>
      <c r="DJ801" s="110"/>
      <c r="DK801" s="111"/>
      <c r="DL801" s="110"/>
    </row>
    <row r="802" spans="1:116" s="106" customFormat="1" x14ac:dyDescent="0.25">
      <c r="A802" s="53"/>
      <c r="DH802" s="110"/>
      <c r="DI802" s="110"/>
      <c r="DJ802" s="110"/>
      <c r="DK802" s="111"/>
      <c r="DL802" s="110"/>
    </row>
    <row r="803" spans="1:116" s="106" customFormat="1" x14ac:dyDescent="0.25">
      <c r="A803" s="53"/>
      <c r="DH803" s="110"/>
      <c r="DI803" s="110"/>
      <c r="DJ803" s="110"/>
      <c r="DK803" s="111"/>
      <c r="DL803" s="110"/>
    </row>
    <row r="804" spans="1:116" s="106" customFormat="1" x14ac:dyDescent="0.25">
      <c r="A804" s="53"/>
      <c r="DH804" s="110"/>
      <c r="DI804" s="110"/>
      <c r="DJ804" s="110"/>
      <c r="DK804" s="111"/>
      <c r="DL804" s="110"/>
    </row>
    <row r="805" spans="1:116" s="106" customFormat="1" x14ac:dyDescent="0.25">
      <c r="A805" s="53"/>
      <c r="DH805" s="110"/>
      <c r="DI805" s="110"/>
      <c r="DJ805" s="110"/>
      <c r="DK805" s="111"/>
      <c r="DL805" s="110"/>
    </row>
    <row r="806" spans="1:116" s="106" customFormat="1" x14ac:dyDescent="0.25">
      <c r="A806" s="53"/>
      <c r="DH806" s="110"/>
      <c r="DI806" s="110"/>
      <c r="DJ806" s="110"/>
      <c r="DK806" s="111"/>
      <c r="DL806" s="110"/>
    </row>
    <row r="807" spans="1:116" s="106" customFormat="1" x14ac:dyDescent="0.25">
      <c r="A807" s="53"/>
      <c r="DH807" s="110"/>
      <c r="DI807" s="110"/>
      <c r="DJ807" s="110"/>
      <c r="DK807" s="111"/>
      <c r="DL807" s="110"/>
    </row>
    <row r="808" spans="1:116" s="106" customFormat="1" x14ac:dyDescent="0.25">
      <c r="A808" s="53"/>
      <c r="DH808" s="110"/>
      <c r="DI808" s="110"/>
      <c r="DJ808" s="110"/>
      <c r="DK808" s="111"/>
      <c r="DL808" s="110"/>
    </row>
    <row r="809" spans="1:116" s="106" customFormat="1" x14ac:dyDescent="0.25">
      <c r="A809" s="53"/>
      <c r="DH809" s="110"/>
      <c r="DI809" s="110"/>
      <c r="DJ809" s="110"/>
      <c r="DK809" s="111"/>
      <c r="DL809" s="110"/>
    </row>
    <row r="810" spans="1:116" s="106" customFormat="1" x14ac:dyDescent="0.25">
      <c r="A810" s="53"/>
      <c r="DH810" s="110"/>
      <c r="DI810" s="110"/>
      <c r="DJ810" s="110"/>
      <c r="DK810" s="111"/>
      <c r="DL810" s="110"/>
    </row>
    <row r="811" spans="1:116" s="106" customFormat="1" x14ac:dyDescent="0.25">
      <c r="A811" s="53"/>
      <c r="DH811" s="110"/>
      <c r="DI811" s="110"/>
      <c r="DJ811" s="110"/>
      <c r="DK811" s="111"/>
      <c r="DL811" s="110"/>
    </row>
    <row r="812" spans="1:116" s="106" customFormat="1" x14ac:dyDescent="0.25">
      <c r="A812" s="53"/>
      <c r="DH812" s="110"/>
      <c r="DI812" s="110"/>
      <c r="DJ812" s="110"/>
      <c r="DK812" s="111"/>
      <c r="DL812" s="110"/>
    </row>
    <row r="813" spans="1:116" s="106" customFormat="1" x14ac:dyDescent="0.25">
      <c r="A813" s="53"/>
      <c r="DH813" s="110"/>
      <c r="DI813" s="110"/>
      <c r="DJ813" s="110"/>
      <c r="DK813" s="111"/>
      <c r="DL813" s="110"/>
    </row>
    <row r="814" spans="1:116" s="106" customFormat="1" x14ac:dyDescent="0.25">
      <c r="A814" s="53"/>
      <c r="DH814" s="110"/>
      <c r="DI814" s="110"/>
      <c r="DJ814" s="110"/>
      <c r="DK814" s="111"/>
      <c r="DL814" s="110"/>
    </row>
    <row r="815" spans="1:116" s="106" customFormat="1" x14ac:dyDescent="0.25">
      <c r="A815" s="53"/>
      <c r="DH815" s="110"/>
      <c r="DI815" s="110"/>
      <c r="DJ815" s="110"/>
      <c r="DK815" s="111"/>
      <c r="DL815" s="110"/>
    </row>
    <row r="816" spans="1:116" s="106" customFormat="1" x14ac:dyDescent="0.25">
      <c r="A816" s="53"/>
      <c r="DH816" s="110"/>
      <c r="DI816" s="110"/>
      <c r="DJ816" s="110"/>
      <c r="DK816" s="111"/>
      <c r="DL816" s="110"/>
    </row>
    <row r="817" spans="1:116" s="106" customFormat="1" x14ac:dyDescent="0.25">
      <c r="A817" s="53"/>
      <c r="DH817" s="110"/>
      <c r="DI817" s="110"/>
      <c r="DJ817" s="110"/>
      <c r="DK817" s="111"/>
      <c r="DL817" s="110"/>
    </row>
    <row r="818" spans="1:116" s="106" customFormat="1" x14ac:dyDescent="0.25">
      <c r="A818" s="53"/>
      <c r="DH818" s="110"/>
      <c r="DI818" s="110"/>
      <c r="DJ818" s="110"/>
      <c r="DK818" s="111"/>
      <c r="DL818" s="110"/>
    </row>
    <row r="819" spans="1:116" s="106" customFormat="1" x14ac:dyDescent="0.25">
      <c r="A819" s="53"/>
      <c r="DH819" s="110"/>
      <c r="DI819" s="110"/>
      <c r="DJ819" s="110"/>
      <c r="DK819" s="111"/>
      <c r="DL819" s="110"/>
    </row>
    <row r="820" spans="1:116" s="106" customFormat="1" x14ac:dyDescent="0.25">
      <c r="A820" s="53"/>
      <c r="DH820" s="110"/>
      <c r="DI820" s="110"/>
      <c r="DJ820" s="110"/>
      <c r="DK820" s="111"/>
      <c r="DL820" s="110"/>
    </row>
    <row r="821" spans="1:116" s="106" customFormat="1" x14ac:dyDescent="0.25">
      <c r="A821" s="53"/>
      <c r="DH821" s="110"/>
      <c r="DI821" s="110"/>
      <c r="DJ821" s="110"/>
      <c r="DK821" s="111"/>
      <c r="DL821" s="110"/>
    </row>
    <row r="822" spans="1:116" s="106" customFormat="1" x14ac:dyDescent="0.25">
      <c r="A822" s="53"/>
      <c r="DH822" s="110"/>
      <c r="DI822" s="110"/>
      <c r="DJ822" s="110"/>
      <c r="DK822" s="111"/>
      <c r="DL822" s="110"/>
    </row>
    <row r="823" spans="1:116" s="106" customFormat="1" x14ac:dyDescent="0.25">
      <c r="A823" s="53"/>
      <c r="DH823" s="110"/>
      <c r="DI823" s="110"/>
      <c r="DJ823" s="110"/>
      <c r="DK823" s="111"/>
      <c r="DL823" s="110"/>
    </row>
    <row r="824" spans="1:116" s="106" customFormat="1" x14ac:dyDescent="0.25">
      <c r="A824" s="53"/>
      <c r="DH824" s="110"/>
      <c r="DI824" s="110"/>
      <c r="DJ824" s="110"/>
      <c r="DK824" s="111"/>
      <c r="DL824" s="110"/>
    </row>
    <row r="825" spans="1:116" s="106" customFormat="1" x14ac:dyDescent="0.25">
      <c r="A825" s="53"/>
      <c r="DH825" s="110"/>
      <c r="DI825" s="110"/>
      <c r="DJ825" s="110"/>
      <c r="DK825" s="111"/>
      <c r="DL825" s="110"/>
    </row>
    <row r="826" spans="1:116" s="106" customFormat="1" x14ac:dyDescent="0.25">
      <c r="A826" s="53"/>
      <c r="DH826" s="110"/>
      <c r="DI826" s="110"/>
      <c r="DJ826" s="110"/>
      <c r="DK826" s="111"/>
      <c r="DL826" s="110"/>
    </row>
    <row r="827" spans="1:116" s="106" customFormat="1" x14ac:dyDescent="0.25">
      <c r="A827" s="53"/>
      <c r="DH827" s="110"/>
      <c r="DI827" s="110"/>
      <c r="DJ827" s="110"/>
      <c r="DK827" s="111"/>
      <c r="DL827" s="110"/>
    </row>
    <row r="828" spans="1:116" s="106" customFormat="1" x14ac:dyDescent="0.25">
      <c r="A828" s="53"/>
      <c r="DH828" s="110"/>
      <c r="DI828" s="110"/>
      <c r="DJ828" s="110"/>
      <c r="DK828" s="111"/>
      <c r="DL828" s="110"/>
    </row>
    <row r="829" spans="1:116" s="106" customFormat="1" x14ac:dyDescent="0.25">
      <c r="A829" s="53"/>
      <c r="DH829" s="110"/>
      <c r="DI829" s="110"/>
      <c r="DJ829" s="110"/>
      <c r="DK829" s="111"/>
      <c r="DL829" s="110"/>
    </row>
    <row r="830" spans="1:116" s="106" customFormat="1" x14ac:dyDescent="0.25">
      <c r="A830" s="53"/>
      <c r="DH830" s="110"/>
      <c r="DI830" s="110"/>
      <c r="DJ830" s="110"/>
      <c r="DK830" s="111"/>
      <c r="DL830" s="110"/>
    </row>
    <row r="831" spans="1:116" s="106" customFormat="1" x14ac:dyDescent="0.25">
      <c r="A831" s="53"/>
      <c r="DH831" s="110"/>
      <c r="DI831" s="110"/>
      <c r="DJ831" s="110"/>
      <c r="DK831" s="111"/>
      <c r="DL831" s="110"/>
    </row>
    <row r="832" spans="1:116" s="106" customFormat="1" x14ac:dyDescent="0.25">
      <c r="A832" s="53"/>
      <c r="DH832" s="110"/>
      <c r="DI832" s="110"/>
      <c r="DJ832" s="110"/>
      <c r="DK832" s="111"/>
      <c r="DL832" s="110"/>
    </row>
    <row r="833" spans="1:116" s="106" customFormat="1" x14ac:dyDescent="0.25">
      <c r="A833" s="53"/>
      <c r="DH833" s="110"/>
      <c r="DI833" s="110"/>
      <c r="DJ833" s="110"/>
      <c r="DK833" s="111"/>
      <c r="DL833" s="110"/>
    </row>
    <row r="834" spans="1:116" s="106" customFormat="1" x14ac:dyDescent="0.25">
      <c r="A834" s="53"/>
      <c r="DH834" s="110"/>
      <c r="DI834" s="110"/>
      <c r="DJ834" s="110"/>
      <c r="DK834" s="111"/>
      <c r="DL834" s="110"/>
    </row>
    <row r="835" spans="1:116" s="106" customFormat="1" x14ac:dyDescent="0.25">
      <c r="A835" s="53"/>
      <c r="DH835" s="110"/>
      <c r="DI835" s="110"/>
      <c r="DJ835" s="110"/>
      <c r="DK835" s="111"/>
      <c r="DL835" s="110"/>
    </row>
    <row r="836" spans="1:116" s="106" customFormat="1" x14ac:dyDescent="0.25">
      <c r="A836" s="53"/>
      <c r="DH836" s="110"/>
      <c r="DI836" s="110"/>
      <c r="DJ836" s="110"/>
      <c r="DK836" s="111"/>
      <c r="DL836" s="110"/>
    </row>
    <row r="837" spans="1:116" s="106" customFormat="1" x14ac:dyDescent="0.25">
      <c r="A837" s="53"/>
      <c r="DH837" s="110"/>
      <c r="DI837" s="110"/>
      <c r="DJ837" s="110"/>
      <c r="DK837" s="111"/>
      <c r="DL837" s="110"/>
    </row>
    <row r="838" spans="1:116" s="106" customFormat="1" x14ac:dyDescent="0.25">
      <c r="A838" s="53"/>
      <c r="DH838" s="110"/>
      <c r="DI838" s="110"/>
      <c r="DJ838" s="110"/>
      <c r="DK838" s="111"/>
      <c r="DL838" s="110"/>
    </row>
    <row r="839" spans="1:116" s="106" customFormat="1" x14ac:dyDescent="0.25">
      <c r="A839" s="53"/>
      <c r="DH839" s="110"/>
      <c r="DI839" s="110"/>
      <c r="DJ839" s="110"/>
      <c r="DK839" s="111"/>
      <c r="DL839" s="110"/>
    </row>
    <row r="840" spans="1:116" s="106" customFormat="1" x14ac:dyDescent="0.25">
      <c r="A840" s="53"/>
      <c r="DH840" s="110"/>
      <c r="DI840" s="110"/>
      <c r="DJ840" s="110"/>
      <c r="DK840" s="111"/>
      <c r="DL840" s="110"/>
    </row>
    <row r="841" spans="1:116" s="106" customFormat="1" x14ac:dyDescent="0.25">
      <c r="A841" s="53"/>
      <c r="DH841" s="110"/>
      <c r="DI841" s="110"/>
      <c r="DJ841" s="110"/>
      <c r="DK841" s="111"/>
      <c r="DL841" s="110"/>
    </row>
    <row r="842" spans="1:116" s="106" customFormat="1" x14ac:dyDescent="0.25">
      <c r="A842" s="53"/>
      <c r="DH842" s="110"/>
      <c r="DI842" s="110"/>
      <c r="DJ842" s="110"/>
      <c r="DK842" s="111"/>
      <c r="DL842" s="110"/>
    </row>
    <row r="843" spans="1:116" s="106" customFormat="1" x14ac:dyDescent="0.25">
      <c r="A843" s="53"/>
      <c r="DH843" s="110"/>
      <c r="DI843" s="110"/>
      <c r="DJ843" s="110"/>
      <c r="DK843" s="111"/>
      <c r="DL843" s="110"/>
    </row>
    <row r="844" spans="1:116" s="106" customFormat="1" x14ac:dyDescent="0.25">
      <c r="A844" s="53"/>
      <c r="DH844" s="110"/>
      <c r="DI844" s="110"/>
      <c r="DJ844" s="110"/>
      <c r="DK844" s="111"/>
      <c r="DL844" s="110"/>
    </row>
    <row r="845" spans="1:116" s="106" customFormat="1" x14ac:dyDescent="0.25">
      <c r="A845" s="53"/>
      <c r="DH845" s="110"/>
      <c r="DI845" s="110"/>
      <c r="DJ845" s="110"/>
      <c r="DK845" s="111"/>
      <c r="DL845" s="110"/>
    </row>
    <row r="846" spans="1:116" s="106" customFormat="1" x14ac:dyDescent="0.25">
      <c r="A846" s="53"/>
      <c r="DH846" s="110"/>
      <c r="DI846" s="110"/>
      <c r="DJ846" s="110"/>
      <c r="DK846" s="111"/>
      <c r="DL846" s="110"/>
    </row>
    <row r="847" spans="1:116" s="106" customFormat="1" x14ac:dyDescent="0.25">
      <c r="A847" s="53"/>
      <c r="DH847" s="110"/>
      <c r="DI847" s="110"/>
      <c r="DJ847" s="110"/>
      <c r="DK847" s="111"/>
      <c r="DL847" s="110"/>
    </row>
    <row r="848" spans="1:116" s="106" customFormat="1" x14ac:dyDescent="0.25">
      <c r="A848" s="53"/>
      <c r="DH848" s="110"/>
      <c r="DI848" s="110"/>
      <c r="DJ848" s="110"/>
      <c r="DK848" s="111"/>
      <c r="DL848" s="110"/>
    </row>
    <row r="849" spans="1:116" s="106" customFormat="1" x14ac:dyDescent="0.25">
      <c r="A849" s="53"/>
      <c r="DH849" s="110"/>
      <c r="DI849" s="110"/>
      <c r="DJ849" s="110"/>
      <c r="DK849" s="111"/>
      <c r="DL849" s="110"/>
    </row>
    <row r="850" spans="1:116" s="106" customFormat="1" x14ac:dyDescent="0.25">
      <c r="A850" s="53"/>
      <c r="DH850" s="110"/>
      <c r="DI850" s="110"/>
      <c r="DJ850" s="110"/>
      <c r="DK850" s="111"/>
      <c r="DL850" s="110"/>
    </row>
    <row r="851" spans="1:116" s="106" customFormat="1" x14ac:dyDescent="0.25">
      <c r="A851" s="53"/>
      <c r="DH851" s="110"/>
      <c r="DI851" s="110"/>
      <c r="DJ851" s="110"/>
      <c r="DK851" s="111"/>
      <c r="DL851" s="110"/>
    </row>
    <row r="852" spans="1:116" s="106" customFormat="1" x14ac:dyDescent="0.25">
      <c r="A852" s="53"/>
      <c r="DH852" s="110"/>
      <c r="DI852" s="110"/>
      <c r="DJ852" s="110"/>
      <c r="DK852" s="111"/>
      <c r="DL852" s="110"/>
    </row>
    <row r="853" spans="1:116" s="106" customFormat="1" x14ac:dyDescent="0.25">
      <c r="A853" s="53"/>
      <c r="DH853" s="110"/>
      <c r="DI853" s="110"/>
      <c r="DJ853" s="110"/>
      <c r="DK853" s="111"/>
      <c r="DL853" s="110"/>
    </row>
    <row r="854" spans="1:116" s="106" customFormat="1" x14ac:dyDescent="0.25">
      <c r="A854" s="53"/>
      <c r="DH854" s="110"/>
      <c r="DI854" s="110"/>
      <c r="DJ854" s="110"/>
      <c r="DK854" s="111"/>
      <c r="DL854" s="110"/>
    </row>
    <row r="855" spans="1:116" s="106" customFormat="1" x14ac:dyDescent="0.25">
      <c r="A855" s="53"/>
      <c r="DH855" s="110"/>
      <c r="DI855" s="110"/>
      <c r="DJ855" s="110"/>
      <c r="DK855" s="111"/>
      <c r="DL855" s="110"/>
    </row>
    <row r="856" spans="1:116" s="106" customFormat="1" x14ac:dyDescent="0.25">
      <c r="A856" s="53"/>
      <c r="DH856" s="110"/>
      <c r="DI856" s="110"/>
      <c r="DJ856" s="110"/>
      <c r="DK856" s="111"/>
      <c r="DL856" s="110"/>
    </row>
    <row r="857" spans="1:116" s="106" customFormat="1" x14ac:dyDescent="0.25">
      <c r="A857" s="53"/>
      <c r="DH857" s="110"/>
      <c r="DI857" s="110"/>
      <c r="DJ857" s="110"/>
      <c r="DK857" s="111"/>
      <c r="DL857" s="110"/>
    </row>
    <row r="858" spans="1:116" s="106" customFormat="1" x14ac:dyDescent="0.25">
      <c r="A858" s="53"/>
      <c r="DH858" s="110"/>
      <c r="DI858" s="110"/>
      <c r="DJ858" s="110"/>
      <c r="DK858" s="111"/>
      <c r="DL858" s="110"/>
    </row>
    <row r="859" spans="1:116" s="106" customFormat="1" x14ac:dyDescent="0.25">
      <c r="A859" s="53"/>
      <c r="DH859" s="110"/>
      <c r="DI859" s="110"/>
      <c r="DJ859" s="110"/>
      <c r="DK859" s="111"/>
      <c r="DL859" s="110"/>
    </row>
    <row r="860" spans="1:116" s="106" customFormat="1" x14ac:dyDescent="0.25">
      <c r="A860" s="53"/>
      <c r="DH860" s="110"/>
      <c r="DI860" s="110"/>
      <c r="DJ860" s="110"/>
      <c r="DK860" s="111"/>
      <c r="DL860" s="110"/>
    </row>
    <row r="861" spans="1:116" s="106" customFormat="1" x14ac:dyDescent="0.25">
      <c r="A861" s="53"/>
      <c r="DH861" s="110"/>
      <c r="DI861" s="110"/>
      <c r="DJ861" s="110"/>
      <c r="DK861" s="111"/>
      <c r="DL861" s="110"/>
    </row>
    <row r="862" spans="1:116" s="106" customFormat="1" x14ac:dyDescent="0.25">
      <c r="A862" s="53"/>
      <c r="DH862" s="110"/>
      <c r="DI862" s="110"/>
      <c r="DJ862" s="110"/>
      <c r="DK862" s="111"/>
      <c r="DL862" s="110"/>
    </row>
    <row r="863" spans="1:116" s="106" customFormat="1" x14ac:dyDescent="0.25">
      <c r="A863" s="53"/>
      <c r="DH863" s="110"/>
      <c r="DI863" s="110"/>
      <c r="DJ863" s="110"/>
      <c r="DK863" s="111"/>
      <c r="DL863" s="110"/>
    </row>
    <row r="864" spans="1:116" s="106" customFormat="1" x14ac:dyDescent="0.25">
      <c r="A864" s="53"/>
      <c r="DH864" s="110"/>
      <c r="DI864" s="110"/>
      <c r="DJ864" s="110"/>
      <c r="DK864" s="111"/>
      <c r="DL864" s="110"/>
    </row>
    <row r="865" spans="1:116" s="106" customFormat="1" x14ac:dyDescent="0.25">
      <c r="A865" s="53"/>
      <c r="DH865" s="110"/>
      <c r="DI865" s="110"/>
      <c r="DJ865" s="110"/>
      <c r="DK865" s="111"/>
      <c r="DL865" s="110"/>
    </row>
    <row r="866" spans="1:116" s="106" customFormat="1" x14ac:dyDescent="0.25">
      <c r="A866" s="53"/>
      <c r="DH866" s="110"/>
      <c r="DI866" s="110"/>
      <c r="DJ866" s="110"/>
      <c r="DK866" s="111"/>
      <c r="DL866" s="110"/>
    </row>
    <row r="867" spans="1:116" s="106" customFormat="1" x14ac:dyDescent="0.25">
      <c r="A867" s="53"/>
      <c r="DH867" s="110"/>
      <c r="DI867" s="110"/>
      <c r="DJ867" s="110"/>
      <c r="DK867" s="111"/>
      <c r="DL867" s="110"/>
    </row>
    <row r="868" spans="1:116" s="106" customFormat="1" x14ac:dyDescent="0.25">
      <c r="A868" s="53"/>
      <c r="DH868" s="110"/>
      <c r="DI868" s="110"/>
      <c r="DJ868" s="110"/>
      <c r="DK868" s="111"/>
      <c r="DL868" s="110"/>
    </row>
    <row r="869" spans="1:116" s="106" customFormat="1" x14ac:dyDescent="0.25">
      <c r="A869" s="53"/>
      <c r="DH869" s="110"/>
      <c r="DI869" s="110"/>
      <c r="DJ869" s="110"/>
      <c r="DK869" s="111"/>
      <c r="DL869" s="110"/>
    </row>
    <row r="870" spans="1:116" s="106" customFormat="1" x14ac:dyDescent="0.25">
      <c r="A870" s="53"/>
      <c r="DH870" s="110"/>
      <c r="DI870" s="110"/>
      <c r="DJ870" s="110"/>
      <c r="DK870" s="111"/>
      <c r="DL870" s="110"/>
    </row>
    <row r="871" spans="1:116" s="106" customFormat="1" x14ac:dyDescent="0.25">
      <c r="A871" s="53"/>
      <c r="DH871" s="110"/>
      <c r="DI871" s="110"/>
      <c r="DJ871" s="110"/>
      <c r="DK871" s="111"/>
      <c r="DL871" s="110"/>
    </row>
    <row r="872" spans="1:116" s="106" customFormat="1" x14ac:dyDescent="0.25">
      <c r="A872" s="53"/>
      <c r="DH872" s="110"/>
      <c r="DI872" s="110"/>
      <c r="DJ872" s="110"/>
      <c r="DK872" s="111"/>
      <c r="DL872" s="110"/>
    </row>
    <row r="873" spans="1:116" s="106" customFormat="1" x14ac:dyDescent="0.25">
      <c r="A873" s="53"/>
      <c r="DH873" s="110"/>
      <c r="DI873" s="110"/>
      <c r="DJ873" s="110"/>
      <c r="DK873" s="111"/>
      <c r="DL873" s="110"/>
    </row>
    <row r="874" spans="1:116" s="106" customFormat="1" x14ac:dyDescent="0.25">
      <c r="A874" s="53"/>
      <c r="DH874" s="110"/>
      <c r="DI874" s="110"/>
      <c r="DJ874" s="110"/>
      <c r="DK874" s="111"/>
      <c r="DL874" s="110"/>
    </row>
    <row r="875" spans="1:116" s="106" customFormat="1" x14ac:dyDescent="0.25">
      <c r="A875" s="53"/>
      <c r="DH875" s="110"/>
      <c r="DI875" s="110"/>
      <c r="DJ875" s="110"/>
      <c r="DK875" s="111"/>
      <c r="DL875" s="110"/>
    </row>
    <row r="876" spans="1:116" s="106" customFormat="1" x14ac:dyDescent="0.25">
      <c r="A876" s="53"/>
      <c r="DH876" s="110"/>
      <c r="DI876" s="110"/>
      <c r="DJ876" s="110"/>
      <c r="DK876" s="111"/>
      <c r="DL876" s="110"/>
    </row>
    <row r="877" spans="1:116" s="106" customFormat="1" x14ac:dyDescent="0.25">
      <c r="A877" s="53"/>
      <c r="DH877" s="110"/>
      <c r="DI877" s="110"/>
      <c r="DJ877" s="110"/>
      <c r="DK877" s="111"/>
      <c r="DL877" s="110"/>
    </row>
    <row r="878" spans="1:116" s="106" customFormat="1" x14ac:dyDescent="0.25">
      <c r="A878" s="53"/>
      <c r="DH878" s="110"/>
      <c r="DI878" s="110"/>
      <c r="DJ878" s="110"/>
      <c r="DK878" s="111"/>
      <c r="DL878" s="110"/>
    </row>
    <row r="879" spans="1:116" s="106" customFormat="1" x14ac:dyDescent="0.25">
      <c r="A879" s="53"/>
      <c r="DH879" s="110"/>
      <c r="DI879" s="110"/>
      <c r="DJ879" s="110"/>
      <c r="DK879" s="111"/>
      <c r="DL879" s="110"/>
    </row>
    <row r="880" spans="1:116" s="106" customFormat="1" x14ac:dyDescent="0.25">
      <c r="A880" s="53"/>
      <c r="DH880" s="110"/>
      <c r="DI880" s="110"/>
      <c r="DJ880" s="110"/>
      <c r="DK880" s="111"/>
      <c r="DL880" s="110"/>
    </row>
    <row r="881" spans="1:116" s="106" customFormat="1" x14ac:dyDescent="0.25">
      <c r="A881" s="53"/>
      <c r="DH881" s="110"/>
      <c r="DI881" s="110"/>
      <c r="DJ881" s="110"/>
      <c r="DK881" s="111"/>
      <c r="DL881" s="110"/>
    </row>
    <row r="882" spans="1:116" s="106" customFormat="1" x14ac:dyDescent="0.25">
      <c r="A882" s="53"/>
      <c r="DH882" s="110"/>
      <c r="DI882" s="110"/>
      <c r="DJ882" s="110"/>
      <c r="DK882" s="111"/>
      <c r="DL882" s="110"/>
    </row>
    <row r="883" spans="1:116" s="106" customFormat="1" x14ac:dyDescent="0.25">
      <c r="A883" s="53"/>
      <c r="DH883" s="110"/>
      <c r="DI883" s="110"/>
      <c r="DJ883" s="110"/>
      <c r="DK883" s="111"/>
      <c r="DL883" s="110"/>
    </row>
    <row r="884" spans="1:116" s="106" customFormat="1" x14ac:dyDescent="0.25">
      <c r="A884" s="53"/>
      <c r="DH884" s="110"/>
      <c r="DI884" s="110"/>
      <c r="DJ884" s="110"/>
      <c r="DK884" s="111"/>
      <c r="DL884" s="110"/>
    </row>
    <row r="885" spans="1:116" s="106" customFormat="1" x14ac:dyDescent="0.25">
      <c r="A885" s="53"/>
      <c r="DH885" s="110"/>
      <c r="DI885" s="110"/>
      <c r="DJ885" s="110"/>
      <c r="DK885" s="111"/>
      <c r="DL885" s="110"/>
    </row>
    <row r="886" spans="1:116" s="106" customFormat="1" x14ac:dyDescent="0.25">
      <c r="A886" s="53"/>
      <c r="DH886" s="110"/>
      <c r="DI886" s="110"/>
      <c r="DJ886" s="110"/>
      <c r="DK886" s="111"/>
      <c r="DL886" s="110"/>
    </row>
    <row r="887" spans="1:116" s="106" customFormat="1" x14ac:dyDescent="0.25">
      <c r="A887" s="53"/>
      <c r="DH887" s="110"/>
      <c r="DI887" s="110"/>
      <c r="DJ887" s="110"/>
      <c r="DK887" s="111"/>
      <c r="DL887" s="110"/>
    </row>
    <row r="888" spans="1:116" s="106" customFormat="1" x14ac:dyDescent="0.25">
      <c r="A888" s="53"/>
      <c r="DH888" s="110"/>
      <c r="DI888" s="110"/>
      <c r="DJ888" s="110"/>
      <c r="DK888" s="111"/>
      <c r="DL888" s="110"/>
    </row>
    <row r="889" spans="1:116" s="106" customFormat="1" x14ac:dyDescent="0.25">
      <c r="A889" s="53"/>
      <c r="DH889" s="110"/>
      <c r="DI889" s="110"/>
      <c r="DJ889" s="110"/>
      <c r="DK889" s="111"/>
      <c r="DL889" s="110"/>
    </row>
    <row r="890" spans="1:116" s="106" customFormat="1" x14ac:dyDescent="0.25">
      <c r="A890" s="53"/>
      <c r="DH890" s="110"/>
      <c r="DI890" s="110"/>
      <c r="DJ890" s="110"/>
      <c r="DK890" s="111"/>
      <c r="DL890" s="110"/>
    </row>
    <row r="891" spans="1:116" s="106" customFormat="1" x14ac:dyDescent="0.25">
      <c r="A891" s="53"/>
      <c r="DH891" s="110"/>
      <c r="DI891" s="110"/>
      <c r="DJ891" s="110"/>
      <c r="DK891" s="111"/>
      <c r="DL891" s="110"/>
    </row>
    <row r="892" spans="1:116" s="106" customFormat="1" x14ac:dyDescent="0.25">
      <c r="A892" s="53"/>
      <c r="DH892" s="110"/>
      <c r="DI892" s="110"/>
      <c r="DJ892" s="110"/>
      <c r="DK892" s="111"/>
      <c r="DL892" s="110"/>
    </row>
    <row r="893" spans="1:116" s="106" customFormat="1" x14ac:dyDescent="0.25">
      <c r="A893" s="53"/>
      <c r="DH893" s="110"/>
      <c r="DI893" s="110"/>
      <c r="DJ893" s="110"/>
      <c r="DK893" s="111"/>
      <c r="DL893" s="110"/>
    </row>
    <row r="894" spans="1:116" s="106" customFormat="1" x14ac:dyDescent="0.25">
      <c r="A894" s="53"/>
      <c r="DH894" s="110"/>
      <c r="DI894" s="110"/>
      <c r="DJ894" s="110"/>
      <c r="DK894" s="111"/>
      <c r="DL894" s="110"/>
    </row>
    <row r="895" spans="1:116" s="106" customFormat="1" x14ac:dyDescent="0.25">
      <c r="A895" s="53"/>
      <c r="DH895" s="110"/>
      <c r="DI895" s="110"/>
      <c r="DJ895" s="110"/>
      <c r="DK895" s="111"/>
      <c r="DL895" s="110"/>
    </row>
    <row r="896" spans="1:116" s="106" customFormat="1" x14ac:dyDescent="0.25">
      <c r="A896" s="53"/>
      <c r="DH896" s="110"/>
      <c r="DI896" s="110"/>
      <c r="DJ896" s="110"/>
      <c r="DK896" s="111"/>
      <c r="DL896" s="110"/>
    </row>
    <row r="897" spans="1:116" s="106" customFormat="1" x14ac:dyDescent="0.25">
      <c r="A897" s="53"/>
      <c r="DH897" s="110"/>
      <c r="DI897" s="110"/>
      <c r="DJ897" s="110"/>
      <c r="DK897" s="111"/>
      <c r="DL897" s="110"/>
    </row>
    <row r="898" spans="1:116" s="106" customFormat="1" x14ac:dyDescent="0.25">
      <c r="A898" s="53"/>
      <c r="DH898" s="110"/>
      <c r="DI898" s="110"/>
      <c r="DJ898" s="110"/>
      <c r="DK898" s="111"/>
      <c r="DL898" s="110"/>
    </row>
    <row r="899" spans="1:116" s="106" customFormat="1" x14ac:dyDescent="0.25">
      <c r="A899" s="53"/>
      <c r="DH899" s="110"/>
      <c r="DI899" s="110"/>
      <c r="DJ899" s="110"/>
      <c r="DK899" s="111"/>
      <c r="DL899" s="110"/>
    </row>
    <row r="900" spans="1:116" s="106" customFormat="1" x14ac:dyDescent="0.25">
      <c r="A900" s="53"/>
      <c r="DH900" s="110"/>
      <c r="DI900" s="110"/>
      <c r="DJ900" s="110"/>
      <c r="DK900" s="111"/>
      <c r="DL900" s="110"/>
    </row>
    <row r="901" spans="1:116" s="106" customFormat="1" x14ac:dyDescent="0.25">
      <c r="A901" s="53"/>
      <c r="DH901" s="110"/>
      <c r="DI901" s="110"/>
      <c r="DJ901" s="110"/>
      <c r="DK901" s="111"/>
      <c r="DL901" s="110"/>
    </row>
    <row r="902" spans="1:116" s="106" customFormat="1" x14ac:dyDescent="0.25">
      <c r="A902" s="53"/>
      <c r="DH902" s="110"/>
      <c r="DI902" s="110"/>
      <c r="DJ902" s="110"/>
      <c r="DK902" s="111"/>
      <c r="DL902" s="110"/>
    </row>
    <row r="903" spans="1:116" s="106" customFormat="1" x14ac:dyDescent="0.25">
      <c r="A903" s="53"/>
      <c r="DH903" s="110"/>
      <c r="DI903" s="110"/>
      <c r="DJ903" s="110"/>
      <c r="DK903" s="111"/>
      <c r="DL903" s="110"/>
    </row>
    <row r="904" spans="1:116" s="106" customFormat="1" x14ac:dyDescent="0.25">
      <c r="A904" s="53"/>
      <c r="DH904" s="110"/>
      <c r="DI904" s="110"/>
      <c r="DJ904" s="110"/>
      <c r="DK904" s="111"/>
      <c r="DL904" s="110"/>
    </row>
    <row r="905" spans="1:116" s="106" customFormat="1" x14ac:dyDescent="0.25">
      <c r="A905" s="53"/>
      <c r="DH905" s="110"/>
      <c r="DI905" s="110"/>
      <c r="DJ905" s="110"/>
      <c r="DK905" s="111"/>
      <c r="DL905" s="110"/>
    </row>
    <row r="906" spans="1:116" s="106" customFormat="1" x14ac:dyDescent="0.25">
      <c r="A906" s="53"/>
      <c r="DH906" s="110"/>
      <c r="DI906" s="110"/>
      <c r="DJ906" s="110"/>
      <c r="DK906" s="111"/>
      <c r="DL906" s="110"/>
    </row>
    <row r="907" spans="1:116" s="106" customFormat="1" x14ac:dyDescent="0.25">
      <c r="A907" s="53"/>
      <c r="DH907" s="110"/>
      <c r="DI907" s="110"/>
      <c r="DJ907" s="110"/>
      <c r="DK907" s="111"/>
      <c r="DL907" s="110"/>
    </row>
    <row r="908" spans="1:116" s="106" customFormat="1" x14ac:dyDescent="0.25">
      <c r="A908" s="53"/>
      <c r="DH908" s="110"/>
      <c r="DI908" s="110"/>
      <c r="DJ908" s="110"/>
      <c r="DK908" s="111"/>
      <c r="DL908" s="110"/>
    </row>
    <row r="909" spans="1:116" s="106" customFormat="1" x14ac:dyDescent="0.25">
      <c r="A909" s="53"/>
      <c r="DH909" s="110"/>
      <c r="DI909" s="110"/>
      <c r="DJ909" s="110"/>
      <c r="DK909" s="111"/>
      <c r="DL909" s="110"/>
    </row>
    <row r="910" spans="1:116" s="106" customFormat="1" x14ac:dyDescent="0.25">
      <c r="A910" s="53"/>
      <c r="DH910" s="110"/>
      <c r="DI910" s="110"/>
      <c r="DJ910" s="110"/>
      <c r="DK910" s="111"/>
      <c r="DL910" s="110"/>
    </row>
    <row r="911" spans="1:116" s="106" customFormat="1" x14ac:dyDescent="0.25">
      <c r="A911" s="53"/>
      <c r="DH911" s="110"/>
      <c r="DI911" s="110"/>
      <c r="DJ911" s="110"/>
      <c r="DK911" s="111"/>
      <c r="DL911" s="110"/>
    </row>
    <row r="912" spans="1:116" s="106" customFormat="1" x14ac:dyDescent="0.25">
      <c r="A912" s="53"/>
      <c r="DH912" s="110"/>
      <c r="DI912" s="110"/>
      <c r="DJ912" s="110"/>
      <c r="DK912" s="111"/>
      <c r="DL912" s="110"/>
    </row>
    <row r="913" spans="1:116" s="106" customFormat="1" x14ac:dyDescent="0.25">
      <c r="A913" s="53"/>
      <c r="DH913" s="110"/>
      <c r="DI913" s="110"/>
      <c r="DJ913" s="110"/>
      <c r="DK913" s="111"/>
      <c r="DL913" s="110"/>
    </row>
    <row r="914" spans="1:116" s="106" customFormat="1" x14ac:dyDescent="0.25">
      <c r="A914" s="53"/>
      <c r="DH914" s="110"/>
      <c r="DI914" s="110"/>
      <c r="DJ914" s="110"/>
      <c r="DK914" s="111"/>
      <c r="DL914" s="110"/>
    </row>
    <row r="915" spans="1:116" s="106" customFormat="1" x14ac:dyDescent="0.25">
      <c r="A915" s="53"/>
      <c r="DH915" s="110"/>
      <c r="DI915" s="110"/>
      <c r="DJ915" s="110"/>
      <c r="DK915" s="111"/>
      <c r="DL915" s="110"/>
    </row>
    <row r="916" spans="1:116" s="106" customFormat="1" x14ac:dyDescent="0.25">
      <c r="A916" s="53"/>
      <c r="DH916" s="110"/>
      <c r="DI916" s="110"/>
      <c r="DJ916" s="110"/>
      <c r="DK916" s="111"/>
      <c r="DL916" s="110"/>
    </row>
    <row r="917" spans="1:116" s="106" customFormat="1" x14ac:dyDescent="0.25">
      <c r="A917" s="53"/>
      <c r="DH917" s="110"/>
      <c r="DI917" s="110"/>
      <c r="DJ917" s="110"/>
      <c r="DK917" s="111"/>
      <c r="DL917" s="110"/>
    </row>
    <row r="918" spans="1:116" s="106" customFormat="1" x14ac:dyDescent="0.25">
      <c r="A918" s="53"/>
      <c r="DH918" s="110"/>
      <c r="DI918" s="110"/>
      <c r="DJ918" s="110"/>
      <c r="DK918" s="111"/>
      <c r="DL918" s="110"/>
    </row>
    <row r="919" spans="1:116" s="106" customFormat="1" x14ac:dyDescent="0.25">
      <c r="A919" s="53"/>
      <c r="DH919" s="110"/>
      <c r="DI919" s="110"/>
      <c r="DJ919" s="110"/>
      <c r="DK919" s="111"/>
      <c r="DL919" s="110"/>
    </row>
    <row r="920" spans="1:116" s="106" customFormat="1" x14ac:dyDescent="0.25">
      <c r="A920" s="53"/>
      <c r="DH920" s="110"/>
      <c r="DI920" s="110"/>
      <c r="DJ920" s="110"/>
      <c r="DK920" s="111"/>
      <c r="DL920" s="110"/>
    </row>
    <row r="921" spans="1:116" s="106" customFormat="1" x14ac:dyDescent="0.25">
      <c r="A921" s="53"/>
      <c r="DH921" s="110"/>
      <c r="DI921" s="110"/>
      <c r="DJ921" s="110"/>
      <c r="DK921" s="111"/>
      <c r="DL921" s="110"/>
    </row>
    <row r="922" spans="1:116" s="106" customFormat="1" x14ac:dyDescent="0.25">
      <c r="A922" s="53"/>
      <c r="DH922" s="110"/>
      <c r="DI922" s="110"/>
      <c r="DJ922" s="110"/>
      <c r="DK922" s="111"/>
      <c r="DL922" s="110"/>
    </row>
    <row r="923" spans="1:116" s="106" customFormat="1" x14ac:dyDescent="0.25">
      <c r="A923" s="53"/>
      <c r="DH923" s="110"/>
      <c r="DI923" s="110"/>
      <c r="DJ923" s="110"/>
      <c r="DK923" s="111"/>
      <c r="DL923" s="110"/>
    </row>
    <row r="924" spans="1:116" s="106" customFormat="1" x14ac:dyDescent="0.25">
      <c r="A924" s="53"/>
      <c r="DH924" s="110"/>
      <c r="DI924" s="110"/>
      <c r="DJ924" s="110"/>
      <c r="DK924" s="111"/>
      <c r="DL924" s="110"/>
    </row>
    <row r="925" spans="1:116" s="106" customFormat="1" x14ac:dyDescent="0.25">
      <c r="A925" s="53"/>
      <c r="DH925" s="110"/>
      <c r="DI925" s="110"/>
      <c r="DJ925" s="110"/>
      <c r="DK925" s="111"/>
      <c r="DL925" s="110"/>
    </row>
    <row r="926" spans="1:116" s="106" customFormat="1" x14ac:dyDescent="0.25">
      <c r="A926" s="53"/>
      <c r="DH926" s="110"/>
      <c r="DI926" s="110"/>
      <c r="DJ926" s="110"/>
      <c r="DK926" s="111"/>
      <c r="DL926" s="110"/>
    </row>
    <row r="927" spans="1:116" s="106" customFormat="1" x14ac:dyDescent="0.25">
      <c r="A927" s="53"/>
      <c r="DH927" s="110"/>
      <c r="DI927" s="110"/>
      <c r="DJ927" s="110"/>
      <c r="DK927" s="111"/>
      <c r="DL927" s="110"/>
    </row>
    <row r="928" spans="1:116" s="106" customFormat="1" x14ac:dyDescent="0.25">
      <c r="A928" s="53"/>
      <c r="DH928" s="110"/>
      <c r="DI928" s="110"/>
      <c r="DJ928" s="110"/>
      <c r="DK928" s="111"/>
      <c r="DL928" s="110"/>
    </row>
    <row r="929" spans="1:116" s="106" customFormat="1" x14ac:dyDescent="0.25">
      <c r="A929" s="53"/>
      <c r="DH929" s="110"/>
      <c r="DI929" s="110"/>
      <c r="DJ929" s="110"/>
      <c r="DK929" s="111"/>
      <c r="DL929" s="110"/>
    </row>
    <row r="930" spans="1:116" s="106" customFormat="1" x14ac:dyDescent="0.25">
      <c r="A930" s="53"/>
      <c r="DH930" s="110"/>
      <c r="DI930" s="110"/>
      <c r="DJ930" s="110"/>
      <c r="DK930" s="111"/>
      <c r="DL930" s="110"/>
    </row>
    <row r="931" spans="1:116" s="106" customFormat="1" x14ac:dyDescent="0.25">
      <c r="A931" s="53"/>
      <c r="DH931" s="110"/>
      <c r="DI931" s="110"/>
      <c r="DJ931" s="110"/>
      <c r="DK931" s="111"/>
      <c r="DL931" s="110"/>
    </row>
    <row r="932" spans="1:116" s="106" customFormat="1" x14ac:dyDescent="0.25">
      <c r="A932" s="53"/>
      <c r="DH932" s="110"/>
      <c r="DI932" s="110"/>
      <c r="DJ932" s="110"/>
      <c r="DK932" s="111"/>
      <c r="DL932" s="110"/>
    </row>
    <row r="933" spans="1:116" s="106" customFormat="1" x14ac:dyDescent="0.25">
      <c r="A933" s="53"/>
      <c r="DH933" s="110"/>
      <c r="DI933" s="110"/>
      <c r="DJ933" s="110"/>
      <c r="DK933" s="111"/>
      <c r="DL933" s="110"/>
    </row>
    <row r="934" spans="1:116" s="106" customFormat="1" x14ac:dyDescent="0.25">
      <c r="A934" s="53"/>
      <c r="DH934" s="110"/>
      <c r="DI934" s="110"/>
      <c r="DJ934" s="110"/>
      <c r="DK934" s="111"/>
      <c r="DL934" s="110"/>
    </row>
    <row r="935" spans="1:116" s="106" customFormat="1" x14ac:dyDescent="0.25">
      <c r="A935" s="53"/>
      <c r="DH935" s="110"/>
      <c r="DI935" s="110"/>
      <c r="DJ935" s="110"/>
      <c r="DK935" s="111"/>
      <c r="DL935" s="110"/>
    </row>
    <row r="936" spans="1:116" s="106" customFormat="1" x14ac:dyDescent="0.25">
      <c r="A936" s="53"/>
      <c r="DH936" s="110"/>
      <c r="DI936" s="110"/>
      <c r="DJ936" s="110"/>
      <c r="DK936" s="111"/>
      <c r="DL936" s="110"/>
    </row>
    <row r="937" spans="1:116" s="106" customFormat="1" x14ac:dyDescent="0.25">
      <c r="A937" s="53"/>
      <c r="DH937" s="110"/>
      <c r="DI937" s="110"/>
      <c r="DJ937" s="110"/>
      <c r="DK937" s="111"/>
      <c r="DL937" s="110"/>
    </row>
    <row r="938" spans="1:116" s="106" customFormat="1" x14ac:dyDescent="0.25">
      <c r="A938" s="53"/>
      <c r="DH938" s="110"/>
      <c r="DI938" s="110"/>
      <c r="DJ938" s="110"/>
      <c r="DK938" s="111"/>
      <c r="DL938" s="110"/>
    </row>
    <row r="939" spans="1:116" s="106" customFormat="1" x14ac:dyDescent="0.25">
      <c r="A939" s="53"/>
      <c r="DH939" s="110"/>
      <c r="DI939" s="110"/>
      <c r="DJ939" s="110"/>
      <c r="DK939" s="111"/>
      <c r="DL939" s="110"/>
    </row>
    <row r="940" spans="1:116" s="106" customFormat="1" x14ac:dyDescent="0.25">
      <c r="A940" s="53"/>
      <c r="DH940" s="110"/>
      <c r="DI940" s="110"/>
      <c r="DJ940" s="110"/>
      <c r="DK940" s="111"/>
      <c r="DL940" s="110"/>
    </row>
    <row r="941" spans="1:116" s="106" customFormat="1" x14ac:dyDescent="0.25">
      <c r="A941" s="53"/>
      <c r="DH941" s="110"/>
      <c r="DI941" s="110"/>
      <c r="DJ941" s="110"/>
      <c r="DK941" s="111"/>
      <c r="DL941" s="110"/>
    </row>
    <row r="942" spans="1:116" s="106" customFormat="1" x14ac:dyDescent="0.25">
      <c r="A942" s="53"/>
      <c r="DH942" s="110"/>
      <c r="DI942" s="110"/>
      <c r="DJ942" s="110"/>
      <c r="DK942" s="111"/>
      <c r="DL942" s="110"/>
    </row>
    <row r="943" spans="1:116" s="106" customFormat="1" x14ac:dyDescent="0.25">
      <c r="A943" s="53"/>
      <c r="DH943" s="110"/>
      <c r="DI943" s="110"/>
      <c r="DJ943" s="110"/>
      <c r="DK943" s="111"/>
      <c r="DL943" s="110"/>
    </row>
    <row r="944" spans="1:116" s="106" customFormat="1" x14ac:dyDescent="0.25">
      <c r="A944" s="53"/>
      <c r="DH944" s="110"/>
      <c r="DI944" s="110"/>
      <c r="DJ944" s="110"/>
      <c r="DK944" s="111"/>
      <c r="DL944" s="110"/>
    </row>
    <row r="945" spans="1:116" s="106" customFormat="1" x14ac:dyDescent="0.25">
      <c r="A945" s="53"/>
      <c r="DH945" s="110"/>
      <c r="DI945" s="110"/>
      <c r="DJ945" s="110"/>
      <c r="DK945" s="111"/>
      <c r="DL945" s="110"/>
    </row>
    <row r="946" spans="1:116" s="106" customFormat="1" x14ac:dyDescent="0.25">
      <c r="A946" s="53"/>
      <c r="DH946" s="110"/>
      <c r="DI946" s="110"/>
      <c r="DJ946" s="110"/>
      <c r="DK946" s="111"/>
      <c r="DL946" s="110"/>
    </row>
    <row r="947" spans="1:116" s="106" customFormat="1" x14ac:dyDescent="0.25">
      <c r="A947" s="53"/>
      <c r="DH947" s="110"/>
      <c r="DI947" s="110"/>
      <c r="DJ947" s="110"/>
      <c r="DK947" s="111"/>
      <c r="DL947" s="110"/>
    </row>
    <row r="948" spans="1:116" s="106" customFormat="1" x14ac:dyDescent="0.25">
      <c r="A948" s="53"/>
      <c r="DH948" s="110"/>
      <c r="DI948" s="110"/>
      <c r="DJ948" s="110"/>
      <c r="DK948" s="111"/>
      <c r="DL948" s="110"/>
    </row>
    <row r="949" spans="1:116" s="106" customFormat="1" x14ac:dyDescent="0.25">
      <c r="A949" s="53"/>
      <c r="DH949" s="110"/>
      <c r="DI949" s="110"/>
      <c r="DJ949" s="110"/>
      <c r="DK949" s="111"/>
      <c r="DL949" s="110"/>
    </row>
    <row r="950" spans="1:116" s="106" customFormat="1" x14ac:dyDescent="0.25">
      <c r="A950" s="53"/>
      <c r="DH950" s="110"/>
      <c r="DI950" s="110"/>
      <c r="DJ950" s="110"/>
      <c r="DK950" s="111"/>
      <c r="DL950" s="110"/>
    </row>
    <row r="951" spans="1:116" s="106" customFormat="1" x14ac:dyDescent="0.25">
      <c r="A951" s="53"/>
      <c r="DH951" s="110"/>
      <c r="DI951" s="110"/>
      <c r="DJ951" s="110"/>
      <c r="DK951" s="111"/>
      <c r="DL951" s="110"/>
    </row>
    <row r="952" spans="1:116" s="106" customFormat="1" x14ac:dyDescent="0.25">
      <c r="A952" s="53"/>
      <c r="DH952" s="110"/>
      <c r="DI952" s="110"/>
      <c r="DJ952" s="110"/>
      <c r="DK952" s="111"/>
      <c r="DL952" s="110"/>
    </row>
    <row r="953" spans="1:116" s="106" customFormat="1" x14ac:dyDescent="0.25">
      <c r="A953" s="53"/>
      <c r="DH953" s="110"/>
      <c r="DI953" s="110"/>
      <c r="DJ953" s="110"/>
      <c r="DK953" s="111"/>
      <c r="DL953" s="110"/>
    </row>
    <row r="954" spans="1:116" s="106" customFormat="1" x14ac:dyDescent="0.25">
      <c r="A954" s="53"/>
      <c r="DH954" s="110"/>
      <c r="DI954" s="110"/>
      <c r="DJ954" s="110"/>
      <c r="DK954" s="111"/>
      <c r="DL954" s="110"/>
    </row>
    <row r="955" spans="1:116" s="106" customFormat="1" x14ac:dyDescent="0.25">
      <c r="A955" s="53"/>
      <c r="DH955" s="110"/>
      <c r="DI955" s="110"/>
      <c r="DJ955" s="110"/>
      <c r="DK955" s="111"/>
      <c r="DL955" s="110"/>
    </row>
    <row r="956" spans="1:116" s="106" customFormat="1" x14ac:dyDescent="0.25">
      <c r="A956" s="53"/>
      <c r="DH956" s="110"/>
      <c r="DI956" s="110"/>
      <c r="DJ956" s="110"/>
      <c r="DK956" s="111"/>
      <c r="DL956" s="110"/>
    </row>
    <row r="957" spans="1:116" s="106" customFormat="1" x14ac:dyDescent="0.25">
      <c r="A957" s="53"/>
      <c r="DH957" s="110"/>
      <c r="DI957" s="110"/>
      <c r="DJ957" s="110"/>
      <c r="DK957" s="111"/>
      <c r="DL957" s="110"/>
    </row>
    <row r="958" spans="1:116" s="106" customFormat="1" x14ac:dyDescent="0.25">
      <c r="A958" s="53"/>
      <c r="DH958" s="110"/>
      <c r="DI958" s="110"/>
      <c r="DJ958" s="110"/>
      <c r="DK958" s="111"/>
      <c r="DL958" s="110"/>
    </row>
    <row r="959" spans="1:116" s="106" customFormat="1" x14ac:dyDescent="0.25">
      <c r="A959" s="53"/>
      <c r="DH959" s="110"/>
      <c r="DI959" s="110"/>
      <c r="DJ959" s="110"/>
      <c r="DK959" s="111"/>
      <c r="DL959" s="110"/>
    </row>
    <row r="960" spans="1:116" s="106" customFormat="1" x14ac:dyDescent="0.25">
      <c r="A960" s="53"/>
      <c r="DH960" s="110"/>
      <c r="DI960" s="110"/>
      <c r="DJ960" s="110"/>
      <c r="DK960" s="111"/>
      <c r="DL960" s="110"/>
    </row>
    <row r="961" spans="1:116" s="106" customFormat="1" x14ac:dyDescent="0.25">
      <c r="A961" s="53"/>
      <c r="DH961" s="110"/>
      <c r="DI961" s="110"/>
      <c r="DJ961" s="110"/>
      <c r="DK961" s="111"/>
      <c r="DL961" s="110"/>
    </row>
    <row r="962" spans="1:116" s="106" customFormat="1" x14ac:dyDescent="0.25">
      <c r="A962" s="53"/>
      <c r="DH962" s="110"/>
      <c r="DI962" s="110"/>
      <c r="DJ962" s="110"/>
      <c r="DK962" s="111"/>
      <c r="DL962" s="110"/>
    </row>
    <row r="963" spans="1:116" s="106" customFormat="1" x14ac:dyDescent="0.25">
      <c r="A963" s="53"/>
      <c r="DH963" s="110"/>
      <c r="DI963" s="110"/>
      <c r="DJ963" s="110"/>
      <c r="DK963" s="111"/>
      <c r="DL963" s="110"/>
    </row>
    <row r="964" spans="1:116" s="106" customFormat="1" x14ac:dyDescent="0.25">
      <c r="A964" s="53"/>
      <c r="DH964" s="110"/>
      <c r="DI964" s="110"/>
      <c r="DJ964" s="110"/>
      <c r="DK964" s="111"/>
      <c r="DL964" s="110"/>
    </row>
    <row r="965" spans="1:116" s="106" customFormat="1" x14ac:dyDescent="0.25">
      <c r="A965" s="53"/>
      <c r="DH965" s="110"/>
      <c r="DI965" s="110"/>
      <c r="DJ965" s="110"/>
      <c r="DK965" s="111"/>
      <c r="DL965" s="110"/>
    </row>
    <row r="966" spans="1:116" s="106" customFormat="1" x14ac:dyDescent="0.25">
      <c r="A966" s="53"/>
      <c r="DH966" s="110"/>
      <c r="DI966" s="110"/>
      <c r="DJ966" s="110"/>
      <c r="DK966" s="111"/>
      <c r="DL966" s="110"/>
    </row>
    <row r="967" spans="1:116" s="106" customFormat="1" x14ac:dyDescent="0.25">
      <c r="A967" s="53"/>
      <c r="DH967" s="110"/>
      <c r="DI967" s="110"/>
      <c r="DJ967" s="110"/>
      <c r="DK967" s="111"/>
      <c r="DL967" s="110"/>
    </row>
    <row r="968" spans="1:116" s="106" customFormat="1" x14ac:dyDescent="0.25">
      <c r="A968" s="53"/>
      <c r="DH968" s="110"/>
      <c r="DI968" s="110"/>
      <c r="DJ968" s="110"/>
      <c r="DK968" s="111"/>
      <c r="DL968" s="110"/>
    </row>
    <row r="969" spans="1:116" s="106" customFormat="1" x14ac:dyDescent="0.25">
      <c r="A969" s="53"/>
      <c r="DH969" s="110"/>
      <c r="DI969" s="110"/>
      <c r="DJ969" s="110"/>
      <c r="DK969" s="111"/>
      <c r="DL969" s="110"/>
    </row>
    <row r="970" spans="1:116" s="106" customFormat="1" x14ac:dyDescent="0.25">
      <c r="A970" s="53"/>
      <c r="DH970" s="110"/>
      <c r="DI970" s="110"/>
      <c r="DJ970" s="110"/>
      <c r="DK970" s="111"/>
      <c r="DL970" s="110"/>
    </row>
    <row r="971" spans="1:116" s="106" customFormat="1" x14ac:dyDescent="0.25">
      <c r="A971" s="53"/>
      <c r="DH971" s="110"/>
      <c r="DI971" s="110"/>
      <c r="DJ971" s="110"/>
      <c r="DK971" s="111"/>
      <c r="DL971" s="110"/>
    </row>
    <row r="972" spans="1:116" s="106" customFormat="1" x14ac:dyDescent="0.25">
      <c r="A972" s="53"/>
      <c r="DH972" s="110"/>
      <c r="DI972" s="110"/>
      <c r="DJ972" s="110"/>
      <c r="DK972" s="111"/>
      <c r="DL972" s="110"/>
    </row>
    <row r="973" spans="1:116" s="106" customFormat="1" x14ac:dyDescent="0.25">
      <c r="A973" s="53"/>
      <c r="DH973" s="110"/>
      <c r="DI973" s="110"/>
      <c r="DJ973" s="110"/>
      <c r="DK973" s="111"/>
      <c r="DL973" s="110"/>
    </row>
    <row r="974" spans="1:116" s="106" customFormat="1" x14ac:dyDescent="0.25">
      <c r="A974" s="53"/>
      <c r="DH974" s="110"/>
      <c r="DI974" s="110"/>
      <c r="DJ974" s="110"/>
      <c r="DK974" s="111"/>
      <c r="DL974" s="110"/>
    </row>
    <row r="975" spans="1:116" s="106" customFormat="1" x14ac:dyDescent="0.25">
      <c r="A975" s="53"/>
      <c r="DH975" s="110"/>
      <c r="DI975" s="110"/>
      <c r="DJ975" s="110"/>
      <c r="DK975" s="111"/>
      <c r="DL975" s="110"/>
    </row>
    <row r="976" spans="1:116" s="106" customFormat="1" x14ac:dyDescent="0.25">
      <c r="A976" s="53"/>
      <c r="DH976" s="110"/>
      <c r="DI976" s="110"/>
      <c r="DJ976" s="110"/>
      <c r="DK976" s="111"/>
      <c r="DL976" s="110"/>
    </row>
    <row r="977" spans="1:116" s="106" customFormat="1" x14ac:dyDescent="0.25">
      <c r="A977" s="53"/>
      <c r="DH977" s="110"/>
      <c r="DI977" s="110"/>
      <c r="DJ977" s="110"/>
      <c r="DK977" s="111"/>
      <c r="DL977" s="110"/>
    </row>
    <row r="978" spans="1:116" s="106" customFormat="1" x14ac:dyDescent="0.25">
      <c r="A978" s="53"/>
      <c r="DH978" s="110"/>
      <c r="DI978" s="110"/>
      <c r="DJ978" s="110"/>
      <c r="DK978" s="111"/>
      <c r="DL978" s="110"/>
    </row>
    <row r="979" spans="1:116" s="106" customFormat="1" x14ac:dyDescent="0.25">
      <c r="A979" s="53"/>
      <c r="DH979" s="110"/>
      <c r="DI979" s="110"/>
      <c r="DJ979" s="110"/>
      <c r="DK979" s="111"/>
      <c r="DL979" s="110"/>
    </row>
    <row r="980" spans="1:116" s="106" customFormat="1" x14ac:dyDescent="0.25">
      <c r="A980" s="53"/>
      <c r="DH980" s="110"/>
      <c r="DI980" s="110"/>
      <c r="DJ980" s="110"/>
      <c r="DK980" s="111"/>
      <c r="DL980" s="110"/>
    </row>
    <row r="981" spans="1:116" s="106" customFormat="1" x14ac:dyDescent="0.25">
      <c r="A981" s="53"/>
      <c r="DH981" s="110"/>
      <c r="DI981" s="110"/>
      <c r="DJ981" s="110"/>
      <c r="DK981" s="111"/>
      <c r="DL981" s="110"/>
    </row>
    <row r="982" spans="1:116" s="106" customFormat="1" x14ac:dyDescent="0.25">
      <c r="A982" s="53"/>
      <c r="DH982" s="110"/>
      <c r="DI982" s="110"/>
      <c r="DJ982" s="110"/>
      <c r="DK982" s="111"/>
      <c r="DL982" s="110"/>
    </row>
    <row r="983" spans="1:116" s="106" customFormat="1" x14ac:dyDescent="0.25">
      <c r="A983" s="53"/>
      <c r="DH983" s="110"/>
      <c r="DI983" s="110"/>
      <c r="DJ983" s="110"/>
      <c r="DK983" s="111"/>
      <c r="DL983" s="110"/>
    </row>
    <row r="984" spans="1:116" s="106" customFormat="1" x14ac:dyDescent="0.25">
      <c r="A984" s="53"/>
      <c r="DH984" s="110"/>
      <c r="DI984" s="110"/>
      <c r="DJ984" s="110"/>
      <c r="DK984" s="111"/>
      <c r="DL984" s="110"/>
    </row>
    <row r="985" spans="1:116" s="106" customFormat="1" x14ac:dyDescent="0.25">
      <c r="A985" s="53"/>
      <c r="DH985" s="110"/>
      <c r="DI985" s="110"/>
      <c r="DJ985" s="110"/>
      <c r="DK985" s="111"/>
      <c r="DL985" s="110"/>
    </row>
    <row r="986" spans="1:116" s="106" customFormat="1" x14ac:dyDescent="0.25">
      <c r="A986" s="53"/>
      <c r="DH986" s="110"/>
      <c r="DI986" s="110"/>
      <c r="DJ986" s="110"/>
      <c r="DK986" s="111"/>
      <c r="DL986" s="110"/>
    </row>
    <row r="987" spans="1:116" s="106" customFormat="1" x14ac:dyDescent="0.25">
      <c r="A987" s="53"/>
      <c r="DH987" s="110"/>
      <c r="DI987" s="110"/>
      <c r="DJ987" s="110"/>
      <c r="DK987" s="111"/>
      <c r="DL987" s="110"/>
    </row>
    <row r="988" spans="1:116" s="106" customFormat="1" x14ac:dyDescent="0.25">
      <c r="A988" s="53"/>
      <c r="DH988" s="110"/>
      <c r="DI988" s="110"/>
      <c r="DJ988" s="110"/>
      <c r="DK988" s="111"/>
      <c r="DL988" s="110"/>
    </row>
    <row r="989" spans="1:116" s="106" customFormat="1" x14ac:dyDescent="0.25">
      <c r="A989" s="53"/>
      <c r="DH989" s="110"/>
      <c r="DI989" s="110"/>
      <c r="DJ989" s="110"/>
      <c r="DK989" s="111"/>
      <c r="DL989" s="110"/>
    </row>
    <row r="990" spans="1:116" s="106" customFormat="1" x14ac:dyDescent="0.25">
      <c r="A990" s="53"/>
      <c r="DH990" s="110"/>
      <c r="DI990" s="110"/>
      <c r="DJ990" s="110"/>
      <c r="DK990" s="111"/>
      <c r="DL990" s="110"/>
    </row>
    <row r="991" spans="1:116" s="106" customFormat="1" x14ac:dyDescent="0.25">
      <c r="A991" s="53"/>
      <c r="DH991" s="110"/>
      <c r="DI991" s="110"/>
      <c r="DJ991" s="110"/>
      <c r="DK991" s="111"/>
      <c r="DL991" s="110"/>
    </row>
    <row r="992" spans="1:116" s="106" customFormat="1" x14ac:dyDescent="0.25">
      <c r="A992" s="53"/>
      <c r="DH992" s="110"/>
      <c r="DI992" s="110"/>
      <c r="DJ992" s="110"/>
      <c r="DK992" s="111"/>
      <c r="DL992" s="110"/>
    </row>
    <row r="993" spans="1:116" s="106" customFormat="1" x14ac:dyDescent="0.25">
      <c r="A993" s="53"/>
      <c r="DH993" s="110"/>
      <c r="DI993" s="110"/>
      <c r="DJ993" s="110"/>
      <c r="DK993" s="111"/>
      <c r="DL993" s="110"/>
    </row>
    <row r="994" spans="1:116" s="106" customFormat="1" x14ac:dyDescent="0.25">
      <c r="A994" s="53"/>
      <c r="DH994" s="110"/>
      <c r="DI994" s="110"/>
      <c r="DJ994" s="110"/>
      <c r="DK994" s="111"/>
      <c r="DL994" s="110"/>
    </row>
    <row r="995" spans="1:116" s="106" customFormat="1" x14ac:dyDescent="0.25">
      <c r="A995" s="53"/>
      <c r="DH995" s="110"/>
      <c r="DI995" s="110"/>
      <c r="DJ995" s="110"/>
      <c r="DK995" s="111"/>
      <c r="DL995" s="110"/>
    </row>
    <row r="996" spans="1:116" s="106" customFormat="1" x14ac:dyDescent="0.25">
      <c r="A996" s="53"/>
      <c r="DH996" s="110"/>
      <c r="DI996" s="110"/>
      <c r="DJ996" s="110"/>
      <c r="DK996" s="111"/>
      <c r="DL996" s="110"/>
    </row>
    <row r="997" spans="1:116" s="106" customFormat="1" x14ac:dyDescent="0.25">
      <c r="A997" s="53"/>
      <c r="DH997" s="110"/>
      <c r="DI997" s="110"/>
      <c r="DJ997" s="110"/>
      <c r="DK997" s="111"/>
      <c r="DL997" s="110"/>
    </row>
    <row r="998" spans="1:116" s="106" customFormat="1" x14ac:dyDescent="0.25">
      <c r="A998" s="53"/>
      <c r="DH998" s="110"/>
      <c r="DI998" s="110"/>
      <c r="DJ998" s="110"/>
      <c r="DK998" s="111"/>
      <c r="DL998" s="110"/>
    </row>
    <row r="999" spans="1:116" s="106" customFormat="1" x14ac:dyDescent="0.25">
      <c r="A999" s="53"/>
      <c r="DH999" s="110"/>
      <c r="DI999" s="110"/>
      <c r="DJ999" s="110"/>
      <c r="DK999" s="111"/>
      <c r="DL999" s="110"/>
    </row>
    <row r="1000" spans="1:116" s="106" customFormat="1" x14ac:dyDescent="0.25">
      <c r="A1000" s="53"/>
      <c r="DH1000" s="110"/>
      <c r="DI1000" s="110"/>
      <c r="DJ1000" s="110"/>
      <c r="DK1000" s="111"/>
      <c r="DL1000" s="110"/>
    </row>
    <row r="1001" spans="1:116" s="106" customFormat="1" x14ac:dyDescent="0.25">
      <c r="A1001" s="53"/>
      <c r="DH1001" s="110"/>
      <c r="DI1001" s="110"/>
      <c r="DJ1001" s="110"/>
      <c r="DK1001" s="111"/>
      <c r="DL1001" s="110"/>
    </row>
    <row r="1002" spans="1:116" s="106" customFormat="1" x14ac:dyDescent="0.25">
      <c r="A1002" s="53"/>
      <c r="DH1002" s="110"/>
      <c r="DI1002" s="110"/>
      <c r="DJ1002" s="110"/>
      <c r="DK1002" s="111"/>
      <c r="DL1002" s="110"/>
    </row>
    <row r="1003" spans="1:116" s="106" customFormat="1" x14ac:dyDescent="0.25">
      <c r="A1003" s="53"/>
      <c r="DH1003" s="110"/>
      <c r="DI1003" s="110"/>
      <c r="DJ1003" s="110"/>
      <c r="DK1003" s="111"/>
      <c r="DL1003" s="110"/>
    </row>
    <row r="1004" spans="1:116" s="106" customFormat="1" x14ac:dyDescent="0.25">
      <c r="A1004" s="53"/>
      <c r="DH1004" s="110"/>
      <c r="DI1004" s="110"/>
      <c r="DJ1004" s="110"/>
      <c r="DK1004" s="111"/>
      <c r="DL1004" s="110"/>
    </row>
    <row r="1005" spans="1:116" s="106" customFormat="1" x14ac:dyDescent="0.25">
      <c r="A1005" s="53"/>
      <c r="DH1005" s="110"/>
      <c r="DI1005" s="110"/>
      <c r="DJ1005" s="110"/>
      <c r="DK1005" s="111"/>
      <c r="DL1005" s="110"/>
    </row>
    <row r="1006" spans="1:116" s="106" customFormat="1" x14ac:dyDescent="0.25">
      <c r="A1006" s="53"/>
      <c r="DH1006" s="110"/>
      <c r="DI1006" s="110"/>
      <c r="DJ1006" s="110"/>
      <c r="DK1006" s="111"/>
      <c r="DL1006" s="110"/>
    </row>
    <row r="1007" spans="1:116" s="106" customFormat="1" x14ac:dyDescent="0.25">
      <c r="A1007" s="53"/>
      <c r="DH1007" s="110"/>
      <c r="DI1007" s="110"/>
      <c r="DJ1007" s="110"/>
      <c r="DK1007" s="111"/>
      <c r="DL1007" s="110"/>
    </row>
    <row r="1008" spans="1:116" s="106" customFormat="1" x14ac:dyDescent="0.25">
      <c r="A1008" s="53"/>
      <c r="DH1008" s="110"/>
      <c r="DI1008" s="110"/>
      <c r="DJ1008" s="110"/>
      <c r="DK1008" s="111"/>
      <c r="DL1008" s="110"/>
    </row>
    <row r="1009" spans="1:116" s="106" customFormat="1" x14ac:dyDescent="0.25">
      <c r="A1009" s="53"/>
      <c r="DH1009" s="110"/>
      <c r="DI1009" s="110"/>
      <c r="DJ1009" s="110"/>
      <c r="DK1009" s="111"/>
      <c r="DL1009" s="110"/>
    </row>
    <row r="1010" spans="1:116" s="106" customFormat="1" x14ac:dyDescent="0.25">
      <c r="A1010" s="53"/>
      <c r="DH1010" s="110"/>
      <c r="DI1010" s="110"/>
      <c r="DJ1010" s="110"/>
      <c r="DK1010" s="111"/>
      <c r="DL1010" s="110"/>
    </row>
    <row r="1011" spans="1:116" s="106" customFormat="1" x14ac:dyDescent="0.25">
      <c r="A1011" s="53"/>
      <c r="DH1011" s="110"/>
      <c r="DI1011" s="110"/>
      <c r="DJ1011" s="110"/>
      <c r="DK1011" s="111"/>
      <c r="DL1011" s="110"/>
    </row>
    <row r="1012" spans="1:116" s="106" customFormat="1" x14ac:dyDescent="0.25">
      <c r="A1012" s="53"/>
      <c r="DH1012" s="110"/>
      <c r="DI1012" s="110"/>
      <c r="DJ1012" s="110"/>
      <c r="DK1012" s="111"/>
      <c r="DL1012" s="110"/>
    </row>
    <row r="1013" spans="1:116" s="106" customFormat="1" x14ac:dyDescent="0.25">
      <c r="A1013" s="53"/>
      <c r="DH1013" s="110"/>
      <c r="DI1013" s="110"/>
      <c r="DJ1013" s="110"/>
      <c r="DK1013" s="111"/>
      <c r="DL1013" s="110"/>
    </row>
    <row r="1014" spans="1:116" s="106" customFormat="1" x14ac:dyDescent="0.25">
      <c r="A1014" s="53"/>
      <c r="DH1014" s="110"/>
      <c r="DI1014" s="110"/>
      <c r="DJ1014" s="110"/>
      <c r="DK1014" s="111"/>
      <c r="DL1014" s="110"/>
    </row>
    <row r="1015" spans="1:116" s="106" customFormat="1" x14ac:dyDescent="0.25">
      <c r="A1015" s="53"/>
      <c r="DH1015" s="110"/>
      <c r="DI1015" s="110"/>
      <c r="DJ1015" s="110"/>
      <c r="DK1015" s="111"/>
      <c r="DL1015" s="110"/>
    </row>
    <row r="1016" spans="1:116" s="106" customFormat="1" x14ac:dyDescent="0.25">
      <c r="A1016" s="53"/>
      <c r="DH1016" s="110"/>
      <c r="DI1016" s="110"/>
      <c r="DJ1016" s="110"/>
      <c r="DK1016" s="111"/>
      <c r="DL1016" s="110"/>
    </row>
    <row r="1017" spans="1:116" s="106" customFormat="1" x14ac:dyDescent="0.25">
      <c r="A1017" s="53"/>
      <c r="DH1017" s="110"/>
      <c r="DI1017" s="110"/>
      <c r="DJ1017" s="110"/>
      <c r="DK1017" s="111"/>
      <c r="DL1017" s="110"/>
    </row>
    <row r="1018" spans="1:116" s="106" customFormat="1" x14ac:dyDescent="0.25">
      <c r="A1018" s="53"/>
      <c r="DH1018" s="110"/>
      <c r="DI1018" s="110"/>
      <c r="DJ1018" s="110"/>
      <c r="DK1018" s="111"/>
      <c r="DL1018" s="110"/>
    </row>
    <row r="1019" spans="1:116" s="106" customFormat="1" x14ac:dyDescent="0.25">
      <c r="A1019" s="53"/>
      <c r="DH1019" s="110"/>
      <c r="DI1019" s="110"/>
      <c r="DJ1019" s="110"/>
      <c r="DK1019" s="111"/>
      <c r="DL1019" s="110"/>
    </row>
    <row r="1020" spans="1:116" s="106" customFormat="1" x14ac:dyDescent="0.25">
      <c r="A1020" s="53"/>
      <c r="DH1020" s="110"/>
      <c r="DI1020" s="110"/>
      <c r="DJ1020" s="110"/>
      <c r="DK1020" s="111"/>
      <c r="DL1020" s="110"/>
    </row>
    <row r="1021" spans="1:116" s="106" customFormat="1" x14ac:dyDescent="0.25">
      <c r="A1021" s="53"/>
      <c r="DH1021" s="110"/>
      <c r="DI1021" s="110"/>
      <c r="DJ1021" s="110"/>
      <c r="DK1021" s="111"/>
      <c r="DL1021" s="110"/>
    </row>
    <row r="1022" spans="1:116" s="106" customFormat="1" x14ac:dyDescent="0.25">
      <c r="A1022" s="53"/>
      <c r="DH1022" s="110"/>
      <c r="DI1022" s="110"/>
      <c r="DJ1022" s="110"/>
      <c r="DK1022" s="111"/>
      <c r="DL1022" s="110"/>
    </row>
    <row r="1023" spans="1:116" s="106" customFormat="1" x14ac:dyDescent="0.25">
      <c r="A1023" s="53"/>
      <c r="DH1023" s="110"/>
      <c r="DI1023" s="110"/>
      <c r="DJ1023" s="110"/>
      <c r="DK1023" s="111"/>
      <c r="DL1023" s="110"/>
    </row>
    <row r="1024" spans="1:116" s="106" customFormat="1" x14ac:dyDescent="0.25">
      <c r="A1024" s="53"/>
      <c r="DH1024" s="110"/>
      <c r="DI1024" s="110"/>
      <c r="DJ1024" s="110"/>
      <c r="DK1024" s="111"/>
      <c r="DL1024" s="110"/>
    </row>
    <row r="1025" spans="1:116" s="106" customFormat="1" x14ac:dyDescent="0.25">
      <c r="A1025" s="53"/>
      <c r="DH1025" s="110"/>
      <c r="DI1025" s="110"/>
      <c r="DJ1025" s="110"/>
      <c r="DK1025" s="111"/>
      <c r="DL1025" s="110"/>
    </row>
    <row r="1026" spans="1:116" s="106" customFormat="1" x14ac:dyDescent="0.25">
      <c r="A1026" s="53"/>
      <c r="DH1026" s="110"/>
      <c r="DI1026" s="110"/>
      <c r="DJ1026" s="110"/>
      <c r="DK1026" s="111"/>
      <c r="DL1026" s="110"/>
    </row>
    <row r="1027" spans="1:116" s="106" customFormat="1" x14ac:dyDescent="0.25">
      <c r="A1027" s="53"/>
      <c r="DH1027" s="110"/>
      <c r="DI1027" s="110"/>
      <c r="DJ1027" s="110"/>
      <c r="DK1027" s="111"/>
      <c r="DL1027" s="110"/>
    </row>
    <row r="1028" spans="1:116" s="106" customFormat="1" x14ac:dyDescent="0.25">
      <c r="A1028" s="53"/>
      <c r="DH1028" s="110"/>
      <c r="DI1028" s="110"/>
      <c r="DJ1028" s="110"/>
      <c r="DK1028" s="111"/>
      <c r="DL1028" s="110"/>
    </row>
    <row r="1029" spans="1:116" s="106" customFormat="1" x14ac:dyDescent="0.25">
      <c r="A1029" s="53"/>
      <c r="DH1029" s="110"/>
      <c r="DI1029" s="110"/>
      <c r="DJ1029" s="110"/>
      <c r="DK1029" s="111"/>
      <c r="DL1029" s="110"/>
    </row>
    <row r="1030" spans="1:116" s="106" customFormat="1" x14ac:dyDescent="0.25">
      <c r="A1030" s="53"/>
      <c r="DH1030" s="110"/>
      <c r="DI1030" s="110"/>
      <c r="DJ1030" s="110"/>
      <c r="DK1030" s="111"/>
      <c r="DL1030" s="110"/>
    </row>
    <row r="1031" spans="1:116" s="106" customFormat="1" x14ac:dyDescent="0.25">
      <c r="A1031" s="53"/>
      <c r="DH1031" s="110"/>
      <c r="DI1031" s="110"/>
      <c r="DJ1031" s="110"/>
      <c r="DK1031" s="111"/>
      <c r="DL1031" s="110"/>
    </row>
    <row r="1032" spans="1:116" s="106" customFormat="1" x14ac:dyDescent="0.25">
      <c r="A1032" s="53"/>
      <c r="DH1032" s="110"/>
      <c r="DI1032" s="110"/>
      <c r="DJ1032" s="110"/>
      <c r="DK1032" s="111"/>
      <c r="DL1032" s="110"/>
    </row>
    <row r="1033" spans="1:116" s="106" customFormat="1" x14ac:dyDescent="0.25">
      <c r="A1033" s="53"/>
      <c r="DH1033" s="110"/>
      <c r="DI1033" s="110"/>
      <c r="DJ1033" s="110"/>
      <c r="DK1033" s="111"/>
      <c r="DL1033" s="110"/>
    </row>
    <row r="1034" spans="1:116" s="106" customFormat="1" x14ac:dyDescent="0.25">
      <c r="A1034" s="53"/>
      <c r="DH1034" s="110"/>
      <c r="DI1034" s="110"/>
      <c r="DJ1034" s="110"/>
      <c r="DK1034" s="111"/>
      <c r="DL1034" s="110"/>
    </row>
    <row r="1035" spans="1:116" s="106" customFormat="1" x14ac:dyDescent="0.25">
      <c r="A1035" s="53"/>
      <c r="DH1035" s="110"/>
      <c r="DI1035" s="110"/>
      <c r="DJ1035" s="110"/>
      <c r="DK1035" s="111"/>
      <c r="DL1035" s="110"/>
    </row>
    <row r="1036" spans="1:116" s="106" customFormat="1" x14ac:dyDescent="0.25">
      <c r="A1036" s="53"/>
      <c r="DH1036" s="110"/>
      <c r="DI1036" s="110"/>
      <c r="DJ1036" s="110"/>
      <c r="DK1036" s="111"/>
      <c r="DL1036" s="110"/>
    </row>
    <row r="1037" spans="1:116" s="106" customFormat="1" x14ac:dyDescent="0.25">
      <c r="A1037" s="53"/>
      <c r="DH1037" s="110"/>
      <c r="DI1037" s="110"/>
      <c r="DJ1037" s="110"/>
      <c r="DK1037" s="111"/>
      <c r="DL1037" s="110"/>
    </row>
    <row r="1038" spans="1:116" s="106" customFormat="1" x14ac:dyDescent="0.25">
      <c r="A1038" s="53"/>
      <c r="DH1038" s="110"/>
      <c r="DI1038" s="110"/>
      <c r="DJ1038" s="110"/>
      <c r="DK1038" s="111"/>
      <c r="DL1038" s="110"/>
    </row>
    <row r="1039" spans="1:116" s="106" customFormat="1" x14ac:dyDescent="0.25">
      <c r="A1039" s="53"/>
      <c r="DH1039" s="110"/>
      <c r="DI1039" s="110"/>
      <c r="DJ1039" s="110"/>
      <c r="DK1039" s="111"/>
      <c r="DL1039" s="110"/>
    </row>
    <row r="1040" spans="1:116" s="106" customFormat="1" x14ac:dyDescent="0.25">
      <c r="A1040" s="53"/>
      <c r="DH1040" s="110"/>
      <c r="DI1040" s="110"/>
      <c r="DJ1040" s="110"/>
      <c r="DK1040" s="111"/>
      <c r="DL1040" s="110"/>
    </row>
    <row r="1041" spans="1:116" s="106" customFormat="1" x14ac:dyDescent="0.25">
      <c r="A1041" s="53"/>
      <c r="DH1041" s="110"/>
      <c r="DI1041" s="110"/>
      <c r="DJ1041" s="110"/>
      <c r="DK1041" s="111"/>
      <c r="DL1041" s="110"/>
    </row>
    <row r="1042" spans="1:116" s="106" customFormat="1" x14ac:dyDescent="0.25">
      <c r="A1042" s="53"/>
      <c r="DH1042" s="110"/>
      <c r="DI1042" s="110"/>
      <c r="DJ1042" s="110"/>
      <c r="DK1042" s="111"/>
      <c r="DL1042" s="110"/>
    </row>
    <row r="1043" spans="1:116" s="106" customFormat="1" x14ac:dyDescent="0.25">
      <c r="A1043" s="53"/>
      <c r="DH1043" s="110"/>
      <c r="DI1043" s="110"/>
      <c r="DJ1043" s="110"/>
      <c r="DK1043" s="111"/>
      <c r="DL1043" s="110"/>
    </row>
    <row r="1044" spans="1:116" s="106" customFormat="1" x14ac:dyDescent="0.25">
      <c r="A1044" s="53"/>
      <c r="DH1044" s="110"/>
      <c r="DI1044" s="110"/>
      <c r="DJ1044" s="110"/>
      <c r="DK1044" s="111"/>
      <c r="DL1044" s="110"/>
    </row>
    <row r="1045" spans="1:116" s="106" customFormat="1" x14ac:dyDescent="0.25">
      <c r="A1045" s="53"/>
      <c r="DH1045" s="110"/>
      <c r="DI1045" s="110"/>
      <c r="DJ1045" s="110"/>
      <c r="DK1045" s="111"/>
      <c r="DL1045" s="110"/>
    </row>
    <row r="1046" spans="1:116" s="106" customFormat="1" x14ac:dyDescent="0.25">
      <c r="A1046" s="53"/>
      <c r="DH1046" s="110"/>
      <c r="DI1046" s="110"/>
      <c r="DJ1046" s="110"/>
      <c r="DK1046" s="111"/>
      <c r="DL1046" s="110"/>
    </row>
    <row r="1047" spans="1:116" s="106" customFormat="1" x14ac:dyDescent="0.25">
      <c r="A1047" s="53"/>
      <c r="DH1047" s="110"/>
      <c r="DI1047" s="110"/>
      <c r="DJ1047" s="110"/>
      <c r="DK1047" s="111"/>
      <c r="DL1047" s="110"/>
    </row>
    <row r="1048" spans="1:116" s="106" customFormat="1" x14ac:dyDescent="0.25">
      <c r="A1048" s="53"/>
      <c r="DH1048" s="110"/>
      <c r="DI1048" s="110"/>
      <c r="DJ1048" s="110"/>
      <c r="DK1048" s="111"/>
      <c r="DL1048" s="110"/>
    </row>
    <row r="1049" spans="1:116" s="106" customFormat="1" x14ac:dyDescent="0.25">
      <c r="A1049" s="53"/>
      <c r="DH1049" s="110"/>
      <c r="DI1049" s="110"/>
      <c r="DJ1049" s="110"/>
      <c r="DK1049" s="111"/>
      <c r="DL1049" s="110"/>
    </row>
    <row r="1050" spans="1:116" s="106" customFormat="1" x14ac:dyDescent="0.25">
      <c r="A1050" s="53"/>
      <c r="DH1050" s="110"/>
      <c r="DI1050" s="110"/>
      <c r="DJ1050" s="110"/>
      <c r="DK1050" s="111"/>
      <c r="DL1050" s="110"/>
    </row>
    <row r="1051" spans="1:116" s="106" customFormat="1" x14ac:dyDescent="0.25">
      <c r="A1051" s="53"/>
      <c r="DH1051" s="110"/>
      <c r="DI1051" s="110"/>
      <c r="DJ1051" s="110"/>
      <c r="DK1051" s="111"/>
      <c r="DL1051" s="110"/>
    </row>
    <row r="1052" spans="1:116" s="106" customFormat="1" x14ac:dyDescent="0.25">
      <c r="A1052" s="53"/>
      <c r="DH1052" s="110"/>
      <c r="DI1052" s="110"/>
      <c r="DJ1052" s="110"/>
      <c r="DK1052" s="111"/>
      <c r="DL1052" s="110"/>
    </row>
    <row r="1053" spans="1:116" s="106" customFormat="1" x14ac:dyDescent="0.25">
      <c r="A1053" s="53"/>
      <c r="DH1053" s="110"/>
      <c r="DI1053" s="110"/>
      <c r="DJ1053" s="110"/>
      <c r="DK1053" s="111"/>
      <c r="DL1053" s="110"/>
    </row>
    <row r="1054" spans="1:116" s="106" customFormat="1" x14ac:dyDescent="0.25">
      <c r="A1054" s="53"/>
      <c r="DH1054" s="110"/>
      <c r="DI1054" s="110"/>
      <c r="DJ1054" s="110"/>
      <c r="DK1054" s="111"/>
      <c r="DL1054" s="110"/>
    </row>
    <row r="1055" spans="1:116" s="106" customFormat="1" x14ac:dyDescent="0.25">
      <c r="A1055" s="53"/>
      <c r="DH1055" s="110"/>
      <c r="DI1055" s="110"/>
      <c r="DJ1055" s="110"/>
      <c r="DK1055" s="111"/>
      <c r="DL1055" s="110"/>
    </row>
    <row r="1056" spans="1:116" s="106" customFormat="1" x14ac:dyDescent="0.25">
      <c r="A1056" s="53"/>
      <c r="DH1056" s="110"/>
      <c r="DI1056" s="110"/>
      <c r="DJ1056" s="110"/>
      <c r="DK1056" s="111"/>
      <c r="DL1056" s="110"/>
    </row>
    <row r="1057" spans="1:116" s="106" customFormat="1" x14ac:dyDescent="0.25">
      <c r="A1057" s="53"/>
      <c r="DH1057" s="110"/>
      <c r="DI1057" s="110"/>
      <c r="DJ1057" s="110"/>
      <c r="DK1057" s="111"/>
      <c r="DL1057" s="110"/>
    </row>
    <row r="1058" spans="1:116" s="106" customFormat="1" x14ac:dyDescent="0.25">
      <c r="A1058" s="53"/>
      <c r="DH1058" s="110"/>
      <c r="DI1058" s="110"/>
      <c r="DJ1058" s="110"/>
      <c r="DK1058" s="111"/>
      <c r="DL1058" s="110"/>
    </row>
    <row r="1059" spans="1:116" s="106" customFormat="1" x14ac:dyDescent="0.25">
      <c r="A1059" s="53"/>
      <c r="DH1059" s="110"/>
      <c r="DI1059" s="110"/>
      <c r="DJ1059" s="110"/>
      <c r="DK1059" s="111"/>
      <c r="DL1059" s="110"/>
    </row>
    <row r="1060" spans="1:116" s="106" customFormat="1" x14ac:dyDescent="0.25">
      <c r="A1060" s="53"/>
      <c r="DH1060" s="110"/>
      <c r="DI1060" s="110"/>
      <c r="DJ1060" s="110"/>
      <c r="DK1060" s="111"/>
      <c r="DL1060" s="110"/>
    </row>
    <row r="1061" spans="1:116" s="106" customFormat="1" x14ac:dyDescent="0.25">
      <c r="A1061" s="53"/>
      <c r="DH1061" s="110"/>
      <c r="DI1061" s="110"/>
      <c r="DJ1061" s="110"/>
      <c r="DK1061" s="111"/>
      <c r="DL1061" s="110"/>
    </row>
    <row r="1062" spans="1:116" s="106" customFormat="1" x14ac:dyDescent="0.25">
      <c r="A1062" s="53"/>
      <c r="DH1062" s="110"/>
      <c r="DI1062" s="110"/>
      <c r="DJ1062" s="110"/>
      <c r="DK1062" s="111"/>
      <c r="DL1062" s="110"/>
    </row>
    <row r="1063" spans="1:116" s="106" customFormat="1" x14ac:dyDescent="0.25">
      <c r="A1063" s="53"/>
      <c r="DH1063" s="110"/>
      <c r="DI1063" s="110"/>
      <c r="DJ1063" s="110"/>
      <c r="DK1063" s="111"/>
      <c r="DL1063" s="110"/>
    </row>
    <row r="1064" spans="1:116" s="106" customFormat="1" x14ac:dyDescent="0.25">
      <c r="A1064" s="53"/>
      <c r="DH1064" s="110"/>
      <c r="DI1064" s="110"/>
      <c r="DJ1064" s="110"/>
      <c r="DK1064" s="111"/>
      <c r="DL1064" s="110"/>
    </row>
    <row r="1065" spans="1:116" s="106" customFormat="1" x14ac:dyDescent="0.25">
      <c r="A1065" s="53"/>
      <c r="DH1065" s="110"/>
      <c r="DI1065" s="110"/>
      <c r="DJ1065" s="110"/>
      <c r="DK1065" s="111"/>
      <c r="DL1065" s="110"/>
    </row>
    <row r="1066" spans="1:116" s="106" customFormat="1" x14ac:dyDescent="0.25">
      <c r="A1066" s="53"/>
      <c r="DH1066" s="110"/>
      <c r="DI1066" s="110"/>
      <c r="DJ1066" s="110"/>
      <c r="DK1066" s="111"/>
      <c r="DL1066" s="110"/>
    </row>
    <row r="1067" spans="1:116" s="106" customFormat="1" x14ac:dyDescent="0.25">
      <c r="A1067" s="53"/>
      <c r="DH1067" s="110"/>
      <c r="DI1067" s="110"/>
      <c r="DJ1067" s="110"/>
      <c r="DK1067" s="111"/>
      <c r="DL1067" s="110"/>
    </row>
    <row r="1068" spans="1:116" s="106" customFormat="1" x14ac:dyDescent="0.25">
      <c r="A1068" s="53"/>
      <c r="DH1068" s="110"/>
      <c r="DI1068" s="110"/>
      <c r="DJ1068" s="110"/>
      <c r="DK1068" s="111"/>
      <c r="DL1068" s="110"/>
    </row>
    <row r="1069" spans="1:116" s="106" customFormat="1" x14ac:dyDescent="0.25">
      <c r="A1069" s="53"/>
      <c r="DH1069" s="110"/>
      <c r="DI1069" s="110"/>
      <c r="DJ1069" s="110"/>
      <c r="DK1069" s="111"/>
      <c r="DL1069" s="110"/>
    </row>
    <row r="1070" spans="1:116" s="106" customFormat="1" x14ac:dyDescent="0.25">
      <c r="A1070" s="53"/>
      <c r="DH1070" s="110"/>
      <c r="DI1070" s="110"/>
      <c r="DJ1070" s="110"/>
      <c r="DK1070" s="111"/>
      <c r="DL1070" s="110"/>
    </row>
    <row r="1071" spans="1:116" s="106" customFormat="1" x14ac:dyDescent="0.25">
      <c r="A1071" s="53"/>
      <c r="DH1071" s="110"/>
      <c r="DI1071" s="110"/>
      <c r="DJ1071" s="110"/>
      <c r="DK1071" s="111"/>
      <c r="DL1071" s="110"/>
    </row>
    <row r="1072" spans="1:116" s="106" customFormat="1" x14ac:dyDescent="0.25">
      <c r="A1072" s="53"/>
      <c r="DH1072" s="110"/>
      <c r="DI1072" s="110"/>
      <c r="DJ1072" s="110"/>
      <c r="DK1072" s="111"/>
      <c r="DL1072" s="110"/>
    </row>
    <row r="1073" spans="1:116" s="106" customFormat="1" x14ac:dyDescent="0.25">
      <c r="A1073" s="53"/>
      <c r="DH1073" s="110"/>
      <c r="DI1073" s="110"/>
      <c r="DJ1073" s="110"/>
      <c r="DK1073" s="111"/>
      <c r="DL1073" s="110"/>
    </row>
    <row r="1074" spans="1:116" s="106" customFormat="1" x14ac:dyDescent="0.25">
      <c r="A1074" s="53"/>
      <c r="DH1074" s="110"/>
      <c r="DI1074" s="110"/>
      <c r="DJ1074" s="110"/>
      <c r="DK1074" s="111"/>
      <c r="DL1074" s="110"/>
    </row>
    <row r="1075" spans="1:116" s="106" customFormat="1" x14ac:dyDescent="0.25">
      <c r="A1075" s="53"/>
      <c r="DH1075" s="110"/>
      <c r="DI1075" s="110"/>
      <c r="DJ1075" s="110"/>
      <c r="DK1075" s="111"/>
      <c r="DL1075" s="110"/>
    </row>
    <row r="1076" spans="1:116" s="106" customFormat="1" x14ac:dyDescent="0.25">
      <c r="A1076" s="53"/>
      <c r="DH1076" s="110"/>
      <c r="DI1076" s="110"/>
      <c r="DJ1076" s="110"/>
      <c r="DK1076" s="111"/>
      <c r="DL1076" s="110"/>
    </row>
    <row r="1077" spans="1:116" s="106" customFormat="1" x14ac:dyDescent="0.25">
      <c r="A1077" s="53"/>
      <c r="DH1077" s="110"/>
      <c r="DI1077" s="110"/>
      <c r="DJ1077" s="110"/>
      <c r="DK1077" s="111"/>
      <c r="DL1077" s="110"/>
    </row>
    <row r="1078" spans="1:116" s="106" customFormat="1" x14ac:dyDescent="0.25">
      <c r="A1078" s="53"/>
      <c r="DH1078" s="110"/>
      <c r="DI1078" s="110"/>
      <c r="DJ1078" s="110"/>
      <c r="DK1078" s="111"/>
      <c r="DL1078" s="110"/>
    </row>
    <row r="1079" spans="1:116" s="106" customFormat="1" x14ac:dyDescent="0.25">
      <c r="A1079" s="53"/>
      <c r="DH1079" s="110"/>
      <c r="DI1079" s="110"/>
      <c r="DJ1079" s="110"/>
      <c r="DK1079" s="111"/>
      <c r="DL1079" s="110"/>
    </row>
    <row r="1080" spans="1:116" s="106" customFormat="1" x14ac:dyDescent="0.25">
      <c r="A1080" s="53"/>
      <c r="DH1080" s="110"/>
      <c r="DI1080" s="110"/>
      <c r="DJ1080" s="110"/>
      <c r="DK1080" s="111"/>
      <c r="DL1080" s="110"/>
    </row>
    <row r="1081" spans="1:116" s="106" customFormat="1" x14ac:dyDescent="0.25">
      <c r="A1081" s="53"/>
      <c r="DH1081" s="110"/>
      <c r="DI1081" s="110"/>
      <c r="DJ1081" s="110"/>
      <c r="DK1081" s="111"/>
      <c r="DL1081" s="110"/>
    </row>
    <row r="1082" spans="1:116" s="106" customFormat="1" x14ac:dyDescent="0.25">
      <c r="A1082" s="53"/>
      <c r="DH1082" s="110"/>
      <c r="DI1082" s="110"/>
      <c r="DJ1082" s="110"/>
      <c r="DK1082" s="111"/>
      <c r="DL1082" s="110"/>
    </row>
    <row r="1083" spans="1:116" s="106" customFormat="1" x14ac:dyDescent="0.25">
      <c r="A1083" s="53"/>
      <c r="DH1083" s="110"/>
      <c r="DI1083" s="110"/>
      <c r="DJ1083" s="110"/>
      <c r="DK1083" s="111"/>
      <c r="DL1083" s="110"/>
    </row>
    <row r="1084" spans="1:116" s="106" customFormat="1" x14ac:dyDescent="0.25">
      <c r="A1084" s="53"/>
      <c r="DH1084" s="110"/>
      <c r="DI1084" s="110"/>
      <c r="DJ1084" s="110"/>
      <c r="DK1084" s="111"/>
      <c r="DL1084" s="110"/>
    </row>
    <row r="1085" spans="1:116" s="106" customFormat="1" x14ac:dyDescent="0.25">
      <c r="A1085" s="53"/>
      <c r="DH1085" s="110"/>
      <c r="DI1085" s="110"/>
      <c r="DJ1085" s="110"/>
      <c r="DK1085" s="111"/>
      <c r="DL1085" s="110"/>
    </row>
    <row r="1086" spans="1:116" s="106" customFormat="1" x14ac:dyDescent="0.25">
      <c r="A1086" s="53"/>
      <c r="DH1086" s="110"/>
      <c r="DI1086" s="110"/>
      <c r="DJ1086" s="110"/>
      <c r="DK1086" s="111"/>
      <c r="DL1086" s="110"/>
    </row>
    <row r="1087" spans="1:116" s="106" customFormat="1" x14ac:dyDescent="0.25">
      <c r="A1087" s="53"/>
      <c r="DH1087" s="110"/>
      <c r="DI1087" s="110"/>
      <c r="DJ1087" s="110"/>
      <c r="DK1087" s="111"/>
      <c r="DL1087" s="110"/>
    </row>
    <row r="1088" spans="1:116" s="106" customFormat="1" x14ac:dyDescent="0.25">
      <c r="A1088" s="53"/>
      <c r="DH1088" s="110"/>
      <c r="DI1088" s="110"/>
      <c r="DJ1088" s="110"/>
      <c r="DK1088" s="111"/>
      <c r="DL1088" s="110"/>
    </row>
    <row r="1089" spans="1:116" s="106" customFormat="1" x14ac:dyDescent="0.25">
      <c r="A1089" s="53"/>
      <c r="DH1089" s="110"/>
      <c r="DI1089" s="110"/>
      <c r="DJ1089" s="110"/>
      <c r="DK1089" s="111"/>
      <c r="DL1089" s="110"/>
    </row>
    <row r="1090" spans="1:116" s="106" customFormat="1" x14ac:dyDescent="0.25">
      <c r="A1090" s="53"/>
      <c r="DH1090" s="110"/>
      <c r="DI1090" s="110"/>
      <c r="DJ1090" s="110"/>
      <c r="DK1090" s="111"/>
      <c r="DL1090" s="110"/>
    </row>
    <row r="1091" spans="1:116" s="106" customFormat="1" x14ac:dyDescent="0.25">
      <c r="A1091" s="53"/>
      <c r="DH1091" s="110"/>
      <c r="DI1091" s="110"/>
      <c r="DJ1091" s="110"/>
      <c r="DK1091" s="111"/>
      <c r="DL1091" s="110"/>
    </row>
    <row r="1092" spans="1:116" s="106" customFormat="1" x14ac:dyDescent="0.25">
      <c r="A1092" s="53"/>
      <c r="DH1092" s="110"/>
      <c r="DI1092" s="110"/>
      <c r="DJ1092" s="110"/>
      <c r="DK1092" s="111"/>
      <c r="DL1092" s="110"/>
    </row>
    <row r="1093" spans="1:116" s="106" customFormat="1" x14ac:dyDescent="0.25">
      <c r="A1093" s="53"/>
      <c r="DH1093" s="110"/>
      <c r="DI1093" s="110"/>
      <c r="DJ1093" s="110"/>
      <c r="DK1093" s="111"/>
      <c r="DL1093" s="110"/>
    </row>
    <row r="1094" spans="1:116" s="106" customFormat="1" x14ac:dyDescent="0.25">
      <c r="A1094" s="53"/>
      <c r="DH1094" s="110"/>
      <c r="DI1094" s="110"/>
      <c r="DJ1094" s="110"/>
      <c r="DK1094" s="111"/>
      <c r="DL1094" s="110"/>
    </row>
    <row r="1095" spans="1:116" s="106" customFormat="1" x14ac:dyDescent="0.25">
      <c r="A1095" s="53"/>
      <c r="DH1095" s="110"/>
      <c r="DI1095" s="110"/>
      <c r="DJ1095" s="110"/>
      <c r="DK1095" s="111"/>
      <c r="DL1095" s="110"/>
    </row>
    <row r="1096" spans="1:116" s="106" customFormat="1" x14ac:dyDescent="0.25">
      <c r="A1096" s="53"/>
      <c r="DH1096" s="110"/>
      <c r="DI1096" s="110"/>
      <c r="DJ1096" s="110"/>
      <c r="DK1096" s="111"/>
      <c r="DL1096" s="110"/>
    </row>
    <row r="1097" spans="1:116" s="106" customFormat="1" x14ac:dyDescent="0.25">
      <c r="A1097" s="53"/>
      <c r="DH1097" s="110"/>
      <c r="DI1097" s="110"/>
      <c r="DJ1097" s="110"/>
      <c r="DK1097" s="111"/>
      <c r="DL1097" s="110"/>
    </row>
    <row r="1098" spans="1:116" s="106" customFormat="1" x14ac:dyDescent="0.25">
      <c r="A1098" s="53"/>
      <c r="DH1098" s="110"/>
      <c r="DI1098" s="110"/>
      <c r="DJ1098" s="110"/>
      <c r="DK1098" s="111"/>
      <c r="DL1098" s="110"/>
    </row>
    <row r="1099" spans="1:116" s="106" customFormat="1" x14ac:dyDescent="0.25">
      <c r="A1099" s="53"/>
      <c r="DH1099" s="110"/>
      <c r="DI1099" s="110"/>
      <c r="DJ1099" s="110"/>
      <c r="DK1099" s="111"/>
      <c r="DL1099" s="110"/>
    </row>
    <row r="1100" spans="1:116" s="106" customFormat="1" x14ac:dyDescent="0.25">
      <c r="A1100" s="53"/>
      <c r="DH1100" s="110"/>
      <c r="DI1100" s="110"/>
      <c r="DJ1100" s="110"/>
      <c r="DK1100" s="111"/>
      <c r="DL1100" s="110"/>
    </row>
    <row r="1101" spans="1:116" s="106" customFormat="1" x14ac:dyDescent="0.25">
      <c r="A1101" s="53"/>
      <c r="DH1101" s="110"/>
      <c r="DI1101" s="110"/>
      <c r="DJ1101" s="110"/>
      <c r="DK1101" s="111"/>
      <c r="DL1101" s="110"/>
    </row>
    <row r="1102" spans="1:116" s="106" customFormat="1" x14ac:dyDescent="0.25">
      <c r="A1102" s="53"/>
      <c r="DH1102" s="110"/>
      <c r="DI1102" s="110"/>
      <c r="DJ1102" s="110"/>
      <c r="DK1102" s="111"/>
      <c r="DL1102" s="110"/>
    </row>
    <row r="1103" spans="1:116" s="106" customFormat="1" x14ac:dyDescent="0.25">
      <c r="A1103" s="53"/>
      <c r="DH1103" s="110"/>
      <c r="DI1103" s="110"/>
      <c r="DJ1103" s="110"/>
      <c r="DK1103" s="111"/>
      <c r="DL1103" s="110"/>
    </row>
    <row r="1104" spans="1:116" s="106" customFormat="1" x14ac:dyDescent="0.25">
      <c r="A1104" s="53"/>
      <c r="DH1104" s="110"/>
      <c r="DI1104" s="110"/>
      <c r="DJ1104" s="110"/>
      <c r="DK1104" s="111"/>
      <c r="DL1104" s="110"/>
    </row>
    <row r="1105" spans="1:116" s="106" customFormat="1" x14ac:dyDescent="0.25">
      <c r="A1105" s="53"/>
      <c r="DH1105" s="110"/>
      <c r="DI1105" s="110"/>
      <c r="DJ1105" s="110"/>
      <c r="DK1105" s="111"/>
      <c r="DL1105" s="110"/>
    </row>
    <row r="1106" spans="1:116" s="106" customFormat="1" x14ac:dyDescent="0.25">
      <c r="A1106" s="53"/>
      <c r="DH1106" s="110"/>
      <c r="DI1106" s="110"/>
      <c r="DJ1106" s="110"/>
      <c r="DK1106" s="111"/>
      <c r="DL1106" s="110"/>
    </row>
    <row r="1107" spans="1:116" s="106" customFormat="1" x14ac:dyDescent="0.25">
      <c r="A1107" s="53"/>
      <c r="DH1107" s="110"/>
      <c r="DI1107" s="110"/>
      <c r="DJ1107" s="110"/>
      <c r="DK1107" s="111"/>
      <c r="DL1107" s="110"/>
    </row>
    <row r="1108" spans="1:116" s="106" customFormat="1" x14ac:dyDescent="0.25">
      <c r="A1108" s="53"/>
      <c r="DH1108" s="110"/>
      <c r="DI1108" s="110"/>
      <c r="DJ1108" s="110"/>
      <c r="DK1108" s="111"/>
      <c r="DL1108" s="110"/>
    </row>
    <row r="1109" spans="1:116" s="106" customFormat="1" x14ac:dyDescent="0.25">
      <c r="A1109" s="53"/>
      <c r="DH1109" s="110"/>
      <c r="DI1109" s="110"/>
      <c r="DJ1109" s="110"/>
      <c r="DK1109" s="111"/>
      <c r="DL1109" s="110"/>
    </row>
    <row r="1110" spans="1:116" s="106" customFormat="1" x14ac:dyDescent="0.25">
      <c r="A1110" s="53"/>
      <c r="DH1110" s="110"/>
      <c r="DI1110" s="110"/>
      <c r="DJ1110" s="110"/>
      <c r="DK1110" s="111"/>
      <c r="DL1110" s="110"/>
    </row>
    <row r="1111" spans="1:116" s="106" customFormat="1" x14ac:dyDescent="0.25">
      <c r="A1111" s="53"/>
      <c r="DH1111" s="110"/>
      <c r="DI1111" s="110"/>
      <c r="DJ1111" s="110"/>
      <c r="DK1111" s="111"/>
      <c r="DL1111" s="110"/>
    </row>
    <row r="1112" spans="1:116" s="106" customFormat="1" x14ac:dyDescent="0.25">
      <c r="A1112" s="53"/>
      <c r="DH1112" s="110"/>
      <c r="DI1112" s="110"/>
      <c r="DJ1112" s="110"/>
      <c r="DK1112" s="111"/>
      <c r="DL1112" s="110"/>
    </row>
    <row r="1113" spans="1:116" s="106" customFormat="1" x14ac:dyDescent="0.25">
      <c r="A1113" s="53"/>
      <c r="DH1113" s="110"/>
      <c r="DI1113" s="110"/>
      <c r="DJ1113" s="110"/>
      <c r="DK1113" s="111"/>
      <c r="DL1113" s="110"/>
    </row>
    <row r="1114" spans="1:116" s="106" customFormat="1" x14ac:dyDescent="0.25">
      <c r="A1114" s="53"/>
      <c r="DH1114" s="110"/>
      <c r="DI1114" s="110"/>
      <c r="DJ1114" s="110"/>
      <c r="DK1114" s="111"/>
      <c r="DL1114" s="110"/>
    </row>
    <row r="1115" spans="1:116" s="106" customFormat="1" x14ac:dyDescent="0.25">
      <c r="A1115" s="53"/>
      <c r="DH1115" s="110"/>
      <c r="DI1115" s="110"/>
      <c r="DJ1115" s="110"/>
      <c r="DK1115" s="111"/>
      <c r="DL1115" s="110"/>
    </row>
    <row r="1116" spans="1:116" s="106" customFormat="1" x14ac:dyDescent="0.25">
      <c r="A1116" s="53"/>
      <c r="DH1116" s="110"/>
      <c r="DI1116" s="110"/>
      <c r="DJ1116" s="110"/>
      <c r="DK1116" s="111"/>
      <c r="DL1116" s="110"/>
    </row>
    <row r="1117" spans="1:116" s="106" customFormat="1" x14ac:dyDescent="0.25">
      <c r="A1117" s="53"/>
      <c r="DH1117" s="110"/>
      <c r="DI1117" s="110"/>
      <c r="DJ1117" s="110"/>
      <c r="DK1117" s="111"/>
      <c r="DL1117" s="110"/>
    </row>
    <row r="1118" spans="1:116" s="106" customFormat="1" x14ac:dyDescent="0.25">
      <c r="A1118" s="53"/>
      <c r="DH1118" s="110"/>
      <c r="DI1118" s="110"/>
      <c r="DJ1118" s="110"/>
      <c r="DK1118" s="111"/>
      <c r="DL1118" s="110"/>
    </row>
    <row r="1119" spans="1:116" s="106" customFormat="1" x14ac:dyDescent="0.25">
      <c r="A1119" s="53"/>
      <c r="DH1119" s="110"/>
      <c r="DI1119" s="110"/>
      <c r="DJ1119" s="110"/>
      <c r="DK1119" s="111"/>
      <c r="DL1119" s="110"/>
    </row>
    <row r="1120" spans="1:116" s="106" customFormat="1" x14ac:dyDescent="0.25">
      <c r="A1120" s="53"/>
      <c r="DH1120" s="110"/>
      <c r="DI1120" s="110"/>
      <c r="DJ1120" s="110"/>
      <c r="DK1120" s="111"/>
      <c r="DL1120" s="110"/>
    </row>
    <row r="1121" spans="1:116" s="106" customFormat="1" x14ac:dyDescent="0.25">
      <c r="A1121" s="53"/>
      <c r="DH1121" s="110"/>
      <c r="DI1121" s="110"/>
      <c r="DJ1121" s="110"/>
      <c r="DK1121" s="111"/>
      <c r="DL1121" s="110"/>
    </row>
    <row r="1122" spans="1:116" s="106" customFormat="1" x14ac:dyDescent="0.25">
      <c r="A1122" s="53"/>
      <c r="DH1122" s="110"/>
      <c r="DI1122" s="110"/>
      <c r="DJ1122" s="110"/>
      <c r="DK1122" s="111"/>
      <c r="DL1122" s="110"/>
    </row>
    <row r="1123" spans="1:116" s="106" customFormat="1" x14ac:dyDescent="0.25">
      <c r="A1123" s="53"/>
      <c r="DH1123" s="110"/>
      <c r="DI1123" s="110"/>
      <c r="DJ1123" s="110"/>
      <c r="DK1123" s="111"/>
      <c r="DL1123" s="110"/>
    </row>
    <row r="1124" spans="1:116" s="106" customFormat="1" x14ac:dyDescent="0.25">
      <c r="A1124" s="53"/>
      <c r="DH1124" s="110"/>
      <c r="DI1124" s="110"/>
      <c r="DJ1124" s="110"/>
      <c r="DK1124" s="111"/>
      <c r="DL1124" s="110"/>
    </row>
    <row r="1125" spans="1:116" s="106" customFormat="1" x14ac:dyDescent="0.25">
      <c r="A1125" s="53"/>
      <c r="DH1125" s="110"/>
      <c r="DI1125" s="110"/>
      <c r="DJ1125" s="110"/>
      <c r="DK1125" s="111"/>
      <c r="DL1125" s="110"/>
    </row>
    <row r="1126" spans="1:116" s="106" customFormat="1" x14ac:dyDescent="0.25">
      <c r="A1126" s="53"/>
      <c r="DH1126" s="110"/>
      <c r="DI1126" s="110"/>
      <c r="DJ1126" s="110"/>
      <c r="DK1126" s="111"/>
      <c r="DL1126" s="110"/>
    </row>
    <row r="1127" spans="1:116" s="106" customFormat="1" x14ac:dyDescent="0.25">
      <c r="A1127" s="53"/>
      <c r="DH1127" s="110"/>
      <c r="DI1127" s="110"/>
      <c r="DJ1127" s="110"/>
      <c r="DK1127" s="111"/>
      <c r="DL1127" s="110"/>
    </row>
    <row r="1128" spans="1:116" s="106" customFormat="1" x14ac:dyDescent="0.25">
      <c r="A1128" s="53"/>
      <c r="DH1128" s="110"/>
      <c r="DI1128" s="110"/>
      <c r="DJ1128" s="110"/>
      <c r="DK1128" s="111"/>
      <c r="DL1128" s="110"/>
    </row>
    <row r="1129" spans="1:116" s="106" customFormat="1" x14ac:dyDescent="0.25">
      <c r="A1129" s="53"/>
      <c r="DH1129" s="110"/>
      <c r="DI1129" s="110"/>
      <c r="DJ1129" s="110"/>
      <c r="DK1129" s="111"/>
      <c r="DL1129" s="110"/>
    </row>
    <row r="1130" spans="1:116" s="106" customFormat="1" x14ac:dyDescent="0.25">
      <c r="A1130" s="53"/>
      <c r="DH1130" s="110"/>
      <c r="DI1130" s="110"/>
      <c r="DJ1130" s="110"/>
      <c r="DK1130" s="111"/>
      <c r="DL1130" s="110"/>
    </row>
    <row r="1131" spans="1:116" s="106" customFormat="1" x14ac:dyDescent="0.25">
      <c r="A1131" s="53"/>
      <c r="DH1131" s="110"/>
      <c r="DI1131" s="110"/>
      <c r="DJ1131" s="110"/>
      <c r="DK1131" s="111"/>
      <c r="DL1131" s="110"/>
    </row>
    <row r="1132" spans="1:116" s="106" customFormat="1" x14ac:dyDescent="0.25">
      <c r="A1132" s="53"/>
      <c r="DH1132" s="110"/>
      <c r="DI1132" s="110"/>
      <c r="DJ1132" s="110"/>
      <c r="DK1132" s="111"/>
      <c r="DL1132" s="110"/>
    </row>
    <row r="1133" spans="1:116" s="106" customFormat="1" x14ac:dyDescent="0.25">
      <c r="A1133" s="53"/>
      <c r="DH1133" s="110"/>
      <c r="DI1133" s="110"/>
      <c r="DJ1133" s="110"/>
      <c r="DK1133" s="111"/>
      <c r="DL1133" s="110"/>
    </row>
    <row r="1134" spans="1:116" s="106" customFormat="1" x14ac:dyDescent="0.25">
      <c r="A1134" s="53"/>
      <c r="DH1134" s="110"/>
      <c r="DI1134" s="110"/>
      <c r="DJ1134" s="110"/>
      <c r="DK1134" s="111"/>
      <c r="DL1134" s="110"/>
    </row>
    <row r="1135" spans="1:116" s="106" customFormat="1" x14ac:dyDescent="0.25">
      <c r="A1135" s="53"/>
      <c r="DH1135" s="110"/>
      <c r="DI1135" s="110"/>
      <c r="DJ1135" s="110"/>
      <c r="DK1135" s="111"/>
      <c r="DL1135" s="110"/>
    </row>
    <row r="1136" spans="1:116" s="106" customFormat="1" x14ac:dyDescent="0.25">
      <c r="A1136" s="53"/>
      <c r="DH1136" s="110"/>
      <c r="DI1136" s="110"/>
      <c r="DJ1136" s="110"/>
      <c r="DK1136" s="111"/>
      <c r="DL1136" s="110"/>
    </row>
    <row r="1137" spans="1:116" s="106" customFormat="1" x14ac:dyDescent="0.25">
      <c r="A1137" s="53"/>
      <c r="DH1137" s="110"/>
      <c r="DI1137" s="110"/>
      <c r="DJ1137" s="110"/>
      <c r="DK1137" s="111"/>
      <c r="DL1137" s="110"/>
    </row>
    <row r="1138" spans="1:116" s="106" customFormat="1" x14ac:dyDescent="0.25">
      <c r="A1138" s="53"/>
      <c r="DH1138" s="110"/>
      <c r="DI1138" s="110"/>
      <c r="DJ1138" s="110"/>
      <c r="DK1138" s="111"/>
      <c r="DL1138" s="110"/>
    </row>
    <row r="1139" spans="1:116" s="106" customFormat="1" x14ac:dyDescent="0.25">
      <c r="A1139" s="53"/>
      <c r="DH1139" s="110"/>
      <c r="DI1139" s="110"/>
      <c r="DJ1139" s="110"/>
      <c r="DK1139" s="111"/>
      <c r="DL1139" s="110"/>
    </row>
    <row r="1140" spans="1:116" s="106" customFormat="1" x14ac:dyDescent="0.25">
      <c r="A1140" s="53"/>
      <c r="DH1140" s="110"/>
      <c r="DI1140" s="110"/>
      <c r="DJ1140" s="110"/>
      <c r="DK1140" s="111"/>
      <c r="DL1140" s="110"/>
    </row>
    <row r="1141" spans="1:116" s="106" customFormat="1" x14ac:dyDescent="0.25">
      <c r="A1141" s="53"/>
      <c r="DH1141" s="110"/>
      <c r="DI1141" s="110"/>
      <c r="DJ1141" s="110"/>
      <c r="DK1141" s="111"/>
      <c r="DL1141" s="110"/>
    </row>
    <row r="1142" spans="1:116" s="106" customFormat="1" x14ac:dyDescent="0.25">
      <c r="A1142" s="53"/>
      <c r="DH1142" s="110"/>
      <c r="DI1142" s="110"/>
      <c r="DJ1142" s="110"/>
      <c r="DK1142" s="111"/>
      <c r="DL1142" s="110"/>
    </row>
    <row r="1143" spans="1:116" s="106" customFormat="1" x14ac:dyDescent="0.25">
      <c r="A1143" s="53"/>
      <c r="DH1143" s="110"/>
      <c r="DI1143" s="110"/>
      <c r="DJ1143" s="110"/>
      <c r="DK1143" s="111"/>
      <c r="DL1143" s="110"/>
    </row>
    <row r="1144" spans="1:116" s="106" customFormat="1" x14ac:dyDescent="0.25">
      <c r="A1144" s="53"/>
      <c r="DH1144" s="110"/>
      <c r="DI1144" s="110"/>
      <c r="DJ1144" s="110"/>
      <c r="DK1144" s="111"/>
      <c r="DL1144" s="110"/>
    </row>
    <row r="1145" spans="1:116" s="106" customFormat="1" x14ac:dyDescent="0.25">
      <c r="A1145" s="53"/>
      <c r="DH1145" s="110"/>
      <c r="DI1145" s="110"/>
      <c r="DJ1145" s="110"/>
      <c r="DK1145" s="111"/>
      <c r="DL1145" s="110"/>
    </row>
    <row r="1146" spans="1:116" s="106" customFormat="1" x14ac:dyDescent="0.25">
      <c r="A1146" s="53"/>
      <c r="DH1146" s="110"/>
      <c r="DI1146" s="110"/>
      <c r="DJ1146" s="110"/>
      <c r="DK1146" s="111"/>
      <c r="DL1146" s="110"/>
    </row>
    <row r="1147" spans="1:116" s="106" customFormat="1" x14ac:dyDescent="0.25">
      <c r="A1147" s="53"/>
      <c r="DH1147" s="110"/>
      <c r="DI1147" s="110"/>
      <c r="DJ1147" s="110"/>
      <c r="DK1147" s="111"/>
      <c r="DL1147" s="110"/>
    </row>
    <row r="1148" spans="1:116" s="106" customFormat="1" x14ac:dyDescent="0.25">
      <c r="A1148" s="53"/>
      <c r="DH1148" s="110"/>
      <c r="DI1148" s="110"/>
      <c r="DJ1148" s="110"/>
      <c r="DK1148" s="111"/>
      <c r="DL1148" s="110"/>
    </row>
    <row r="1149" spans="1:116" s="106" customFormat="1" x14ac:dyDescent="0.25">
      <c r="A1149" s="53"/>
      <c r="DH1149" s="110"/>
      <c r="DI1149" s="110"/>
      <c r="DJ1149" s="110"/>
      <c r="DK1149" s="111"/>
      <c r="DL1149" s="110"/>
    </row>
    <row r="1150" spans="1:116" s="106" customFormat="1" x14ac:dyDescent="0.25">
      <c r="A1150" s="53"/>
      <c r="DH1150" s="110"/>
      <c r="DI1150" s="110"/>
      <c r="DJ1150" s="110"/>
      <c r="DK1150" s="111"/>
      <c r="DL1150" s="110"/>
    </row>
    <row r="1151" spans="1:116" s="106" customFormat="1" x14ac:dyDescent="0.25">
      <c r="A1151" s="53"/>
      <c r="DH1151" s="110"/>
      <c r="DI1151" s="110"/>
      <c r="DJ1151" s="110"/>
      <c r="DK1151" s="111"/>
      <c r="DL1151" s="110"/>
    </row>
    <row r="1152" spans="1:116" s="106" customFormat="1" x14ac:dyDescent="0.25">
      <c r="A1152" s="53"/>
      <c r="DH1152" s="110"/>
      <c r="DI1152" s="110"/>
      <c r="DJ1152" s="110"/>
      <c r="DK1152" s="111"/>
      <c r="DL1152" s="110"/>
    </row>
    <row r="1153" spans="1:116" s="106" customFormat="1" x14ac:dyDescent="0.25">
      <c r="A1153" s="53"/>
      <c r="DH1153" s="110"/>
      <c r="DI1153" s="110"/>
      <c r="DJ1153" s="110"/>
      <c r="DK1153" s="111"/>
      <c r="DL1153" s="110"/>
    </row>
    <row r="1154" spans="1:116" s="106" customFormat="1" x14ac:dyDescent="0.25">
      <c r="A1154" s="53"/>
      <c r="DH1154" s="110"/>
      <c r="DI1154" s="110"/>
      <c r="DJ1154" s="110"/>
      <c r="DK1154" s="111"/>
      <c r="DL1154" s="110"/>
    </row>
    <row r="1155" spans="1:116" s="106" customFormat="1" x14ac:dyDescent="0.25">
      <c r="A1155" s="53"/>
      <c r="DH1155" s="110"/>
      <c r="DI1155" s="110"/>
      <c r="DJ1155" s="110"/>
      <c r="DK1155" s="111"/>
      <c r="DL1155" s="110"/>
    </row>
    <row r="1156" spans="1:116" s="106" customFormat="1" x14ac:dyDescent="0.25">
      <c r="A1156" s="53"/>
      <c r="DH1156" s="110"/>
      <c r="DI1156" s="110"/>
      <c r="DJ1156" s="110"/>
      <c r="DK1156" s="111"/>
      <c r="DL1156" s="110"/>
    </row>
    <row r="1157" spans="1:116" s="106" customFormat="1" x14ac:dyDescent="0.25">
      <c r="A1157" s="53"/>
      <c r="DH1157" s="110"/>
      <c r="DI1157" s="110"/>
      <c r="DJ1157" s="110"/>
      <c r="DK1157" s="111"/>
      <c r="DL1157" s="110"/>
    </row>
    <row r="1158" spans="1:116" s="106" customFormat="1" x14ac:dyDescent="0.25">
      <c r="A1158" s="53"/>
      <c r="DH1158" s="110"/>
      <c r="DI1158" s="110"/>
      <c r="DJ1158" s="110"/>
      <c r="DK1158" s="111"/>
      <c r="DL1158" s="110"/>
    </row>
    <row r="1159" spans="1:116" s="106" customFormat="1" x14ac:dyDescent="0.25">
      <c r="A1159" s="53"/>
      <c r="DH1159" s="110"/>
      <c r="DI1159" s="110"/>
      <c r="DJ1159" s="110"/>
      <c r="DK1159" s="111"/>
      <c r="DL1159" s="110"/>
    </row>
    <row r="1160" spans="1:116" s="106" customFormat="1" x14ac:dyDescent="0.25">
      <c r="A1160" s="53"/>
      <c r="DH1160" s="110"/>
      <c r="DI1160" s="110"/>
      <c r="DJ1160" s="110"/>
      <c r="DK1160" s="111"/>
      <c r="DL1160" s="110"/>
    </row>
    <row r="1161" spans="1:116" s="106" customFormat="1" x14ac:dyDescent="0.25">
      <c r="A1161" s="53"/>
      <c r="DH1161" s="110"/>
      <c r="DI1161" s="110"/>
      <c r="DJ1161" s="110"/>
      <c r="DK1161" s="111"/>
      <c r="DL1161" s="110"/>
    </row>
    <row r="1162" spans="1:116" s="106" customFormat="1" x14ac:dyDescent="0.25">
      <c r="A1162" s="53"/>
      <c r="DH1162" s="110"/>
      <c r="DI1162" s="110"/>
      <c r="DJ1162" s="110"/>
      <c r="DK1162" s="111"/>
      <c r="DL1162" s="110"/>
    </row>
    <row r="1163" spans="1:116" s="106" customFormat="1" x14ac:dyDescent="0.25">
      <c r="A1163" s="53"/>
      <c r="DH1163" s="110"/>
      <c r="DI1163" s="110"/>
      <c r="DJ1163" s="110"/>
      <c r="DK1163" s="111"/>
      <c r="DL1163" s="110"/>
    </row>
    <row r="1164" spans="1:116" s="106" customFormat="1" x14ac:dyDescent="0.25">
      <c r="A1164" s="53"/>
      <c r="DH1164" s="110"/>
      <c r="DI1164" s="110"/>
      <c r="DJ1164" s="110"/>
      <c r="DK1164" s="111"/>
      <c r="DL1164" s="110"/>
    </row>
    <row r="1165" spans="1:116" s="106" customFormat="1" x14ac:dyDescent="0.25">
      <c r="A1165" s="53"/>
      <c r="DH1165" s="110"/>
      <c r="DI1165" s="110"/>
      <c r="DJ1165" s="110"/>
      <c r="DK1165" s="111"/>
      <c r="DL1165" s="110"/>
    </row>
    <row r="1166" spans="1:116" s="106" customFormat="1" x14ac:dyDescent="0.25">
      <c r="A1166" s="53"/>
      <c r="DH1166" s="110"/>
      <c r="DI1166" s="110"/>
      <c r="DJ1166" s="110"/>
      <c r="DK1166" s="111"/>
      <c r="DL1166" s="110"/>
    </row>
    <row r="1167" spans="1:116" s="106" customFormat="1" x14ac:dyDescent="0.25">
      <c r="A1167" s="53"/>
      <c r="DH1167" s="110"/>
      <c r="DI1167" s="110"/>
      <c r="DJ1167" s="110"/>
      <c r="DK1167" s="111"/>
      <c r="DL1167" s="110"/>
    </row>
    <row r="1168" spans="1:116" s="106" customFormat="1" x14ac:dyDescent="0.25">
      <c r="A1168" s="53"/>
      <c r="DH1168" s="110"/>
      <c r="DI1168" s="110"/>
      <c r="DJ1168" s="110"/>
      <c r="DK1168" s="111"/>
      <c r="DL1168" s="110"/>
    </row>
    <row r="1169" spans="1:116" s="106" customFormat="1" x14ac:dyDescent="0.25">
      <c r="A1169" s="53"/>
      <c r="DH1169" s="110"/>
      <c r="DI1169" s="110"/>
      <c r="DJ1169" s="110"/>
      <c r="DK1169" s="111"/>
      <c r="DL1169" s="110"/>
    </row>
    <row r="1170" spans="1:116" s="106" customFormat="1" x14ac:dyDescent="0.25">
      <c r="A1170" s="53"/>
      <c r="DH1170" s="110"/>
      <c r="DI1170" s="110"/>
      <c r="DJ1170" s="110"/>
      <c r="DK1170" s="111"/>
      <c r="DL1170" s="110"/>
    </row>
    <row r="1171" spans="1:116" s="106" customFormat="1" x14ac:dyDescent="0.25">
      <c r="A1171" s="53"/>
      <c r="DH1171" s="110"/>
      <c r="DI1171" s="110"/>
      <c r="DJ1171" s="110"/>
      <c r="DK1171" s="111"/>
      <c r="DL1171" s="110"/>
    </row>
    <row r="1172" spans="1:116" s="106" customFormat="1" x14ac:dyDescent="0.25">
      <c r="A1172" s="53"/>
      <c r="DH1172" s="110"/>
      <c r="DI1172" s="110"/>
      <c r="DJ1172" s="110"/>
      <c r="DK1172" s="111"/>
      <c r="DL1172" s="110"/>
    </row>
    <row r="1173" spans="1:116" s="106" customFormat="1" x14ac:dyDescent="0.25">
      <c r="A1173" s="53"/>
      <c r="DH1173" s="110"/>
      <c r="DI1173" s="110"/>
      <c r="DJ1173" s="110"/>
      <c r="DK1173" s="111"/>
      <c r="DL1173" s="110"/>
    </row>
    <row r="1174" spans="1:116" s="106" customFormat="1" x14ac:dyDescent="0.25">
      <c r="A1174" s="53"/>
      <c r="DH1174" s="110"/>
      <c r="DI1174" s="110"/>
      <c r="DJ1174" s="110"/>
      <c r="DK1174" s="111"/>
      <c r="DL1174" s="110"/>
    </row>
    <row r="1175" spans="1:116" s="106" customFormat="1" x14ac:dyDescent="0.25">
      <c r="A1175" s="53"/>
      <c r="DH1175" s="110"/>
      <c r="DI1175" s="110"/>
      <c r="DJ1175" s="110"/>
      <c r="DK1175" s="111"/>
      <c r="DL1175" s="110"/>
    </row>
    <row r="1176" spans="1:116" s="106" customFormat="1" x14ac:dyDescent="0.25">
      <c r="A1176" s="53"/>
      <c r="DH1176" s="110"/>
      <c r="DI1176" s="110"/>
      <c r="DJ1176" s="110"/>
      <c r="DK1176" s="111"/>
      <c r="DL1176" s="110"/>
    </row>
    <row r="1177" spans="1:116" s="106" customFormat="1" x14ac:dyDescent="0.25">
      <c r="A1177" s="53"/>
      <c r="DH1177" s="110"/>
      <c r="DI1177" s="110"/>
      <c r="DJ1177" s="110"/>
      <c r="DK1177" s="111"/>
      <c r="DL1177" s="110"/>
    </row>
    <row r="1178" spans="1:116" s="106" customFormat="1" x14ac:dyDescent="0.25">
      <c r="A1178" s="53"/>
      <c r="DH1178" s="110"/>
      <c r="DI1178" s="110"/>
      <c r="DJ1178" s="110"/>
      <c r="DK1178" s="111"/>
      <c r="DL1178" s="110"/>
    </row>
    <row r="1179" spans="1:116" s="106" customFormat="1" x14ac:dyDescent="0.25">
      <c r="A1179" s="53"/>
      <c r="DH1179" s="110"/>
      <c r="DI1179" s="110"/>
      <c r="DJ1179" s="110"/>
      <c r="DK1179" s="111"/>
      <c r="DL1179" s="110"/>
    </row>
    <row r="1180" spans="1:116" s="106" customFormat="1" x14ac:dyDescent="0.25">
      <c r="A1180" s="53"/>
      <c r="DH1180" s="110"/>
      <c r="DI1180" s="110"/>
      <c r="DJ1180" s="110"/>
      <c r="DK1180" s="111"/>
      <c r="DL1180" s="110"/>
    </row>
    <row r="1181" spans="1:116" s="106" customFormat="1" x14ac:dyDescent="0.25">
      <c r="A1181" s="53"/>
      <c r="DH1181" s="110"/>
      <c r="DI1181" s="110"/>
      <c r="DJ1181" s="110"/>
      <c r="DK1181" s="111"/>
      <c r="DL1181" s="110"/>
    </row>
    <row r="1182" spans="1:116" s="106" customFormat="1" x14ac:dyDescent="0.25">
      <c r="A1182" s="53"/>
      <c r="DH1182" s="110"/>
      <c r="DI1182" s="110"/>
      <c r="DJ1182" s="110"/>
      <c r="DK1182" s="111"/>
      <c r="DL1182" s="110"/>
    </row>
    <row r="1183" spans="1:116" s="106" customFormat="1" x14ac:dyDescent="0.25">
      <c r="A1183" s="53"/>
      <c r="DH1183" s="110"/>
      <c r="DI1183" s="110"/>
      <c r="DJ1183" s="110"/>
      <c r="DK1183" s="111"/>
      <c r="DL1183" s="110"/>
    </row>
    <row r="1184" spans="1:116" s="106" customFormat="1" x14ac:dyDescent="0.25">
      <c r="A1184" s="53"/>
      <c r="DH1184" s="110"/>
      <c r="DI1184" s="110"/>
      <c r="DJ1184" s="110"/>
      <c r="DK1184" s="111"/>
      <c r="DL1184" s="110"/>
    </row>
    <row r="1185" spans="1:116" s="106" customFormat="1" x14ac:dyDescent="0.25">
      <c r="A1185" s="53"/>
      <c r="DH1185" s="110"/>
      <c r="DI1185" s="110"/>
      <c r="DJ1185" s="110"/>
      <c r="DK1185" s="111"/>
      <c r="DL1185" s="110"/>
    </row>
    <row r="1186" spans="1:116" s="106" customFormat="1" x14ac:dyDescent="0.25">
      <c r="A1186" s="53"/>
      <c r="DH1186" s="110"/>
      <c r="DI1186" s="110"/>
      <c r="DJ1186" s="110"/>
      <c r="DK1186" s="111"/>
      <c r="DL1186" s="110"/>
    </row>
    <row r="1187" spans="1:116" s="106" customFormat="1" x14ac:dyDescent="0.25">
      <c r="A1187" s="53"/>
      <c r="DH1187" s="110"/>
      <c r="DI1187" s="110"/>
      <c r="DJ1187" s="110"/>
      <c r="DK1187" s="111"/>
      <c r="DL1187" s="110"/>
    </row>
    <row r="1188" spans="1:116" s="106" customFormat="1" x14ac:dyDescent="0.25">
      <c r="A1188" s="53"/>
      <c r="DH1188" s="110"/>
      <c r="DI1188" s="110"/>
      <c r="DJ1188" s="110"/>
      <c r="DK1188" s="111"/>
      <c r="DL1188" s="110"/>
    </row>
    <row r="1189" spans="1:116" s="106" customFormat="1" x14ac:dyDescent="0.25">
      <c r="A1189" s="53"/>
      <c r="DH1189" s="110"/>
      <c r="DI1189" s="110"/>
      <c r="DJ1189" s="110"/>
      <c r="DK1189" s="111"/>
      <c r="DL1189" s="110"/>
    </row>
    <row r="1190" spans="1:116" s="106" customFormat="1" x14ac:dyDescent="0.25">
      <c r="A1190" s="53"/>
      <c r="DH1190" s="110"/>
      <c r="DI1190" s="110"/>
      <c r="DJ1190" s="110"/>
      <c r="DK1190" s="111"/>
      <c r="DL1190" s="110"/>
    </row>
    <row r="1191" spans="1:116" s="106" customFormat="1" x14ac:dyDescent="0.25">
      <c r="A1191" s="53"/>
      <c r="DH1191" s="110"/>
      <c r="DI1191" s="110"/>
      <c r="DJ1191" s="110"/>
      <c r="DK1191" s="111"/>
      <c r="DL1191" s="110"/>
    </row>
    <row r="1192" spans="1:116" s="106" customFormat="1" x14ac:dyDescent="0.25">
      <c r="A1192" s="53"/>
      <c r="DH1192" s="110"/>
      <c r="DI1192" s="110"/>
      <c r="DJ1192" s="110"/>
      <c r="DK1192" s="111"/>
      <c r="DL1192" s="110"/>
    </row>
    <row r="1193" spans="1:116" s="106" customFormat="1" x14ac:dyDescent="0.25">
      <c r="A1193" s="53"/>
      <c r="DH1193" s="110"/>
      <c r="DI1193" s="110"/>
      <c r="DJ1193" s="110"/>
      <c r="DK1193" s="111"/>
      <c r="DL1193" s="110"/>
    </row>
    <row r="1194" spans="1:116" s="106" customFormat="1" x14ac:dyDescent="0.25">
      <c r="A1194" s="53"/>
      <c r="DH1194" s="110"/>
      <c r="DI1194" s="110"/>
      <c r="DJ1194" s="110"/>
      <c r="DK1194" s="111"/>
      <c r="DL1194" s="110"/>
    </row>
    <row r="1195" spans="1:116" s="106" customFormat="1" x14ac:dyDescent="0.25">
      <c r="A1195" s="53"/>
      <c r="DH1195" s="110"/>
      <c r="DI1195" s="110"/>
      <c r="DJ1195" s="110"/>
      <c r="DK1195" s="111"/>
      <c r="DL1195" s="110"/>
    </row>
    <row r="1196" spans="1:116" s="106" customFormat="1" x14ac:dyDescent="0.25">
      <c r="A1196" s="53"/>
      <c r="DH1196" s="110"/>
      <c r="DI1196" s="110"/>
      <c r="DJ1196" s="110"/>
      <c r="DK1196" s="111"/>
      <c r="DL1196" s="110"/>
    </row>
    <row r="1197" spans="1:116" s="106" customFormat="1" x14ac:dyDescent="0.25">
      <c r="A1197" s="53"/>
      <c r="DH1197" s="110"/>
      <c r="DI1197" s="110"/>
      <c r="DJ1197" s="110"/>
      <c r="DK1197" s="111"/>
      <c r="DL1197" s="110"/>
    </row>
    <row r="1198" spans="1:116" s="106" customFormat="1" x14ac:dyDescent="0.25">
      <c r="A1198" s="53"/>
      <c r="DH1198" s="110"/>
      <c r="DI1198" s="110"/>
      <c r="DJ1198" s="110"/>
      <c r="DK1198" s="111"/>
      <c r="DL1198" s="110"/>
    </row>
    <row r="1199" spans="1:116" s="106" customFormat="1" x14ac:dyDescent="0.25">
      <c r="A1199" s="53"/>
      <c r="DH1199" s="110"/>
      <c r="DI1199" s="110"/>
      <c r="DJ1199" s="110"/>
      <c r="DK1199" s="111"/>
      <c r="DL1199" s="110"/>
    </row>
    <row r="1200" spans="1:116" s="106" customFormat="1" x14ac:dyDescent="0.25">
      <c r="A1200" s="53"/>
      <c r="DH1200" s="110"/>
      <c r="DI1200" s="110"/>
      <c r="DJ1200" s="110"/>
      <c r="DK1200" s="111"/>
      <c r="DL1200" s="110"/>
    </row>
    <row r="1201" spans="1:116" s="106" customFormat="1" x14ac:dyDescent="0.25">
      <c r="A1201" s="53"/>
      <c r="DH1201" s="110"/>
      <c r="DI1201" s="110"/>
      <c r="DJ1201" s="110"/>
      <c r="DK1201" s="111"/>
      <c r="DL1201" s="110"/>
    </row>
    <row r="1202" spans="1:116" s="106" customFormat="1" x14ac:dyDescent="0.25">
      <c r="A1202" s="53"/>
      <c r="DH1202" s="110"/>
      <c r="DI1202" s="110"/>
      <c r="DJ1202" s="110"/>
      <c r="DK1202" s="111"/>
      <c r="DL1202" s="110"/>
    </row>
    <row r="1203" spans="1:116" s="106" customFormat="1" x14ac:dyDescent="0.25">
      <c r="A1203" s="53"/>
      <c r="DH1203" s="110"/>
      <c r="DI1203" s="110"/>
      <c r="DJ1203" s="110"/>
      <c r="DK1203" s="111"/>
      <c r="DL1203" s="110"/>
    </row>
    <row r="1204" spans="1:116" s="106" customFormat="1" x14ac:dyDescent="0.25">
      <c r="A1204" s="53"/>
      <c r="DH1204" s="110"/>
      <c r="DI1204" s="110"/>
      <c r="DJ1204" s="110"/>
      <c r="DK1204" s="111"/>
      <c r="DL1204" s="110"/>
    </row>
    <row r="1205" spans="1:116" s="106" customFormat="1" x14ac:dyDescent="0.25">
      <c r="A1205" s="53"/>
      <c r="DH1205" s="110"/>
      <c r="DI1205" s="110"/>
      <c r="DJ1205" s="110"/>
      <c r="DK1205" s="111"/>
      <c r="DL1205" s="110"/>
    </row>
    <row r="1206" spans="1:116" s="106" customFormat="1" x14ac:dyDescent="0.25">
      <c r="A1206" s="53"/>
      <c r="DH1206" s="110"/>
      <c r="DI1206" s="110"/>
      <c r="DJ1206" s="110"/>
      <c r="DK1206" s="111"/>
      <c r="DL1206" s="110"/>
    </row>
    <row r="1207" spans="1:116" s="106" customFormat="1" x14ac:dyDescent="0.25">
      <c r="A1207" s="53"/>
      <c r="DH1207" s="110"/>
      <c r="DI1207" s="110"/>
      <c r="DJ1207" s="110"/>
      <c r="DK1207" s="111"/>
      <c r="DL1207" s="110"/>
    </row>
    <row r="1208" spans="1:116" s="106" customFormat="1" x14ac:dyDescent="0.25">
      <c r="A1208" s="53"/>
      <c r="DH1208" s="110"/>
      <c r="DI1208" s="110"/>
      <c r="DJ1208" s="110"/>
      <c r="DK1208" s="111"/>
      <c r="DL1208" s="110"/>
    </row>
    <row r="1209" spans="1:116" s="106" customFormat="1" x14ac:dyDescent="0.25">
      <c r="A1209" s="53"/>
      <c r="DH1209" s="110"/>
      <c r="DI1209" s="110"/>
      <c r="DJ1209" s="110"/>
      <c r="DK1209" s="111"/>
      <c r="DL1209" s="110"/>
    </row>
    <row r="1210" spans="1:116" s="106" customFormat="1" x14ac:dyDescent="0.25">
      <c r="A1210" s="53"/>
      <c r="DH1210" s="110"/>
      <c r="DI1210" s="110"/>
      <c r="DJ1210" s="110"/>
      <c r="DK1210" s="111"/>
      <c r="DL1210" s="110"/>
    </row>
    <row r="1211" spans="1:116" s="106" customFormat="1" x14ac:dyDescent="0.25">
      <c r="A1211" s="53"/>
      <c r="DH1211" s="110"/>
      <c r="DI1211" s="110"/>
      <c r="DJ1211" s="110"/>
      <c r="DK1211" s="111"/>
      <c r="DL1211" s="110"/>
    </row>
    <row r="1212" spans="1:116" s="106" customFormat="1" x14ac:dyDescent="0.25">
      <c r="A1212" s="53"/>
      <c r="DH1212" s="110"/>
      <c r="DI1212" s="110"/>
      <c r="DJ1212" s="110"/>
      <c r="DK1212" s="111"/>
      <c r="DL1212" s="110"/>
    </row>
    <row r="1213" spans="1:116" s="106" customFormat="1" x14ac:dyDescent="0.25">
      <c r="A1213" s="53"/>
      <c r="DH1213" s="110"/>
      <c r="DI1213" s="110"/>
      <c r="DJ1213" s="110"/>
      <c r="DK1213" s="111"/>
      <c r="DL1213" s="110"/>
    </row>
    <row r="1214" spans="1:116" s="106" customFormat="1" x14ac:dyDescent="0.25">
      <c r="A1214" s="53"/>
      <c r="DH1214" s="110"/>
      <c r="DI1214" s="110"/>
      <c r="DJ1214" s="110"/>
      <c r="DK1214" s="111"/>
      <c r="DL1214" s="110"/>
    </row>
    <row r="1215" spans="1:116" s="106" customFormat="1" x14ac:dyDescent="0.25">
      <c r="A1215" s="53"/>
      <c r="DH1215" s="110"/>
      <c r="DI1215" s="110"/>
      <c r="DJ1215" s="110"/>
      <c r="DK1215" s="111"/>
      <c r="DL1215" s="110"/>
    </row>
    <row r="1216" spans="1:116" s="106" customFormat="1" x14ac:dyDescent="0.25">
      <c r="A1216" s="53"/>
      <c r="DH1216" s="110"/>
      <c r="DI1216" s="110"/>
      <c r="DJ1216" s="110"/>
      <c r="DK1216" s="111"/>
      <c r="DL1216" s="110"/>
    </row>
    <row r="1217" spans="1:116" s="106" customFormat="1" x14ac:dyDescent="0.25">
      <c r="A1217" s="53"/>
      <c r="DH1217" s="110"/>
      <c r="DI1217" s="110"/>
      <c r="DJ1217" s="110"/>
      <c r="DK1217" s="111"/>
      <c r="DL1217" s="110"/>
    </row>
    <row r="1218" spans="1:116" s="106" customFormat="1" x14ac:dyDescent="0.25">
      <c r="A1218" s="53"/>
      <c r="DH1218" s="110"/>
      <c r="DI1218" s="110"/>
      <c r="DJ1218" s="110"/>
      <c r="DK1218" s="111"/>
      <c r="DL1218" s="110"/>
    </row>
    <row r="1219" spans="1:116" s="106" customFormat="1" x14ac:dyDescent="0.25">
      <c r="A1219" s="53"/>
      <c r="DH1219" s="110"/>
      <c r="DI1219" s="110"/>
      <c r="DJ1219" s="110"/>
      <c r="DK1219" s="111"/>
      <c r="DL1219" s="110"/>
    </row>
    <row r="1220" spans="1:116" s="106" customFormat="1" x14ac:dyDescent="0.25">
      <c r="A1220" s="53"/>
      <c r="DH1220" s="110"/>
      <c r="DI1220" s="110"/>
      <c r="DJ1220" s="110"/>
      <c r="DK1220" s="111"/>
      <c r="DL1220" s="110"/>
    </row>
    <row r="1221" spans="1:116" s="106" customFormat="1" x14ac:dyDescent="0.25">
      <c r="A1221" s="53"/>
      <c r="DH1221" s="110"/>
      <c r="DI1221" s="110"/>
      <c r="DJ1221" s="110"/>
      <c r="DK1221" s="111"/>
      <c r="DL1221" s="110"/>
    </row>
    <row r="1222" spans="1:116" s="106" customFormat="1" x14ac:dyDescent="0.25">
      <c r="A1222" s="53"/>
      <c r="DH1222" s="110"/>
      <c r="DI1222" s="110"/>
      <c r="DJ1222" s="110"/>
      <c r="DK1222" s="111"/>
      <c r="DL1222" s="110"/>
    </row>
    <row r="1223" spans="1:116" s="106" customFormat="1" x14ac:dyDescent="0.25">
      <c r="A1223" s="53"/>
      <c r="DH1223" s="110"/>
      <c r="DI1223" s="110"/>
      <c r="DJ1223" s="110"/>
      <c r="DK1223" s="111"/>
      <c r="DL1223" s="110"/>
    </row>
    <row r="1224" spans="1:116" s="106" customFormat="1" x14ac:dyDescent="0.25">
      <c r="A1224" s="53"/>
      <c r="DH1224" s="110"/>
      <c r="DI1224" s="110"/>
      <c r="DJ1224" s="110"/>
      <c r="DK1224" s="111"/>
      <c r="DL1224" s="110"/>
    </row>
    <row r="1225" spans="1:116" s="106" customFormat="1" x14ac:dyDescent="0.25">
      <c r="A1225" s="53"/>
      <c r="DH1225" s="110"/>
      <c r="DI1225" s="110"/>
      <c r="DJ1225" s="110"/>
      <c r="DK1225" s="111"/>
      <c r="DL1225" s="110"/>
    </row>
    <row r="1226" spans="1:116" s="106" customFormat="1" x14ac:dyDescent="0.25">
      <c r="A1226" s="53"/>
      <c r="DH1226" s="110"/>
      <c r="DI1226" s="110"/>
      <c r="DJ1226" s="110"/>
      <c r="DK1226" s="111"/>
      <c r="DL1226" s="110"/>
    </row>
    <row r="1227" spans="1:116" s="106" customFormat="1" x14ac:dyDescent="0.25">
      <c r="A1227" s="53"/>
      <c r="DH1227" s="110"/>
      <c r="DI1227" s="110"/>
      <c r="DJ1227" s="110"/>
      <c r="DK1227" s="111"/>
      <c r="DL1227" s="110"/>
    </row>
    <row r="1228" spans="1:116" s="106" customFormat="1" x14ac:dyDescent="0.25">
      <c r="A1228" s="53"/>
      <c r="DH1228" s="110"/>
      <c r="DI1228" s="110"/>
      <c r="DJ1228" s="110"/>
      <c r="DK1228" s="111"/>
      <c r="DL1228" s="110"/>
    </row>
    <row r="1229" spans="1:116" s="106" customFormat="1" x14ac:dyDescent="0.25">
      <c r="A1229" s="53"/>
      <c r="DH1229" s="110"/>
      <c r="DI1229" s="110"/>
      <c r="DJ1229" s="110"/>
      <c r="DK1229" s="111"/>
      <c r="DL1229" s="110"/>
    </row>
    <row r="1230" spans="1:116" s="106" customFormat="1" x14ac:dyDescent="0.25">
      <c r="A1230" s="53"/>
      <c r="DH1230" s="110"/>
      <c r="DI1230" s="110"/>
      <c r="DJ1230" s="110"/>
      <c r="DK1230" s="111"/>
      <c r="DL1230" s="110"/>
    </row>
    <row r="1231" spans="1:116" s="106" customFormat="1" x14ac:dyDescent="0.25">
      <c r="A1231" s="53"/>
      <c r="DH1231" s="110"/>
      <c r="DI1231" s="110"/>
      <c r="DJ1231" s="110"/>
      <c r="DK1231" s="111"/>
      <c r="DL1231" s="110"/>
    </row>
    <row r="1232" spans="1:116" s="106" customFormat="1" x14ac:dyDescent="0.25">
      <c r="A1232" s="53"/>
      <c r="DH1232" s="110"/>
      <c r="DI1232" s="110"/>
      <c r="DJ1232" s="110"/>
      <c r="DK1232" s="111"/>
      <c r="DL1232" s="110"/>
    </row>
    <row r="1233" spans="1:116" s="106" customFormat="1" x14ac:dyDescent="0.25">
      <c r="A1233" s="53"/>
      <c r="DH1233" s="110"/>
      <c r="DI1233" s="110"/>
      <c r="DJ1233" s="110"/>
      <c r="DK1233" s="111"/>
      <c r="DL1233" s="110"/>
    </row>
    <row r="1234" spans="1:116" s="106" customFormat="1" x14ac:dyDescent="0.25">
      <c r="A1234" s="53"/>
      <c r="DH1234" s="110"/>
      <c r="DI1234" s="110"/>
      <c r="DJ1234" s="110"/>
      <c r="DK1234" s="111"/>
      <c r="DL1234" s="110"/>
    </row>
    <row r="1235" spans="1:116" s="106" customFormat="1" x14ac:dyDescent="0.25">
      <c r="A1235" s="53"/>
      <c r="DH1235" s="110"/>
      <c r="DI1235" s="110"/>
      <c r="DJ1235" s="110"/>
      <c r="DK1235" s="111"/>
      <c r="DL1235" s="110"/>
    </row>
    <row r="1236" spans="1:116" s="106" customFormat="1" x14ac:dyDescent="0.25">
      <c r="A1236" s="53"/>
      <c r="DH1236" s="110"/>
      <c r="DI1236" s="110"/>
      <c r="DJ1236" s="110"/>
      <c r="DK1236" s="111"/>
      <c r="DL1236" s="110"/>
    </row>
    <row r="1237" spans="1:116" s="106" customFormat="1" x14ac:dyDescent="0.25">
      <c r="A1237" s="53"/>
      <c r="DH1237" s="110"/>
      <c r="DI1237" s="110"/>
      <c r="DJ1237" s="110"/>
      <c r="DK1237" s="111"/>
      <c r="DL1237" s="110"/>
    </row>
    <row r="1238" spans="1:116" s="106" customFormat="1" x14ac:dyDescent="0.25">
      <c r="A1238" s="53"/>
      <c r="DH1238" s="110"/>
      <c r="DI1238" s="110"/>
      <c r="DJ1238" s="110"/>
      <c r="DK1238" s="111"/>
      <c r="DL1238" s="110"/>
    </row>
    <row r="1239" spans="1:116" s="106" customFormat="1" x14ac:dyDescent="0.25">
      <c r="A1239" s="53"/>
      <c r="DH1239" s="110"/>
      <c r="DI1239" s="110"/>
      <c r="DJ1239" s="110"/>
      <c r="DK1239" s="111"/>
      <c r="DL1239" s="110"/>
    </row>
    <row r="1240" spans="1:116" s="106" customFormat="1" x14ac:dyDescent="0.25">
      <c r="A1240" s="53"/>
      <c r="DH1240" s="110"/>
      <c r="DI1240" s="110"/>
      <c r="DJ1240" s="110"/>
      <c r="DK1240" s="111"/>
      <c r="DL1240" s="110"/>
    </row>
    <row r="1241" spans="1:116" s="106" customFormat="1" x14ac:dyDescent="0.25">
      <c r="A1241" s="53"/>
      <c r="DH1241" s="110"/>
      <c r="DI1241" s="110"/>
      <c r="DJ1241" s="110"/>
      <c r="DK1241" s="111"/>
      <c r="DL1241" s="110"/>
    </row>
    <row r="1242" spans="1:116" s="106" customFormat="1" x14ac:dyDescent="0.25">
      <c r="A1242" s="53"/>
      <c r="DH1242" s="110"/>
      <c r="DI1242" s="110"/>
      <c r="DJ1242" s="110"/>
      <c r="DK1242" s="111"/>
      <c r="DL1242" s="110"/>
    </row>
    <row r="1243" spans="1:116" s="106" customFormat="1" x14ac:dyDescent="0.25">
      <c r="A1243" s="53"/>
      <c r="DH1243" s="110"/>
      <c r="DI1243" s="110"/>
      <c r="DJ1243" s="110"/>
      <c r="DK1243" s="111"/>
      <c r="DL1243" s="110"/>
    </row>
    <row r="1244" spans="1:116" s="106" customFormat="1" x14ac:dyDescent="0.25">
      <c r="A1244" s="53"/>
      <c r="DH1244" s="110"/>
      <c r="DI1244" s="110"/>
      <c r="DJ1244" s="110"/>
      <c r="DK1244" s="111"/>
      <c r="DL1244" s="110"/>
    </row>
    <row r="1245" spans="1:116" s="106" customFormat="1" x14ac:dyDescent="0.25">
      <c r="A1245" s="53"/>
      <c r="DH1245" s="110"/>
      <c r="DI1245" s="110"/>
      <c r="DJ1245" s="110"/>
      <c r="DK1245" s="111"/>
      <c r="DL1245" s="110"/>
    </row>
    <row r="1246" spans="1:116" s="106" customFormat="1" x14ac:dyDescent="0.25">
      <c r="A1246" s="53"/>
      <c r="DH1246" s="110"/>
      <c r="DI1246" s="110"/>
      <c r="DJ1246" s="110"/>
      <c r="DK1246" s="111"/>
      <c r="DL1246" s="110"/>
    </row>
    <row r="1247" spans="1:116" s="106" customFormat="1" x14ac:dyDescent="0.25">
      <c r="A1247" s="53"/>
      <c r="DH1247" s="110"/>
      <c r="DI1247" s="110"/>
      <c r="DJ1247" s="110"/>
      <c r="DK1247" s="111"/>
      <c r="DL1247" s="110"/>
    </row>
    <row r="1248" spans="1:116" s="106" customFormat="1" x14ac:dyDescent="0.25">
      <c r="A1248" s="53"/>
      <c r="DH1248" s="110"/>
      <c r="DI1248" s="110"/>
      <c r="DJ1248" s="110"/>
      <c r="DK1248" s="111"/>
      <c r="DL1248" s="110"/>
    </row>
    <row r="1249" spans="1:116" s="106" customFormat="1" x14ac:dyDescent="0.25">
      <c r="A1249" s="53"/>
      <c r="DH1249" s="110"/>
      <c r="DI1249" s="110"/>
      <c r="DJ1249" s="110"/>
      <c r="DK1249" s="111"/>
      <c r="DL1249" s="110"/>
    </row>
    <row r="1250" spans="1:116" s="106" customFormat="1" x14ac:dyDescent="0.25">
      <c r="A1250" s="53"/>
      <c r="DH1250" s="110"/>
      <c r="DI1250" s="110"/>
      <c r="DJ1250" s="110"/>
      <c r="DK1250" s="111"/>
      <c r="DL1250" s="110"/>
    </row>
    <row r="1251" spans="1:116" s="106" customFormat="1" x14ac:dyDescent="0.25">
      <c r="A1251" s="53"/>
      <c r="DH1251" s="110"/>
      <c r="DI1251" s="110"/>
      <c r="DJ1251" s="110"/>
      <c r="DK1251" s="111"/>
      <c r="DL1251" s="110"/>
    </row>
    <row r="1252" spans="1:116" s="106" customFormat="1" x14ac:dyDescent="0.25">
      <c r="A1252" s="53"/>
      <c r="DH1252" s="110"/>
      <c r="DI1252" s="110"/>
      <c r="DJ1252" s="110"/>
      <c r="DK1252" s="111"/>
      <c r="DL1252" s="110"/>
    </row>
    <row r="1253" spans="1:116" s="106" customFormat="1" x14ac:dyDescent="0.25">
      <c r="A1253" s="53"/>
      <c r="DH1253" s="110"/>
      <c r="DI1253" s="110"/>
      <c r="DJ1253" s="110"/>
      <c r="DK1253" s="111"/>
      <c r="DL1253" s="110"/>
    </row>
    <row r="1254" spans="1:116" s="106" customFormat="1" x14ac:dyDescent="0.25">
      <c r="A1254" s="53"/>
      <c r="DH1254" s="110"/>
      <c r="DI1254" s="110"/>
      <c r="DJ1254" s="110"/>
      <c r="DK1254" s="111"/>
      <c r="DL1254" s="110"/>
    </row>
    <row r="1255" spans="1:116" s="106" customFormat="1" x14ac:dyDescent="0.25">
      <c r="A1255" s="53"/>
      <c r="DH1255" s="110"/>
      <c r="DI1255" s="110"/>
      <c r="DJ1255" s="110"/>
      <c r="DK1255" s="111"/>
      <c r="DL1255" s="110"/>
    </row>
    <row r="1256" spans="1:116" s="106" customFormat="1" x14ac:dyDescent="0.25">
      <c r="A1256" s="53"/>
      <c r="DH1256" s="110"/>
      <c r="DI1256" s="110"/>
      <c r="DJ1256" s="110"/>
      <c r="DK1256" s="111"/>
      <c r="DL1256" s="110"/>
    </row>
    <row r="1257" spans="1:116" s="106" customFormat="1" x14ac:dyDescent="0.25">
      <c r="A1257" s="53"/>
      <c r="DH1257" s="110"/>
      <c r="DI1257" s="110"/>
      <c r="DJ1257" s="110"/>
      <c r="DK1257" s="111"/>
      <c r="DL1257" s="110"/>
    </row>
    <row r="1258" spans="1:116" s="106" customFormat="1" x14ac:dyDescent="0.25">
      <c r="A1258" s="53"/>
      <c r="DH1258" s="110"/>
      <c r="DI1258" s="110"/>
      <c r="DJ1258" s="110"/>
      <c r="DK1258" s="111"/>
      <c r="DL1258" s="110"/>
    </row>
    <row r="1259" spans="1:116" s="106" customFormat="1" x14ac:dyDescent="0.25">
      <c r="A1259" s="53"/>
      <c r="DH1259" s="110"/>
      <c r="DI1259" s="110"/>
      <c r="DJ1259" s="110"/>
      <c r="DK1259" s="111"/>
      <c r="DL1259" s="110"/>
    </row>
    <row r="1260" spans="1:116" s="106" customFormat="1" x14ac:dyDescent="0.25">
      <c r="A1260" s="53"/>
      <c r="DH1260" s="110"/>
      <c r="DI1260" s="110"/>
      <c r="DJ1260" s="110"/>
      <c r="DK1260" s="111"/>
      <c r="DL1260" s="110"/>
    </row>
    <row r="1261" spans="1:116" s="106" customFormat="1" x14ac:dyDescent="0.25">
      <c r="A1261" s="53"/>
      <c r="DH1261" s="110"/>
      <c r="DI1261" s="110"/>
      <c r="DJ1261" s="110"/>
      <c r="DK1261" s="111"/>
      <c r="DL1261" s="110"/>
    </row>
    <row r="1262" spans="1:116" s="106" customFormat="1" x14ac:dyDescent="0.25">
      <c r="A1262" s="53"/>
      <c r="DH1262" s="110"/>
      <c r="DI1262" s="110"/>
      <c r="DJ1262" s="110"/>
      <c r="DK1262" s="111"/>
      <c r="DL1262" s="110"/>
    </row>
    <row r="1263" spans="1:116" s="106" customFormat="1" x14ac:dyDescent="0.25">
      <c r="A1263" s="53"/>
      <c r="DH1263" s="110"/>
      <c r="DI1263" s="110"/>
      <c r="DJ1263" s="110"/>
      <c r="DK1263" s="111"/>
      <c r="DL1263" s="110"/>
    </row>
    <row r="1264" spans="1:116" s="106" customFormat="1" x14ac:dyDescent="0.25">
      <c r="A1264" s="53"/>
      <c r="DH1264" s="110"/>
      <c r="DI1264" s="110"/>
      <c r="DJ1264" s="110"/>
      <c r="DK1264" s="111"/>
      <c r="DL1264" s="110"/>
    </row>
    <row r="1265" spans="1:116" s="106" customFormat="1" x14ac:dyDescent="0.25">
      <c r="A1265" s="53"/>
      <c r="DH1265" s="110"/>
      <c r="DI1265" s="110"/>
      <c r="DJ1265" s="110"/>
      <c r="DK1265" s="111"/>
      <c r="DL1265" s="110"/>
    </row>
    <row r="1266" spans="1:116" s="106" customFormat="1" x14ac:dyDescent="0.25">
      <c r="A1266" s="53"/>
      <c r="DH1266" s="110"/>
      <c r="DI1266" s="110"/>
      <c r="DJ1266" s="110"/>
      <c r="DK1266" s="111"/>
      <c r="DL1266" s="110"/>
    </row>
    <row r="1267" spans="1:116" s="106" customFormat="1" x14ac:dyDescent="0.25">
      <c r="A1267" s="53"/>
      <c r="DH1267" s="110"/>
      <c r="DI1267" s="110"/>
      <c r="DJ1267" s="110"/>
      <c r="DK1267" s="111"/>
      <c r="DL1267" s="110"/>
    </row>
    <row r="1268" spans="1:116" s="106" customFormat="1" x14ac:dyDescent="0.25">
      <c r="A1268" s="53"/>
      <c r="DH1268" s="110"/>
      <c r="DI1268" s="110"/>
      <c r="DJ1268" s="110"/>
      <c r="DK1268" s="111"/>
      <c r="DL1268" s="110"/>
    </row>
    <row r="1269" spans="1:116" s="106" customFormat="1" x14ac:dyDescent="0.25">
      <c r="A1269" s="53"/>
      <c r="DH1269" s="110"/>
      <c r="DI1269" s="110"/>
      <c r="DJ1269" s="110"/>
      <c r="DK1269" s="111"/>
      <c r="DL1269" s="110"/>
    </row>
    <row r="1270" spans="1:116" s="106" customFormat="1" x14ac:dyDescent="0.25">
      <c r="A1270" s="53"/>
      <c r="DH1270" s="110"/>
      <c r="DI1270" s="110"/>
      <c r="DJ1270" s="110"/>
      <c r="DK1270" s="111"/>
      <c r="DL1270" s="110"/>
    </row>
    <row r="1271" spans="1:116" s="106" customFormat="1" x14ac:dyDescent="0.25">
      <c r="A1271" s="53"/>
      <c r="DH1271" s="110"/>
      <c r="DI1271" s="110"/>
      <c r="DJ1271" s="110"/>
      <c r="DK1271" s="111"/>
      <c r="DL1271" s="110"/>
    </row>
    <row r="1272" spans="1:116" s="106" customFormat="1" x14ac:dyDescent="0.25">
      <c r="A1272" s="53"/>
      <c r="DH1272" s="110"/>
      <c r="DI1272" s="110"/>
      <c r="DJ1272" s="110"/>
      <c r="DK1272" s="111"/>
      <c r="DL1272" s="110"/>
    </row>
    <row r="1273" spans="1:116" s="106" customFormat="1" x14ac:dyDescent="0.25">
      <c r="A1273" s="53"/>
      <c r="DH1273" s="110"/>
      <c r="DI1273" s="110"/>
      <c r="DJ1273" s="110"/>
      <c r="DK1273" s="111"/>
      <c r="DL1273" s="110"/>
    </row>
    <row r="1274" spans="1:116" s="106" customFormat="1" x14ac:dyDescent="0.25">
      <c r="A1274" s="53"/>
      <c r="DH1274" s="110"/>
      <c r="DI1274" s="110"/>
      <c r="DJ1274" s="110"/>
      <c r="DK1274" s="111"/>
      <c r="DL1274" s="110"/>
    </row>
    <row r="1275" spans="1:116" s="106" customFormat="1" x14ac:dyDescent="0.25">
      <c r="A1275" s="53"/>
      <c r="DH1275" s="110"/>
      <c r="DI1275" s="110"/>
      <c r="DJ1275" s="110"/>
      <c r="DK1275" s="111"/>
      <c r="DL1275" s="110"/>
    </row>
    <row r="1276" spans="1:116" s="106" customFormat="1" x14ac:dyDescent="0.25">
      <c r="A1276" s="53"/>
      <c r="DH1276" s="110"/>
      <c r="DI1276" s="110"/>
      <c r="DJ1276" s="110"/>
      <c r="DK1276" s="111"/>
      <c r="DL1276" s="110"/>
    </row>
    <row r="1277" spans="1:116" s="106" customFormat="1" x14ac:dyDescent="0.25">
      <c r="A1277" s="53"/>
      <c r="DH1277" s="110"/>
      <c r="DI1277" s="110"/>
      <c r="DJ1277" s="110"/>
      <c r="DK1277" s="111"/>
      <c r="DL1277" s="110"/>
    </row>
    <row r="1278" spans="1:116" s="106" customFormat="1" x14ac:dyDescent="0.25">
      <c r="A1278" s="53"/>
      <c r="DH1278" s="110"/>
      <c r="DI1278" s="110"/>
      <c r="DJ1278" s="110"/>
      <c r="DK1278" s="111"/>
      <c r="DL1278" s="110"/>
    </row>
    <row r="1279" spans="1:116" s="106" customFormat="1" x14ac:dyDescent="0.25">
      <c r="A1279" s="53"/>
      <c r="DH1279" s="110"/>
      <c r="DI1279" s="110"/>
      <c r="DJ1279" s="110"/>
      <c r="DK1279" s="111"/>
      <c r="DL1279" s="110"/>
    </row>
    <row r="1280" spans="1:116" s="106" customFormat="1" x14ac:dyDescent="0.25">
      <c r="A1280" s="53"/>
      <c r="DH1280" s="110"/>
      <c r="DI1280" s="110"/>
      <c r="DJ1280" s="110"/>
      <c r="DK1280" s="111"/>
      <c r="DL1280" s="110"/>
    </row>
    <row r="1281" spans="1:116" s="106" customFormat="1" x14ac:dyDescent="0.25">
      <c r="A1281" s="53"/>
      <c r="DH1281" s="110"/>
      <c r="DI1281" s="110"/>
      <c r="DJ1281" s="110"/>
      <c r="DK1281" s="111"/>
      <c r="DL1281" s="110"/>
    </row>
    <row r="1282" spans="1:116" s="106" customFormat="1" x14ac:dyDescent="0.25">
      <c r="A1282" s="53"/>
      <c r="DH1282" s="110"/>
      <c r="DI1282" s="110"/>
      <c r="DJ1282" s="110"/>
      <c r="DK1282" s="111"/>
      <c r="DL1282" s="110"/>
    </row>
    <row r="1283" spans="1:116" s="106" customFormat="1" x14ac:dyDescent="0.25">
      <c r="A1283" s="53"/>
      <c r="DH1283" s="110"/>
      <c r="DI1283" s="110"/>
      <c r="DJ1283" s="110"/>
      <c r="DK1283" s="111"/>
      <c r="DL1283" s="110"/>
    </row>
    <row r="1284" spans="1:116" s="106" customFormat="1" x14ac:dyDescent="0.25">
      <c r="A1284" s="53"/>
      <c r="DH1284" s="110"/>
      <c r="DI1284" s="110"/>
      <c r="DJ1284" s="110"/>
      <c r="DK1284" s="111"/>
      <c r="DL1284" s="110"/>
    </row>
    <row r="1285" spans="1:116" s="106" customFormat="1" x14ac:dyDescent="0.25">
      <c r="A1285" s="53"/>
      <c r="DH1285" s="110"/>
      <c r="DI1285" s="110"/>
      <c r="DJ1285" s="110"/>
      <c r="DK1285" s="111"/>
      <c r="DL1285" s="110"/>
    </row>
    <row r="1286" spans="1:116" s="106" customFormat="1" x14ac:dyDescent="0.25">
      <c r="A1286" s="53"/>
      <c r="DH1286" s="110"/>
      <c r="DI1286" s="110"/>
      <c r="DJ1286" s="110"/>
      <c r="DK1286" s="111"/>
      <c r="DL1286" s="110"/>
    </row>
    <row r="1287" spans="1:116" s="106" customFormat="1" x14ac:dyDescent="0.25">
      <c r="A1287" s="53"/>
      <c r="DH1287" s="110"/>
      <c r="DI1287" s="110"/>
      <c r="DJ1287" s="110"/>
      <c r="DK1287" s="111"/>
      <c r="DL1287" s="110"/>
    </row>
    <row r="1288" spans="1:116" s="106" customFormat="1" x14ac:dyDescent="0.25">
      <c r="A1288" s="53"/>
      <c r="DH1288" s="110"/>
      <c r="DI1288" s="110"/>
      <c r="DJ1288" s="110"/>
      <c r="DK1288" s="111"/>
      <c r="DL1288" s="110"/>
    </row>
    <row r="1289" spans="1:116" s="106" customFormat="1" x14ac:dyDescent="0.25">
      <c r="A1289" s="53"/>
      <c r="DH1289" s="110"/>
      <c r="DI1289" s="110"/>
      <c r="DJ1289" s="110"/>
      <c r="DK1289" s="111"/>
      <c r="DL1289" s="110"/>
    </row>
    <row r="1290" spans="1:116" s="106" customFormat="1" x14ac:dyDescent="0.25">
      <c r="A1290" s="53"/>
      <c r="DH1290" s="110"/>
      <c r="DI1290" s="110"/>
      <c r="DJ1290" s="110"/>
      <c r="DK1290" s="111"/>
      <c r="DL1290" s="110"/>
    </row>
    <row r="1291" spans="1:116" s="106" customFormat="1" x14ac:dyDescent="0.25">
      <c r="A1291" s="53"/>
      <c r="DH1291" s="110"/>
      <c r="DI1291" s="110"/>
      <c r="DJ1291" s="110"/>
      <c r="DK1291" s="111"/>
      <c r="DL1291" s="110"/>
    </row>
    <row r="1292" spans="1:116" s="106" customFormat="1" x14ac:dyDescent="0.25">
      <c r="A1292" s="53"/>
      <c r="DH1292" s="110"/>
      <c r="DI1292" s="110"/>
      <c r="DJ1292" s="110"/>
      <c r="DK1292" s="111"/>
      <c r="DL1292" s="110"/>
    </row>
    <row r="1293" spans="1:116" s="106" customFormat="1" x14ac:dyDescent="0.25">
      <c r="A1293" s="53"/>
      <c r="DH1293" s="110"/>
      <c r="DI1293" s="110"/>
      <c r="DJ1293" s="110"/>
      <c r="DK1293" s="111"/>
      <c r="DL1293" s="110"/>
    </row>
    <row r="1294" spans="1:116" s="106" customFormat="1" x14ac:dyDescent="0.25">
      <c r="A1294" s="53"/>
      <c r="DH1294" s="110"/>
      <c r="DI1294" s="110"/>
      <c r="DJ1294" s="110"/>
      <c r="DK1294" s="111"/>
      <c r="DL1294" s="110"/>
    </row>
    <row r="1295" spans="1:116" s="106" customFormat="1" x14ac:dyDescent="0.25">
      <c r="A1295" s="53"/>
      <c r="DH1295" s="110"/>
      <c r="DI1295" s="110"/>
      <c r="DJ1295" s="110"/>
      <c r="DK1295" s="111"/>
      <c r="DL1295" s="110"/>
    </row>
    <row r="1296" spans="1:116" s="106" customFormat="1" x14ac:dyDescent="0.25">
      <c r="A1296" s="53"/>
      <c r="DH1296" s="110"/>
      <c r="DI1296" s="110"/>
      <c r="DJ1296" s="110"/>
      <c r="DK1296" s="111"/>
      <c r="DL1296" s="110"/>
    </row>
    <row r="1297" spans="1:116" s="106" customFormat="1" x14ac:dyDescent="0.25">
      <c r="A1297" s="53"/>
      <c r="DH1297" s="110"/>
      <c r="DI1297" s="110"/>
      <c r="DJ1297" s="110"/>
      <c r="DK1297" s="111"/>
      <c r="DL1297" s="110"/>
    </row>
    <row r="1298" spans="1:116" s="106" customFormat="1" x14ac:dyDescent="0.25">
      <c r="A1298" s="53"/>
      <c r="DH1298" s="110"/>
      <c r="DI1298" s="110"/>
      <c r="DJ1298" s="110"/>
      <c r="DK1298" s="111"/>
      <c r="DL1298" s="110"/>
    </row>
    <row r="1299" spans="1:116" s="106" customFormat="1" x14ac:dyDescent="0.25">
      <c r="A1299" s="53"/>
      <c r="DH1299" s="110"/>
      <c r="DI1299" s="110"/>
      <c r="DJ1299" s="110"/>
      <c r="DK1299" s="111"/>
      <c r="DL1299" s="110"/>
    </row>
    <row r="1300" spans="1:116" s="106" customFormat="1" x14ac:dyDescent="0.25">
      <c r="A1300" s="53"/>
      <c r="DH1300" s="110"/>
      <c r="DI1300" s="110"/>
      <c r="DJ1300" s="110"/>
      <c r="DK1300" s="111"/>
      <c r="DL1300" s="110"/>
    </row>
    <row r="1301" spans="1:116" s="106" customFormat="1" x14ac:dyDescent="0.25">
      <c r="A1301" s="53"/>
      <c r="DH1301" s="110"/>
      <c r="DI1301" s="110"/>
      <c r="DJ1301" s="110"/>
      <c r="DK1301" s="111"/>
      <c r="DL1301" s="110"/>
    </row>
    <row r="1302" spans="1:116" s="106" customFormat="1" x14ac:dyDescent="0.25">
      <c r="A1302" s="53"/>
      <c r="DH1302" s="110"/>
      <c r="DI1302" s="110"/>
      <c r="DJ1302" s="110"/>
      <c r="DK1302" s="111"/>
      <c r="DL1302" s="110"/>
    </row>
    <row r="1303" spans="1:116" s="106" customFormat="1" x14ac:dyDescent="0.25">
      <c r="A1303" s="53"/>
      <c r="DH1303" s="110"/>
      <c r="DI1303" s="110"/>
      <c r="DJ1303" s="110"/>
      <c r="DK1303" s="111"/>
      <c r="DL1303" s="110"/>
    </row>
    <row r="1304" spans="1:116" s="106" customFormat="1" x14ac:dyDescent="0.25">
      <c r="A1304" s="53"/>
      <c r="DH1304" s="110"/>
      <c r="DI1304" s="110"/>
      <c r="DJ1304" s="110"/>
      <c r="DK1304" s="111"/>
      <c r="DL1304" s="110"/>
    </row>
    <row r="1305" spans="1:116" s="106" customFormat="1" x14ac:dyDescent="0.25">
      <c r="A1305" s="53"/>
      <c r="DH1305" s="110"/>
      <c r="DI1305" s="110"/>
      <c r="DJ1305" s="110"/>
      <c r="DK1305" s="111"/>
      <c r="DL1305" s="110"/>
    </row>
    <row r="1306" spans="1:116" s="106" customFormat="1" x14ac:dyDescent="0.25">
      <c r="A1306" s="53"/>
      <c r="DH1306" s="110"/>
      <c r="DI1306" s="110"/>
      <c r="DJ1306" s="110"/>
      <c r="DK1306" s="111"/>
      <c r="DL1306" s="110"/>
    </row>
    <row r="1307" spans="1:116" s="106" customFormat="1" x14ac:dyDescent="0.25">
      <c r="A1307" s="53"/>
      <c r="DH1307" s="110"/>
      <c r="DI1307" s="110"/>
      <c r="DJ1307" s="110"/>
      <c r="DK1307" s="111"/>
      <c r="DL1307" s="110"/>
    </row>
    <row r="1308" spans="1:116" s="106" customFormat="1" x14ac:dyDescent="0.25">
      <c r="A1308" s="53"/>
      <c r="DH1308" s="110"/>
      <c r="DI1308" s="110"/>
      <c r="DJ1308" s="110"/>
      <c r="DK1308" s="111"/>
      <c r="DL1308" s="110"/>
    </row>
    <row r="1309" spans="1:116" s="106" customFormat="1" x14ac:dyDescent="0.25">
      <c r="A1309" s="53"/>
      <c r="DH1309" s="110"/>
      <c r="DI1309" s="110"/>
      <c r="DJ1309" s="110"/>
      <c r="DK1309" s="111"/>
      <c r="DL1309" s="110"/>
    </row>
    <row r="1310" spans="1:116" s="106" customFormat="1" x14ac:dyDescent="0.25">
      <c r="A1310" s="53"/>
      <c r="DH1310" s="110"/>
      <c r="DI1310" s="110"/>
      <c r="DJ1310" s="110"/>
      <c r="DK1310" s="111"/>
      <c r="DL1310" s="110"/>
    </row>
    <row r="1311" spans="1:116" s="106" customFormat="1" x14ac:dyDescent="0.25">
      <c r="A1311" s="53"/>
      <c r="DH1311" s="110"/>
      <c r="DI1311" s="110"/>
      <c r="DJ1311" s="110"/>
      <c r="DK1311" s="111"/>
      <c r="DL1311" s="110"/>
    </row>
    <row r="1312" spans="1:116" s="106" customFormat="1" x14ac:dyDescent="0.25">
      <c r="A1312" s="53"/>
      <c r="DH1312" s="110"/>
      <c r="DI1312" s="110"/>
      <c r="DJ1312" s="110"/>
      <c r="DK1312" s="111"/>
      <c r="DL1312" s="110"/>
    </row>
    <row r="1313" spans="1:116" s="106" customFormat="1" x14ac:dyDescent="0.25">
      <c r="A1313" s="53"/>
      <c r="DH1313" s="110"/>
      <c r="DI1313" s="110"/>
      <c r="DJ1313" s="110"/>
      <c r="DK1313" s="111"/>
      <c r="DL1313" s="110"/>
    </row>
    <row r="1314" spans="1:116" s="106" customFormat="1" x14ac:dyDescent="0.25">
      <c r="A1314" s="53"/>
      <c r="DH1314" s="110"/>
      <c r="DI1314" s="110"/>
      <c r="DJ1314" s="110"/>
      <c r="DK1314" s="111"/>
      <c r="DL1314" s="110"/>
    </row>
    <row r="1315" spans="1:116" s="106" customFormat="1" x14ac:dyDescent="0.25">
      <c r="A1315" s="53"/>
      <c r="DH1315" s="110"/>
      <c r="DI1315" s="110"/>
      <c r="DJ1315" s="110"/>
      <c r="DK1315" s="111"/>
      <c r="DL1315" s="110"/>
    </row>
    <row r="1316" spans="1:116" s="106" customFormat="1" x14ac:dyDescent="0.25">
      <c r="A1316" s="53"/>
      <c r="DH1316" s="110"/>
      <c r="DI1316" s="110"/>
      <c r="DJ1316" s="110"/>
      <c r="DK1316" s="111"/>
      <c r="DL1316" s="110"/>
    </row>
    <row r="1317" spans="1:116" s="106" customFormat="1" x14ac:dyDescent="0.25">
      <c r="A1317" s="53"/>
      <c r="DH1317" s="110"/>
      <c r="DI1317" s="110"/>
      <c r="DJ1317" s="110"/>
      <c r="DK1317" s="111"/>
      <c r="DL1317" s="110"/>
    </row>
    <row r="1318" spans="1:116" s="106" customFormat="1" x14ac:dyDescent="0.25">
      <c r="A1318" s="53"/>
      <c r="DH1318" s="110"/>
      <c r="DI1318" s="110"/>
      <c r="DJ1318" s="110"/>
      <c r="DK1318" s="111"/>
      <c r="DL1318" s="110"/>
    </row>
    <row r="1319" spans="1:116" s="106" customFormat="1" x14ac:dyDescent="0.25">
      <c r="A1319" s="53"/>
      <c r="DH1319" s="110"/>
      <c r="DI1319" s="110"/>
      <c r="DJ1319" s="110"/>
      <c r="DK1319" s="111"/>
      <c r="DL1319" s="110"/>
    </row>
    <row r="1320" spans="1:116" s="106" customFormat="1" x14ac:dyDescent="0.25">
      <c r="A1320" s="53"/>
      <c r="DH1320" s="110"/>
      <c r="DI1320" s="110"/>
      <c r="DJ1320" s="110"/>
      <c r="DK1320" s="111"/>
      <c r="DL1320" s="110"/>
    </row>
    <row r="1321" spans="1:116" s="106" customFormat="1" x14ac:dyDescent="0.25">
      <c r="A1321" s="53"/>
      <c r="DH1321" s="110"/>
      <c r="DI1321" s="110"/>
      <c r="DJ1321" s="110"/>
      <c r="DK1321" s="111"/>
      <c r="DL1321" s="110"/>
    </row>
    <row r="1322" spans="1:116" s="106" customFormat="1" x14ac:dyDescent="0.25">
      <c r="A1322" s="53"/>
      <c r="DH1322" s="110"/>
      <c r="DI1322" s="110"/>
      <c r="DJ1322" s="110"/>
      <c r="DK1322" s="111"/>
      <c r="DL1322" s="110"/>
    </row>
    <row r="1323" spans="1:116" s="106" customFormat="1" x14ac:dyDescent="0.25">
      <c r="A1323" s="53"/>
      <c r="DH1323" s="110"/>
      <c r="DI1323" s="110"/>
      <c r="DJ1323" s="110"/>
      <c r="DK1323" s="111"/>
      <c r="DL1323" s="110"/>
    </row>
    <row r="1324" spans="1:116" s="106" customFormat="1" x14ac:dyDescent="0.25">
      <c r="A1324" s="53"/>
      <c r="DH1324" s="110"/>
      <c r="DI1324" s="110"/>
      <c r="DJ1324" s="110"/>
      <c r="DK1324" s="111"/>
      <c r="DL1324" s="110"/>
    </row>
    <row r="1325" spans="1:116" s="106" customFormat="1" x14ac:dyDescent="0.25">
      <c r="A1325" s="53"/>
      <c r="DH1325" s="110"/>
      <c r="DI1325" s="110"/>
      <c r="DJ1325" s="110"/>
      <c r="DK1325" s="111"/>
      <c r="DL1325" s="110"/>
    </row>
    <row r="1326" spans="1:116" s="106" customFormat="1" x14ac:dyDescent="0.25">
      <c r="A1326" s="53"/>
      <c r="DH1326" s="110"/>
      <c r="DI1326" s="110"/>
      <c r="DJ1326" s="110"/>
      <c r="DK1326" s="111"/>
      <c r="DL1326" s="110"/>
    </row>
    <row r="1327" spans="1:116" s="106" customFormat="1" x14ac:dyDescent="0.25">
      <c r="A1327" s="53"/>
      <c r="DH1327" s="110"/>
      <c r="DI1327" s="110"/>
      <c r="DJ1327" s="110"/>
      <c r="DK1327" s="111"/>
      <c r="DL1327" s="110"/>
    </row>
    <row r="1328" spans="1:116" s="106" customFormat="1" x14ac:dyDescent="0.25">
      <c r="A1328" s="53"/>
      <c r="DH1328" s="110"/>
      <c r="DI1328" s="110"/>
      <c r="DJ1328" s="110"/>
      <c r="DK1328" s="111"/>
      <c r="DL1328" s="110"/>
    </row>
    <row r="1329" spans="1:116" s="106" customFormat="1" x14ac:dyDescent="0.25">
      <c r="A1329" s="53"/>
      <c r="DH1329" s="110"/>
      <c r="DI1329" s="110"/>
      <c r="DJ1329" s="110"/>
      <c r="DK1329" s="111"/>
      <c r="DL1329" s="110"/>
    </row>
    <row r="1330" spans="1:116" s="106" customFormat="1" x14ac:dyDescent="0.25">
      <c r="A1330" s="53"/>
      <c r="DH1330" s="110"/>
      <c r="DI1330" s="110"/>
      <c r="DJ1330" s="110"/>
      <c r="DK1330" s="111"/>
      <c r="DL1330" s="110"/>
    </row>
    <row r="1331" spans="1:116" s="106" customFormat="1" x14ac:dyDescent="0.25">
      <c r="A1331" s="53"/>
      <c r="DH1331" s="110"/>
      <c r="DI1331" s="110"/>
      <c r="DJ1331" s="110"/>
      <c r="DK1331" s="111"/>
      <c r="DL1331" s="110"/>
    </row>
    <row r="1332" spans="1:116" s="106" customFormat="1" x14ac:dyDescent="0.25">
      <c r="A1332" s="53"/>
      <c r="DH1332" s="110"/>
      <c r="DI1332" s="110"/>
      <c r="DJ1332" s="110"/>
      <c r="DK1332" s="111"/>
      <c r="DL1332" s="110"/>
    </row>
    <row r="1333" spans="1:116" s="106" customFormat="1" x14ac:dyDescent="0.25">
      <c r="A1333" s="53"/>
      <c r="DH1333" s="110"/>
      <c r="DI1333" s="110"/>
      <c r="DJ1333" s="110"/>
      <c r="DK1333" s="111"/>
      <c r="DL1333" s="110"/>
    </row>
    <row r="1334" spans="1:116" s="106" customFormat="1" x14ac:dyDescent="0.25">
      <c r="A1334" s="53"/>
      <c r="DH1334" s="110"/>
      <c r="DI1334" s="110"/>
      <c r="DJ1334" s="110"/>
      <c r="DK1334" s="111"/>
      <c r="DL1334" s="110"/>
    </row>
    <row r="1335" spans="1:116" s="106" customFormat="1" x14ac:dyDescent="0.25">
      <c r="A1335" s="53"/>
      <c r="DH1335" s="110"/>
      <c r="DI1335" s="110"/>
      <c r="DJ1335" s="110"/>
      <c r="DK1335" s="111"/>
      <c r="DL1335" s="110"/>
    </row>
    <row r="1336" spans="1:116" s="106" customFormat="1" x14ac:dyDescent="0.25">
      <c r="A1336" s="53"/>
      <c r="DH1336" s="110"/>
      <c r="DI1336" s="110"/>
      <c r="DJ1336" s="110"/>
      <c r="DK1336" s="111"/>
      <c r="DL1336" s="110"/>
    </row>
    <row r="1337" spans="1:116" s="106" customFormat="1" x14ac:dyDescent="0.25">
      <c r="A1337" s="53"/>
      <c r="DH1337" s="110"/>
      <c r="DI1337" s="110"/>
      <c r="DJ1337" s="110"/>
      <c r="DK1337" s="111"/>
      <c r="DL1337" s="110"/>
    </row>
    <row r="1338" spans="1:116" s="106" customFormat="1" x14ac:dyDescent="0.25">
      <c r="A1338" s="53"/>
      <c r="DH1338" s="110"/>
      <c r="DI1338" s="110"/>
      <c r="DJ1338" s="110"/>
      <c r="DK1338" s="111"/>
      <c r="DL1338" s="110"/>
    </row>
    <row r="1339" spans="1:116" s="106" customFormat="1" x14ac:dyDescent="0.25">
      <c r="A1339" s="53"/>
      <c r="DH1339" s="110"/>
      <c r="DI1339" s="110"/>
      <c r="DJ1339" s="110"/>
      <c r="DK1339" s="111"/>
      <c r="DL1339" s="110"/>
    </row>
    <row r="1340" spans="1:116" s="106" customFormat="1" x14ac:dyDescent="0.25">
      <c r="A1340" s="53"/>
      <c r="DH1340" s="110"/>
      <c r="DI1340" s="110"/>
      <c r="DJ1340" s="110"/>
      <c r="DK1340" s="111"/>
      <c r="DL1340" s="110"/>
    </row>
    <row r="1341" spans="1:116" s="106" customFormat="1" x14ac:dyDescent="0.25">
      <c r="A1341" s="53"/>
      <c r="DH1341" s="110"/>
      <c r="DI1341" s="110"/>
      <c r="DJ1341" s="110"/>
      <c r="DK1341" s="111"/>
      <c r="DL1341" s="110"/>
    </row>
    <row r="1342" spans="1:116" s="106" customFormat="1" x14ac:dyDescent="0.25">
      <c r="A1342" s="53"/>
      <c r="DH1342" s="110"/>
      <c r="DI1342" s="110"/>
      <c r="DJ1342" s="110"/>
      <c r="DK1342" s="111"/>
      <c r="DL1342" s="110"/>
    </row>
    <row r="1343" spans="1:116" s="106" customFormat="1" x14ac:dyDescent="0.25">
      <c r="A1343" s="53"/>
      <c r="DH1343" s="110"/>
      <c r="DI1343" s="110"/>
      <c r="DJ1343" s="110"/>
      <c r="DK1343" s="111"/>
      <c r="DL1343" s="110"/>
    </row>
    <row r="1344" spans="1:116" s="106" customFormat="1" x14ac:dyDescent="0.25">
      <c r="A1344" s="53"/>
      <c r="DH1344" s="110"/>
      <c r="DI1344" s="110"/>
      <c r="DJ1344" s="110"/>
      <c r="DK1344" s="111"/>
      <c r="DL1344" s="110"/>
    </row>
    <row r="1345" spans="1:116" s="106" customFormat="1" x14ac:dyDescent="0.25">
      <c r="A1345" s="53"/>
      <c r="DH1345" s="110"/>
      <c r="DI1345" s="110"/>
      <c r="DJ1345" s="110"/>
      <c r="DK1345" s="111"/>
      <c r="DL1345" s="110"/>
    </row>
    <row r="1346" spans="1:116" s="106" customFormat="1" x14ac:dyDescent="0.25">
      <c r="A1346" s="53"/>
      <c r="DH1346" s="110"/>
      <c r="DI1346" s="110"/>
      <c r="DJ1346" s="110"/>
      <c r="DK1346" s="111"/>
      <c r="DL1346" s="110"/>
    </row>
    <row r="1347" spans="1:116" s="106" customFormat="1" x14ac:dyDescent="0.25">
      <c r="A1347" s="53"/>
      <c r="DH1347" s="110"/>
      <c r="DI1347" s="110"/>
      <c r="DJ1347" s="110"/>
      <c r="DK1347" s="111"/>
      <c r="DL1347" s="110"/>
    </row>
    <row r="1348" spans="1:116" s="106" customFormat="1" x14ac:dyDescent="0.25">
      <c r="A1348" s="53"/>
      <c r="DH1348" s="110"/>
      <c r="DI1348" s="110"/>
      <c r="DJ1348" s="110"/>
      <c r="DK1348" s="111"/>
      <c r="DL1348" s="110"/>
    </row>
    <row r="1349" spans="1:116" s="106" customFormat="1" x14ac:dyDescent="0.25">
      <c r="A1349" s="53"/>
      <c r="DH1349" s="110"/>
      <c r="DI1349" s="110"/>
      <c r="DJ1349" s="110"/>
      <c r="DK1349" s="111"/>
      <c r="DL1349" s="110"/>
    </row>
    <row r="1350" spans="1:116" s="106" customFormat="1" x14ac:dyDescent="0.25">
      <c r="A1350" s="53"/>
      <c r="DH1350" s="110"/>
      <c r="DI1350" s="110"/>
      <c r="DJ1350" s="110"/>
      <c r="DK1350" s="111"/>
      <c r="DL1350" s="110"/>
    </row>
    <row r="1351" spans="1:116" s="106" customFormat="1" x14ac:dyDescent="0.25">
      <c r="A1351" s="53"/>
      <c r="DH1351" s="110"/>
      <c r="DI1351" s="110"/>
      <c r="DJ1351" s="110"/>
      <c r="DK1351" s="111"/>
      <c r="DL1351" s="110"/>
    </row>
    <row r="1352" spans="1:116" s="106" customFormat="1" x14ac:dyDescent="0.25">
      <c r="A1352" s="53"/>
      <c r="DH1352" s="110"/>
      <c r="DI1352" s="110"/>
      <c r="DJ1352" s="110"/>
      <c r="DK1352" s="111"/>
      <c r="DL1352" s="110"/>
    </row>
    <row r="1353" spans="1:116" s="106" customFormat="1" x14ac:dyDescent="0.25">
      <c r="A1353" s="53"/>
      <c r="DH1353" s="110"/>
      <c r="DI1353" s="110"/>
      <c r="DJ1353" s="110"/>
      <c r="DK1353" s="111"/>
      <c r="DL1353" s="110"/>
    </row>
    <row r="1354" spans="1:116" s="106" customFormat="1" x14ac:dyDescent="0.25">
      <c r="A1354" s="53"/>
      <c r="DH1354" s="110"/>
      <c r="DI1354" s="110"/>
      <c r="DJ1354" s="110"/>
      <c r="DK1354" s="111"/>
      <c r="DL1354" s="110"/>
    </row>
    <row r="1355" spans="1:116" s="106" customFormat="1" x14ac:dyDescent="0.25">
      <c r="A1355" s="53"/>
      <c r="DH1355" s="110"/>
      <c r="DI1355" s="110"/>
      <c r="DJ1355" s="110"/>
      <c r="DK1355" s="111"/>
      <c r="DL1355" s="110"/>
    </row>
    <row r="1356" spans="1:116" s="106" customFormat="1" x14ac:dyDescent="0.25">
      <c r="A1356" s="53"/>
      <c r="DH1356" s="110"/>
      <c r="DI1356" s="110"/>
      <c r="DJ1356" s="110"/>
      <c r="DK1356" s="111"/>
      <c r="DL1356" s="110"/>
    </row>
    <row r="1357" spans="1:116" s="106" customFormat="1" x14ac:dyDescent="0.25">
      <c r="A1357" s="53"/>
      <c r="DH1357" s="110"/>
      <c r="DI1357" s="110"/>
      <c r="DJ1357" s="110"/>
      <c r="DK1357" s="111"/>
      <c r="DL1357" s="110"/>
    </row>
    <row r="1358" spans="1:116" s="106" customFormat="1" x14ac:dyDescent="0.25">
      <c r="A1358" s="53"/>
      <c r="DH1358" s="110"/>
      <c r="DI1358" s="110"/>
      <c r="DJ1358" s="110"/>
      <c r="DK1358" s="111"/>
      <c r="DL1358" s="110"/>
    </row>
    <row r="1359" spans="1:116" s="106" customFormat="1" x14ac:dyDescent="0.25">
      <c r="A1359" s="53"/>
      <c r="DH1359" s="110"/>
      <c r="DI1359" s="110"/>
      <c r="DJ1359" s="110"/>
      <c r="DK1359" s="111"/>
      <c r="DL1359" s="110"/>
    </row>
    <row r="1360" spans="1:116" s="106" customFormat="1" x14ac:dyDescent="0.25">
      <c r="A1360" s="53"/>
      <c r="DH1360" s="110"/>
      <c r="DI1360" s="110"/>
      <c r="DJ1360" s="110"/>
      <c r="DK1360" s="111"/>
      <c r="DL1360" s="110"/>
    </row>
    <row r="1361" spans="1:116" s="106" customFormat="1" x14ac:dyDescent="0.25">
      <c r="A1361" s="53"/>
      <c r="DH1361" s="110"/>
      <c r="DI1361" s="110"/>
      <c r="DJ1361" s="110"/>
      <c r="DK1361" s="111"/>
      <c r="DL1361" s="110"/>
    </row>
    <row r="1362" spans="1:116" s="106" customFormat="1" x14ac:dyDescent="0.25">
      <c r="A1362" s="53"/>
      <c r="DH1362" s="110"/>
      <c r="DI1362" s="110"/>
      <c r="DJ1362" s="110"/>
      <c r="DK1362" s="111"/>
      <c r="DL1362" s="110"/>
    </row>
    <row r="1363" spans="1:116" s="106" customFormat="1" x14ac:dyDescent="0.25">
      <c r="A1363" s="53"/>
      <c r="DH1363" s="110"/>
      <c r="DI1363" s="110"/>
      <c r="DJ1363" s="110"/>
      <c r="DK1363" s="111"/>
      <c r="DL1363" s="110"/>
    </row>
    <row r="1364" spans="1:116" s="106" customFormat="1" x14ac:dyDescent="0.25">
      <c r="A1364" s="53"/>
      <c r="DH1364" s="110"/>
      <c r="DI1364" s="110"/>
      <c r="DJ1364" s="110"/>
      <c r="DK1364" s="111"/>
      <c r="DL1364" s="110"/>
    </row>
    <row r="1365" spans="1:116" s="106" customFormat="1" x14ac:dyDescent="0.25">
      <c r="A1365" s="53"/>
      <c r="DH1365" s="110"/>
      <c r="DI1365" s="110"/>
      <c r="DJ1365" s="110"/>
      <c r="DK1365" s="111"/>
      <c r="DL1365" s="110"/>
    </row>
    <row r="1366" spans="1:116" s="106" customFormat="1" x14ac:dyDescent="0.25">
      <c r="A1366" s="53"/>
      <c r="DH1366" s="110"/>
      <c r="DI1366" s="110"/>
      <c r="DJ1366" s="110"/>
      <c r="DK1366" s="111"/>
      <c r="DL1366" s="110"/>
    </row>
    <row r="1367" spans="1:116" s="106" customFormat="1" x14ac:dyDescent="0.25">
      <c r="A1367" s="53"/>
      <c r="DH1367" s="110"/>
      <c r="DI1367" s="110"/>
      <c r="DJ1367" s="110"/>
      <c r="DK1367" s="111"/>
      <c r="DL1367" s="110"/>
    </row>
    <row r="1368" spans="1:116" s="106" customFormat="1" x14ac:dyDescent="0.25">
      <c r="A1368" s="53"/>
      <c r="DH1368" s="110"/>
      <c r="DI1368" s="110"/>
      <c r="DJ1368" s="110"/>
      <c r="DK1368" s="111"/>
      <c r="DL1368" s="110"/>
    </row>
    <row r="1369" spans="1:116" s="106" customFormat="1" x14ac:dyDescent="0.25">
      <c r="A1369" s="53"/>
      <c r="DH1369" s="110"/>
      <c r="DI1369" s="110"/>
      <c r="DJ1369" s="110"/>
      <c r="DK1369" s="111"/>
      <c r="DL1369" s="110"/>
    </row>
    <row r="1370" spans="1:116" s="106" customFormat="1" x14ac:dyDescent="0.25">
      <c r="A1370" s="53"/>
      <c r="DH1370" s="110"/>
      <c r="DI1370" s="110"/>
      <c r="DJ1370" s="110"/>
      <c r="DK1370" s="111"/>
      <c r="DL1370" s="110"/>
    </row>
    <row r="1371" spans="1:116" s="106" customFormat="1" x14ac:dyDescent="0.25">
      <c r="A1371" s="53"/>
      <c r="DH1371" s="110"/>
      <c r="DI1371" s="110"/>
      <c r="DJ1371" s="110"/>
      <c r="DK1371" s="111"/>
      <c r="DL1371" s="110"/>
    </row>
    <row r="1372" spans="1:116" s="106" customFormat="1" x14ac:dyDescent="0.25">
      <c r="A1372" s="53"/>
      <c r="DH1372" s="110"/>
      <c r="DI1372" s="110"/>
      <c r="DJ1372" s="110"/>
      <c r="DK1372" s="111"/>
      <c r="DL1372" s="110"/>
    </row>
    <row r="1373" spans="1:116" s="106" customFormat="1" x14ac:dyDescent="0.25">
      <c r="A1373" s="53"/>
      <c r="DH1373" s="110"/>
      <c r="DI1373" s="110"/>
      <c r="DJ1373" s="110"/>
      <c r="DK1373" s="111"/>
      <c r="DL1373" s="110"/>
    </row>
    <row r="1374" spans="1:116" s="106" customFormat="1" x14ac:dyDescent="0.25">
      <c r="A1374" s="53"/>
      <c r="DH1374" s="110"/>
      <c r="DI1374" s="110"/>
      <c r="DJ1374" s="110"/>
      <c r="DK1374" s="111"/>
      <c r="DL1374" s="110"/>
    </row>
    <row r="1375" spans="1:116" s="106" customFormat="1" x14ac:dyDescent="0.25">
      <c r="A1375" s="53"/>
      <c r="DH1375" s="110"/>
      <c r="DI1375" s="110"/>
      <c r="DJ1375" s="110"/>
      <c r="DK1375" s="111"/>
      <c r="DL1375" s="110"/>
    </row>
    <row r="1376" spans="1:116" s="106" customFormat="1" x14ac:dyDescent="0.25">
      <c r="A1376" s="53"/>
      <c r="DH1376" s="110"/>
      <c r="DI1376" s="110"/>
      <c r="DJ1376" s="110"/>
      <c r="DK1376" s="111"/>
      <c r="DL1376" s="110"/>
    </row>
    <row r="1377" spans="1:116" s="106" customFormat="1" x14ac:dyDescent="0.25">
      <c r="A1377" s="53"/>
      <c r="DH1377" s="110"/>
      <c r="DI1377" s="110"/>
      <c r="DJ1377" s="110"/>
      <c r="DK1377" s="111"/>
      <c r="DL1377" s="110"/>
    </row>
    <row r="1378" spans="1:116" s="106" customFormat="1" x14ac:dyDescent="0.25">
      <c r="A1378" s="53"/>
      <c r="DH1378" s="110"/>
      <c r="DI1378" s="110"/>
      <c r="DJ1378" s="110"/>
      <c r="DK1378" s="111"/>
      <c r="DL1378" s="110"/>
    </row>
    <row r="1379" spans="1:116" s="106" customFormat="1" x14ac:dyDescent="0.25">
      <c r="A1379" s="53"/>
      <c r="DH1379" s="110"/>
      <c r="DI1379" s="110"/>
      <c r="DJ1379" s="110"/>
      <c r="DK1379" s="111"/>
      <c r="DL1379" s="110"/>
    </row>
    <row r="1380" spans="1:116" s="106" customFormat="1" x14ac:dyDescent="0.25">
      <c r="A1380" s="53"/>
      <c r="DH1380" s="110"/>
      <c r="DI1380" s="110"/>
      <c r="DJ1380" s="110"/>
      <c r="DK1380" s="111"/>
      <c r="DL1380" s="110"/>
    </row>
    <row r="1381" spans="1:116" s="106" customFormat="1" x14ac:dyDescent="0.25">
      <c r="A1381" s="53"/>
      <c r="DH1381" s="110"/>
      <c r="DI1381" s="110"/>
      <c r="DJ1381" s="110"/>
      <c r="DK1381" s="111"/>
      <c r="DL1381" s="110"/>
    </row>
    <row r="1382" spans="1:116" s="106" customFormat="1" x14ac:dyDescent="0.25">
      <c r="A1382" s="53"/>
      <c r="DH1382" s="110"/>
      <c r="DI1382" s="110"/>
      <c r="DJ1382" s="110"/>
      <c r="DK1382" s="111"/>
      <c r="DL1382" s="110"/>
    </row>
    <row r="1383" spans="1:116" s="106" customFormat="1" x14ac:dyDescent="0.25">
      <c r="A1383" s="53"/>
      <c r="DH1383" s="110"/>
      <c r="DI1383" s="110"/>
      <c r="DJ1383" s="110"/>
      <c r="DK1383" s="111"/>
      <c r="DL1383" s="110"/>
    </row>
    <row r="1384" spans="1:116" s="106" customFormat="1" x14ac:dyDescent="0.25">
      <c r="A1384" s="53"/>
      <c r="DH1384" s="110"/>
      <c r="DI1384" s="110"/>
      <c r="DJ1384" s="110"/>
      <c r="DK1384" s="111"/>
      <c r="DL1384" s="110"/>
    </row>
    <row r="1385" spans="1:116" s="106" customFormat="1" x14ac:dyDescent="0.25">
      <c r="A1385" s="53"/>
      <c r="DH1385" s="110"/>
      <c r="DI1385" s="110"/>
      <c r="DJ1385" s="110"/>
      <c r="DK1385" s="111"/>
      <c r="DL1385" s="110"/>
    </row>
    <row r="1386" spans="1:116" s="106" customFormat="1" x14ac:dyDescent="0.25">
      <c r="A1386" s="53"/>
      <c r="DH1386" s="110"/>
      <c r="DI1386" s="110"/>
      <c r="DJ1386" s="110"/>
      <c r="DK1386" s="111"/>
      <c r="DL1386" s="110"/>
    </row>
    <row r="1387" spans="1:116" s="106" customFormat="1" x14ac:dyDescent="0.25">
      <c r="A1387" s="53"/>
      <c r="DH1387" s="110"/>
      <c r="DI1387" s="110"/>
      <c r="DJ1387" s="110"/>
      <c r="DK1387" s="111"/>
      <c r="DL1387" s="110"/>
    </row>
    <row r="1388" spans="1:116" s="106" customFormat="1" x14ac:dyDescent="0.25">
      <c r="A1388" s="53"/>
      <c r="DH1388" s="110"/>
      <c r="DI1388" s="110"/>
      <c r="DJ1388" s="110"/>
      <c r="DK1388" s="111"/>
      <c r="DL1388" s="110"/>
    </row>
    <row r="1389" spans="1:116" s="106" customFormat="1" x14ac:dyDescent="0.25">
      <c r="A1389" s="53"/>
      <c r="DH1389" s="110"/>
      <c r="DI1389" s="110"/>
      <c r="DJ1389" s="110"/>
      <c r="DK1389" s="111"/>
      <c r="DL1389" s="110"/>
    </row>
    <row r="1390" spans="1:116" s="106" customFormat="1" x14ac:dyDescent="0.25">
      <c r="A1390" s="53"/>
      <c r="DH1390" s="110"/>
      <c r="DI1390" s="110"/>
      <c r="DJ1390" s="110"/>
      <c r="DK1390" s="111"/>
      <c r="DL1390" s="110"/>
    </row>
    <row r="1391" spans="1:116" s="106" customFormat="1" x14ac:dyDescent="0.25">
      <c r="A1391" s="53"/>
      <c r="DH1391" s="110"/>
      <c r="DI1391" s="110"/>
      <c r="DJ1391" s="110"/>
      <c r="DK1391" s="111"/>
      <c r="DL1391" s="110"/>
    </row>
    <row r="1392" spans="1:116" s="106" customFormat="1" x14ac:dyDescent="0.25">
      <c r="A1392" s="53"/>
      <c r="DH1392" s="110"/>
      <c r="DI1392" s="110"/>
      <c r="DJ1392" s="110"/>
      <c r="DK1392" s="111"/>
      <c r="DL1392" s="110"/>
    </row>
    <row r="1393" spans="1:116" s="106" customFormat="1" x14ac:dyDescent="0.25">
      <c r="A1393" s="53"/>
      <c r="DH1393" s="110"/>
      <c r="DI1393" s="110"/>
      <c r="DJ1393" s="110"/>
      <c r="DK1393" s="111"/>
      <c r="DL1393" s="110"/>
    </row>
    <row r="1394" spans="1:116" s="106" customFormat="1" x14ac:dyDescent="0.25">
      <c r="A1394" s="53"/>
      <c r="DH1394" s="110"/>
      <c r="DI1394" s="110"/>
      <c r="DJ1394" s="110"/>
      <c r="DK1394" s="111"/>
      <c r="DL1394" s="110"/>
    </row>
    <row r="1395" spans="1:116" s="106" customFormat="1" x14ac:dyDescent="0.25">
      <c r="A1395" s="53"/>
      <c r="DH1395" s="110"/>
      <c r="DI1395" s="110"/>
      <c r="DJ1395" s="110"/>
      <c r="DK1395" s="111"/>
      <c r="DL1395" s="110"/>
    </row>
    <row r="1396" spans="1:116" s="106" customFormat="1" x14ac:dyDescent="0.25">
      <c r="A1396" s="53"/>
      <c r="DH1396" s="110"/>
      <c r="DI1396" s="110"/>
      <c r="DJ1396" s="110"/>
      <c r="DK1396" s="111"/>
      <c r="DL1396" s="110"/>
    </row>
    <row r="1397" spans="1:116" s="106" customFormat="1" x14ac:dyDescent="0.25">
      <c r="A1397" s="53"/>
      <c r="DH1397" s="110"/>
      <c r="DI1397" s="110"/>
      <c r="DJ1397" s="110"/>
      <c r="DK1397" s="111"/>
      <c r="DL1397" s="110"/>
    </row>
    <row r="1398" spans="1:116" s="106" customFormat="1" x14ac:dyDescent="0.25">
      <c r="A1398" s="53"/>
      <c r="DH1398" s="110"/>
      <c r="DI1398" s="110"/>
      <c r="DJ1398" s="110"/>
      <c r="DK1398" s="111"/>
      <c r="DL1398" s="110"/>
    </row>
    <row r="1399" spans="1:116" s="106" customFormat="1" x14ac:dyDescent="0.25">
      <c r="A1399" s="53"/>
      <c r="DH1399" s="110"/>
      <c r="DI1399" s="110"/>
      <c r="DJ1399" s="110"/>
      <c r="DK1399" s="111"/>
      <c r="DL1399" s="110"/>
    </row>
    <row r="1400" spans="1:116" s="106" customFormat="1" x14ac:dyDescent="0.25">
      <c r="A1400" s="53"/>
      <c r="DH1400" s="110"/>
      <c r="DI1400" s="110"/>
      <c r="DJ1400" s="110"/>
      <c r="DK1400" s="111"/>
      <c r="DL1400" s="110"/>
    </row>
    <row r="1401" spans="1:116" s="106" customFormat="1" x14ac:dyDescent="0.25">
      <c r="A1401" s="53"/>
      <c r="DH1401" s="110"/>
      <c r="DI1401" s="110"/>
      <c r="DJ1401" s="110"/>
      <c r="DK1401" s="111"/>
      <c r="DL1401" s="110"/>
    </row>
    <row r="1402" spans="1:116" s="106" customFormat="1" x14ac:dyDescent="0.25">
      <c r="A1402" s="53"/>
      <c r="DH1402" s="110"/>
      <c r="DI1402" s="110"/>
      <c r="DJ1402" s="110"/>
      <c r="DK1402" s="111"/>
      <c r="DL1402" s="110"/>
    </row>
    <row r="1403" spans="1:116" s="106" customFormat="1" x14ac:dyDescent="0.25">
      <c r="A1403" s="53"/>
      <c r="DH1403" s="110"/>
      <c r="DI1403" s="110"/>
      <c r="DJ1403" s="110"/>
      <c r="DK1403" s="111"/>
      <c r="DL1403" s="110"/>
    </row>
    <row r="1404" spans="1:116" s="106" customFormat="1" x14ac:dyDescent="0.25">
      <c r="A1404" s="53"/>
      <c r="DH1404" s="110"/>
      <c r="DI1404" s="110"/>
      <c r="DJ1404" s="110"/>
      <c r="DK1404" s="111"/>
      <c r="DL1404" s="110"/>
    </row>
    <row r="1405" spans="1:116" s="106" customFormat="1" x14ac:dyDescent="0.25">
      <c r="A1405" s="53"/>
      <c r="DH1405" s="110"/>
      <c r="DI1405" s="110"/>
      <c r="DJ1405" s="110"/>
      <c r="DK1405" s="111"/>
      <c r="DL1405" s="110"/>
    </row>
    <row r="1406" spans="1:116" s="106" customFormat="1" x14ac:dyDescent="0.25">
      <c r="A1406" s="53"/>
      <c r="DH1406" s="110"/>
      <c r="DI1406" s="110"/>
      <c r="DJ1406" s="110"/>
      <c r="DK1406" s="111"/>
      <c r="DL1406" s="110"/>
    </row>
    <row r="1407" spans="1:116" s="106" customFormat="1" x14ac:dyDescent="0.25">
      <c r="A1407" s="53"/>
      <c r="DH1407" s="110"/>
      <c r="DI1407" s="110"/>
      <c r="DJ1407" s="110"/>
      <c r="DK1407" s="111"/>
      <c r="DL1407" s="110"/>
    </row>
    <row r="1408" spans="1:116" s="106" customFormat="1" x14ac:dyDescent="0.25">
      <c r="A1408" s="53"/>
      <c r="DH1408" s="110"/>
      <c r="DI1408" s="110"/>
      <c r="DJ1408" s="110"/>
      <c r="DK1408" s="111"/>
      <c r="DL1408" s="110"/>
    </row>
    <row r="1409" spans="1:116" s="106" customFormat="1" x14ac:dyDescent="0.25">
      <c r="A1409" s="53"/>
      <c r="DH1409" s="110"/>
      <c r="DI1409" s="110"/>
      <c r="DJ1409" s="110"/>
      <c r="DK1409" s="111"/>
      <c r="DL1409" s="110"/>
    </row>
    <row r="1410" spans="1:116" s="106" customFormat="1" x14ac:dyDescent="0.25">
      <c r="A1410" s="53"/>
      <c r="DH1410" s="110"/>
      <c r="DI1410" s="110"/>
      <c r="DJ1410" s="110"/>
      <c r="DK1410" s="111"/>
      <c r="DL1410" s="110"/>
    </row>
    <row r="1411" spans="1:116" s="106" customFormat="1" x14ac:dyDescent="0.25">
      <c r="A1411" s="53"/>
      <c r="DH1411" s="110"/>
      <c r="DI1411" s="110"/>
      <c r="DJ1411" s="110"/>
      <c r="DK1411" s="111"/>
      <c r="DL1411" s="110"/>
    </row>
    <row r="1412" spans="1:116" s="106" customFormat="1" x14ac:dyDescent="0.25">
      <c r="A1412" s="53"/>
      <c r="DH1412" s="110"/>
      <c r="DI1412" s="110"/>
      <c r="DJ1412" s="110"/>
      <c r="DK1412" s="111"/>
      <c r="DL1412" s="110"/>
    </row>
    <row r="1413" spans="1:116" s="106" customFormat="1" x14ac:dyDescent="0.25">
      <c r="A1413" s="53"/>
      <c r="DH1413" s="110"/>
      <c r="DI1413" s="110"/>
      <c r="DJ1413" s="110"/>
      <c r="DK1413" s="111"/>
      <c r="DL1413" s="110"/>
    </row>
    <row r="1414" spans="1:116" s="106" customFormat="1" x14ac:dyDescent="0.25">
      <c r="A1414" s="53"/>
      <c r="DH1414" s="110"/>
      <c r="DI1414" s="110"/>
      <c r="DJ1414" s="110"/>
      <c r="DK1414" s="111"/>
      <c r="DL1414" s="110"/>
    </row>
    <row r="1415" spans="1:116" s="106" customFormat="1" x14ac:dyDescent="0.25">
      <c r="A1415" s="53"/>
      <c r="DH1415" s="110"/>
      <c r="DI1415" s="110"/>
      <c r="DJ1415" s="110"/>
      <c r="DK1415" s="111"/>
      <c r="DL1415" s="110"/>
    </row>
    <row r="1416" spans="1:116" s="106" customFormat="1" x14ac:dyDescent="0.25">
      <c r="A1416" s="53"/>
      <c r="DH1416" s="110"/>
      <c r="DI1416" s="110"/>
      <c r="DJ1416" s="110"/>
      <c r="DK1416" s="111"/>
      <c r="DL1416" s="110"/>
    </row>
    <row r="1417" spans="1:116" s="106" customFormat="1" x14ac:dyDescent="0.25">
      <c r="A1417" s="53"/>
      <c r="DH1417" s="110"/>
      <c r="DI1417" s="110"/>
      <c r="DJ1417" s="110"/>
      <c r="DK1417" s="111"/>
      <c r="DL1417" s="110"/>
    </row>
    <row r="1418" spans="1:116" s="106" customFormat="1" x14ac:dyDescent="0.25">
      <c r="A1418" s="53"/>
      <c r="DH1418" s="110"/>
      <c r="DI1418" s="110"/>
      <c r="DJ1418" s="110"/>
      <c r="DK1418" s="111"/>
      <c r="DL1418" s="110"/>
    </row>
    <row r="1419" spans="1:116" s="106" customFormat="1" x14ac:dyDescent="0.25">
      <c r="A1419" s="53"/>
      <c r="DH1419" s="110"/>
      <c r="DI1419" s="110"/>
      <c r="DJ1419" s="110"/>
      <c r="DK1419" s="111"/>
      <c r="DL1419" s="110"/>
    </row>
    <row r="1420" spans="1:116" s="106" customFormat="1" x14ac:dyDescent="0.25">
      <c r="A1420" s="53"/>
      <c r="DH1420" s="110"/>
      <c r="DI1420" s="110"/>
      <c r="DJ1420" s="110"/>
      <c r="DK1420" s="111"/>
      <c r="DL1420" s="110"/>
    </row>
    <row r="1421" spans="1:116" s="106" customFormat="1" x14ac:dyDescent="0.25">
      <c r="A1421" s="53"/>
      <c r="DH1421" s="110"/>
      <c r="DI1421" s="110"/>
      <c r="DJ1421" s="110"/>
      <c r="DK1421" s="111"/>
      <c r="DL1421" s="110"/>
    </row>
    <row r="1422" spans="1:116" s="106" customFormat="1" x14ac:dyDescent="0.25">
      <c r="A1422" s="53"/>
      <c r="DH1422" s="110"/>
      <c r="DI1422" s="110"/>
      <c r="DJ1422" s="110"/>
      <c r="DK1422" s="111"/>
      <c r="DL1422" s="110"/>
    </row>
    <row r="1423" spans="1:116" s="106" customFormat="1" x14ac:dyDescent="0.25">
      <c r="A1423" s="53"/>
      <c r="DH1423" s="110"/>
      <c r="DI1423" s="110"/>
      <c r="DJ1423" s="110"/>
      <c r="DK1423" s="111"/>
      <c r="DL1423" s="110"/>
    </row>
    <row r="1424" spans="1:116" s="106" customFormat="1" x14ac:dyDescent="0.25">
      <c r="A1424" s="53"/>
      <c r="DH1424" s="110"/>
      <c r="DI1424" s="110"/>
      <c r="DJ1424" s="110"/>
      <c r="DK1424" s="111"/>
      <c r="DL1424" s="110"/>
    </row>
    <row r="1425" spans="1:116" s="106" customFormat="1" x14ac:dyDescent="0.25">
      <c r="A1425" s="53"/>
      <c r="DH1425" s="110"/>
      <c r="DI1425" s="110"/>
      <c r="DJ1425" s="110"/>
      <c r="DK1425" s="111"/>
      <c r="DL1425" s="110"/>
    </row>
    <row r="1426" spans="1:116" s="106" customFormat="1" x14ac:dyDescent="0.25">
      <c r="A1426" s="53"/>
      <c r="DH1426" s="110"/>
      <c r="DI1426" s="110"/>
      <c r="DJ1426" s="110"/>
      <c r="DK1426" s="111"/>
      <c r="DL1426" s="110"/>
    </row>
    <row r="1427" spans="1:116" s="106" customFormat="1" x14ac:dyDescent="0.25">
      <c r="A1427" s="53"/>
      <c r="DH1427" s="110"/>
      <c r="DI1427" s="110"/>
      <c r="DJ1427" s="110"/>
      <c r="DK1427" s="111"/>
      <c r="DL1427" s="110"/>
    </row>
    <row r="1428" spans="1:116" s="106" customFormat="1" x14ac:dyDescent="0.25">
      <c r="A1428" s="53"/>
      <c r="DH1428" s="110"/>
      <c r="DI1428" s="110"/>
      <c r="DJ1428" s="110"/>
      <c r="DK1428" s="111"/>
      <c r="DL1428" s="110"/>
    </row>
    <row r="1429" spans="1:116" s="106" customFormat="1" x14ac:dyDescent="0.25">
      <c r="A1429" s="53"/>
      <c r="DH1429" s="110"/>
      <c r="DI1429" s="110"/>
      <c r="DJ1429" s="110"/>
      <c r="DK1429" s="111"/>
      <c r="DL1429" s="110"/>
    </row>
    <row r="1430" spans="1:116" s="106" customFormat="1" x14ac:dyDescent="0.25">
      <c r="A1430" s="53"/>
      <c r="DH1430" s="110"/>
      <c r="DI1430" s="110"/>
      <c r="DJ1430" s="110"/>
      <c r="DK1430" s="111"/>
      <c r="DL1430" s="110"/>
    </row>
    <row r="1431" spans="1:116" s="106" customFormat="1" x14ac:dyDescent="0.25">
      <c r="A1431" s="53"/>
      <c r="DH1431" s="110"/>
      <c r="DI1431" s="110"/>
      <c r="DJ1431" s="110"/>
      <c r="DK1431" s="111"/>
      <c r="DL1431" s="110"/>
    </row>
    <row r="1432" spans="1:116" s="106" customFormat="1" x14ac:dyDescent="0.25">
      <c r="A1432" s="53"/>
      <c r="DH1432" s="110"/>
      <c r="DI1432" s="110"/>
      <c r="DJ1432" s="110"/>
      <c r="DK1432" s="111"/>
      <c r="DL1432" s="110"/>
    </row>
    <row r="1433" spans="1:116" s="106" customFormat="1" x14ac:dyDescent="0.25">
      <c r="A1433" s="53"/>
      <c r="DH1433" s="110"/>
      <c r="DI1433" s="110"/>
      <c r="DJ1433" s="110"/>
      <c r="DK1433" s="111"/>
      <c r="DL1433" s="110"/>
    </row>
    <row r="1434" spans="1:116" s="106" customFormat="1" x14ac:dyDescent="0.25">
      <c r="A1434" s="53"/>
      <c r="DH1434" s="110"/>
      <c r="DI1434" s="110"/>
      <c r="DJ1434" s="110"/>
      <c r="DK1434" s="111"/>
      <c r="DL1434" s="110"/>
    </row>
    <row r="1435" spans="1:116" s="106" customFormat="1" x14ac:dyDescent="0.25">
      <c r="A1435" s="53"/>
      <c r="DH1435" s="110"/>
      <c r="DI1435" s="110"/>
      <c r="DJ1435" s="110"/>
      <c r="DK1435" s="111"/>
      <c r="DL1435" s="110"/>
    </row>
    <row r="1436" spans="1:116" s="106" customFormat="1" x14ac:dyDescent="0.25">
      <c r="A1436" s="53"/>
      <c r="DH1436" s="110"/>
      <c r="DI1436" s="110"/>
      <c r="DJ1436" s="110"/>
      <c r="DK1436" s="111"/>
      <c r="DL1436" s="110"/>
    </row>
    <row r="1437" spans="1:116" s="106" customFormat="1" x14ac:dyDescent="0.25">
      <c r="A1437" s="53"/>
      <c r="DH1437" s="110"/>
      <c r="DI1437" s="110"/>
      <c r="DJ1437" s="110"/>
      <c r="DK1437" s="111"/>
      <c r="DL1437" s="110"/>
    </row>
    <row r="1438" spans="1:116" s="106" customFormat="1" x14ac:dyDescent="0.25">
      <c r="A1438" s="53"/>
      <c r="DH1438" s="110"/>
      <c r="DI1438" s="110"/>
      <c r="DJ1438" s="110"/>
      <c r="DK1438" s="111"/>
      <c r="DL1438" s="110"/>
    </row>
    <row r="1439" spans="1:116" s="106" customFormat="1" x14ac:dyDescent="0.25">
      <c r="A1439" s="53"/>
      <c r="DH1439" s="110"/>
      <c r="DI1439" s="110"/>
      <c r="DJ1439" s="110"/>
      <c r="DK1439" s="111"/>
      <c r="DL1439" s="110"/>
    </row>
    <row r="1440" spans="1:116" s="106" customFormat="1" x14ac:dyDescent="0.25">
      <c r="A1440" s="53"/>
      <c r="DH1440" s="110"/>
      <c r="DI1440" s="110"/>
      <c r="DJ1440" s="110"/>
      <c r="DK1440" s="111"/>
      <c r="DL1440" s="110"/>
    </row>
    <row r="1441" spans="1:116" s="106" customFormat="1" x14ac:dyDescent="0.25">
      <c r="A1441" s="53"/>
      <c r="DH1441" s="110"/>
      <c r="DI1441" s="110"/>
      <c r="DJ1441" s="110"/>
      <c r="DK1441" s="111"/>
      <c r="DL1441" s="110"/>
    </row>
    <row r="1442" spans="1:116" s="106" customFormat="1" x14ac:dyDescent="0.25">
      <c r="A1442" s="53"/>
      <c r="DH1442" s="110"/>
      <c r="DI1442" s="110"/>
      <c r="DJ1442" s="110"/>
      <c r="DK1442" s="111"/>
      <c r="DL1442" s="110"/>
    </row>
    <row r="1443" spans="1:116" s="106" customFormat="1" x14ac:dyDescent="0.25">
      <c r="A1443" s="53"/>
      <c r="DH1443" s="110"/>
      <c r="DI1443" s="110"/>
      <c r="DJ1443" s="110"/>
      <c r="DK1443" s="111"/>
      <c r="DL1443" s="110"/>
    </row>
    <row r="1444" spans="1:116" s="106" customFormat="1" x14ac:dyDescent="0.25">
      <c r="A1444" s="53"/>
      <c r="DH1444" s="110"/>
      <c r="DI1444" s="110"/>
      <c r="DJ1444" s="110"/>
      <c r="DK1444" s="111"/>
      <c r="DL1444" s="110"/>
    </row>
    <row r="1445" spans="1:116" s="106" customFormat="1" x14ac:dyDescent="0.25">
      <c r="A1445" s="53"/>
      <c r="DH1445" s="110"/>
      <c r="DI1445" s="110"/>
      <c r="DJ1445" s="110"/>
      <c r="DK1445" s="111"/>
      <c r="DL1445" s="110"/>
    </row>
    <row r="1446" spans="1:116" s="106" customFormat="1" x14ac:dyDescent="0.25">
      <c r="A1446" s="53"/>
      <c r="DH1446" s="110"/>
      <c r="DI1446" s="110"/>
      <c r="DJ1446" s="110"/>
      <c r="DK1446" s="111"/>
      <c r="DL1446" s="110"/>
    </row>
    <row r="1447" spans="1:116" s="106" customFormat="1" x14ac:dyDescent="0.25">
      <c r="A1447" s="53"/>
      <c r="DH1447" s="110"/>
      <c r="DI1447" s="110"/>
      <c r="DJ1447" s="110"/>
      <c r="DK1447" s="111"/>
      <c r="DL1447" s="110"/>
    </row>
    <row r="1448" spans="1:116" s="106" customFormat="1" x14ac:dyDescent="0.25">
      <c r="A1448" s="53"/>
      <c r="DH1448" s="110"/>
      <c r="DI1448" s="110"/>
      <c r="DJ1448" s="110"/>
      <c r="DK1448" s="111"/>
      <c r="DL1448" s="110"/>
    </row>
    <row r="1449" spans="1:116" s="106" customFormat="1" x14ac:dyDescent="0.25">
      <c r="A1449" s="53"/>
      <c r="DH1449" s="110"/>
      <c r="DI1449" s="110"/>
      <c r="DJ1449" s="110"/>
      <c r="DK1449" s="111"/>
      <c r="DL1449" s="110"/>
    </row>
    <row r="1450" spans="1:116" s="106" customFormat="1" x14ac:dyDescent="0.25">
      <c r="A1450" s="53"/>
      <c r="DH1450" s="110"/>
      <c r="DI1450" s="110"/>
      <c r="DJ1450" s="110"/>
      <c r="DK1450" s="111"/>
      <c r="DL1450" s="110"/>
    </row>
    <row r="1451" spans="1:116" s="106" customFormat="1" x14ac:dyDescent="0.25">
      <c r="A1451" s="53"/>
      <c r="DH1451" s="110"/>
      <c r="DI1451" s="110"/>
      <c r="DJ1451" s="110"/>
      <c r="DK1451" s="111"/>
      <c r="DL1451" s="110"/>
    </row>
    <row r="1452" spans="1:116" s="106" customFormat="1" x14ac:dyDescent="0.25">
      <c r="A1452" s="53"/>
      <c r="DH1452" s="110"/>
      <c r="DI1452" s="110"/>
      <c r="DJ1452" s="110"/>
      <c r="DK1452" s="111"/>
      <c r="DL1452" s="110"/>
    </row>
    <row r="1453" spans="1:116" s="106" customFormat="1" x14ac:dyDescent="0.25">
      <c r="A1453" s="53"/>
      <c r="DH1453" s="110"/>
      <c r="DI1453" s="110"/>
      <c r="DJ1453" s="110"/>
      <c r="DK1453" s="111"/>
      <c r="DL1453" s="110"/>
    </row>
    <row r="1454" spans="1:116" s="106" customFormat="1" x14ac:dyDescent="0.25">
      <c r="A1454" s="53"/>
      <c r="DH1454" s="110"/>
      <c r="DI1454" s="110"/>
      <c r="DJ1454" s="110"/>
      <c r="DK1454" s="111"/>
      <c r="DL1454" s="110"/>
    </row>
    <row r="1455" spans="1:116" s="106" customFormat="1" x14ac:dyDescent="0.25">
      <c r="A1455" s="53"/>
      <c r="DH1455" s="110"/>
      <c r="DI1455" s="110"/>
      <c r="DJ1455" s="110"/>
      <c r="DK1455" s="111"/>
      <c r="DL1455" s="110"/>
    </row>
    <row r="1456" spans="1:116" s="106" customFormat="1" x14ac:dyDescent="0.25">
      <c r="A1456" s="53"/>
      <c r="DH1456" s="110"/>
      <c r="DI1456" s="110"/>
      <c r="DJ1456" s="110"/>
      <c r="DK1456" s="111"/>
      <c r="DL1456" s="110"/>
    </row>
    <row r="1457" spans="1:116" s="106" customFormat="1" x14ac:dyDescent="0.25">
      <c r="A1457" s="53"/>
      <c r="DH1457" s="110"/>
      <c r="DI1457" s="110"/>
      <c r="DJ1457" s="110"/>
      <c r="DK1457" s="111"/>
      <c r="DL1457" s="110"/>
    </row>
    <row r="1458" spans="1:116" s="106" customFormat="1" x14ac:dyDescent="0.25">
      <c r="A1458" s="53"/>
      <c r="DH1458" s="110"/>
      <c r="DI1458" s="110"/>
      <c r="DJ1458" s="110"/>
      <c r="DK1458" s="111"/>
      <c r="DL1458" s="110"/>
    </row>
    <row r="1459" spans="1:116" s="106" customFormat="1" x14ac:dyDescent="0.25">
      <c r="A1459" s="53"/>
      <c r="DH1459" s="110"/>
      <c r="DI1459" s="110"/>
      <c r="DJ1459" s="110"/>
      <c r="DK1459" s="111"/>
      <c r="DL1459" s="110"/>
    </row>
    <row r="1460" spans="1:116" s="106" customFormat="1" x14ac:dyDescent="0.25">
      <c r="A1460" s="53"/>
      <c r="DH1460" s="110"/>
      <c r="DI1460" s="110"/>
      <c r="DJ1460" s="110"/>
      <c r="DK1460" s="111"/>
      <c r="DL1460" s="110"/>
    </row>
    <row r="1461" spans="1:116" s="106" customFormat="1" x14ac:dyDescent="0.25">
      <c r="A1461" s="53"/>
      <c r="DH1461" s="110"/>
      <c r="DI1461" s="110"/>
      <c r="DJ1461" s="110"/>
      <c r="DK1461" s="111"/>
      <c r="DL1461" s="110"/>
    </row>
    <row r="1462" spans="1:116" s="106" customFormat="1" x14ac:dyDescent="0.25">
      <c r="A1462" s="53"/>
      <c r="DH1462" s="110"/>
      <c r="DI1462" s="110"/>
      <c r="DJ1462" s="110"/>
      <c r="DK1462" s="111"/>
      <c r="DL1462" s="110"/>
    </row>
    <row r="1463" spans="1:116" s="106" customFormat="1" x14ac:dyDescent="0.25">
      <c r="A1463" s="53"/>
      <c r="DH1463" s="110"/>
      <c r="DI1463" s="110"/>
      <c r="DJ1463" s="110"/>
      <c r="DK1463" s="111"/>
      <c r="DL1463" s="110"/>
    </row>
    <row r="1464" spans="1:116" s="106" customFormat="1" x14ac:dyDescent="0.25">
      <c r="A1464" s="53"/>
      <c r="DH1464" s="110"/>
      <c r="DI1464" s="110"/>
      <c r="DJ1464" s="110"/>
      <c r="DK1464" s="111"/>
      <c r="DL1464" s="110"/>
    </row>
    <row r="1465" spans="1:116" s="106" customFormat="1" x14ac:dyDescent="0.25">
      <c r="A1465" s="53"/>
      <c r="DH1465" s="110"/>
      <c r="DI1465" s="110"/>
      <c r="DJ1465" s="110"/>
      <c r="DK1465" s="111"/>
      <c r="DL1465" s="110"/>
    </row>
    <row r="1466" spans="1:116" s="106" customFormat="1" x14ac:dyDescent="0.25">
      <c r="A1466" s="53"/>
      <c r="DH1466" s="110"/>
      <c r="DI1466" s="110"/>
      <c r="DJ1466" s="110"/>
      <c r="DK1466" s="111"/>
      <c r="DL1466" s="110"/>
    </row>
    <row r="1467" spans="1:116" s="106" customFormat="1" x14ac:dyDescent="0.25">
      <c r="A1467" s="53"/>
      <c r="DH1467" s="110"/>
      <c r="DI1467" s="110"/>
      <c r="DJ1467" s="110"/>
      <c r="DK1467" s="111"/>
      <c r="DL1467" s="110"/>
    </row>
    <row r="1468" spans="1:116" s="106" customFormat="1" x14ac:dyDescent="0.25">
      <c r="A1468" s="53"/>
      <c r="DH1468" s="110"/>
      <c r="DI1468" s="110"/>
      <c r="DJ1468" s="110"/>
      <c r="DK1468" s="111"/>
      <c r="DL1468" s="110"/>
    </row>
    <row r="1469" spans="1:116" s="106" customFormat="1" x14ac:dyDescent="0.25">
      <c r="A1469" s="53"/>
      <c r="DH1469" s="110"/>
      <c r="DI1469" s="110"/>
      <c r="DJ1469" s="110"/>
      <c r="DK1469" s="111"/>
      <c r="DL1469" s="110"/>
    </row>
    <row r="1470" spans="1:116" s="106" customFormat="1" x14ac:dyDescent="0.25">
      <c r="A1470" s="53"/>
      <c r="DH1470" s="110"/>
      <c r="DI1470" s="110"/>
      <c r="DJ1470" s="110"/>
      <c r="DK1470" s="111"/>
      <c r="DL1470" s="110"/>
    </row>
    <row r="1471" spans="1:116" s="106" customFormat="1" x14ac:dyDescent="0.25">
      <c r="A1471" s="53"/>
      <c r="DH1471" s="110"/>
      <c r="DI1471" s="110"/>
      <c r="DJ1471" s="110"/>
      <c r="DK1471" s="111"/>
      <c r="DL1471" s="110"/>
    </row>
    <row r="1472" spans="1:116" s="106" customFormat="1" x14ac:dyDescent="0.25">
      <c r="A1472" s="53"/>
      <c r="DH1472" s="110"/>
      <c r="DI1472" s="110"/>
      <c r="DJ1472" s="110"/>
      <c r="DK1472" s="111"/>
      <c r="DL1472" s="110"/>
    </row>
    <row r="1473" spans="1:116" s="106" customFormat="1" x14ac:dyDescent="0.25">
      <c r="A1473" s="53"/>
      <c r="DH1473" s="110"/>
      <c r="DI1473" s="110"/>
      <c r="DJ1473" s="110"/>
      <c r="DK1473" s="111"/>
      <c r="DL1473" s="110"/>
    </row>
    <row r="1474" spans="1:116" s="106" customFormat="1" x14ac:dyDescent="0.25">
      <c r="A1474" s="53"/>
      <c r="DH1474" s="110"/>
      <c r="DI1474" s="110"/>
      <c r="DJ1474" s="110"/>
      <c r="DK1474" s="111"/>
      <c r="DL1474" s="110"/>
    </row>
    <row r="1475" spans="1:116" s="106" customFormat="1" x14ac:dyDescent="0.25">
      <c r="A1475" s="53"/>
      <c r="DH1475" s="110"/>
      <c r="DI1475" s="110"/>
      <c r="DJ1475" s="110"/>
      <c r="DK1475" s="111"/>
      <c r="DL1475" s="110"/>
    </row>
    <row r="1476" spans="1:116" s="106" customFormat="1" x14ac:dyDescent="0.25">
      <c r="A1476" s="53"/>
      <c r="DH1476" s="110"/>
      <c r="DI1476" s="110"/>
      <c r="DJ1476" s="110"/>
      <c r="DK1476" s="111"/>
      <c r="DL1476" s="110"/>
    </row>
    <row r="1477" spans="1:116" s="106" customFormat="1" x14ac:dyDescent="0.25">
      <c r="A1477" s="53"/>
      <c r="DH1477" s="110"/>
      <c r="DI1477" s="110"/>
      <c r="DJ1477" s="110"/>
      <c r="DK1477" s="111"/>
      <c r="DL1477" s="110"/>
    </row>
    <row r="1478" spans="1:116" s="106" customFormat="1" x14ac:dyDescent="0.25">
      <c r="A1478" s="53"/>
      <c r="DH1478" s="110"/>
      <c r="DI1478" s="110"/>
      <c r="DJ1478" s="110"/>
      <c r="DK1478" s="111"/>
      <c r="DL1478" s="110"/>
    </row>
    <row r="1479" spans="1:116" s="106" customFormat="1" x14ac:dyDescent="0.25">
      <c r="A1479" s="53"/>
      <c r="DH1479" s="110"/>
      <c r="DI1479" s="110"/>
      <c r="DJ1479" s="110"/>
      <c r="DK1479" s="111"/>
      <c r="DL1479" s="110"/>
    </row>
    <row r="1480" spans="1:116" s="106" customFormat="1" x14ac:dyDescent="0.25">
      <c r="A1480" s="53"/>
      <c r="DH1480" s="110"/>
      <c r="DI1480" s="110"/>
      <c r="DJ1480" s="110"/>
      <c r="DK1480" s="111"/>
      <c r="DL1480" s="110"/>
    </row>
    <row r="1481" spans="1:116" s="106" customFormat="1" x14ac:dyDescent="0.25">
      <c r="A1481" s="53"/>
      <c r="DH1481" s="110"/>
      <c r="DI1481" s="110"/>
      <c r="DJ1481" s="110"/>
      <c r="DK1481" s="111"/>
      <c r="DL1481" s="110"/>
    </row>
    <row r="1482" spans="1:116" s="106" customFormat="1" x14ac:dyDescent="0.25">
      <c r="A1482" s="53"/>
      <c r="DH1482" s="110"/>
      <c r="DI1482" s="110"/>
      <c r="DJ1482" s="110"/>
      <c r="DK1482" s="111"/>
      <c r="DL1482" s="110"/>
    </row>
    <row r="1483" spans="1:116" s="106" customFormat="1" x14ac:dyDescent="0.25">
      <c r="A1483" s="53"/>
      <c r="DH1483" s="110"/>
      <c r="DI1483" s="110"/>
      <c r="DJ1483" s="110"/>
      <c r="DK1483" s="111"/>
      <c r="DL1483" s="110"/>
    </row>
    <row r="1484" spans="1:116" s="106" customFormat="1" x14ac:dyDescent="0.25">
      <c r="A1484" s="53"/>
      <c r="DH1484" s="110"/>
      <c r="DI1484" s="110"/>
      <c r="DJ1484" s="110"/>
      <c r="DK1484" s="111"/>
      <c r="DL1484" s="110"/>
    </row>
    <row r="1485" spans="1:116" s="106" customFormat="1" x14ac:dyDescent="0.25">
      <c r="A1485" s="53"/>
      <c r="DH1485" s="110"/>
      <c r="DI1485" s="110"/>
      <c r="DJ1485" s="110"/>
      <c r="DK1485" s="111"/>
      <c r="DL1485" s="110"/>
    </row>
    <row r="1486" spans="1:116" s="106" customFormat="1" x14ac:dyDescent="0.25">
      <c r="A1486" s="53"/>
      <c r="DH1486" s="110"/>
      <c r="DI1486" s="110"/>
      <c r="DJ1486" s="110"/>
      <c r="DK1486" s="111"/>
      <c r="DL1486" s="110"/>
    </row>
    <row r="1487" spans="1:116" s="106" customFormat="1" x14ac:dyDescent="0.25">
      <c r="A1487" s="53"/>
      <c r="DH1487" s="110"/>
      <c r="DI1487" s="110"/>
      <c r="DJ1487" s="110"/>
      <c r="DK1487" s="111"/>
      <c r="DL1487" s="110"/>
    </row>
    <row r="1488" spans="1:116" s="106" customFormat="1" x14ac:dyDescent="0.25">
      <c r="A1488" s="53"/>
      <c r="DH1488" s="110"/>
      <c r="DI1488" s="110"/>
      <c r="DJ1488" s="110"/>
      <c r="DK1488" s="111"/>
      <c r="DL1488" s="110"/>
    </row>
    <row r="1489" spans="1:116" s="106" customFormat="1" x14ac:dyDescent="0.25">
      <c r="A1489" s="53"/>
      <c r="DH1489" s="110"/>
      <c r="DI1489" s="110"/>
      <c r="DJ1489" s="110"/>
      <c r="DK1489" s="111"/>
      <c r="DL1489" s="110"/>
    </row>
    <row r="1490" spans="1:116" s="106" customFormat="1" x14ac:dyDescent="0.25">
      <c r="A1490" s="53"/>
      <c r="DH1490" s="110"/>
      <c r="DI1490" s="110"/>
      <c r="DJ1490" s="110"/>
      <c r="DK1490" s="111"/>
      <c r="DL1490" s="110"/>
    </row>
    <row r="1491" spans="1:116" s="106" customFormat="1" x14ac:dyDescent="0.25">
      <c r="A1491" s="53"/>
      <c r="DH1491" s="110"/>
      <c r="DI1491" s="110"/>
      <c r="DJ1491" s="110"/>
      <c r="DK1491" s="111"/>
      <c r="DL1491" s="110"/>
    </row>
    <row r="1492" spans="1:116" s="106" customFormat="1" x14ac:dyDescent="0.25">
      <c r="A1492" s="53"/>
      <c r="DH1492" s="110"/>
      <c r="DI1492" s="110"/>
      <c r="DJ1492" s="110"/>
      <c r="DK1492" s="111"/>
      <c r="DL1492" s="110"/>
    </row>
    <row r="1493" spans="1:116" s="106" customFormat="1" x14ac:dyDescent="0.25">
      <c r="A1493" s="53"/>
      <c r="DH1493" s="110"/>
      <c r="DI1493" s="110"/>
      <c r="DJ1493" s="110"/>
      <c r="DK1493" s="111"/>
      <c r="DL1493" s="110"/>
    </row>
    <row r="1494" spans="1:116" s="106" customFormat="1" x14ac:dyDescent="0.25">
      <c r="A1494" s="53"/>
      <c r="DH1494" s="110"/>
      <c r="DI1494" s="110"/>
      <c r="DJ1494" s="110"/>
      <c r="DK1494" s="111"/>
      <c r="DL1494" s="110"/>
    </row>
    <row r="1495" spans="1:116" s="106" customFormat="1" x14ac:dyDescent="0.25">
      <c r="A1495" s="53"/>
      <c r="DH1495" s="110"/>
      <c r="DI1495" s="110"/>
      <c r="DJ1495" s="110"/>
      <c r="DK1495" s="111"/>
      <c r="DL1495" s="110"/>
    </row>
    <row r="1496" spans="1:116" s="106" customFormat="1" x14ac:dyDescent="0.25">
      <c r="A1496" s="53"/>
      <c r="DH1496" s="110"/>
      <c r="DI1496" s="110"/>
      <c r="DJ1496" s="110"/>
      <c r="DK1496" s="111"/>
      <c r="DL1496" s="110"/>
    </row>
    <row r="1497" spans="1:116" s="106" customFormat="1" x14ac:dyDescent="0.25">
      <c r="A1497" s="53"/>
      <c r="DH1497" s="110"/>
      <c r="DI1497" s="110"/>
      <c r="DJ1497" s="110"/>
      <c r="DK1497" s="111"/>
      <c r="DL1497" s="110"/>
    </row>
    <row r="1498" spans="1:116" s="106" customFormat="1" x14ac:dyDescent="0.25">
      <c r="A1498" s="53"/>
      <c r="DH1498" s="110"/>
      <c r="DI1498" s="110"/>
      <c r="DJ1498" s="110"/>
      <c r="DK1498" s="111"/>
      <c r="DL1498" s="110"/>
    </row>
    <row r="1499" spans="1:116" s="106" customFormat="1" x14ac:dyDescent="0.25">
      <c r="A1499" s="53"/>
      <c r="DH1499" s="110"/>
      <c r="DI1499" s="110"/>
      <c r="DJ1499" s="110"/>
      <c r="DK1499" s="111"/>
      <c r="DL1499" s="110"/>
    </row>
    <row r="1500" spans="1:116" s="106" customFormat="1" x14ac:dyDescent="0.25">
      <c r="A1500" s="53"/>
      <c r="DH1500" s="110"/>
      <c r="DI1500" s="110"/>
      <c r="DJ1500" s="110"/>
      <c r="DK1500" s="111"/>
      <c r="DL1500" s="110"/>
    </row>
    <row r="1501" spans="1:116" s="106" customFormat="1" x14ac:dyDescent="0.25">
      <c r="A1501" s="53"/>
      <c r="DH1501" s="110"/>
      <c r="DI1501" s="110"/>
      <c r="DJ1501" s="110"/>
      <c r="DK1501" s="111"/>
      <c r="DL1501" s="110"/>
    </row>
    <row r="1502" spans="1:116" s="106" customFormat="1" x14ac:dyDescent="0.25">
      <c r="A1502" s="53"/>
      <c r="DH1502" s="110"/>
      <c r="DI1502" s="110"/>
      <c r="DJ1502" s="110"/>
      <c r="DK1502" s="111"/>
      <c r="DL1502" s="110"/>
    </row>
    <row r="1503" spans="1:116" s="106" customFormat="1" x14ac:dyDescent="0.25">
      <c r="A1503" s="53"/>
      <c r="DH1503" s="110"/>
      <c r="DI1503" s="110"/>
      <c r="DJ1503" s="110"/>
      <c r="DK1503" s="111"/>
      <c r="DL1503" s="110"/>
    </row>
  </sheetData>
  <mergeCells count="22">
    <mergeCell ref="C1:AW1"/>
    <mergeCell ref="C2:AW2"/>
    <mergeCell ref="C3:AW3"/>
    <mergeCell ref="I4:I6"/>
    <mergeCell ref="J5:O5"/>
    <mergeCell ref="D4:D6"/>
    <mergeCell ref="F4:F6"/>
    <mergeCell ref="J4:AW4"/>
    <mergeCell ref="C4:C6"/>
    <mergeCell ref="G4:G6"/>
    <mergeCell ref="H4:H6"/>
    <mergeCell ref="E4:E6"/>
    <mergeCell ref="B7:AY7"/>
    <mergeCell ref="P5:AA5"/>
    <mergeCell ref="AB5:AM5"/>
    <mergeCell ref="AN5:AY5"/>
    <mergeCell ref="CV5:DG5"/>
    <mergeCell ref="AZ5:BK5"/>
    <mergeCell ref="BL5:BW5"/>
    <mergeCell ref="BX5:CI5"/>
    <mergeCell ref="CJ5:CU5"/>
    <mergeCell ref="B4:B6"/>
  </mergeCells>
  <phoneticPr fontId="27" type="noConversion"/>
  <pageMargins left="0.17" right="0.17" top="1" bottom="1" header="0.5" footer="0.5"/>
  <pageSetup paperSize="3" scale="82" fitToWidth="3" orientation="landscape" r:id="rId1"/>
  <headerFooter alignWithMargins="0">
    <oddHeader>&amp;LAPP Proprietary&amp;COnsite Operating Equipment
 and Vehicle Emission Sources&amp;R&amp;D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T50"/>
  <sheetViews>
    <sheetView showGridLines="0" topLeftCell="A3" zoomScaleNormal="100" zoomScaleSheetLayoutView="115" workbookViewId="0">
      <pane ySplit="5" topLeftCell="A29" activePane="bottomLeft" state="frozen"/>
      <selection activeCell="A14" sqref="A14"/>
      <selection pane="bottomLeft" activeCell="H30" sqref="H30"/>
    </sheetView>
  </sheetViews>
  <sheetFormatPr defaultColWidth="9.109375" defaultRowHeight="13.2" x14ac:dyDescent="0.25"/>
  <cols>
    <col min="1" max="1" width="34.88671875" style="4" customWidth="1"/>
    <col min="2" max="2" width="3.109375" style="4" customWidth="1"/>
    <col min="3" max="5" width="2.6640625" style="4" customWidth="1"/>
    <col min="6" max="6" width="3.88671875" style="4" customWidth="1"/>
    <col min="7" max="7" width="3.6640625" style="4" customWidth="1"/>
    <col min="8" max="8" width="7.88671875" style="4" customWidth="1"/>
    <col min="9" max="47" width="2.6640625" style="4" hidden="1" customWidth="1"/>
    <col min="48" max="86" width="3.33203125" style="4" hidden="1" customWidth="1"/>
    <col min="87" max="110" width="3.33203125" style="4" customWidth="1"/>
    <col min="111" max="111" width="3.5546875" style="6" customWidth="1"/>
    <col min="112" max="112" width="7.33203125" style="6" customWidth="1"/>
    <col min="113" max="113" width="4.109375" style="6" bestFit="1" customWidth="1"/>
    <col min="114" max="114" width="6.33203125" style="7" bestFit="1" customWidth="1"/>
    <col min="115" max="115" width="4.88671875" style="6" bestFit="1" customWidth="1"/>
    <col min="116" max="117" width="4" style="4" bestFit="1" customWidth="1"/>
    <col min="118" max="118" width="4.109375" style="4" bestFit="1" customWidth="1"/>
    <col min="119" max="119" width="4.44140625" style="4" bestFit="1" customWidth="1"/>
    <col min="120" max="121" width="4.6640625" style="4" bestFit="1" customWidth="1"/>
    <col min="122" max="123" width="5" style="4" bestFit="1" customWidth="1"/>
    <col min="124" max="127" width="4.88671875" style="4" bestFit="1" customWidth="1"/>
    <col min="128" max="131" width="5" style="4" bestFit="1" customWidth="1"/>
    <col min="132" max="133" width="5.33203125" style="4" bestFit="1" customWidth="1"/>
    <col min="134" max="137" width="5.109375" style="4" bestFit="1" customWidth="1"/>
    <col min="138" max="139" width="5.33203125" style="4" bestFit="1" customWidth="1"/>
    <col min="140" max="140" width="5" style="4" bestFit="1" customWidth="1"/>
    <col min="141" max="201" width="5" style="4" customWidth="1"/>
    <col min="202" max="202" width="9.88671875" style="4" customWidth="1"/>
    <col min="203" max="16384" width="9.109375" style="4"/>
  </cols>
  <sheetData>
    <row r="1" spans="1:202" x14ac:dyDescent="0.25">
      <c r="B1" s="434" t="s">
        <v>3</v>
      </c>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5"/>
    </row>
    <row r="2" spans="1:202" x14ac:dyDescent="0.25">
      <c r="B2" s="434" t="s">
        <v>46</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52"/>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row>
    <row r="3" spans="1:202" x14ac:dyDescent="0.25">
      <c r="B3" s="68"/>
      <c r="C3" s="2" t="s">
        <v>118</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row>
    <row r="4" spans="1:202" x14ac:dyDescent="0.25">
      <c r="A4" s="6"/>
      <c r="B4" s="449" t="s">
        <v>244</v>
      </c>
      <c r="C4" s="449"/>
      <c r="D4" s="449"/>
      <c r="E4" s="449"/>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3"/>
      <c r="AX4" s="3"/>
      <c r="AY4" s="3"/>
      <c r="AZ4" s="3"/>
      <c r="BA4" s="3"/>
      <c r="BB4" s="3"/>
      <c r="BC4" s="3"/>
      <c r="BD4" s="3"/>
      <c r="BE4" s="3"/>
      <c r="BF4" s="3"/>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row>
    <row r="5" spans="1:202" s="25" customFormat="1" ht="12.75" customHeight="1" x14ac:dyDescent="0.25">
      <c r="A5" s="450" t="s">
        <v>243</v>
      </c>
      <c r="B5" s="451" t="s">
        <v>4</v>
      </c>
      <c r="C5" s="451" t="s">
        <v>5</v>
      </c>
      <c r="D5" s="451" t="s">
        <v>6</v>
      </c>
      <c r="E5" s="441" t="s">
        <v>7</v>
      </c>
      <c r="F5" s="453" t="s">
        <v>119</v>
      </c>
      <c r="G5" s="453" t="s">
        <v>120</v>
      </c>
      <c r="H5" s="453" t="s">
        <v>47</v>
      </c>
      <c r="I5" s="429" t="s">
        <v>242</v>
      </c>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65"/>
      <c r="AX5" s="66"/>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7"/>
      <c r="DH5" s="7"/>
      <c r="DI5" s="7"/>
      <c r="DJ5" s="7"/>
      <c r="DK5" s="7"/>
    </row>
    <row r="6" spans="1:202" s="25" customFormat="1" ht="12.75" customHeight="1" x14ac:dyDescent="0.25">
      <c r="A6" s="450"/>
      <c r="B6" s="451"/>
      <c r="C6" s="451"/>
      <c r="D6" s="451"/>
      <c r="E6" s="441"/>
      <c r="F6" s="453"/>
      <c r="G6" s="453"/>
      <c r="H6" s="453"/>
      <c r="I6" s="429" t="s">
        <v>54</v>
      </c>
      <c r="J6" s="447"/>
      <c r="K6" s="447"/>
      <c r="L6" s="447"/>
      <c r="M6" s="447"/>
      <c r="N6" s="448"/>
      <c r="O6" s="429">
        <v>2015</v>
      </c>
      <c r="P6" s="447"/>
      <c r="Q6" s="447"/>
      <c r="R6" s="447"/>
      <c r="S6" s="447"/>
      <c r="T6" s="447"/>
      <c r="U6" s="447"/>
      <c r="V6" s="447"/>
      <c r="W6" s="447"/>
      <c r="X6" s="447"/>
      <c r="Y6" s="447"/>
      <c r="Z6" s="448"/>
      <c r="AA6" s="429">
        <v>2016</v>
      </c>
      <c r="AB6" s="447"/>
      <c r="AC6" s="447"/>
      <c r="AD6" s="447"/>
      <c r="AE6" s="447"/>
      <c r="AF6" s="447"/>
      <c r="AG6" s="447"/>
      <c r="AH6" s="447"/>
      <c r="AI6" s="447"/>
      <c r="AJ6" s="447"/>
      <c r="AK6" s="447"/>
      <c r="AL6" s="448"/>
      <c r="AM6" s="429">
        <v>2017</v>
      </c>
      <c r="AN6" s="447"/>
      <c r="AO6" s="447"/>
      <c r="AP6" s="447"/>
      <c r="AQ6" s="447"/>
      <c r="AR6" s="447"/>
      <c r="AS6" s="447"/>
      <c r="AT6" s="447"/>
      <c r="AU6" s="447"/>
      <c r="AV6" s="447"/>
      <c r="AW6" s="447"/>
      <c r="AX6" s="448"/>
      <c r="AY6" s="446">
        <v>2018</v>
      </c>
      <c r="AZ6" s="447"/>
      <c r="BA6" s="447"/>
      <c r="BB6" s="447"/>
      <c r="BC6" s="447"/>
      <c r="BD6" s="447"/>
      <c r="BE6" s="447"/>
      <c r="BF6" s="447"/>
      <c r="BG6" s="447"/>
      <c r="BH6" s="447"/>
      <c r="BI6" s="447"/>
      <c r="BJ6" s="448"/>
      <c r="BK6" s="446">
        <v>2019</v>
      </c>
      <c r="BL6" s="447"/>
      <c r="BM6" s="447"/>
      <c r="BN6" s="447"/>
      <c r="BO6" s="447"/>
      <c r="BP6" s="447"/>
      <c r="BQ6" s="447"/>
      <c r="BR6" s="447"/>
      <c r="BS6" s="447"/>
      <c r="BT6" s="447"/>
      <c r="BU6" s="447"/>
      <c r="BV6" s="448"/>
      <c r="BW6" s="446">
        <v>2020</v>
      </c>
      <c r="BX6" s="447"/>
      <c r="BY6" s="447"/>
      <c r="BZ6" s="447"/>
      <c r="CA6" s="447"/>
      <c r="CB6" s="447"/>
      <c r="CC6" s="447"/>
      <c r="CD6" s="447"/>
      <c r="CE6" s="447"/>
      <c r="CF6" s="447"/>
      <c r="CG6" s="447"/>
      <c r="CH6" s="448"/>
      <c r="CI6" s="446">
        <v>2021</v>
      </c>
      <c r="CJ6" s="447"/>
      <c r="CK6" s="447"/>
      <c r="CL6" s="447"/>
      <c r="CM6" s="447"/>
      <c r="CN6" s="447"/>
      <c r="CO6" s="447"/>
      <c r="CP6" s="447"/>
      <c r="CQ6" s="447"/>
      <c r="CR6" s="447"/>
      <c r="CS6" s="447"/>
      <c r="CT6" s="448"/>
      <c r="CU6" s="446">
        <v>2022</v>
      </c>
      <c r="CV6" s="447"/>
      <c r="CW6" s="447"/>
      <c r="CX6" s="447"/>
      <c r="CY6" s="447"/>
      <c r="CZ6" s="447"/>
      <c r="DA6" s="447"/>
      <c r="DB6" s="447"/>
      <c r="DC6" s="447"/>
      <c r="DD6" s="447"/>
      <c r="DE6" s="447"/>
      <c r="DF6" s="448"/>
      <c r="DG6" s="7"/>
      <c r="DH6" s="7"/>
      <c r="DI6" s="7"/>
      <c r="DJ6" s="7"/>
      <c r="DK6" s="7"/>
    </row>
    <row r="7" spans="1:202" ht="16.8" x14ac:dyDescent="0.25">
      <c r="A7" s="450"/>
      <c r="B7" s="451"/>
      <c r="C7" s="451"/>
      <c r="D7" s="451"/>
      <c r="E7" s="451"/>
      <c r="F7" s="450"/>
      <c r="G7" s="450"/>
      <c r="H7" s="450"/>
      <c r="I7" s="11">
        <v>1</v>
      </c>
      <c r="J7" s="12">
        <v>2</v>
      </c>
      <c r="K7" s="11">
        <v>3</v>
      </c>
      <c r="L7" s="11">
        <v>4</v>
      </c>
      <c r="M7" s="11">
        <v>5</v>
      </c>
      <c r="N7" s="12">
        <v>6</v>
      </c>
      <c r="O7" s="12">
        <v>7</v>
      </c>
      <c r="P7" s="12">
        <v>8</v>
      </c>
      <c r="Q7" s="11">
        <v>9</v>
      </c>
      <c r="R7" s="11">
        <v>10</v>
      </c>
      <c r="S7" s="11">
        <v>11</v>
      </c>
      <c r="T7" s="13">
        <v>12</v>
      </c>
      <c r="U7" s="14">
        <v>13</v>
      </c>
      <c r="V7" s="11">
        <v>14</v>
      </c>
      <c r="W7" s="11">
        <v>15</v>
      </c>
      <c r="X7" s="11">
        <v>16</v>
      </c>
      <c r="Y7" s="11">
        <v>17</v>
      </c>
      <c r="Z7" s="11">
        <v>18</v>
      </c>
      <c r="AA7" s="11">
        <v>19</v>
      </c>
      <c r="AB7" s="11">
        <v>20</v>
      </c>
      <c r="AC7" s="11">
        <v>21</v>
      </c>
      <c r="AD7" s="11">
        <v>22</v>
      </c>
      <c r="AE7" s="11">
        <v>23</v>
      </c>
      <c r="AF7" s="13">
        <v>24</v>
      </c>
      <c r="AG7" s="14">
        <v>25</v>
      </c>
      <c r="AH7" s="11">
        <v>26</v>
      </c>
      <c r="AI7" s="11">
        <v>27</v>
      </c>
      <c r="AJ7" s="11">
        <v>28</v>
      </c>
      <c r="AK7" s="11">
        <v>29</v>
      </c>
      <c r="AL7" s="11">
        <v>30</v>
      </c>
      <c r="AM7" s="11">
        <v>31</v>
      </c>
      <c r="AN7" s="11">
        <v>32</v>
      </c>
      <c r="AO7" s="11">
        <v>33</v>
      </c>
      <c r="AP7" s="11">
        <v>34</v>
      </c>
      <c r="AQ7" s="11">
        <v>35</v>
      </c>
      <c r="AR7" s="13">
        <v>36</v>
      </c>
      <c r="AS7" s="55">
        <v>37</v>
      </c>
      <c r="AT7" s="56">
        <v>38</v>
      </c>
      <c r="AU7" s="56">
        <v>39</v>
      </c>
      <c r="AV7" s="56">
        <v>40</v>
      </c>
      <c r="AW7" s="56">
        <v>41</v>
      </c>
      <c r="AX7" s="56">
        <v>42</v>
      </c>
      <c r="AY7" s="58">
        <f>1+AX7</f>
        <v>43</v>
      </c>
      <c r="AZ7" s="58">
        <f t="shared" ref="AZ7:BJ7" si="0">1+AY7</f>
        <v>44</v>
      </c>
      <c r="BA7" s="58">
        <f t="shared" si="0"/>
        <v>45</v>
      </c>
      <c r="BB7" s="58">
        <f t="shared" si="0"/>
        <v>46</v>
      </c>
      <c r="BC7" s="58">
        <f t="shared" si="0"/>
        <v>47</v>
      </c>
      <c r="BD7" s="71">
        <f t="shared" si="0"/>
        <v>48</v>
      </c>
      <c r="BE7" s="58">
        <f t="shared" si="0"/>
        <v>49</v>
      </c>
      <c r="BF7" s="58">
        <f t="shared" si="0"/>
        <v>50</v>
      </c>
      <c r="BG7" s="58">
        <f t="shared" si="0"/>
        <v>51</v>
      </c>
      <c r="BH7" s="58">
        <f t="shared" si="0"/>
        <v>52</v>
      </c>
      <c r="BI7" s="58">
        <f t="shared" si="0"/>
        <v>53</v>
      </c>
      <c r="BJ7" s="58">
        <f t="shared" si="0"/>
        <v>54</v>
      </c>
      <c r="BK7" s="58">
        <f>1+BJ7</f>
        <v>55</v>
      </c>
      <c r="BL7" s="58">
        <f t="shared" ref="BL7:BV7" si="1">1+BK7</f>
        <v>56</v>
      </c>
      <c r="BM7" s="58">
        <f t="shared" si="1"/>
        <v>57</v>
      </c>
      <c r="BN7" s="58">
        <f t="shared" si="1"/>
        <v>58</v>
      </c>
      <c r="BO7" s="58">
        <f t="shared" si="1"/>
        <v>59</v>
      </c>
      <c r="BP7" s="71">
        <f t="shared" si="1"/>
        <v>60</v>
      </c>
      <c r="BQ7" s="58">
        <f t="shared" si="1"/>
        <v>61</v>
      </c>
      <c r="BR7" s="58">
        <f t="shared" si="1"/>
        <v>62</v>
      </c>
      <c r="BS7" s="58">
        <f t="shared" si="1"/>
        <v>63</v>
      </c>
      <c r="BT7" s="58">
        <f t="shared" si="1"/>
        <v>64</v>
      </c>
      <c r="BU7" s="58">
        <f t="shared" si="1"/>
        <v>65</v>
      </c>
      <c r="BV7" s="58">
        <f t="shared" si="1"/>
        <v>66</v>
      </c>
      <c r="BW7" s="58">
        <f>1+BV7</f>
        <v>67</v>
      </c>
      <c r="BX7" s="58">
        <f t="shared" ref="BX7:CH7" si="2">1+BW7</f>
        <v>68</v>
      </c>
      <c r="BY7" s="58">
        <f t="shared" si="2"/>
        <v>69</v>
      </c>
      <c r="BZ7" s="58">
        <f t="shared" si="2"/>
        <v>70</v>
      </c>
      <c r="CA7" s="58">
        <f t="shared" si="2"/>
        <v>71</v>
      </c>
      <c r="CB7" s="71">
        <f t="shared" si="2"/>
        <v>72</v>
      </c>
      <c r="CC7" s="58">
        <f t="shared" si="2"/>
        <v>73</v>
      </c>
      <c r="CD7" s="58">
        <f t="shared" si="2"/>
        <v>74</v>
      </c>
      <c r="CE7" s="58">
        <f t="shared" si="2"/>
        <v>75</v>
      </c>
      <c r="CF7" s="59">
        <f t="shared" si="2"/>
        <v>76</v>
      </c>
      <c r="CG7" s="59">
        <f t="shared" si="2"/>
        <v>77</v>
      </c>
      <c r="CH7" s="59">
        <f t="shared" si="2"/>
        <v>78</v>
      </c>
      <c r="CI7" s="59">
        <f>1+CH7</f>
        <v>79</v>
      </c>
      <c r="CJ7" s="59">
        <f t="shared" ref="CJ7:CT7" si="3">1+CI7</f>
        <v>80</v>
      </c>
      <c r="CK7" s="59">
        <f t="shared" si="3"/>
        <v>81</v>
      </c>
      <c r="CL7" s="59">
        <f t="shared" si="3"/>
        <v>82</v>
      </c>
      <c r="CM7" s="59">
        <f t="shared" si="3"/>
        <v>83</v>
      </c>
      <c r="CN7" s="59">
        <f t="shared" si="3"/>
        <v>84</v>
      </c>
      <c r="CO7" s="59">
        <f t="shared" si="3"/>
        <v>85</v>
      </c>
      <c r="CP7" s="59">
        <f t="shared" si="3"/>
        <v>86</v>
      </c>
      <c r="CQ7" s="59">
        <f t="shared" si="3"/>
        <v>87</v>
      </c>
      <c r="CR7" s="59">
        <f t="shared" si="3"/>
        <v>88</v>
      </c>
      <c r="CS7" s="59">
        <f t="shared" si="3"/>
        <v>89</v>
      </c>
      <c r="CT7" s="59">
        <f t="shared" si="3"/>
        <v>90</v>
      </c>
      <c r="CU7" s="59">
        <f>1+CT7</f>
        <v>91</v>
      </c>
      <c r="CV7" s="59">
        <f t="shared" ref="CV7:DF7" si="4">1+CU7</f>
        <v>92</v>
      </c>
      <c r="CW7" s="59">
        <f t="shared" si="4"/>
        <v>93</v>
      </c>
      <c r="CX7" s="59">
        <f t="shared" si="4"/>
        <v>94</v>
      </c>
      <c r="CY7" s="59">
        <f t="shared" si="4"/>
        <v>95</v>
      </c>
      <c r="CZ7" s="59">
        <f t="shared" si="4"/>
        <v>96</v>
      </c>
      <c r="DA7" s="59">
        <f t="shared" si="4"/>
        <v>97</v>
      </c>
      <c r="DB7" s="59">
        <f t="shared" si="4"/>
        <v>98</v>
      </c>
      <c r="DC7" s="59">
        <f t="shared" si="4"/>
        <v>99</v>
      </c>
      <c r="DD7" s="59">
        <f t="shared" si="4"/>
        <v>100</v>
      </c>
      <c r="DE7" s="59">
        <f t="shared" si="4"/>
        <v>101</v>
      </c>
      <c r="DF7" s="59">
        <f t="shared" si="4"/>
        <v>102</v>
      </c>
      <c r="DG7" s="15" t="s">
        <v>8</v>
      </c>
      <c r="DH7" s="16" t="s">
        <v>9</v>
      </c>
      <c r="DI7" s="17" t="s">
        <v>10</v>
      </c>
      <c r="DJ7" s="17" t="s">
        <v>11</v>
      </c>
      <c r="DK7" s="17" t="s">
        <v>12</v>
      </c>
      <c r="DL7" s="18" t="s">
        <v>13</v>
      </c>
      <c r="DM7" s="18" t="s">
        <v>14</v>
      </c>
      <c r="DN7" s="18" t="s">
        <v>15</v>
      </c>
      <c r="DO7" s="18" t="s">
        <v>16</v>
      </c>
      <c r="DP7" s="18" t="s">
        <v>17</v>
      </c>
      <c r="DQ7" s="18" t="s">
        <v>18</v>
      </c>
      <c r="DR7" s="19" t="s">
        <v>19</v>
      </c>
      <c r="DS7" s="18" t="s">
        <v>20</v>
      </c>
      <c r="DT7" s="18" t="s">
        <v>21</v>
      </c>
      <c r="DU7" s="8" t="s">
        <v>22</v>
      </c>
      <c r="DV7" s="8" t="s">
        <v>23</v>
      </c>
      <c r="DW7" s="8" t="s">
        <v>24</v>
      </c>
      <c r="DX7" s="8" t="s">
        <v>25</v>
      </c>
      <c r="DY7" s="8" t="s">
        <v>26</v>
      </c>
      <c r="DZ7" s="8" t="s">
        <v>27</v>
      </c>
      <c r="EA7" s="8" t="s">
        <v>28</v>
      </c>
      <c r="EB7" s="8" t="s">
        <v>29</v>
      </c>
      <c r="EC7" s="8" t="s">
        <v>30</v>
      </c>
      <c r="ED7" s="8" t="s">
        <v>31</v>
      </c>
      <c r="EE7" s="18" t="s">
        <v>32</v>
      </c>
      <c r="EF7" s="8" t="s">
        <v>33</v>
      </c>
      <c r="EG7" s="8" t="s">
        <v>34</v>
      </c>
      <c r="EH7" s="8" t="s">
        <v>35</v>
      </c>
      <c r="EI7" s="9" t="s">
        <v>36</v>
      </c>
      <c r="EJ7" s="9" t="s">
        <v>37</v>
      </c>
      <c r="EK7" s="9" t="s">
        <v>55</v>
      </c>
      <c r="EL7" s="9" t="s">
        <v>56</v>
      </c>
      <c r="EM7" s="9" t="s">
        <v>57</v>
      </c>
      <c r="EN7" s="9" t="s">
        <v>58</v>
      </c>
      <c r="EO7" s="9" t="s">
        <v>59</v>
      </c>
      <c r="EP7" s="9" t="s">
        <v>60</v>
      </c>
      <c r="EQ7" s="9" t="s">
        <v>61</v>
      </c>
      <c r="ER7" s="9" t="s">
        <v>62</v>
      </c>
      <c r="ES7" s="9" t="s">
        <v>63</v>
      </c>
      <c r="ET7" s="9" t="s">
        <v>64</v>
      </c>
      <c r="EU7" s="9" t="s">
        <v>65</v>
      </c>
      <c r="EV7" s="9" t="s">
        <v>66</v>
      </c>
      <c r="EW7" s="9" t="s">
        <v>67</v>
      </c>
      <c r="EX7" s="9" t="s">
        <v>68</v>
      </c>
      <c r="EY7" s="9" t="s">
        <v>69</v>
      </c>
      <c r="EZ7" s="9" t="s">
        <v>70</v>
      </c>
      <c r="FA7" s="9" t="s">
        <v>71</v>
      </c>
      <c r="FB7" s="9" t="s">
        <v>72</v>
      </c>
      <c r="FC7" s="9" t="s">
        <v>73</v>
      </c>
      <c r="FD7" s="9" t="s">
        <v>74</v>
      </c>
      <c r="FE7" s="9" t="s">
        <v>75</v>
      </c>
      <c r="FF7" s="9" t="s">
        <v>76</v>
      </c>
      <c r="FG7" s="9" t="s">
        <v>77</v>
      </c>
      <c r="FH7" s="9" t="s">
        <v>78</v>
      </c>
      <c r="FI7" s="9" t="s">
        <v>79</v>
      </c>
      <c r="FJ7" s="9" t="s">
        <v>80</v>
      </c>
      <c r="FK7" s="9" t="s">
        <v>81</v>
      </c>
      <c r="FL7" s="9" t="s">
        <v>82</v>
      </c>
      <c r="FM7" s="9" t="s">
        <v>83</v>
      </c>
      <c r="FN7" s="9" t="s">
        <v>84</v>
      </c>
      <c r="FO7" s="9" t="s">
        <v>85</v>
      </c>
      <c r="FP7" s="9" t="s">
        <v>86</v>
      </c>
      <c r="FQ7" s="9" t="s">
        <v>87</v>
      </c>
      <c r="FR7" s="9" t="s">
        <v>88</v>
      </c>
      <c r="FS7" s="9" t="s">
        <v>89</v>
      </c>
      <c r="FT7" s="9" t="s">
        <v>90</v>
      </c>
      <c r="FU7" s="9" t="s">
        <v>91</v>
      </c>
      <c r="FV7" s="9" t="s">
        <v>92</v>
      </c>
      <c r="FW7" s="9" t="s">
        <v>93</v>
      </c>
      <c r="FX7" s="9" t="s">
        <v>94</v>
      </c>
      <c r="FY7" s="9" t="s">
        <v>95</v>
      </c>
      <c r="FZ7" s="9" t="s">
        <v>96</v>
      </c>
      <c r="GA7" s="9" t="s">
        <v>97</v>
      </c>
      <c r="GB7" s="9" t="s">
        <v>98</v>
      </c>
      <c r="GC7" s="9" t="s">
        <v>99</v>
      </c>
      <c r="GD7" s="9" t="s">
        <v>100</v>
      </c>
      <c r="GE7" s="9" t="s">
        <v>101</v>
      </c>
      <c r="GF7" s="9" t="s">
        <v>102</v>
      </c>
      <c r="GG7" s="9" t="s">
        <v>103</v>
      </c>
      <c r="GH7" s="9" t="s">
        <v>104</v>
      </c>
      <c r="GI7" s="9" t="s">
        <v>105</v>
      </c>
      <c r="GJ7" s="9" t="s">
        <v>106</v>
      </c>
      <c r="GK7" s="9" t="s">
        <v>107</v>
      </c>
      <c r="GL7" s="9" t="s">
        <v>108</v>
      </c>
      <c r="GM7" s="9" t="s">
        <v>109</v>
      </c>
      <c r="GN7" s="9" t="s">
        <v>110</v>
      </c>
      <c r="GO7" s="9" t="s">
        <v>111</v>
      </c>
      <c r="GP7" s="9" t="s">
        <v>112</v>
      </c>
      <c r="GQ7" s="9" t="s">
        <v>113</v>
      </c>
      <c r="GR7" s="9" t="s">
        <v>114</v>
      </c>
      <c r="GS7" s="9" t="s">
        <v>115</v>
      </c>
      <c r="GT7" s="20" t="s">
        <v>116</v>
      </c>
    </row>
    <row r="8" spans="1:202" s="25" customFormat="1" x14ac:dyDescent="0.25">
      <c r="A8" s="24" t="s">
        <v>192</v>
      </c>
      <c r="B8" s="64">
        <v>300</v>
      </c>
      <c r="C8" s="64" t="s">
        <v>38</v>
      </c>
      <c r="D8" s="64"/>
      <c r="E8" s="91"/>
      <c r="F8" s="91"/>
      <c r="G8" s="91"/>
      <c r="H8" s="91">
        <v>120</v>
      </c>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v>2</v>
      </c>
      <c r="AT8" s="92">
        <v>2</v>
      </c>
      <c r="AU8" s="92">
        <v>2</v>
      </c>
      <c r="AV8" s="92">
        <v>2</v>
      </c>
      <c r="AW8" s="92">
        <v>2</v>
      </c>
      <c r="AX8" s="92">
        <v>2</v>
      </c>
      <c r="AY8" s="92">
        <v>2</v>
      </c>
      <c r="AZ8" s="92">
        <v>2</v>
      </c>
      <c r="BA8" s="92">
        <v>2</v>
      </c>
      <c r="BB8" s="92">
        <v>2</v>
      </c>
      <c r="BC8" s="92">
        <v>2</v>
      </c>
      <c r="BD8" s="92">
        <v>2</v>
      </c>
      <c r="BE8" s="92">
        <v>2</v>
      </c>
      <c r="BF8" s="92">
        <v>2</v>
      </c>
      <c r="BG8" s="92">
        <v>2</v>
      </c>
      <c r="BH8" s="92">
        <v>2</v>
      </c>
      <c r="BI8" s="92">
        <v>2</v>
      </c>
      <c r="BJ8" s="92">
        <v>2</v>
      </c>
      <c r="BK8" s="92">
        <v>2</v>
      </c>
      <c r="BL8" s="92">
        <v>2</v>
      </c>
      <c r="BM8" s="92">
        <v>2</v>
      </c>
      <c r="BN8" s="92">
        <v>2</v>
      </c>
      <c r="BO8" s="92">
        <v>2</v>
      </c>
      <c r="BP8" s="92">
        <v>2</v>
      </c>
      <c r="BQ8" s="92">
        <v>2</v>
      </c>
      <c r="BR8" s="92">
        <v>2</v>
      </c>
      <c r="BS8" s="92">
        <v>2</v>
      </c>
      <c r="BT8" s="92">
        <v>2</v>
      </c>
      <c r="BU8" s="92">
        <v>2</v>
      </c>
      <c r="BV8" s="92">
        <v>2</v>
      </c>
      <c r="BW8" s="92">
        <v>2</v>
      </c>
      <c r="BX8" s="92">
        <v>2</v>
      </c>
      <c r="BY8" s="92">
        <v>2</v>
      </c>
      <c r="BZ8" s="92">
        <v>2</v>
      </c>
      <c r="CA8" s="92">
        <v>2</v>
      </c>
      <c r="CB8" s="92">
        <v>2</v>
      </c>
      <c r="CC8" s="92">
        <v>2</v>
      </c>
      <c r="CD8" s="92">
        <v>2</v>
      </c>
      <c r="CE8" s="92">
        <v>2</v>
      </c>
      <c r="CF8" s="92">
        <v>2</v>
      </c>
      <c r="CG8" s="92">
        <v>2</v>
      </c>
      <c r="CH8" s="92">
        <v>2</v>
      </c>
      <c r="CI8" s="92">
        <v>2</v>
      </c>
      <c r="CJ8" s="92">
        <v>2</v>
      </c>
      <c r="CK8" s="92">
        <v>2</v>
      </c>
      <c r="CL8" s="92">
        <v>2</v>
      </c>
      <c r="CM8" s="92">
        <v>2</v>
      </c>
      <c r="CN8" s="92">
        <v>2</v>
      </c>
      <c r="CO8" s="92">
        <v>2</v>
      </c>
      <c r="CP8" s="92">
        <v>2</v>
      </c>
      <c r="CQ8" s="92">
        <v>2</v>
      </c>
      <c r="CR8" s="92">
        <v>2</v>
      </c>
      <c r="CS8" s="92">
        <v>2</v>
      </c>
      <c r="CT8" s="92">
        <v>2</v>
      </c>
      <c r="CU8" s="92">
        <v>2</v>
      </c>
      <c r="CV8" s="92">
        <v>2</v>
      </c>
      <c r="CW8" s="92">
        <v>2</v>
      </c>
      <c r="CX8" s="92">
        <v>2</v>
      </c>
      <c r="CY8" s="92">
        <v>2</v>
      </c>
      <c r="CZ8" s="92">
        <v>2</v>
      </c>
      <c r="DA8" s="92">
        <v>2</v>
      </c>
      <c r="DB8" s="92">
        <v>2</v>
      </c>
      <c r="DC8" s="92">
        <v>2</v>
      </c>
      <c r="DD8" s="92">
        <v>2</v>
      </c>
      <c r="DE8" s="92">
        <v>2</v>
      </c>
      <c r="DF8" s="92">
        <v>2</v>
      </c>
      <c r="DG8" s="22">
        <f t="shared" ref="DG8:EI8" si="5">SUM(I8:T8)</f>
        <v>0</v>
      </c>
      <c r="DH8" s="22">
        <f t="shared" si="5"/>
        <v>0</v>
      </c>
      <c r="DI8" s="22">
        <f t="shared" si="5"/>
        <v>0</v>
      </c>
      <c r="DJ8" s="22">
        <f t="shared" si="5"/>
        <v>0</v>
      </c>
      <c r="DK8" s="22">
        <f t="shared" si="5"/>
        <v>0</v>
      </c>
      <c r="DL8" s="22">
        <f t="shared" si="5"/>
        <v>0</v>
      </c>
      <c r="DM8" s="22">
        <f t="shared" si="5"/>
        <v>0</v>
      </c>
      <c r="DN8" s="22">
        <f t="shared" si="5"/>
        <v>0</v>
      </c>
      <c r="DO8" s="22">
        <f t="shared" si="5"/>
        <v>0</v>
      </c>
      <c r="DP8" s="22">
        <f t="shared" si="5"/>
        <v>0</v>
      </c>
      <c r="DQ8" s="22">
        <f t="shared" si="5"/>
        <v>0</v>
      </c>
      <c r="DR8" s="22">
        <f t="shared" si="5"/>
        <v>0</v>
      </c>
      <c r="DS8" s="22">
        <f t="shared" si="5"/>
        <v>0</v>
      </c>
      <c r="DT8" s="22">
        <f t="shared" si="5"/>
        <v>0</v>
      </c>
      <c r="DU8" s="22">
        <f t="shared" si="5"/>
        <v>0</v>
      </c>
      <c r="DV8" s="22">
        <f t="shared" si="5"/>
        <v>0</v>
      </c>
      <c r="DW8" s="22">
        <f t="shared" si="5"/>
        <v>0</v>
      </c>
      <c r="DX8" s="22">
        <f t="shared" si="5"/>
        <v>0</v>
      </c>
      <c r="DY8" s="22">
        <f t="shared" si="5"/>
        <v>0</v>
      </c>
      <c r="DZ8" s="22">
        <f t="shared" si="5"/>
        <v>0</v>
      </c>
      <c r="EA8" s="22">
        <f t="shared" si="5"/>
        <v>0</v>
      </c>
      <c r="EB8" s="22">
        <f t="shared" si="5"/>
        <v>0</v>
      </c>
      <c r="EC8" s="22">
        <f t="shared" si="5"/>
        <v>0</v>
      </c>
      <c r="ED8" s="22">
        <f t="shared" si="5"/>
        <v>0</v>
      </c>
      <c r="EE8" s="22">
        <f t="shared" si="5"/>
        <v>0</v>
      </c>
      <c r="EF8" s="22">
        <f t="shared" si="5"/>
        <v>2</v>
      </c>
      <c r="EG8" s="22">
        <f t="shared" si="5"/>
        <v>4</v>
      </c>
      <c r="EH8" s="22">
        <f t="shared" si="5"/>
        <v>6</v>
      </c>
      <c r="EI8" s="22">
        <f t="shared" si="5"/>
        <v>8</v>
      </c>
      <c r="EJ8" s="22">
        <f t="shared" ref="EJ8:FO8" si="6">SUM(AL8:AX8)</f>
        <v>12</v>
      </c>
      <c r="EK8" s="22">
        <f t="shared" si="6"/>
        <v>14</v>
      </c>
      <c r="EL8" s="22">
        <f t="shared" si="6"/>
        <v>16</v>
      </c>
      <c r="EM8" s="22">
        <f t="shared" si="6"/>
        <v>18</v>
      </c>
      <c r="EN8" s="22">
        <f t="shared" si="6"/>
        <v>20</v>
      </c>
      <c r="EO8" s="22">
        <f t="shared" si="6"/>
        <v>22</v>
      </c>
      <c r="EP8" s="22">
        <f t="shared" si="6"/>
        <v>24</v>
      </c>
      <c r="EQ8" s="22">
        <f t="shared" si="6"/>
        <v>26</v>
      </c>
      <c r="ER8" s="22">
        <f t="shared" si="6"/>
        <v>26</v>
      </c>
      <c r="ES8" s="22">
        <f t="shared" si="6"/>
        <v>26</v>
      </c>
      <c r="ET8" s="22">
        <f t="shared" si="6"/>
        <v>26</v>
      </c>
      <c r="EU8" s="22">
        <f t="shared" si="6"/>
        <v>26</v>
      </c>
      <c r="EV8" s="22">
        <f t="shared" si="6"/>
        <v>26</v>
      </c>
      <c r="EW8" s="22">
        <f t="shared" si="6"/>
        <v>26</v>
      </c>
      <c r="EX8" s="22">
        <f t="shared" si="6"/>
        <v>26</v>
      </c>
      <c r="EY8" s="22">
        <f t="shared" si="6"/>
        <v>26</v>
      </c>
      <c r="EZ8" s="22">
        <f t="shared" si="6"/>
        <v>26</v>
      </c>
      <c r="FA8" s="22">
        <f t="shared" si="6"/>
        <v>26</v>
      </c>
      <c r="FB8" s="22">
        <f t="shared" si="6"/>
        <v>26</v>
      </c>
      <c r="FC8" s="22">
        <f t="shared" si="6"/>
        <v>26</v>
      </c>
      <c r="FD8" s="22">
        <f t="shared" si="6"/>
        <v>26</v>
      </c>
      <c r="FE8" s="22">
        <f t="shared" si="6"/>
        <v>26</v>
      </c>
      <c r="FF8" s="22">
        <f t="shared" si="6"/>
        <v>26</v>
      </c>
      <c r="FG8" s="22">
        <f t="shared" si="6"/>
        <v>26</v>
      </c>
      <c r="FH8" s="22">
        <f t="shared" si="6"/>
        <v>26</v>
      </c>
      <c r="FI8" s="22">
        <f t="shared" si="6"/>
        <v>26</v>
      </c>
      <c r="FJ8" s="22">
        <f t="shared" si="6"/>
        <v>26</v>
      </c>
      <c r="FK8" s="22">
        <f t="shared" si="6"/>
        <v>26</v>
      </c>
      <c r="FL8" s="22">
        <f t="shared" si="6"/>
        <v>26</v>
      </c>
      <c r="FM8" s="22">
        <f t="shared" si="6"/>
        <v>26</v>
      </c>
      <c r="FN8" s="22">
        <f t="shared" si="6"/>
        <v>26</v>
      </c>
      <c r="FO8" s="22">
        <f t="shared" si="6"/>
        <v>26</v>
      </c>
      <c r="FP8" s="22">
        <f t="shared" ref="FP8:GS8" si="7">SUM(BR8:CD8)</f>
        <v>26</v>
      </c>
      <c r="FQ8" s="22">
        <f t="shared" si="7"/>
        <v>26</v>
      </c>
      <c r="FR8" s="22">
        <f t="shared" si="7"/>
        <v>26</v>
      </c>
      <c r="FS8" s="22">
        <f t="shared" si="7"/>
        <v>26</v>
      </c>
      <c r="FT8" s="22">
        <f t="shared" si="7"/>
        <v>26</v>
      </c>
      <c r="FU8" s="22">
        <f t="shared" si="7"/>
        <v>26</v>
      </c>
      <c r="FV8" s="22">
        <f t="shared" si="7"/>
        <v>26</v>
      </c>
      <c r="FW8" s="22">
        <f t="shared" si="7"/>
        <v>26</v>
      </c>
      <c r="FX8" s="22">
        <f t="shared" si="7"/>
        <v>26</v>
      </c>
      <c r="FY8" s="22">
        <f t="shared" si="7"/>
        <v>26</v>
      </c>
      <c r="FZ8" s="22">
        <f t="shared" si="7"/>
        <v>26</v>
      </c>
      <c r="GA8" s="22">
        <f t="shared" si="7"/>
        <v>26</v>
      </c>
      <c r="GB8" s="22">
        <f t="shared" si="7"/>
        <v>26</v>
      </c>
      <c r="GC8" s="22">
        <f t="shared" si="7"/>
        <v>26</v>
      </c>
      <c r="GD8" s="22">
        <f t="shared" si="7"/>
        <v>26</v>
      </c>
      <c r="GE8" s="22">
        <f t="shared" si="7"/>
        <v>26</v>
      </c>
      <c r="GF8" s="22">
        <f t="shared" si="7"/>
        <v>26</v>
      </c>
      <c r="GG8" s="22">
        <f t="shared" si="7"/>
        <v>26</v>
      </c>
      <c r="GH8" s="22">
        <f t="shared" si="7"/>
        <v>26</v>
      </c>
      <c r="GI8" s="22">
        <f t="shared" si="7"/>
        <v>26</v>
      </c>
      <c r="GJ8" s="22">
        <f t="shared" si="7"/>
        <v>26</v>
      </c>
      <c r="GK8" s="22">
        <f t="shared" si="7"/>
        <v>26</v>
      </c>
      <c r="GL8" s="22">
        <f t="shared" si="7"/>
        <v>26</v>
      </c>
      <c r="GM8" s="22">
        <f t="shared" si="7"/>
        <v>26</v>
      </c>
      <c r="GN8" s="22">
        <f t="shared" si="7"/>
        <v>26</v>
      </c>
      <c r="GO8" s="22">
        <f t="shared" si="7"/>
        <v>26</v>
      </c>
      <c r="GP8" s="22">
        <f t="shared" si="7"/>
        <v>26</v>
      </c>
      <c r="GQ8" s="22">
        <f t="shared" si="7"/>
        <v>26</v>
      </c>
      <c r="GR8" s="22">
        <f t="shared" si="7"/>
        <v>26</v>
      </c>
      <c r="GS8" s="22">
        <f t="shared" si="7"/>
        <v>24</v>
      </c>
      <c r="GT8" s="102">
        <f>SUM(I8:CE8)</f>
        <v>78</v>
      </c>
    </row>
    <row r="9" spans="1:202" s="25" customFormat="1" x14ac:dyDescent="0.25">
      <c r="A9" s="24" t="s">
        <v>185</v>
      </c>
      <c r="B9" s="64"/>
      <c r="C9" s="64" t="s">
        <v>38</v>
      </c>
      <c r="D9" s="64"/>
      <c r="E9" s="91"/>
      <c r="F9" s="91"/>
      <c r="G9" s="91"/>
      <c r="H9" s="91">
        <v>300</v>
      </c>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v>4</v>
      </c>
      <c r="AX9" s="92">
        <v>4</v>
      </c>
      <c r="AY9" s="92">
        <v>4</v>
      </c>
      <c r="AZ9" s="92">
        <v>4</v>
      </c>
      <c r="BA9" s="92">
        <v>4</v>
      </c>
      <c r="BB9" s="92"/>
      <c r="BC9" s="92"/>
      <c r="BD9" s="92"/>
      <c r="BE9" s="92"/>
      <c r="BF9" s="92"/>
      <c r="BG9" s="92"/>
      <c r="BH9" s="92"/>
      <c r="BI9" s="92">
        <v>4</v>
      </c>
      <c r="BJ9" s="92">
        <v>4</v>
      </c>
      <c r="BK9" s="92">
        <v>4</v>
      </c>
      <c r="BL9" s="92">
        <v>4</v>
      </c>
      <c r="BM9" s="92">
        <v>4</v>
      </c>
      <c r="BN9" s="92"/>
      <c r="BO9" s="92"/>
      <c r="BP9" s="92"/>
      <c r="BQ9" s="92"/>
      <c r="BR9" s="92"/>
      <c r="BS9" s="92"/>
      <c r="BT9" s="92"/>
      <c r="BU9" s="92">
        <v>4</v>
      </c>
      <c r="BV9" s="92">
        <v>4</v>
      </c>
      <c r="BW9" s="92">
        <v>4</v>
      </c>
      <c r="BX9" s="92">
        <v>4</v>
      </c>
      <c r="BY9" s="92">
        <v>4</v>
      </c>
      <c r="BZ9" s="92"/>
      <c r="CA9" s="92"/>
      <c r="CB9" s="92"/>
      <c r="CC9" s="92"/>
      <c r="CD9" s="92"/>
      <c r="CE9" s="92"/>
      <c r="CF9" s="92"/>
      <c r="CG9" s="92">
        <v>4</v>
      </c>
      <c r="CH9" s="92">
        <v>4</v>
      </c>
      <c r="CI9" s="92">
        <v>4</v>
      </c>
      <c r="CJ9" s="92">
        <v>4</v>
      </c>
      <c r="CK9" s="92">
        <v>4</v>
      </c>
      <c r="CL9" s="92"/>
      <c r="CM9" s="92"/>
      <c r="CN9" s="92"/>
      <c r="CO9" s="92"/>
      <c r="CP9" s="92"/>
      <c r="CQ9" s="92"/>
      <c r="CR9" s="92"/>
      <c r="CS9" s="92">
        <v>4</v>
      </c>
      <c r="CT9" s="92">
        <v>4</v>
      </c>
      <c r="CU9" s="92">
        <v>4</v>
      </c>
      <c r="CV9" s="92">
        <v>4</v>
      </c>
      <c r="CW9" s="92">
        <v>4</v>
      </c>
      <c r="CX9" s="92"/>
      <c r="CY9" s="92"/>
      <c r="CZ9" s="92"/>
      <c r="DA9" s="92"/>
      <c r="DB9" s="92"/>
      <c r="DC9" s="92"/>
      <c r="DD9" s="92"/>
      <c r="DE9" s="92">
        <v>4</v>
      </c>
      <c r="DF9" s="92">
        <v>4</v>
      </c>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102"/>
    </row>
    <row r="10" spans="1:202" s="25" customFormat="1" x14ac:dyDescent="0.25">
      <c r="A10" s="24" t="s">
        <v>184</v>
      </c>
      <c r="B10" s="64">
        <v>250</v>
      </c>
      <c r="C10" s="64" t="s">
        <v>38</v>
      </c>
      <c r="D10" s="64"/>
      <c r="E10" s="91"/>
      <c r="F10" s="91"/>
      <c r="G10" s="91"/>
      <c r="H10" s="91">
        <v>300</v>
      </c>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v>1</v>
      </c>
      <c r="AT10" s="92">
        <v>1</v>
      </c>
      <c r="AU10" s="92">
        <v>1</v>
      </c>
      <c r="AV10" s="92">
        <v>1</v>
      </c>
      <c r="AW10" s="92">
        <v>1</v>
      </c>
      <c r="AX10" s="92">
        <v>1</v>
      </c>
      <c r="AY10" s="92">
        <v>1</v>
      </c>
      <c r="AZ10" s="92">
        <v>1</v>
      </c>
      <c r="BA10" s="92">
        <v>1</v>
      </c>
      <c r="BB10" s="92">
        <v>1</v>
      </c>
      <c r="BC10" s="92">
        <v>1</v>
      </c>
      <c r="BD10" s="92">
        <v>1</v>
      </c>
      <c r="BE10" s="92">
        <v>1</v>
      </c>
      <c r="BF10" s="92">
        <v>1</v>
      </c>
      <c r="BG10" s="92">
        <v>1</v>
      </c>
      <c r="BH10" s="92">
        <v>1</v>
      </c>
      <c r="BI10" s="92">
        <v>1</v>
      </c>
      <c r="BJ10" s="92">
        <v>1</v>
      </c>
      <c r="BK10" s="92">
        <v>1</v>
      </c>
      <c r="BL10" s="92">
        <v>1</v>
      </c>
      <c r="BM10" s="92">
        <v>1</v>
      </c>
      <c r="BN10" s="92">
        <v>1</v>
      </c>
      <c r="BO10" s="92">
        <v>1</v>
      </c>
      <c r="BP10" s="92">
        <v>1</v>
      </c>
      <c r="BQ10" s="92">
        <v>1</v>
      </c>
      <c r="BR10" s="92">
        <v>1</v>
      </c>
      <c r="BS10" s="92">
        <v>1</v>
      </c>
      <c r="BT10" s="92">
        <v>1</v>
      </c>
      <c r="BU10" s="92">
        <v>1</v>
      </c>
      <c r="BV10" s="92">
        <v>1</v>
      </c>
      <c r="BW10" s="92">
        <v>1</v>
      </c>
      <c r="BX10" s="92">
        <v>1</v>
      </c>
      <c r="BY10" s="92">
        <v>1</v>
      </c>
      <c r="BZ10" s="92">
        <v>1</v>
      </c>
      <c r="CA10" s="92">
        <v>1</v>
      </c>
      <c r="CB10" s="92">
        <v>1</v>
      </c>
      <c r="CC10" s="92">
        <v>1</v>
      </c>
      <c r="CD10" s="92">
        <v>1</v>
      </c>
      <c r="CE10" s="92">
        <v>1</v>
      </c>
      <c r="CF10" s="92">
        <v>1</v>
      </c>
      <c r="CG10" s="92">
        <v>1</v>
      </c>
      <c r="CH10" s="92">
        <v>1</v>
      </c>
      <c r="CI10" s="92">
        <v>1</v>
      </c>
      <c r="CJ10" s="92">
        <v>1</v>
      </c>
      <c r="CK10" s="92">
        <v>1</v>
      </c>
      <c r="CL10" s="92">
        <v>1</v>
      </c>
      <c r="CM10" s="92">
        <v>1</v>
      </c>
      <c r="CN10" s="92">
        <v>1</v>
      </c>
      <c r="CO10" s="92">
        <v>1</v>
      </c>
      <c r="CP10" s="92">
        <v>1</v>
      </c>
      <c r="CQ10" s="92">
        <v>1</v>
      </c>
      <c r="CR10" s="92">
        <v>1</v>
      </c>
      <c r="CS10" s="92">
        <v>1</v>
      </c>
      <c r="CT10" s="92">
        <v>1</v>
      </c>
      <c r="CU10" s="92">
        <v>1</v>
      </c>
      <c r="CV10" s="92">
        <v>1</v>
      </c>
      <c r="CW10" s="92">
        <v>1</v>
      </c>
      <c r="CX10" s="92">
        <v>1</v>
      </c>
      <c r="CY10" s="92">
        <v>1</v>
      </c>
      <c r="CZ10" s="92">
        <v>1</v>
      </c>
      <c r="DA10" s="92">
        <v>1</v>
      </c>
      <c r="DB10" s="92">
        <v>1</v>
      </c>
      <c r="DC10" s="92">
        <v>1</v>
      </c>
      <c r="DD10" s="92">
        <v>1</v>
      </c>
      <c r="DE10" s="92">
        <v>1</v>
      </c>
      <c r="DF10" s="92">
        <v>1</v>
      </c>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102"/>
    </row>
    <row r="11" spans="1:202" s="25" customFormat="1" x14ac:dyDescent="0.25">
      <c r="A11" s="24" t="s">
        <v>216</v>
      </c>
      <c r="B11" s="64">
        <v>220</v>
      </c>
      <c r="C11" s="64" t="s">
        <v>38</v>
      </c>
      <c r="D11" s="64"/>
      <c r="E11" s="94"/>
      <c r="F11" s="94"/>
      <c r="G11" s="94"/>
      <c r="H11" s="94">
        <v>60</v>
      </c>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v>1</v>
      </c>
      <c r="AT11" s="92">
        <v>1</v>
      </c>
      <c r="AU11" s="92">
        <v>1</v>
      </c>
      <c r="AV11" s="92">
        <v>1</v>
      </c>
      <c r="AW11" s="92">
        <v>1</v>
      </c>
      <c r="AX11" s="92">
        <v>1</v>
      </c>
      <c r="AY11" s="92">
        <v>1</v>
      </c>
      <c r="AZ11" s="92">
        <v>1</v>
      </c>
      <c r="BA11" s="92">
        <v>1</v>
      </c>
      <c r="BB11" s="92">
        <v>1</v>
      </c>
      <c r="BC11" s="92">
        <v>1</v>
      </c>
      <c r="BD11" s="92">
        <v>1</v>
      </c>
      <c r="BE11" s="92">
        <v>1</v>
      </c>
      <c r="BF11" s="92">
        <v>1</v>
      </c>
      <c r="BG11" s="92">
        <v>1</v>
      </c>
      <c r="BH11" s="92">
        <v>1</v>
      </c>
      <c r="BI11" s="92">
        <v>1</v>
      </c>
      <c r="BJ11" s="92">
        <v>1</v>
      </c>
      <c r="BK11" s="92">
        <v>1</v>
      </c>
      <c r="BL11" s="92">
        <v>1</v>
      </c>
      <c r="BM11" s="92">
        <v>1</v>
      </c>
      <c r="BN11" s="92">
        <v>1</v>
      </c>
      <c r="BO11" s="92">
        <v>1</v>
      </c>
      <c r="BP11" s="92">
        <v>1</v>
      </c>
      <c r="BQ11" s="92">
        <v>1</v>
      </c>
      <c r="BR11" s="92">
        <v>1</v>
      </c>
      <c r="BS11" s="92">
        <v>1</v>
      </c>
      <c r="BT11" s="92">
        <v>1</v>
      </c>
      <c r="BU11" s="92">
        <v>1</v>
      </c>
      <c r="BV11" s="92">
        <v>1</v>
      </c>
      <c r="BW11" s="92">
        <v>1</v>
      </c>
      <c r="BX11" s="92">
        <v>1</v>
      </c>
      <c r="BY11" s="92">
        <v>1</v>
      </c>
      <c r="BZ11" s="92">
        <v>1</v>
      </c>
      <c r="CA11" s="92">
        <v>1</v>
      </c>
      <c r="CB11" s="92">
        <v>1</v>
      </c>
      <c r="CC11" s="92">
        <v>1</v>
      </c>
      <c r="CD11" s="92">
        <v>1</v>
      </c>
      <c r="CE11" s="92">
        <v>1</v>
      </c>
      <c r="CF11" s="92">
        <v>1</v>
      </c>
      <c r="CG11" s="92">
        <v>1</v>
      </c>
      <c r="CH11" s="92">
        <v>1</v>
      </c>
      <c r="CI11" s="92">
        <v>1</v>
      </c>
      <c r="CJ11" s="92">
        <v>1</v>
      </c>
      <c r="CK11" s="92">
        <v>1</v>
      </c>
      <c r="CL11" s="92">
        <v>1</v>
      </c>
      <c r="CM11" s="92">
        <v>1</v>
      </c>
      <c r="CN11" s="92">
        <v>1</v>
      </c>
      <c r="CO11" s="92">
        <v>1</v>
      </c>
      <c r="CP11" s="92">
        <v>1</v>
      </c>
      <c r="CQ11" s="92">
        <v>1</v>
      </c>
      <c r="CR11" s="92">
        <v>1</v>
      </c>
      <c r="CS11" s="92">
        <v>1</v>
      </c>
      <c r="CT11" s="92">
        <v>1</v>
      </c>
      <c r="CU11" s="92">
        <v>1</v>
      </c>
      <c r="CV11" s="92">
        <v>1</v>
      </c>
      <c r="CW11" s="92">
        <v>1</v>
      </c>
      <c r="CX11" s="92">
        <v>1</v>
      </c>
      <c r="CY11" s="92">
        <v>1</v>
      </c>
      <c r="CZ11" s="92">
        <v>1</v>
      </c>
      <c r="DA11" s="92">
        <v>1</v>
      </c>
      <c r="DB11" s="92">
        <v>1</v>
      </c>
      <c r="DC11" s="92">
        <v>1</v>
      </c>
      <c r="DD11" s="92">
        <v>1</v>
      </c>
      <c r="DE11" s="92">
        <v>1</v>
      </c>
      <c r="DF11" s="92">
        <v>1</v>
      </c>
      <c r="DG11" s="22">
        <f t="shared" ref="DG11:DP17" si="8">SUM(I11:T11)</f>
        <v>0</v>
      </c>
      <c r="DH11" s="22">
        <f t="shared" si="8"/>
        <v>0</v>
      </c>
      <c r="DI11" s="22">
        <f t="shared" si="8"/>
        <v>0</v>
      </c>
      <c r="DJ11" s="22">
        <f t="shared" si="8"/>
        <v>0</v>
      </c>
      <c r="DK11" s="22">
        <f t="shared" si="8"/>
        <v>0</v>
      </c>
      <c r="DL11" s="22">
        <f t="shared" si="8"/>
        <v>0</v>
      </c>
      <c r="DM11" s="22">
        <f t="shared" si="8"/>
        <v>0</v>
      </c>
      <c r="DN11" s="22">
        <f t="shared" si="8"/>
        <v>0</v>
      </c>
      <c r="DO11" s="22">
        <f t="shared" si="8"/>
        <v>0</v>
      </c>
      <c r="DP11" s="22">
        <f t="shared" si="8"/>
        <v>0</v>
      </c>
      <c r="DQ11" s="22">
        <f t="shared" ref="DQ11:DZ17" si="9">SUM(S11:AD11)</f>
        <v>0</v>
      </c>
      <c r="DR11" s="22">
        <f t="shared" si="9"/>
        <v>0</v>
      </c>
      <c r="DS11" s="22">
        <f t="shared" si="9"/>
        <v>0</v>
      </c>
      <c r="DT11" s="22">
        <f t="shared" si="9"/>
        <v>0</v>
      </c>
      <c r="DU11" s="22">
        <f t="shared" si="9"/>
        <v>0</v>
      </c>
      <c r="DV11" s="22">
        <f t="shared" si="9"/>
        <v>0</v>
      </c>
      <c r="DW11" s="22">
        <f t="shared" si="9"/>
        <v>0</v>
      </c>
      <c r="DX11" s="22">
        <f t="shared" si="9"/>
        <v>0</v>
      </c>
      <c r="DY11" s="22">
        <f t="shared" si="9"/>
        <v>0</v>
      </c>
      <c r="DZ11" s="22">
        <f t="shared" si="9"/>
        <v>0</v>
      </c>
      <c r="EA11" s="22">
        <f t="shared" ref="EA11:EI17" si="10">SUM(AC11:AN11)</f>
        <v>0</v>
      </c>
      <c r="EB11" s="22">
        <f t="shared" si="10"/>
        <v>0</v>
      </c>
      <c r="EC11" s="22">
        <f t="shared" si="10"/>
        <v>0</v>
      </c>
      <c r="ED11" s="22">
        <f t="shared" si="10"/>
        <v>0</v>
      </c>
      <c r="EE11" s="22">
        <f t="shared" si="10"/>
        <v>0</v>
      </c>
      <c r="EF11" s="22">
        <f t="shared" si="10"/>
        <v>1</v>
      </c>
      <c r="EG11" s="22">
        <f t="shared" si="10"/>
        <v>2</v>
      </c>
      <c r="EH11" s="22">
        <f t="shared" si="10"/>
        <v>3</v>
      </c>
      <c r="EI11" s="22">
        <f t="shared" si="10"/>
        <v>4</v>
      </c>
      <c r="EJ11" s="22">
        <f t="shared" ref="EJ11:ES17" si="11">SUM(AL11:AX11)</f>
        <v>6</v>
      </c>
      <c r="EK11" s="22">
        <f t="shared" si="11"/>
        <v>7</v>
      </c>
      <c r="EL11" s="22">
        <f t="shared" si="11"/>
        <v>8</v>
      </c>
      <c r="EM11" s="22">
        <f t="shared" si="11"/>
        <v>9</v>
      </c>
      <c r="EN11" s="22">
        <f t="shared" si="11"/>
        <v>10</v>
      </c>
      <c r="EO11" s="22">
        <f t="shared" si="11"/>
        <v>11</v>
      </c>
      <c r="EP11" s="22">
        <f t="shared" si="11"/>
        <v>12</v>
      </c>
      <c r="EQ11" s="22">
        <f t="shared" si="11"/>
        <v>13</v>
      </c>
      <c r="ER11" s="22">
        <f t="shared" si="11"/>
        <v>13</v>
      </c>
      <c r="ES11" s="22">
        <f t="shared" si="11"/>
        <v>13</v>
      </c>
      <c r="ET11" s="22">
        <f t="shared" ref="ET11:FC17" si="12">SUM(AV11:BH11)</f>
        <v>13</v>
      </c>
      <c r="EU11" s="22">
        <f t="shared" si="12"/>
        <v>13</v>
      </c>
      <c r="EV11" s="22">
        <f t="shared" si="12"/>
        <v>13</v>
      </c>
      <c r="EW11" s="22">
        <f t="shared" si="12"/>
        <v>13</v>
      </c>
      <c r="EX11" s="22">
        <f t="shared" si="12"/>
        <v>13</v>
      </c>
      <c r="EY11" s="22">
        <f t="shared" si="12"/>
        <v>13</v>
      </c>
      <c r="EZ11" s="22">
        <f t="shared" si="12"/>
        <v>13</v>
      </c>
      <c r="FA11" s="22">
        <f t="shared" si="12"/>
        <v>13</v>
      </c>
      <c r="FB11" s="22">
        <f t="shared" si="12"/>
        <v>13</v>
      </c>
      <c r="FC11" s="22">
        <f t="shared" si="12"/>
        <v>13</v>
      </c>
      <c r="FD11" s="22">
        <f t="shared" ref="FD11:FM17" si="13">SUM(BF11:BR11)</f>
        <v>13</v>
      </c>
      <c r="FE11" s="22">
        <f t="shared" si="13"/>
        <v>13</v>
      </c>
      <c r="FF11" s="22">
        <f t="shared" si="13"/>
        <v>13</v>
      </c>
      <c r="FG11" s="22">
        <f t="shared" si="13"/>
        <v>13</v>
      </c>
      <c r="FH11" s="22">
        <f t="shared" si="13"/>
        <v>13</v>
      </c>
      <c r="FI11" s="22">
        <f t="shared" si="13"/>
        <v>13</v>
      </c>
      <c r="FJ11" s="22">
        <f t="shared" si="13"/>
        <v>13</v>
      </c>
      <c r="FK11" s="22">
        <f t="shared" si="13"/>
        <v>13</v>
      </c>
      <c r="FL11" s="22">
        <f t="shared" si="13"/>
        <v>13</v>
      </c>
      <c r="FM11" s="22">
        <f t="shared" si="13"/>
        <v>13</v>
      </c>
      <c r="FN11" s="22">
        <f t="shared" ref="FN11:FW17" si="14">SUM(BP11:CB11)</f>
        <v>13</v>
      </c>
      <c r="FO11" s="22">
        <f t="shared" si="14"/>
        <v>13</v>
      </c>
      <c r="FP11" s="22">
        <f t="shared" si="14"/>
        <v>13</v>
      </c>
      <c r="FQ11" s="22">
        <f t="shared" si="14"/>
        <v>13</v>
      </c>
      <c r="FR11" s="22">
        <f t="shared" si="14"/>
        <v>13</v>
      </c>
      <c r="FS11" s="22">
        <f t="shared" si="14"/>
        <v>13</v>
      </c>
      <c r="FT11" s="22">
        <f t="shared" si="14"/>
        <v>13</v>
      </c>
      <c r="FU11" s="22">
        <f t="shared" si="14"/>
        <v>13</v>
      </c>
      <c r="FV11" s="22">
        <f t="shared" si="14"/>
        <v>13</v>
      </c>
      <c r="FW11" s="22">
        <f t="shared" si="14"/>
        <v>13</v>
      </c>
      <c r="FX11" s="22">
        <f t="shared" ref="FX11:GG17" si="15">SUM(BZ11:CL11)</f>
        <v>13</v>
      </c>
      <c r="FY11" s="22">
        <f t="shared" si="15"/>
        <v>13</v>
      </c>
      <c r="FZ11" s="22">
        <f t="shared" si="15"/>
        <v>13</v>
      </c>
      <c r="GA11" s="22">
        <f t="shared" si="15"/>
        <v>13</v>
      </c>
      <c r="GB11" s="22">
        <f t="shared" si="15"/>
        <v>13</v>
      </c>
      <c r="GC11" s="22">
        <f t="shared" si="15"/>
        <v>13</v>
      </c>
      <c r="GD11" s="22">
        <f t="shared" si="15"/>
        <v>13</v>
      </c>
      <c r="GE11" s="22">
        <f t="shared" si="15"/>
        <v>13</v>
      </c>
      <c r="GF11" s="22">
        <f t="shared" si="15"/>
        <v>13</v>
      </c>
      <c r="GG11" s="22">
        <f t="shared" si="15"/>
        <v>13</v>
      </c>
      <c r="GH11" s="22">
        <f t="shared" ref="GH11:GQ17" si="16">SUM(CJ11:CV11)</f>
        <v>13</v>
      </c>
      <c r="GI11" s="22">
        <f t="shared" si="16"/>
        <v>13</v>
      </c>
      <c r="GJ11" s="22">
        <f t="shared" si="16"/>
        <v>13</v>
      </c>
      <c r="GK11" s="22">
        <f t="shared" si="16"/>
        <v>13</v>
      </c>
      <c r="GL11" s="22">
        <f t="shared" si="16"/>
        <v>13</v>
      </c>
      <c r="GM11" s="22">
        <f t="shared" si="16"/>
        <v>13</v>
      </c>
      <c r="GN11" s="22">
        <f t="shared" si="16"/>
        <v>13</v>
      </c>
      <c r="GO11" s="22">
        <f t="shared" si="16"/>
        <v>13</v>
      </c>
      <c r="GP11" s="22">
        <f t="shared" si="16"/>
        <v>13</v>
      </c>
      <c r="GQ11" s="22">
        <f t="shared" si="16"/>
        <v>13</v>
      </c>
      <c r="GR11" s="22">
        <f t="shared" ref="GR11:GS17" si="17">SUM(CT11:DF11)</f>
        <v>13</v>
      </c>
      <c r="GS11" s="22">
        <f t="shared" si="17"/>
        <v>12</v>
      </c>
      <c r="GT11" s="102">
        <f t="shared" ref="GT11:GT17" si="18">SUM(I11:CE11)</f>
        <v>39</v>
      </c>
    </row>
    <row r="12" spans="1:202" s="25" customFormat="1" x14ac:dyDescent="0.25">
      <c r="A12" s="24" t="s">
        <v>188</v>
      </c>
      <c r="B12" s="64">
        <v>240</v>
      </c>
      <c r="C12" s="64" t="s">
        <v>38</v>
      </c>
      <c r="D12" s="64"/>
      <c r="E12" s="94"/>
      <c r="F12" s="94"/>
      <c r="G12" s="94"/>
      <c r="H12" s="94">
        <v>120</v>
      </c>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v>2</v>
      </c>
      <c r="AT12" s="92">
        <v>2</v>
      </c>
      <c r="AU12" s="92">
        <v>2</v>
      </c>
      <c r="AV12" s="92">
        <v>2</v>
      </c>
      <c r="AW12" s="92">
        <v>2</v>
      </c>
      <c r="AX12" s="92">
        <v>2</v>
      </c>
      <c r="AY12" s="92">
        <v>2</v>
      </c>
      <c r="AZ12" s="92">
        <v>2</v>
      </c>
      <c r="BA12" s="92">
        <v>2</v>
      </c>
      <c r="BB12" s="92">
        <v>2</v>
      </c>
      <c r="BC12" s="92">
        <v>2</v>
      </c>
      <c r="BD12" s="92">
        <v>2</v>
      </c>
      <c r="BE12" s="92">
        <v>2</v>
      </c>
      <c r="BF12" s="92">
        <v>2</v>
      </c>
      <c r="BG12" s="92">
        <v>2</v>
      </c>
      <c r="BH12" s="92">
        <v>2</v>
      </c>
      <c r="BI12" s="92">
        <v>2</v>
      </c>
      <c r="BJ12" s="92">
        <v>2</v>
      </c>
      <c r="BK12" s="92">
        <v>2</v>
      </c>
      <c r="BL12" s="92">
        <v>2</v>
      </c>
      <c r="BM12" s="92">
        <v>2</v>
      </c>
      <c r="BN12" s="92">
        <v>2</v>
      </c>
      <c r="BO12" s="92">
        <v>2</v>
      </c>
      <c r="BP12" s="92">
        <v>2</v>
      </c>
      <c r="BQ12" s="92">
        <v>2</v>
      </c>
      <c r="BR12" s="92">
        <v>2</v>
      </c>
      <c r="BS12" s="92">
        <v>2</v>
      </c>
      <c r="BT12" s="92">
        <v>2</v>
      </c>
      <c r="BU12" s="92">
        <v>2</v>
      </c>
      <c r="BV12" s="92">
        <v>2</v>
      </c>
      <c r="BW12" s="92">
        <v>2</v>
      </c>
      <c r="BX12" s="92">
        <v>2</v>
      </c>
      <c r="BY12" s="92">
        <v>2</v>
      </c>
      <c r="BZ12" s="92">
        <v>2</v>
      </c>
      <c r="CA12" s="92">
        <v>2</v>
      </c>
      <c r="CB12" s="92">
        <v>2</v>
      </c>
      <c r="CC12" s="92">
        <v>2</v>
      </c>
      <c r="CD12" s="92">
        <v>2</v>
      </c>
      <c r="CE12" s="92">
        <v>2</v>
      </c>
      <c r="CF12" s="92">
        <v>2</v>
      </c>
      <c r="CG12" s="92">
        <v>2</v>
      </c>
      <c r="CH12" s="92">
        <v>2</v>
      </c>
      <c r="CI12" s="92">
        <v>2</v>
      </c>
      <c r="CJ12" s="92">
        <v>2</v>
      </c>
      <c r="CK12" s="92">
        <v>2</v>
      </c>
      <c r="CL12" s="92">
        <v>2</v>
      </c>
      <c r="CM12" s="92">
        <v>2</v>
      </c>
      <c r="CN12" s="92">
        <v>2</v>
      </c>
      <c r="CO12" s="92">
        <v>2</v>
      </c>
      <c r="CP12" s="92">
        <v>2</v>
      </c>
      <c r="CQ12" s="92">
        <v>2</v>
      </c>
      <c r="CR12" s="92">
        <v>2</v>
      </c>
      <c r="CS12" s="92">
        <v>2</v>
      </c>
      <c r="CT12" s="92">
        <v>2</v>
      </c>
      <c r="CU12" s="92">
        <v>2</v>
      </c>
      <c r="CV12" s="92">
        <v>2</v>
      </c>
      <c r="CW12" s="92">
        <v>2</v>
      </c>
      <c r="CX12" s="92">
        <v>2</v>
      </c>
      <c r="CY12" s="92">
        <v>2</v>
      </c>
      <c r="CZ12" s="92">
        <v>2</v>
      </c>
      <c r="DA12" s="92">
        <v>2</v>
      </c>
      <c r="DB12" s="92">
        <v>2</v>
      </c>
      <c r="DC12" s="92">
        <v>2</v>
      </c>
      <c r="DD12" s="92">
        <v>2</v>
      </c>
      <c r="DE12" s="92">
        <v>2</v>
      </c>
      <c r="DF12" s="92">
        <v>2</v>
      </c>
      <c r="DG12" s="22">
        <f t="shared" si="8"/>
        <v>0</v>
      </c>
      <c r="DH12" s="22">
        <f t="shared" si="8"/>
        <v>0</v>
      </c>
      <c r="DI12" s="22">
        <f t="shared" si="8"/>
        <v>0</v>
      </c>
      <c r="DJ12" s="22">
        <f t="shared" si="8"/>
        <v>0</v>
      </c>
      <c r="DK12" s="22">
        <f t="shared" si="8"/>
        <v>0</v>
      </c>
      <c r="DL12" s="22">
        <f t="shared" si="8"/>
        <v>0</v>
      </c>
      <c r="DM12" s="22">
        <f t="shared" si="8"/>
        <v>0</v>
      </c>
      <c r="DN12" s="22">
        <f t="shared" si="8"/>
        <v>0</v>
      </c>
      <c r="DO12" s="22">
        <f t="shared" si="8"/>
        <v>0</v>
      </c>
      <c r="DP12" s="22">
        <f t="shared" si="8"/>
        <v>0</v>
      </c>
      <c r="DQ12" s="22">
        <f t="shared" si="9"/>
        <v>0</v>
      </c>
      <c r="DR12" s="22">
        <f t="shared" si="9"/>
        <v>0</v>
      </c>
      <c r="DS12" s="22">
        <f t="shared" si="9"/>
        <v>0</v>
      </c>
      <c r="DT12" s="22">
        <f t="shared" si="9"/>
        <v>0</v>
      </c>
      <c r="DU12" s="22">
        <f t="shared" si="9"/>
        <v>0</v>
      </c>
      <c r="DV12" s="22">
        <f t="shared" si="9"/>
        <v>0</v>
      </c>
      <c r="DW12" s="22">
        <f t="shared" si="9"/>
        <v>0</v>
      </c>
      <c r="DX12" s="22">
        <f t="shared" si="9"/>
        <v>0</v>
      </c>
      <c r="DY12" s="22">
        <f t="shared" si="9"/>
        <v>0</v>
      </c>
      <c r="DZ12" s="22">
        <f t="shared" si="9"/>
        <v>0</v>
      </c>
      <c r="EA12" s="22">
        <f t="shared" si="10"/>
        <v>0</v>
      </c>
      <c r="EB12" s="22">
        <f t="shared" si="10"/>
        <v>0</v>
      </c>
      <c r="EC12" s="22">
        <f t="shared" si="10"/>
        <v>0</v>
      </c>
      <c r="ED12" s="22">
        <f t="shared" si="10"/>
        <v>0</v>
      </c>
      <c r="EE12" s="22">
        <f t="shared" si="10"/>
        <v>0</v>
      </c>
      <c r="EF12" s="22">
        <f t="shared" si="10"/>
        <v>2</v>
      </c>
      <c r="EG12" s="22">
        <f t="shared" si="10"/>
        <v>4</v>
      </c>
      <c r="EH12" s="22">
        <f t="shared" si="10"/>
        <v>6</v>
      </c>
      <c r="EI12" s="22">
        <f t="shared" si="10"/>
        <v>8</v>
      </c>
      <c r="EJ12" s="22">
        <f t="shared" si="11"/>
        <v>12</v>
      </c>
      <c r="EK12" s="22">
        <f t="shared" si="11"/>
        <v>14</v>
      </c>
      <c r="EL12" s="22">
        <f t="shared" si="11"/>
        <v>16</v>
      </c>
      <c r="EM12" s="22">
        <f t="shared" si="11"/>
        <v>18</v>
      </c>
      <c r="EN12" s="22">
        <f t="shared" si="11"/>
        <v>20</v>
      </c>
      <c r="EO12" s="22">
        <f t="shared" si="11"/>
        <v>22</v>
      </c>
      <c r="EP12" s="22">
        <f t="shared" si="11"/>
        <v>24</v>
      </c>
      <c r="EQ12" s="22">
        <f t="shared" si="11"/>
        <v>26</v>
      </c>
      <c r="ER12" s="22">
        <f t="shared" si="11"/>
        <v>26</v>
      </c>
      <c r="ES12" s="22">
        <f t="shared" si="11"/>
        <v>26</v>
      </c>
      <c r="ET12" s="22">
        <f t="shared" si="12"/>
        <v>26</v>
      </c>
      <c r="EU12" s="22">
        <f t="shared" si="12"/>
        <v>26</v>
      </c>
      <c r="EV12" s="22">
        <f t="shared" si="12"/>
        <v>26</v>
      </c>
      <c r="EW12" s="22">
        <f t="shared" si="12"/>
        <v>26</v>
      </c>
      <c r="EX12" s="22">
        <f t="shared" si="12"/>
        <v>26</v>
      </c>
      <c r="EY12" s="22">
        <f t="shared" si="12"/>
        <v>26</v>
      </c>
      <c r="EZ12" s="22">
        <f t="shared" si="12"/>
        <v>26</v>
      </c>
      <c r="FA12" s="22">
        <f t="shared" si="12"/>
        <v>26</v>
      </c>
      <c r="FB12" s="22">
        <f t="shared" si="12"/>
        <v>26</v>
      </c>
      <c r="FC12" s="22">
        <f t="shared" si="12"/>
        <v>26</v>
      </c>
      <c r="FD12" s="22">
        <f t="shared" si="13"/>
        <v>26</v>
      </c>
      <c r="FE12" s="22">
        <f t="shared" si="13"/>
        <v>26</v>
      </c>
      <c r="FF12" s="22">
        <f t="shared" si="13"/>
        <v>26</v>
      </c>
      <c r="FG12" s="22">
        <f t="shared" si="13"/>
        <v>26</v>
      </c>
      <c r="FH12" s="22">
        <f t="shared" si="13"/>
        <v>26</v>
      </c>
      <c r="FI12" s="22">
        <f t="shared" si="13"/>
        <v>26</v>
      </c>
      <c r="FJ12" s="22">
        <f t="shared" si="13"/>
        <v>26</v>
      </c>
      <c r="FK12" s="22">
        <f t="shared" si="13"/>
        <v>26</v>
      </c>
      <c r="FL12" s="22">
        <f t="shared" si="13"/>
        <v>26</v>
      </c>
      <c r="FM12" s="22">
        <f t="shared" si="13"/>
        <v>26</v>
      </c>
      <c r="FN12" s="22">
        <f t="shared" si="14"/>
        <v>26</v>
      </c>
      <c r="FO12" s="22">
        <f t="shared" si="14"/>
        <v>26</v>
      </c>
      <c r="FP12" s="22">
        <f t="shared" si="14"/>
        <v>26</v>
      </c>
      <c r="FQ12" s="22">
        <f t="shared" si="14"/>
        <v>26</v>
      </c>
      <c r="FR12" s="22">
        <f t="shared" si="14"/>
        <v>26</v>
      </c>
      <c r="FS12" s="22">
        <f t="shared" si="14"/>
        <v>26</v>
      </c>
      <c r="FT12" s="22">
        <f t="shared" si="14"/>
        <v>26</v>
      </c>
      <c r="FU12" s="22">
        <f t="shared" si="14"/>
        <v>26</v>
      </c>
      <c r="FV12" s="22">
        <f t="shared" si="14"/>
        <v>26</v>
      </c>
      <c r="FW12" s="22">
        <f t="shared" si="14"/>
        <v>26</v>
      </c>
      <c r="FX12" s="22">
        <f t="shared" si="15"/>
        <v>26</v>
      </c>
      <c r="FY12" s="22">
        <f t="shared" si="15"/>
        <v>26</v>
      </c>
      <c r="FZ12" s="22">
        <f t="shared" si="15"/>
        <v>26</v>
      </c>
      <c r="GA12" s="22">
        <f t="shared" si="15"/>
        <v>26</v>
      </c>
      <c r="GB12" s="22">
        <f t="shared" si="15"/>
        <v>26</v>
      </c>
      <c r="GC12" s="22">
        <f t="shared" si="15"/>
        <v>26</v>
      </c>
      <c r="GD12" s="22">
        <f t="shared" si="15"/>
        <v>26</v>
      </c>
      <c r="GE12" s="22">
        <f t="shared" si="15"/>
        <v>26</v>
      </c>
      <c r="GF12" s="22">
        <f t="shared" si="15"/>
        <v>26</v>
      </c>
      <c r="GG12" s="22">
        <f t="shared" si="15"/>
        <v>26</v>
      </c>
      <c r="GH12" s="22">
        <f t="shared" si="16"/>
        <v>26</v>
      </c>
      <c r="GI12" s="22">
        <f t="shared" si="16"/>
        <v>26</v>
      </c>
      <c r="GJ12" s="22">
        <f t="shared" si="16"/>
        <v>26</v>
      </c>
      <c r="GK12" s="22">
        <f t="shared" si="16"/>
        <v>26</v>
      </c>
      <c r="GL12" s="22">
        <f t="shared" si="16"/>
        <v>26</v>
      </c>
      <c r="GM12" s="22">
        <f t="shared" si="16"/>
        <v>26</v>
      </c>
      <c r="GN12" s="22">
        <f t="shared" si="16"/>
        <v>26</v>
      </c>
      <c r="GO12" s="22">
        <f t="shared" si="16"/>
        <v>26</v>
      </c>
      <c r="GP12" s="22">
        <f t="shared" si="16"/>
        <v>26</v>
      </c>
      <c r="GQ12" s="22">
        <f t="shared" si="16"/>
        <v>26</v>
      </c>
      <c r="GR12" s="22">
        <f t="shared" si="17"/>
        <v>26</v>
      </c>
      <c r="GS12" s="22">
        <f t="shared" si="17"/>
        <v>24</v>
      </c>
      <c r="GT12" s="102">
        <f t="shared" si="18"/>
        <v>78</v>
      </c>
    </row>
    <row r="13" spans="1:202" s="25" customFormat="1" x14ac:dyDescent="0.25">
      <c r="A13" s="24" t="s">
        <v>187</v>
      </c>
      <c r="B13" s="64">
        <v>330</v>
      </c>
      <c r="C13" s="64" t="s">
        <v>38</v>
      </c>
      <c r="D13" s="64"/>
      <c r="E13" s="94"/>
      <c r="F13" s="94"/>
      <c r="G13" s="94"/>
      <c r="H13" s="94">
        <v>60</v>
      </c>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v>1</v>
      </c>
      <c r="AT13" s="92">
        <v>1</v>
      </c>
      <c r="AU13" s="92">
        <v>1</v>
      </c>
      <c r="AV13" s="92">
        <v>1</v>
      </c>
      <c r="AW13" s="92">
        <v>1</v>
      </c>
      <c r="AX13" s="92">
        <v>1</v>
      </c>
      <c r="AY13" s="92">
        <v>1</v>
      </c>
      <c r="AZ13" s="92">
        <v>1</v>
      </c>
      <c r="BA13" s="92">
        <v>1</v>
      </c>
      <c r="BB13" s="92">
        <v>1</v>
      </c>
      <c r="BC13" s="92">
        <v>1</v>
      </c>
      <c r="BD13" s="92">
        <v>1</v>
      </c>
      <c r="BE13" s="92">
        <v>1</v>
      </c>
      <c r="BF13" s="92">
        <v>1</v>
      </c>
      <c r="BG13" s="92">
        <v>1</v>
      </c>
      <c r="BH13" s="92">
        <v>1</v>
      </c>
      <c r="BI13" s="92">
        <v>1</v>
      </c>
      <c r="BJ13" s="92">
        <v>1</v>
      </c>
      <c r="BK13" s="92">
        <v>1</v>
      </c>
      <c r="BL13" s="92">
        <v>1</v>
      </c>
      <c r="BM13" s="92">
        <v>1</v>
      </c>
      <c r="BN13" s="92">
        <v>1</v>
      </c>
      <c r="BO13" s="92">
        <v>1</v>
      </c>
      <c r="BP13" s="92">
        <v>1</v>
      </c>
      <c r="BQ13" s="92">
        <v>1</v>
      </c>
      <c r="BR13" s="92">
        <v>1</v>
      </c>
      <c r="BS13" s="92">
        <v>1</v>
      </c>
      <c r="BT13" s="92">
        <v>1</v>
      </c>
      <c r="BU13" s="92">
        <v>1</v>
      </c>
      <c r="BV13" s="92">
        <v>1</v>
      </c>
      <c r="BW13" s="92">
        <v>1</v>
      </c>
      <c r="BX13" s="92">
        <v>1</v>
      </c>
      <c r="BY13" s="92">
        <v>1</v>
      </c>
      <c r="BZ13" s="92">
        <v>1</v>
      </c>
      <c r="CA13" s="92">
        <v>1</v>
      </c>
      <c r="CB13" s="92">
        <v>1</v>
      </c>
      <c r="CC13" s="92">
        <v>1</v>
      </c>
      <c r="CD13" s="92">
        <v>1</v>
      </c>
      <c r="CE13" s="92">
        <v>1</v>
      </c>
      <c r="CF13" s="92">
        <v>1</v>
      </c>
      <c r="CG13" s="92">
        <v>1</v>
      </c>
      <c r="CH13" s="92">
        <v>1</v>
      </c>
      <c r="CI13" s="92">
        <v>1</v>
      </c>
      <c r="CJ13" s="92">
        <v>1</v>
      </c>
      <c r="CK13" s="92">
        <v>1</v>
      </c>
      <c r="CL13" s="92">
        <v>1</v>
      </c>
      <c r="CM13" s="92">
        <v>1</v>
      </c>
      <c r="CN13" s="92">
        <v>1</v>
      </c>
      <c r="CO13" s="92">
        <v>1</v>
      </c>
      <c r="CP13" s="92">
        <v>1</v>
      </c>
      <c r="CQ13" s="92">
        <v>1</v>
      </c>
      <c r="CR13" s="92">
        <v>1</v>
      </c>
      <c r="CS13" s="92">
        <v>1</v>
      </c>
      <c r="CT13" s="92">
        <v>1</v>
      </c>
      <c r="CU13" s="92">
        <v>1</v>
      </c>
      <c r="CV13" s="92">
        <v>1</v>
      </c>
      <c r="CW13" s="92">
        <v>1</v>
      </c>
      <c r="CX13" s="92">
        <v>1</v>
      </c>
      <c r="CY13" s="92">
        <v>1</v>
      </c>
      <c r="CZ13" s="92">
        <v>1</v>
      </c>
      <c r="DA13" s="92">
        <v>1</v>
      </c>
      <c r="DB13" s="92">
        <v>1</v>
      </c>
      <c r="DC13" s="92">
        <v>1</v>
      </c>
      <c r="DD13" s="92">
        <v>1</v>
      </c>
      <c r="DE13" s="92">
        <v>1</v>
      </c>
      <c r="DF13" s="92">
        <v>1</v>
      </c>
      <c r="DG13" s="22">
        <f t="shared" si="8"/>
        <v>0</v>
      </c>
      <c r="DH13" s="22">
        <f t="shared" si="8"/>
        <v>0</v>
      </c>
      <c r="DI13" s="22">
        <f t="shared" si="8"/>
        <v>0</v>
      </c>
      <c r="DJ13" s="22">
        <f t="shared" si="8"/>
        <v>0</v>
      </c>
      <c r="DK13" s="22">
        <f t="shared" si="8"/>
        <v>0</v>
      </c>
      <c r="DL13" s="22">
        <f t="shared" si="8"/>
        <v>0</v>
      </c>
      <c r="DM13" s="22">
        <f t="shared" si="8"/>
        <v>0</v>
      </c>
      <c r="DN13" s="22">
        <f t="shared" si="8"/>
        <v>0</v>
      </c>
      <c r="DO13" s="22">
        <f t="shared" si="8"/>
        <v>0</v>
      </c>
      <c r="DP13" s="22">
        <f t="shared" si="8"/>
        <v>0</v>
      </c>
      <c r="DQ13" s="22">
        <f t="shared" si="9"/>
        <v>0</v>
      </c>
      <c r="DR13" s="22">
        <f t="shared" si="9"/>
        <v>0</v>
      </c>
      <c r="DS13" s="22">
        <f t="shared" si="9"/>
        <v>0</v>
      </c>
      <c r="DT13" s="22">
        <f t="shared" si="9"/>
        <v>0</v>
      </c>
      <c r="DU13" s="22">
        <f t="shared" si="9"/>
        <v>0</v>
      </c>
      <c r="DV13" s="22">
        <f t="shared" si="9"/>
        <v>0</v>
      </c>
      <c r="DW13" s="22">
        <f t="shared" si="9"/>
        <v>0</v>
      </c>
      <c r="DX13" s="22">
        <f t="shared" si="9"/>
        <v>0</v>
      </c>
      <c r="DY13" s="22">
        <f t="shared" si="9"/>
        <v>0</v>
      </c>
      <c r="DZ13" s="22">
        <f t="shared" si="9"/>
        <v>0</v>
      </c>
      <c r="EA13" s="22">
        <f t="shared" si="10"/>
        <v>0</v>
      </c>
      <c r="EB13" s="22">
        <f t="shared" si="10"/>
        <v>0</v>
      </c>
      <c r="EC13" s="22">
        <f t="shared" si="10"/>
        <v>0</v>
      </c>
      <c r="ED13" s="22">
        <f t="shared" si="10"/>
        <v>0</v>
      </c>
      <c r="EE13" s="22">
        <f t="shared" si="10"/>
        <v>0</v>
      </c>
      <c r="EF13" s="22">
        <f t="shared" si="10"/>
        <v>1</v>
      </c>
      <c r="EG13" s="22">
        <f t="shared" si="10"/>
        <v>2</v>
      </c>
      <c r="EH13" s="22">
        <f t="shared" si="10"/>
        <v>3</v>
      </c>
      <c r="EI13" s="22">
        <f t="shared" si="10"/>
        <v>4</v>
      </c>
      <c r="EJ13" s="22">
        <f t="shared" si="11"/>
        <v>6</v>
      </c>
      <c r="EK13" s="22">
        <f t="shared" si="11"/>
        <v>7</v>
      </c>
      <c r="EL13" s="22">
        <f t="shared" si="11"/>
        <v>8</v>
      </c>
      <c r="EM13" s="22">
        <f t="shared" si="11"/>
        <v>9</v>
      </c>
      <c r="EN13" s="22">
        <f t="shared" si="11"/>
        <v>10</v>
      </c>
      <c r="EO13" s="22">
        <f t="shared" si="11"/>
        <v>11</v>
      </c>
      <c r="EP13" s="22">
        <f t="shared" si="11"/>
        <v>12</v>
      </c>
      <c r="EQ13" s="22">
        <f t="shared" si="11"/>
        <v>13</v>
      </c>
      <c r="ER13" s="22">
        <f t="shared" si="11"/>
        <v>13</v>
      </c>
      <c r="ES13" s="22">
        <f t="shared" si="11"/>
        <v>13</v>
      </c>
      <c r="ET13" s="22">
        <f t="shared" si="12"/>
        <v>13</v>
      </c>
      <c r="EU13" s="22">
        <f t="shared" si="12"/>
        <v>13</v>
      </c>
      <c r="EV13" s="22">
        <f t="shared" si="12"/>
        <v>13</v>
      </c>
      <c r="EW13" s="22">
        <f t="shared" si="12"/>
        <v>13</v>
      </c>
      <c r="EX13" s="22">
        <f t="shared" si="12"/>
        <v>13</v>
      </c>
      <c r="EY13" s="22">
        <f t="shared" si="12"/>
        <v>13</v>
      </c>
      <c r="EZ13" s="22">
        <f t="shared" si="12"/>
        <v>13</v>
      </c>
      <c r="FA13" s="22">
        <f t="shared" si="12"/>
        <v>13</v>
      </c>
      <c r="FB13" s="22">
        <f t="shared" si="12"/>
        <v>13</v>
      </c>
      <c r="FC13" s="22">
        <f t="shared" si="12"/>
        <v>13</v>
      </c>
      <c r="FD13" s="22">
        <f t="shared" si="13"/>
        <v>13</v>
      </c>
      <c r="FE13" s="22">
        <f t="shared" si="13"/>
        <v>13</v>
      </c>
      <c r="FF13" s="22">
        <f t="shared" si="13"/>
        <v>13</v>
      </c>
      <c r="FG13" s="22">
        <f t="shared" si="13"/>
        <v>13</v>
      </c>
      <c r="FH13" s="22">
        <f t="shared" si="13"/>
        <v>13</v>
      </c>
      <c r="FI13" s="22">
        <f t="shared" si="13"/>
        <v>13</v>
      </c>
      <c r="FJ13" s="22">
        <f t="shared" si="13"/>
        <v>13</v>
      </c>
      <c r="FK13" s="22">
        <f t="shared" si="13"/>
        <v>13</v>
      </c>
      <c r="FL13" s="22">
        <f t="shared" si="13"/>
        <v>13</v>
      </c>
      <c r="FM13" s="22">
        <f t="shared" si="13"/>
        <v>13</v>
      </c>
      <c r="FN13" s="22">
        <f t="shared" si="14"/>
        <v>13</v>
      </c>
      <c r="FO13" s="22">
        <f t="shared" si="14"/>
        <v>13</v>
      </c>
      <c r="FP13" s="22">
        <f t="shared" si="14"/>
        <v>13</v>
      </c>
      <c r="FQ13" s="22">
        <f t="shared" si="14"/>
        <v>13</v>
      </c>
      <c r="FR13" s="22">
        <f t="shared" si="14"/>
        <v>13</v>
      </c>
      <c r="FS13" s="22">
        <f t="shared" si="14"/>
        <v>13</v>
      </c>
      <c r="FT13" s="22">
        <f t="shared" si="14"/>
        <v>13</v>
      </c>
      <c r="FU13" s="22">
        <f t="shared" si="14"/>
        <v>13</v>
      </c>
      <c r="FV13" s="22">
        <f t="shared" si="14"/>
        <v>13</v>
      </c>
      <c r="FW13" s="22">
        <f t="shared" si="14"/>
        <v>13</v>
      </c>
      <c r="FX13" s="22">
        <f t="shared" si="15"/>
        <v>13</v>
      </c>
      <c r="FY13" s="22">
        <f t="shared" si="15"/>
        <v>13</v>
      </c>
      <c r="FZ13" s="22">
        <f t="shared" si="15"/>
        <v>13</v>
      </c>
      <c r="GA13" s="22">
        <f t="shared" si="15"/>
        <v>13</v>
      </c>
      <c r="GB13" s="22">
        <f t="shared" si="15"/>
        <v>13</v>
      </c>
      <c r="GC13" s="22">
        <f t="shared" si="15"/>
        <v>13</v>
      </c>
      <c r="GD13" s="22">
        <f t="shared" si="15"/>
        <v>13</v>
      </c>
      <c r="GE13" s="22">
        <f t="shared" si="15"/>
        <v>13</v>
      </c>
      <c r="GF13" s="22">
        <f t="shared" si="15"/>
        <v>13</v>
      </c>
      <c r="GG13" s="22">
        <f t="shared" si="15"/>
        <v>13</v>
      </c>
      <c r="GH13" s="22">
        <f t="shared" si="16"/>
        <v>13</v>
      </c>
      <c r="GI13" s="22">
        <f t="shared" si="16"/>
        <v>13</v>
      </c>
      <c r="GJ13" s="22">
        <f t="shared" si="16"/>
        <v>13</v>
      </c>
      <c r="GK13" s="22">
        <f t="shared" si="16"/>
        <v>13</v>
      </c>
      <c r="GL13" s="22">
        <f t="shared" si="16"/>
        <v>13</v>
      </c>
      <c r="GM13" s="22">
        <f t="shared" si="16"/>
        <v>13</v>
      </c>
      <c r="GN13" s="22">
        <f t="shared" si="16"/>
        <v>13</v>
      </c>
      <c r="GO13" s="22">
        <f t="shared" si="16"/>
        <v>13</v>
      </c>
      <c r="GP13" s="22">
        <f t="shared" si="16"/>
        <v>13</v>
      </c>
      <c r="GQ13" s="22">
        <f t="shared" si="16"/>
        <v>13</v>
      </c>
      <c r="GR13" s="22">
        <f t="shared" si="17"/>
        <v>13</v>
      </c>
      <c r="GS13" s="22">
        <f t="shared" si="17"/>
        <v>12</v>
      </c>
      <c r="GT13" s="102">
        <f t="shared" si="18"/>
        <v>39</v>
      </c>
    </row>
    <row r="14" spans="1:202" s="25" customFormat="1" x14ac:dyDescent="0.25">
      <c r="A14" s="24" t="s">
        <v>189</v>
      </c>
      <c r="B14" s="64">
        <v>275</v>
      </c>
      <c r="C14" s="64" t="s">
        <v>38</v>
      </c>
      <c r="D14" s="64"/>
      <c r="E14" s="94"/>
      <c r="F14" s="94"/>
      <c r="G14" s="94"/>
      <c r="H14" s="94">
        <v>60</v>
      </c>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v>1</v>
      </c>
      <c r="AT14" s="92">
        <v>1</v>
      </c>
      <c r="AU14" s="92">
        <v>1</v>
      </c>
      <c r="AV14" s="92">
        <v>1</v>
      </c>
      <c r="AW14" s="92">
        <v>1</v>
      </c>
      <c r="AX14" s="92">
        <v>1</v>
      </c>
      <c r="AY14" s="92">
        <v>1</v>
      </c>
      <c r="AZ14" s="92">
        <v>1</v>
      </c>
      <c r="BA14" s="92">
        <v>1</v>
      </c>
      <c r="BB14" s="92">
        <v>1</v>
      </c>
      <c r="BC14" s="92">
        <v>1</v>
      </c>
      <c r="BD14" s="92">
        <v>1</v>
      </c>
      <c r="BE14" s="92">
        <v>1</v>
      </c>
      <c r="BF14" s="92">
        <v>1</v>
      </c>
      <c r="BG14" s="92">
        <v>1</v>
      </c>
      <c r="BH14" s="92">
        <v>1</v>
      </c>
      <c r="BI14" s="92">
        <v>1</v>
      </c>
      <c r="BJ14" s="92">
        <v>1</v>
      </c>
      <c r="BK14" s="92">
        <v>1</v>
      </c>
      <c r="BL14" s="92">
        <v>1</v>
      </c>
      <c r="BM14" s="92">
        <v>1</v>
      </c>
      <c r="BN14" s="92">
        <v>1</v>
      </c>
      <c r="BO14" s="92">
        <v>1</v>
      </c>
      <c r="BP14" s="92">
        <v>1</v>
      </c>
      <c r="BQ14" s="92">
        <v>1</v>
      </c>
      <c r="BR14" s="92">
        <v>1</v>
      </c>
      <c r="BS14" s="92">
        <v>1</v>
      </c>
      <c r="BT14" s="92">
        <v>1</v>
      </c>
      <c r="BU14" s="92">
        <v>1</v>
      </c>
      <c r="BV14" s="92">
        <v>1</v>
      </c>
      <c r="BW14" s="92">
        <v>1</v>
      </c>
      <c r="BX14" s="92">
        <v>1</v>
      </c>
      <c r="BY14" s="92">
        <v>1</v>
      </c>
      <c r="BZ14" s="92">
        <v>1</v>
      </c>
      <c r="CA14" s="92">
        <v>1</v>
      </c>
      <c r="CB14" s="92">
        <v>1</v>
      </c>
      <c r="CC14" s="92">
        <v>1</v>
      </c>
      <c r="CD14" s="92">
        <v>1</v>
      </c>
      <c r="CE14" s="92">
        <v>1</v>
      </c>
      <c r="CF14" s="92">
        <v>1</v>
      </c>
      <c r="CG14" s="92">
        <v>1</v>
      </c>
      <c r="CH14" s="92">
        <v>1</v>
      </c>
      <c r="CI14" s="92">
        <v>1</v>
      </c>
      <c r="CJ14" s="92">
        <v>1</v>
      </c>
      <c r="CK14" s="92">
        <v>1</v>
      </c>
      <c r="CL14" s="92">
        <v>1</v>
      </c>
      <c r="CM14" s="92">
        <v>1</v>
      </c>
      <c r="CN14" s="92">
        <v>1</v>
      </c>
      <c r="CO14" s="92">
        <v>1</v>
      </c>
      <c r="CP14" s="92">
        <v>1</v>
      </c>
      <c r="CQ14" s="92">
        <v>1</v>
      </c>
      <c r="CR14" s="92">
        <v>1</v>
      </c>
      <c r="CS14" s="92">
        <v>1</v>
      </c>
      <c r="CT14" s="92">
        <v>1</v>
      </c>
      <c r="CU14" s="92">
        <v>1</v>
      </c>
      <c r="CV14" s="92">
        <v>1</v>
      </c>
      <c r="CW14" s="92">
        <v>1</v>
      </c>
      <c r="CX14" s="92">
        <v>1</v>
      </c>
      <c r="CY14" s="92">
        <v>1</v>
      </c>
      <c r="CZ14" s="92">
        <v>1</v>
      </c>
      <c r="DA14" s="92">
        <v>1</v>
      </c>
      <c r="DB14" s="92">
        <v>1</v>
      </c>
      <c r="DC14" s="92">
        <v>1</v>
      </c>
      <c r="DD14" s="92">
        <v>1</v>
      </c>
      <c r="DE14" s="92">
        <v>1</v>
      </c>
      <c r="DF14" s="92">
        <v>1</v>
      </c>
      <c r="DG14" s="22">
        <f t="shared" si="8"/>
        <v>0</v>
      </c>
      <c r="DH14" s="22">
        <f t="shared" si="8"/>
        <v>0</v>
      </c>
      <c r="DI14" s="22">
        <f t="shared" si="8"/>
        <v>0</v>
      </c>
      <c r="DJ14" s="22">
        <f t="shared" si="8"/>
        <v>0</v>
      </c>
      <c r="DK14" s="22">
        <f t="shared" si="8"/>
        <v>0</v>
      </c>
      <c r="DL14" s="22">
        <f t="shared" si="8"/>
        <v>0</v>
      </c>
      <c r="DM14" s="22">
        <f t="shared" si="8"/>
        <v>0</v>
      </c>
      <c r="DN14" s="22">
        <f t="shared" si="8"/>
        <v>0</v>
      </c>
      <c r="DO14" s="22">
        <f t="shared" si="8"/>
        <v>0</v>
      </c>
      <c r="DP14" s="22">
        <f t="shared" si="8"/>
        <v>0</v>
      </c>
      <c r="DQ14" s="22">
        <f t="shared" si="9"/>
        <v>0</v>
      </c>
      <c r="DR14" s="22">
        <f t="shared" si="9"/>
        <v>0</v>
      </c>
      <c r="DS14" s="22">
        <f t="shared" si="9"/>
        <v>0</v>
      </c>
      <c r="DT14" s="22">
        <f t="shared" si="9"/>
        <v>0</v>
      </c>
      <c r="DU14" s="22">
        <f t="shared" si="9"/>
        <v>0</v>
      </c>
      <c r="DV14" s="22">
        <f t="shared" si="9"/>
        <v>0</v>
      </c>
      <c r="DW14" s="22">
        <f t="shared" si="9"/>
        <v>0</v>
      </c>
      <c r="DX14" s="22">
        <f t="shared" si="9"/>
        <v>0</v>
      </c>
      <c r="DY14" s="22">
        <f t="shared" si="9"/>
        <v>0</v>
      </c>
      <c r="DZ14" s="22">
        <f t="shared" si="9"/>
        <v>0</v>
      </c>
      <c r="EA14" s="22">
        <f t="shared" si="10"/>
        <v>0</v>
      </c>
      <c r="EB14" s="22">
        <f t="shared" si="10"/>
        <v>0</v>
      </c>
      <c r="EC14" s="22">
        <f t="shared" si="10"/>
        <v>0</v>
      </c>
      <c r="ED14" s="22">
        <f t="shared" si="10"/>
        <v>0</v>
      </c>
      <c r="EE14" s="22">
        <f t="shared" si="10"/>
        <v>0</v>
      </c>
      <c r="EF14" s="22">
        <f t="shared" si="10"/>
        <v>1</v>
      </c>
      <c r="EG14" s="22">
        <f t="shared" si="10"/>
        <v>2</v>
      </c>
      <c r="EH14" s="22">
        <f t="shared" si="10"/>
        <v>3</v>
      </c>
      <c r="EI14" s="22">
        <f t="shared" si="10"/>
        <v>4</v>
      </c>
      <c r="EJ14" s="22">
        <f t="shared" si="11"/>
        <v>6</v>
      </c>
      <c r="EK14" s="22">
        <f t="shared" si="11"/>
        <v>7</v>
      </c>
      <c r="EL14" s="22">
        <f t="shared" si="11"/>
        <v>8</v>
      </c>
      <c r="EM14" s="22">
        <f t="shared" si="11"/>
        <v>9</v>
      </c>
      <c r="EN14" s="22">
        <f t="shared" si="11"/>
        <v>10</v>
      </c>
      <c r="EO14" s="22">
        <f t="shared" si="11"/>
        <v>11</v>
      </c>
      <c r="EP14" s="22">
        <f t="shared" si="11"/>
        <v>12</v>
      </c>
      <c r="EQ14" s="22">
        <f t="shared" si="11"/>
        <v>13</v>
      </c>
      <c r="ER14" s="22">
        <f t="shared" si="11"/>
        <v>13</v>
      </c>
      <c r="ES14" s="22">
        <f t="shared" si="11"/>
        <v>13</v>
      </c>
      <c r="ET14" s="22">
        <f t="shared" si="12"/>
        <v>13</v>
      </c>
      <c r="EU14" s="22">
        <f t="shared" si="12"/>
        <v>13</v>
      </c>
      <c r="EV14" s="22">
        <f t="shared" si="12"/>
        <v>13</v>
      </c>
      <c r="EW14" s="22">
        <f t="shared" si="12"/>
        <v>13</v>
      </c>
      <c r="EX14" s="22">
        <f t="shared" si="12"/>
        <v>13</v>
      </c>
      <c r="EY14" s="22">
        <f t="shared" si="12"/>
        <v>13</v>
      </c>
      <c r="EZ14" s="22">
        <f t="shared" si="12"/>
        <v>13</v>
      </c>
      <c r="FA14" s="22">
        <f t="shared" si="12"/>
        <v>13</v>
      </c>
      <c r="FB14" s="22">
        <f t="shared" si="12"/>
        <v>13</v>
      </c>
      <c r="FC14" s="22">
        <f t="shared" si="12"/>
        <v>13</v>
      </c>
      <c r="FD14" s="22">
        <f t="shared" si="13"/>
        <v>13</v>
      </c>
      <c r="FE14" s="22">
        <f t="shared" si="13"/>
        <v>13</v>
      </c>
      <c r="FF14" s="22">
        <f t="shared" si="13"/>
        <v>13</v>
      </c>
      <c r="FG14" s="22">
        <f t="shared" si="13"/>
        <v>13</v>
      </c>
      <c r="FH14" s="22">
        <f t="shared" si="13"/>
        <v>13</v>
      </c>
      <c r="FI14" s="22">
        <f t="shared" si="13"/>
        <v>13</v>
      </c>
      <c r="FJ14" s="22">
        <f t="shared" si="13"/>
        <v>13</v>
      </c>
      <c r="FK14" s="22">
        <f t="shared" si="13"/>
        <v>13</v>
      </c>
      <c r="FL14" s="22">
        <f t="shared" si="13"/>
        <v>13</v>
      </c>
      <c r="FM14" s="22">
        <f t="shared" si="13"/>
        <v>13</v>
      </c>
      <c r="FN14" s="22">
        <f t="shared" si="14"/>
        <v>13</v>
      </c>
      <c r="FO14" s="22">
        <f t="shared" si="14"/>
        <v>13</v>
      </c>
      <c r="FP14" s="22">
        <f t="shared" si="14"/>
        <v>13</v>
      </c>
      <c r="FQ14" s="22">
        <f t="shared" si="14"/>
        <v>13</v>
      </c>
      <c r="FR14" s="22">
        <f t="shared" si="14"/>
        <v>13</v>
      </c>
      <c r="FS14" s="22">
        <f t="shared" si="14"/>
        <v>13</v>
      </c>
      <c r="FT14" s="22">
        <f t="shared" si="14"/>
        <v>13</v>
      </c>
      <c r="FU14" s="22">
        <f t="shared" si="14"/>
        <v>13</v>
      </c>
      <c r="FV14" s="22">
        <f t="shared" si="14"/>
        <v>13</v>
      </c>
      <c r="FW14" s="22">
        <f t="shared" si="14"/>
        <v>13</v>
      </c>
      <c r="FX14" s="22">
        <f t="shared" si="15"/>
        <v>13</v>
      </c>
      <c r="FY14" s="22">
        <f t="shared" si="15"/>
        <v>13</v>
      </c>
      <c r="FZ14" s="22">
        <f t="shared" si="15"/>
        <v>13</v>
      </c>
      <c r="GA14" s="22">
        <f t="shared" si="15"/>
        <v>13</v>
      </c>
      <c r="GB14" s="22">
        <f t="shared" si="15"/>
        <v>13</v>
      </c>
      <c r="GC14" s="22">
        <f t="shared" si="15"/>
        <v>13</v>
      </c>
      <c r="GD14" s="22">
        <f t="shared" si="15"/>
        <v>13</v>
      </c>
      <c r="GE14" s="22">
        <f t="shared" si="15"/>
        <v>13</v>
      </c>
      <c r="GF14" s="22">
        <f t="shared" si="15"/>
        <v>13</v>
      </c>
      <c r="GG14" s="22">
        <f t="shared" si="15"/>
        <v>13</v>
      </c>
      <c r="GH14" s="22">
        <f t="shared" si="16"/>
        <v>13</v>
      </c>
      <c r="GI14" s="22">
        <f t="shared" si="16"/>
        <v>13</v>
      </c>
      <c r="GJ14" s="22">
        <f t="shared" si="16"/>
        <v>13</v>
      </c>
      <c r="GK14" s="22">
        <f t="shared" si="16"/>
        <v>13</v>
      </c>
      <c r="GL14" s="22">
        <f t="shared" si="16"/>
        <v>13</v>
      </c>
      <c r="GM14" s="22">
        <f t="shared" si="16"/>
        <v>13</v>
      </c>
      <c r="GN14" s="22">
        <f t="shared" si="16"/>
        <v>13</v>
      </c>
      <c r="GO14" s="22">
        <f t="shared" si="16"/>
        <v>13</v>
      </c>
      <c r="GP14" s="22">
        <f t="shared" si="16"/>
        <v>13</v>
      </c>
      <c r="GQ14" s="22">
        <f t="shared" si="16"/>
        <v>13</v>
      </c>
      <c r="GR14" s="22">
        <f t="shared" si="17"/>
        <v>13</v>
      </c>
      <c r="GS14" s="22">
        <f t="shared" si="17"/>
        <v>12</v>
      </c>
      <c r="GT14" s="102">
        <f t="shared" si="18"/>
        <v>39</v>
      </c>
    </row>
    <row r="15" spans="1:202" s="25" customFormat="1" x14ac:dyDescent="0.25">
      <c r="A15" s="24" t="s">
        <v>130</v>
      </c>
      <c r="B15" s="64">
        <v>475</v>
      </c>
      <c r="C15" s="64" t="s">
        <v>38</v>
      </c>
      <c r="D15" s="64"/>
      <c r="E15" s="94"/>
      <c r="F15" s="94"/>
      <c r="G15" s="94"/>
      <c r="H15" s="94">
        <v>300</v>
      </c>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3"/>
      <c r="AV15" s="92"/>
      <c r="AW15" s="92">
        <v>1</v>
      </c>
      <c r="AX15" s="92">
        <v>1</v>
      </c>
      <c r="AY15" s="92">
        <v>1</v>
      </c>
      <c r="AZ15" s="92">
        <v>1</v>
      </c>
      <c r="BA15" s="92">
        <v>1</v>
      </c>
      <c r="BB15" s="92"/>
      <c r="BC15" s="92"/>
      <c r="BD15" s="92"/>
      <c r="BE15" s="92"/>
      <c r="BF15" s="92"/>
      <c r="BG15" s="92"/>
      <c r="BH15" s="92"/>
      <c r="BI15" s="92">
        <v>1</v>
      </c>
      <c r="BJ15" s="92">
        <v>1</v>
      </c>
      <c r="BK15" s="92">
        <v>1</v>
      </c>
      <c r="BL15" s="92">
        <v>1</v>
      </c>
      <c r="BM15" s="92">
        <v>1</v>
      </c>
      <c r="BN15" s="92"/>
      <c r="BO15" s="92"/>
      <c r="BP15" s="92"/>
      <c r="BQ15" s="92"/>
      <c r="BR15" s="92"/>
      <c r="BS15" s="92"/>
      <c r="BT15" s="92"/>
      <c r="BU15" s="92">
        <v>1</v>
      </c>
      <c r="BV15" s="92">
        <v>1</v>
      </c>
      <c r="BW15" s="92">
        <v>1</v>
      </c>
      <c r="BX15" s="92">
        <v>1</v>
      </c>
      <c r="BY15" s="92">
        <v>1</v>
      </c>
      <c r="BZ15" s="92"/>
      <c r="CA15" s="92"/>
      <c r="CB15" s="92"/>
      <c r="CC15" s="92"/>
      <c r="CD15" s="92"/>
      <c r="CE15" s="92"/>
      <c r="CF15" s="92"/>
      <c r="CG15" s="92">
        <v>1</v>
      </c>
      <c r="CH15" s="92">
        <v>1</v>
      </c>
      <c r="CI15" s="92">
        <v>1</v>
      </c>
      <c r="CJ15" s="92">
        <v>1</v>
      </c>
      <c r="CK15" s="92">
        <v>1</v>
      </c>
      <c r="CL15" s="92"/>
      <c r="CM15" s="92"/>
      <c r="CN15" s="92"/>
      <c r="CO15" s="92"/>
      <c r="CP15" s="92"/>
      <c r="CQ15" s="92"/>
      <c r="CR15" s="92"/>
      <c r="CS15" s="92">
        <v>1</v>
      </c>
      <c r="CT15" s="92">
        <v>1</v>
      </c>
      <c r="CU15" s="92">
        <v>1</v>
      </c>
      <c r="CV15" s="92">
        <v>1</v>
      </c>
      <c r="CW15" s="92">
        <v>1</v>
      </c>
      <c r="CX15" s="92"/>
      <c r="CY15" s="92"/>
      <c r="CZ15" s="92"/>
      <c r="DA15" s="92"/>
      <c r="DB15" s="92"/>
      <c r="DC15" s="92"/>
      <c r="DD15" s="92"/>
      <c r="DE15" s="92">
        <v>1</v>
      </c>
      <c r="DF15" s="92">
        <v>1</v>
      </c>
      <c r="DG15" s="22">
        <f t="shared" si="8"/>
        <v>0</v>
      </c>
      <c r="DH15" s="22">
        <f t="shared" si="8"/>
        <v>0</v>
      </c>
      <c r="DI15" s="22">
        <f t="shared" si="8"/>
        <v>0</v>
      </c>
      <c r="DJ15" s="22">
        <f t="shared" si="8"/>
        <v>0</v>
      </c>
      <c r="DK15" s="22">
        <f t="shared" si="8"/>
        <v>0</v>
      </c>
      <c r="DL15" s="22">
        <f t="shared" si="8"/>
        <v>0</v>
      </c>
      <c r="DM15" s="22">
        <f t="shared" si="8"/>
        <v>0</v>
      </c>
      <c r="DN15" s="22">
        <f t="shared" si="8"/>
        <v>0</v>
      </c>
      <c r="DO15" s="22">
        <f t="shared" si="8"/>
        <v>0</v>
      </c>
      <c r="DP15" s="22">
        <f t="shared" si="8"/>
        <v>0</v>
      </c>
      <c r="DQ15" s="22">
        <f t="shared" si="9"/>
        <v>0</v>
      </c>
      <c r="DR15" s="22">
        <f t="shared" si="9"/>
        <v>0</v>
      </c>
      <c r="DS15" s="22">
        <f t="shared" si="9"/>
        <v>0</v>
      </c>
      <c r="DT15" s="22">
        <f t="shared" si="9"/>
        <v>0</v>
      </c>
      <c r="DU15" s="22">
        <f t="shared" si="9"/>
        <v>0</v>
      </c>
      <c r="DV15" s="22">
        <f t="shared" si="9"/>
        <v>0</v>
      </c>
      <c r="DW15" s="22">
        <f t="shared" si="9"/>
        <v>0</v>
      </c>
      <c r="DX15" s="22">
        <f t="shared" si="9"/>
        <v>0</v>
      </c>
      <c r="DY15" s="22">
        <f t="shared" si="9"/>
        <v>0</v>
      </c>
      <c r="DZ15" s="22">
        <f t="shared" si="9"/>
        <v>0</v>
      </c>
      <c r="EA15" s="22">
        <f t="shared" si="10"/>
        <v>0</v>
      </c>
      <c r="EB15" s="22">
        <f t="shared" si="10"/>
        <v>0</v>
      </c>
      <c r="EC15" s="22">
        <f t="shared" si="10"/>
        <v>0</v>
      </c>
      <c r="ED15" s="22">
        <f t="shared" si="10"/>
        <v>0</v>
      </c>
      <c r="EE15" s="22">
        <f t="shared" si="10"/>
        <v>0</v>
      </c>
      <c r="EF15" s="22">
        <f t="shared" si="10"/>
        <v>0</v>
      </c>
      <c r="EG15" s="22">
        <f t="shared" si="10"/>
        <v>0</v>
      </c>
      <c r="EH15" s="22">
        <f t="shared" si="10"/>
        <v>0</v>
      </c>
      <c r="EI15" s="22">
        <f t="shared" si="10"/>
        <v>0</v>
      </c>
      <c r="EJ15" s="22">
        <f t="shared" si="11"/>
        <v>2</v>
      </c>
      <c r="EK15" s="22">
        <f t="shared" si="11"/>
        <v>3</v>
      </c>
      <c r="EL15" s="22">
        <f t="shared" si="11"/>
        <v>4</v>
      </c>
      <c r="EM15" s="22">
        <f t="shared" si="11"/>
        <v>5</v>
      </c>
      <c r="EN15" s="22">
        <f t="shared" si="11"/>
        <v>5</v>
      </c>
      <c r="EO15" s="22">
        <f t="shared" si="11"/>
        <v>5</v>
      </c>
      <c r="EP15" s="22">
        <f t="shared" si="11"/>
        <v>5</v>
      </c>
      <c r="EQ15" s="22">
        <f t="shared" si="11"/>
        <v>5</v>
      </c>
      <c r="ER15" s="22">
        <f t="shared" si="11"/>
        <v>5</v>
      </c>
      <c r="ES15" s="22">
        <f t="shared" si="11"/>
        <v>5</v>
      </c>
      <c r="ET15" s="22">
        <f t="shared" si="12"/>
        <v>5</v>
      </c>
      <c r="EU15" s="22">
        <f t="shared" si="12"/>
        <v>6</v>
      </c>
      <c r="EV15" s="22">
        <f t="shared" si="12"/>
        <v>6</v>
      </c>
      <c r="EW15" s="22">
        <f t="shared" si="12"/>
        <v>6</v>
      </c>
      <c r="EX15" s="22">
        <f t="shared" si="12"/>
        <v>6</v>
      </c>
      <c r="EY15" s="22">
        <f t="shared" si="12"/>
        <v>6</v>
      </c>
      <c r="EZ15" s="22">
        <f t="shared" si="12"/>
        <v>5</v>
      </c>
      <c r="FA15" s="22">
        <f t="shared" si="12"/>
        <v>5</v>
      </c>
      <c r="FB15" s="22">
        <f t="shared" si="12"/>
        <v>5</v>
      </c>
      <c r="FC15" s="22">
        <f t="shared" si="12"/>
        <v>5</v>
      </c>
      <c r="FD15" s="22">
        <f t="shared" si="13"/>
        <v>5</v>
      </c>
      <c r="FE15" s="22">
        <f t="shared" si="13"/>
        <v>5</v>
      </c>
      <c r="FF15" s="22">
        <f t="shared" si="13"/>
        <v>5</v>
      </c>
      <c r="FG15" s="22">
        <f t="shared" si="13"/>
        <v>6</v>
      </c>
      <c r="FH15" s="22">
        <f t="shared" si="13"/>
        <v>6</v>
      </c>
      <c r="FI15" s="22">
        <f t="shared" si="13"/>
        <v>6</v>
      </c>
      <c r="FJ15" s="22">
        <f t="shared" si="13"/>
        <v>6</v>
      </c>
      <c r="FK15" s="22">
        <f t="shared" si="13"/>
        <v>6</v>
      </c>
      <c r="FL15" s="22">
        <f t="shared" si="13"/>
        <v>5</v>
      </c>
      <c r="FM15" s="22">
        <f t="shared" si="13"/>
        <v>5</v>
      </c>
      <c r="FN15" s="22">
        <f t="shared" si="14"/>
        <v>5</v>
      </c>
      <c r="FO15" s="22">
        <f t="shared" si="14"/>
        <v>5</v>
      </c>
      <c r="FP15" s="22">
        <f t="shared" si="14"/>
        <v>5</v>
      </c>
      <c r="FQ15" s="22">
        <f t="shared" si="14"/>
        <v>5</v>
      </c>
      <c r="FR15" s="22">
        <f t="shared" si="14"/>
        <v>5</v>
      </c>
      <c r="FS15" s="22">
        <f t="shared" si="14"/>
        <v>6</v>
      </c>
      <c r="FT15" s="22">
        <f t="shared" si="14"/>
        <v>6</v>
      </c>
      <c r="FU15" s="22">
        <f t="shared" si="14"/>
        <v>6</v>
      </c>
      <c r="FV15" s="22">
        <f t="shared" si="14"/>
        <v>6</v>
      </c>
      <c r="FW15" s="22">
        <f t="shared" si="14"/>
        <v>6</v>
      </c>
      <c r="FX15" s="22">
        <f t="shared" si="15"/>
        <v>5</v>
      </c>
      <c r="FY15" s="22">
        <f t="shared" si="15"/>
        <v>5</v>
      </c>
      <c r="FZ15" s="22">
        <f t="shared" si="15"/>
        <v>5</v>
      </c>
      <c r="GA15" s="22">
        <f t="shared" si="15"/>
        <v>5</v>
      </c>
      <c r="GB15" s="22">
        <f t="shared" si="15"/>
        <v>5</v>
      </c>
      <c r="GC15" s="22">
        <f t="shared" si="15"/>
        <v>5</v>
      </c>
      <c r="GD15" s="22">
        <f t="shared" si="15"/>
        <v>5</v>
      </c>
      <c r="GE15" s="22">
        <f t="shared" si="15"/>
        <v>6</v>
      </c>
      <c r="GF15" s="22">
        <f t="shared" si="15"/>
        <v>6</v>
      </c>
      <c r="GG15" s="22">
        <f t="shared" si="15"/>
        <v>6</v>
      </c>
      <c r="GH15" s="22">
        <f t="shared" si="16"/>
        <v>6</v>
      </c>
      <c r="GI15" s="22">
        <f t="shared" si="16"/>
        <v>6</v>
      </c>
      <c r="GJ15" s="22">
        <f t="shared" si="16"/>
        <v>5</v>
      </c>
      <c r="GK15" s="22">
        <f t="shared" si="16"/>
        <v>5</v>
      </c>
      <c r="GL15" s="22">
        <f t="shared" si="16"/>
        <v>5</v>
      </c>
      <c r="GM15" s="22">
        <f t="shared" si="16"/>
        <v>5</v>
      </c>
      <c r="GN15" s="22">
        <f t="shared" si="16"/>
        <v>5</v>
      </c>
      <c r="GO15" s="22">
        <f t="shared" si="16"/>
        <v>5</v>
      </c>
      <c r="GP15" s="22">
        <f t="shared" si="16"/>
        <v>5</v>
      </c>
      <c r="GQ15" s="22">
        <f t="shared" si="16"/>
        <v>6</v>
      </c>
      <c r="GR15" s="22">
        <f t="shared" si="17"/>
        <v>6</v>
      </c>
      <c r="GS15" s="22">
        <f t="shared" si="17"/>
        <v>5</v>
      </c>
      <c r="GT15" s="102">
        <f t="shared" si="18"/>
        <v>15</v>
      </c>
    </row>
    <row r="16" spans="1:202" s="25" customFormat="1" x14ac:dyDescent="0.25">
      <c r="A16" s="24" t="s">
        <v>198</v>
      </c>
      <c r="B16" s="64">
        <v>350</v>
      </c>
      <c r="C16" s="64" t="s">
        <v>38</v>
      </c>
      <c r="D16" s="64"/>
      <c r="E16" s="94"/>
      <c r="F16" s="94"/>
      <c r="G16" s="94"/>
      <c r="H16" s="94">
        <v>60</v>
      </c>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v>1</v>
      </c>
      <c r="AT16" s="92">
        <v>1</v>
      </c>
      <c r="AU16" s="92">
        <v>1</v>
      </c>
      <c r="AV16" s="92">
        <v>1</v>
      </c>
      <c r="AW16" s="92">
        <v>1</v>
      </c>
      <c r="AX16" s="92">
        <v>1</v>
      </c>
      <c r="AY16" s="92">
        <v>1</v>
      </c>
      <c r="AZ16" s="92">
        <v>1</v>
      </c>
      <c r="BA16" s="92">
        <v>1</v>
      </c>
      <c r="BB16" s="92">
        <v>1</v>
      </c>
      <c r="BC16" s="92">
        <v>1</v>
      </c>
      <c r="BD16" s="92">
        <v>1</v>
      </c>
      <c r="BE16" s="92">
        <v>1</v>
      </c>
      <c r="BF16" s="92">
        <v>1</v>
      </c>
      <c r="BG16" s="92">
        <v>1</v>
      </c>
      <c r="BH16" s="92">
        <v>1</v>
      </c>
      <c r="BI16" s="92">
        <v>1</v>
      </c>
      <c r="BJ16" s="92">
        <v>1</v>
      </c>
      <c r="BK16" s="92">
        <v>1</v>
      </c>
      <c r="BL16" s="92">
        <v>1</v>
      </c>
      <c r="BM16" s="92">
        <v>1</v>
      </c>
      <c r="BN16" s="92">
        <v>1</v>
      </c>
      <c r="BO16" s="92">
        <v>1</v>
      </c>
      <c r="BP16" s="92">
        <v>1</v>
      </c>
      <c r="BQ16" s="92">
        <v>1</v>
      </c>
      <c r="BR16" s="92">
        <v>1</v>
      </c>
      <c r="BS16" s="92">
        <v>1</v>
      </c>
      <c r="BT16" s="92">
        <v>1</v>
      </c>
      <c r="BU16" s="92">
        <v>1</v>
      </c>
      <c r="BV16" s="92">
        <v>1</v>
      </c>
      <c r="BW16" s="92">
        <v>1</v>
      </c>
      <c r="BX16" s="92">
        <v>1</v>
      </c>
      <c r="BY16" s="92">
        <v>1</v>
      </c>
      <c r="BZ16" s="92">
        <v>1</v>
      </c>
      <c r="CA16" s="92">
        <v>1</v>
      </c>
      <c r="CB16" s="92">
        <v>1</v>
      </c>
      <c r="CC16" s="92">
        <v>1</v>
      </c>
      <c r="CD16" s="92">
        <v>1</v>
      </c>
      <c r="CE16" s="92">
        <v>1</v>
      </c>
      <c r="CF16" s="92">
        <v>1</v>
      </c>
      <c r="CG16" s="92">
        <v>1</v>
      </c>
      <c r="CH16" s="92">
        <v>1</v>
      </c>
      <c r="CI16" s="92">
        <v>1</v>
      </c>
      <c r="CJ16" s="92">
        <v>1</v>
      </c>
      <c r="CK16" s="92">
        <v>1</v>
      </c>
      <c r="CL16" s="92">
        <v>1</v>
      </c>
      <c r="CM16" s="92">
        <v>1</v>
      </c>
      <c r="CN16" s="92">
        <v>1</v>
      </c>
      <c r="CO16" s="92">
        <v>1</v>
      </c>
      <c r="CP16" s="92">
        <v>1</v>
      </c>
      <c r="CQ16" s="92">
        <v>1</v>
      </c>
      <c r="CR16" s="92">
        <v>1</v>
      </c>
      <c r="CS16" s="92">
        <v>1</v>
      </c>
      <c r="CT16" s="92">
        <v>1</v>
      </c>
      <c r="CU16" s="92">
        <v>1</v>
      </c>
      <c r="CV16" s="92">
        <v>1</v>
      </c>
      <c r="CW16" s="92">
        <v>1</v>
      </c>
      <c r="CX16" s="92">
        <v>1</v>
      </c>
      <c r="CY16" s="92">
        <v>1</v>
      </c>
      <c r="CZ16" s="92">
        <v>1</v>
      </c>
      <c r="DA16" s="92">
        <v>1</v>
      </c>
      <c r="DB16" s="92">
        <v>1</v>
      </c>
      <c r="DC16" s="92">
        <v>1</v>
      </c>
      <c r="DD16" s="92">
        <v>1</v>
      </c>
      <c r="DE16" s="92">
        <v>1</v>
      </c>
      <c r="DF16" s="92">
        <v>1</v>
      </c>
      <c r="DG16" s="22">
        <f t="shared" si="8"/>
        <v>0</v>
      </c>
      <c r="DH16" s="22">
        <f t="shared" si="8"/>
        <v>0</v>
      </c>
      <c r="DI16" s="22">
        <f t="shared" si="8"/>
        <v>0</v>
      </c>
      <c r="DJ16" s="22">
        <f t="shared" si="8"/>
        <v>0</v>
      </c>
      <c r="DK16" s="22">
        <f t="shared" si="8"/>
        <v>0</v>
      </c>
      <c r="DL16" s="22">
        <f t="shared" si="8"/>
        <v>0</v>
      </c>
      <c r="DM16" s="22">
        <f t="shared" si="8"/>
        <v>0</v>
      </c>
      <c r="DN16" s="22">
        <f t="shared" si="8"/>
        <v>0</v>
      </c>
      <c r="DO16" s="22">
        <f t="shared" si="8"/>
        <v>0</v>
      </c>
      <c r="DP16" s="22">
        <f t="shared" si="8"/>
        <v>0</v>
      </c>
      <c r="DQ16" s="22">
        <f t="shared" si="9"/>
        <v>0</v>
      </c>
      <c r="DR16" s="22">
        <f t="shared" si="9"/>
        <v>0</v>
      </c>
      <c r="DS16" s="22">
        <f t="shared" si="9"/>
        <v>0</v>
      </c>
      <c r="DT16" s="22">
        <f t="shared" si="9"/>
        <v>0</v>
      </c>
      <c r="DU16" s="22">
        <f t="shared" si="9"/>
        <v>0</v>
      </c>
      <c r="DV16" s="22">
        <f t="shared" si="9"/>
        <v>0</v>
      </c>
      <c r="DW16" s="22">
        <f t="shared" si="9"/>
        <v>0</v>
      </c>
      <c r="DX16" s="22">
        <f t="shared" si="9"/>
        <v>0</v>
      </c>
      <c r="DY16" s="22">
        <f t="shared" si="9"/>
        <v>0</v>
      </c>
      <c r="DZ16" s="22">
        <f t="shared" si="9"/>
        <v>0</v>
      </c>
      <c r="EA16" s="22">
        <f t="shared" si="10"/>
        <v>0</v>
      </c>
      <c r="EB16" s="22">
        <f t="shared" si="10"/>
        <v>0</v>
      </c>
      <c r="EC16" s="22">
        <f t="shared" si="10"/>
        <v>0</v>
      </c>
      <c r="ED16" s="22">
        <f t="shared" si="10"/>
        <v>0</v>
      </c>
      <c r="EE16" s="22">
        <f t="shared" si="10"/>
        <v>0</v>
      </c>
      <c r="EF16" s="22">
        <f t="shared" si="10"/>
        <v>1</v>
      </c>
      <c r="EG16" s="22">
        <f t="shared" si="10"/>
        <v>2</v>
      </c>
      <c r="EH16" s="22">
        <f t="shared" si="10"/>
        <v>3</v>
      </c>
      <c r="EI16" s="22">
        <f t="shared" si="10"/>
        <v>4</v>
      </c>
      <c r="EJ16" s="22">
        <f t="shared" si="11"/>
        <v>6</v>
      </c>
      <c r="EK16" s="22">
        <f t="shared" si="11"/>
        <v>7</v>
      </c>
      <c r="EL16" s="22">
        <f t="shared" si="11"/>
        <v>8</v>
      </c>
      <c r="EM16" s="22">
        <f t="shared" si="11"/>
        <v>9</v>
      </c>
      <c r="EN16" s="22">
        <f t="shared" si="11"/>
        <v>10</v>
      </c>
      <c r="EO16" s="22">
        <f t="shared" si="11"/>
        <v>11</v>
      </c>
      <c r="EP16" s="22">
        <f t="shared" si="11"/>
        <v>12</v>
      </c>
      <c r="EQ16" s="22">
        <f t="shared" si="11"/>
        <v>13</v>
      </c>
      <c r="ER16" s="22">
        <f t="shared" si="11"/>
        <v>13</v>
      </c>
      <c r="ES16" s="22">
        <f t="shared" si="11"/>
        <v>13</v>
      </c>
      <c r="ET16" s="22">
        <f t="shared" si="12"/>
        <v>13</v>
      </c>
      <c r="EU16" s="22">
        <f t="shared" si="12"/>
        <v>13</v>
      </c>
      <c r="EV16" s="22">
        <f t="shared" si="12"/>
        <v>13</v>
      </c>
      <c r="EW16" s="22">
        <f t="shared" si="12"/>
        <v>13</v>
      </c>
      <c r="EX16" s="22">
        <f t="shared" si="12"/>
        <v>13</v>
      </c>
      <c r="EY16" s="22">
        <f t="shared" si="12"/>
        <v>13</v>
      </c>
      <c r="EZ16" s="22">
        <f t="shared" si="12"/>
        <v>13</v>
      </c>
      <c r="FA16" s="22">
        <f t="shared" si="12"/>
        <v>13</v>
      </c>
      <c r="FB16" s="22">
        <f t="shared" si="12"/>
        <v>13</v>
      </c>
      <c r="FC16" s="22">
        <f t="shared" si="12"/>
        <v>13</v>
      </c>
      <c r="FD16" s="22">
        <f t="shared" si="13"/>
        <v>13</v>
      </c>
      <c r="FE16" s="22">
        <f t="shared" si="13"/>
        <v>13</v>
      </c>
      <c r="FF16" s="22">
        <f t="shared" si="13"/>
        <v>13</v>
      </c>
      <c r="FG16" s="22">
        <f t="shared" si="13"/>
        <v>13</v>
      </c>
      <c r="FH16" s="22">
        <f t="shared" si="13"/>
        <v>13</v>
      </c>
      <c r="FI16" s="22">
        <f t="shared" si="13"/>
        <v>13</v>
      </c>
      <c r="FJ16" s="22">
        <f t="shared" si="13"/>
        <v>13</v>
      </c>
      <c r="FK16" s="22">
        <f t="shared" si="13"/>
        <v>13</v>
      </c>
      <c r="FL16" s="22">
        <f t="shared" si="13"/>
        <v>13</v>
      </c>
      <c r="FM16" s="22">
        <f t="shared" si="13"/>
        <v>13</v>
      </c>
      <c r="FN16" s="22">
        <f t="shared" si="14"/>
        <v>13</v>
      </c>
      <c r="FO16" s="22">
        <f t="shared" si="14"/>
        <v>13</v>
      </c>
      <c r="FP16" s="22">
        <f t="shared" si="14"/>
        <v>13</v>
      </c>
      <c r="FQ16" s="22">
        <f t="shared" si="14"/>
        <v>13</v>
      </c>
      <c r="FR16" s="22">
        <f t="shared" si="14"/>
        <v>13</v>
      </c>
      <c r="FS16" s="22">
        <f t="shared" si="14"/>
        <v>13</v>
      </c>
      <c r="FT16" s="22">
        <f t="shared" si="14"/>
        <v>13</v>
      </c>
      <c r="FU16" s="22">
        <f t="shared" si="14"/>
        <v>13</v>
      </c>
      <c r="FV16" s="22">
        <f t="shared" si="14"/>
        <v>13</v>
      </c>
      <c r="FW16" s="22">
        <f t="shared" si="14"/>
        <v>13</v>
      </c>
      <c r="FX16" s="22">
        <f t="shared" si="15"/>
        <v>13</v>
      </c>
      <c r="FY16" s="22">
        <f t="shared" si="15"/>
        <v>13</v>
      </c>
      <c r="FZ16" s="22">
        <f t="shared" si="15"/>
        <v>13</v>
      </c>
      <c r="GA16" s="22">
        <f t="shared" si="15"/>
        <v>13</v>
      </c>
      <c r="GB16" s="22">
        <f t="shared" si="15"/>
        <v>13</v>
      </c>
      <c r="GC16" s="22">
        <f t="shared" si="15"/>
        <v>13</v>
      </c>
      <c r="GD16" s="22">
        <f t="shared" si="15"/>
        <v>13</v>
      </c>
      <c r="GE16" s="22">
        <f t="shared" si="15"/>
        <v>13</v>
      </c>
      <c r="GF16" s="22">
        <f t="shared" si="15"/>
        <v>13</v>
      </c>
      <c r="GG16" s="22">
        <f t="shared" si="15"/>
        <v>13</v>
      </c>
      <c r="GH16" s="22">
        <f t="shared" si="16"/>
        <v>13</v>
      </c>
      <c r="GI16" s="22">
        <f t="shared" si="16"/>
        <v>13</v>
      </c>
      <c r="GJ16" s="22">
        <f t="shared" si="16"/>
        <v>13</v>
      </c>
      <c r="GK16" s="22">
        <f t="shared" si="16"/>
        <v>13</v>
      </c>
      <c r="GL16" s="22">
        <f t="shared" si="16"/>
        <v>13</v>
      </c>
      <c r="GM16" s="22">
        <f t="shared" si="16"/>
        <v>13</v>
      </c>
      <c r="GN16" s="22">
        <f t="shared" si="16"/>
        <v>13</v>
      </c>
      <c r="GO16" s="22">
        <f t="shared" si="16"/>
        <v>13</v>
      </c>
      <c r="GP16" s="22">
        <f t="shared" si="16"/>
        <v>13</v>
      </c>
      <c r="GQ16" s="22">
        <f t="shared" si="16"/>
        <v>13</v>
      </c>
      <c r="GR16" s="22">
        <f t="shared" si="17"/>
        <v>13</v>
      </c>
      <c r="GS16" s="22">
        <f t="shared" si="17"/>
        <v>12</v>
      </c>
      <c r="GT16" s="102">
        <f t="shared" si="18"/>
        <v>39</v>
      </c>
    </row>
    <row r="17" spans="1:202" s="25" customFormat="1" x14ac:dyDescent="0.25">
      <c r="A17" s="24" t="s">
        <v>129</v>
      </c>
      <c r="B17" s="64">
        <v>501</v>
      </c>
      <c r="C17" s="64" t="s">
        <v>38</v>
      </c>
      <c r="D17" s="64"/>
      <c r="E17" s="94"/>
      <c r="F17" s="94"/>
      <c r="G17" s="94"/>
      <c r="H17" s="94">
        <v>300</v>
      </c>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v>4</v>
      </c>
      <c r="AW17" s="92">
        <v>4</v>
      </c>
      <c r="AX17" s="92">
        <v>4</v>
      </c>
      <c r="AY17" s="92">
        <v>4</v>
      </c>
      <c r="AZ17" s="92">
        <v>4</v>
      </c>
      <c r="BA17" s="92">
        <v>4</v>
      </c>
      <c r="BB17" s="92"/>
      <c r="BC17" s="92"/>
      <c r="BD17" s="92"/>
      <c r="BE17" s="92"/>
      <c r="BF17" s="92"/>
      <c r="BG17" s="92"/>
      <c r="BH17" s="92">
        <v>4</v>
      </c>
      <c r="BI17" s="92">
        <v>4</v>
      </c>
      <c r="BJ17" s="92">
        <v>4</v>
      </c>
      <c r="BK17" s="92">
        <v>4</v>
      </c>
      <c r="BL17" s="92">
        <v>4</v>
      </c>
      <c r="BM17" s="92">
        <v>4</v>
      </c>
      <c r="BN17" s="92"/>
      <c r="BO17" s="92"/>
      <c r="BP17" s="92"/>
      <c r="BQ17" s="92"/>
      <c r="BR17" s="92"/>
      <c r="BS17" s="92"/>
      <c r="BT17" s="92">
        <v>4</v>
      </c>
      <c r="BU17" s="92">
        <v>4</v>
      </c>
      <c r="BV17" s="92">
        <v>4</v>
      </c>
      <c r="BW17" s="92">
        <v>4</v>
      </c>
      <c r="BX17" s="92">
        <v>4</v>
      </c>
      <c r="BY17" s="92">
        <v>4</v>
      </c>
      <c r="BZ17" s="92"/>
      <c r="CA17" s="92"/>
      <c r="CB17" s="92"/>
      <c r="CC17" s="92"/>
      <c r="CD17" s="92"/>
      <c r="CE17" s="92"/>
      <c r="CF17" s="92">
        <v>4</v>
      </c>
      <c r="CG17" s="92">
        <v>4</v>
      </c>
      <c r="CH17" s="92">
        <v>4</v>
      </c>
      <c r="CI17" s="92">
        <v>4</v>
      </c>
      <c r="CJ17" s="92">
        <v>4</v>
      </c>
      <c r="CK17" s="92">
        <v>4</v>
      </c>
      <c r="CL17" s="92"/>
      <c r="CM17" s="92"/>
      <c r="CN17" s="92"/>
      <c r="CO17" s="92"/>
      <c r="CP17" s="92"/>
      <c r="CQ17" s="92"/>
      <c r="CR17" s="92">
        <v>4</v>
      </c>
      <c r="CS17" s="92">
        <v>4</v>
      </c>
      <c r="CT17" s="92">
        <v>4</v>
      </c>
      <c r="CU17" s="92">
        <v>4</v>
      </c>
      <c r="CV17" s="92">
        <v>4</v>
      </c>
      <c r="CW17" s="92">
        <v>4</v>
      </c>
      <c r="CX17" s="92"/>
      <c r="CY17" s="92"/>
      <c r="CZ17" s="92"/>
      <c r="DA17" s="92"/>
      <c r="DB17" s="92"/>
      <c r="DC17" s="92"/>
      <c r="DD17" s="92">
        <v>4</v>
      </c>
      <c r="DE17" s="92">
        <v>4</v>
      </c>
      <c r="DF17" s="92">
        <v>4</v>
      </c>
      <c r="DG17" s="22">
        <f t="shared" si="8"/>
        <v>0</v>
      </c>
      <c r="DH17" s="22">
        <f t="shared" si="8"/>
        <v>0</v>
      </c>
      <c r="DI17" s="22">
        <f t="shared" si="8"/>
        <v>0</v>
      </c>
      <c r="DJ17" s="22">
        <f t="shared" si="8"/>
        <v>0</v>
      </c>
      <c r="DK17" s="22">
        <f t="shared" si="8"/>
        <v>0</v>
      </c>
      <c r="DL17" s="22">
        <f t="shared" si="8"/>
        <v>0</v>
      </c>
      <c r="DM17" s="22">
        <f t="shared" si="8"/>
        <v>0</v>
      </c>
      <c r="DN17" s="22">
        <f t="shared" si="8"/>
        <v>0</v>
      </c>
      <c r="DO17" s="22">
        <f t="shared" si="8"/>
        <v>0</v>
      </c>
      <c r="DP17" s="22">
        <f t="shared" si="8"/>
        <v>0</v>
      </c>
      <c r="DQ17" s="22">
        <f t="shared" si="9"/>
        <v>0</v>
      </c>
      <c r="DR17" s="22">
        <f t="shared" si="9"/>
        <v>0</v>
      </c>
      <c r="DS17" s="22">
        <f t="shared" si="9"/>
        <v>0</v>
      </c>
      <c r="DT17" s="22">
        <f t="shared" si="9"/>
        <v>0</v>
      </c>
      <c r="DU17" s="22">
        <f t="shared" si="9"/>
        <v>0</v>
      </c>
      <c r="DV17" s="22">
        <f t="shared" si="9"/>
        <v>0</v>
      </c>
      <c r="DW17" s="22">
        <f t="shared" si="9"/>
        <v>0</v>
      </c>
      <c r="DX17" s="22">
        <f t="shared" si="9"/>
        <v>0</v>
      </c>
      <c r="DY17" s="22">
        <f t="shared" si="9"/>
        <v>0</v>
      </c>
      <c r="DZ17" s="22">
        <f t="shared" si="9"/>
        <v>0</v>
      </c>
      <c r="EA17" s="22">
        <f t="shared" si="10"/>
        <v>0</v>
      </c>
      <c r="EB17" s="22">
        <f t="shared" si="10"/>
        <v>0</v>
      </c>
      <c r="EC17" s="22">
        <f t="shared" si="10"/>
        <v>0</v>
      </c>
      <c r="ED17" s="22">
        <f t="shared" si="10"/>
        <v>0</v>
      </c>
      <c r="EE17" s="22">
        <f t="shared" si="10"/>
        <v>0</v>
      </c>
      <c r="EF17" s="22">
        <f t="shared" si="10"/>
        <v>0</v>
      </c>
      <c r="EG17" s="22">
        <f t="shared" si="10"/>
        <v>0</v>
      </c>
      <c r="EH17" s="22">
        <f t="shared" si="10"/>
        <v>0</v>
      </c>
      <c r="EI17" s="22">
        <f t="shared" si="10"/>
        <v>4</v>
      </c>
      <c r="EJ17" s="22">
        <f t="shared" si="11"/>
        <v>12</v>
      </c>
      <c r="EK17" s="22">
        <f t="shared" si="11"/>
        <v>16</v>
      </c>
      <c r="EL17" s="22">
        <f t="shared" si="11"/>
        <v>20</v>
      </c>
      <c r="EM17" s="22">
        <f t="shared" si="11"/>
        <v>24</v>
      </c>
      <c r="EN17" s="22">
        <f t="shared" si="11"/>
        <v>24</v>
      </c>
      <c r="EO17" s="22">
        <f t="shared" si="11"/>
        <v>24</v>
      </c>
      <c r="EP17" s="22">
        <f t="shared" si="11"/>
        <v>24</v>
      </c>
      <c r="EQ17" s="22">
        <f t="shared" si="11"/>
        <v>24</v>
      </c>
      <c r="ER17" s="22">
        <f t="shared" si="11"/>
        <v>24</v>
      </c>
      <c r="ES17" s="22">
        <f t="shared" si="11"/>
        <v>24</v>
      </c>
      <c r="ET17" s="22">
        <f t="shared" si="12"/>
        <v>28</v>
      </c>
      <c r="EU17" s="22">
        <f t="shared" si="12"/>
        <v>28</v>
      </c>
      <c r="EV17" s="22">
        <f t="shared" si="12"/>
        <v>28</v>
      </c>
      <c r="EW17" s="22">
        <f t="shared" si="12"/>
        <v>28</v>
      </c>
      <c r="EX17" s="22">
        <f t="shared" si="12"/>
        <v>28</v>
      </c>
      <c r="EY17" s="22">
        <f t="shared" si="12"/>
        <v>28</v>
      </c>
      <c r="EZ17" s="22">
        <f t="shared" si="12"/>
        <v>24</v>
      </c>
      <c r="FA17" s="22">
        <f t="shared" si="12"/>
        <v>24</v>
      </c>
      <c r="FB17" s="22">
        <f t="shared" si="12"/>
        <v>24</v>
      </c>
      <c r="FC17" s="22">
        <f t="shared" si="12"/>
        <v>24</v>
      </c>
      <c r="FD17" s="22">
        <f t="shared" si="13"/>
        <v>24</v>
      </c>
      <c r="FE17" s="22">
        <f t="shared" si="13"/>
        <v>24</v>
      </c>
      <c r="FF17" s="22">
        <f t="shared" si="13"/>
        <v>28</v>
      </c>
      <c r="FG17" s="22">
        <f t="shared" si="13"/>
        <v>28</v>
      </c>
      <c r="FH17" s="22">
        <f t="shared" si="13"/>
        <v>28</v>
      </c>
      <c r="FI17" s="22">
        <f t="shared" si="13"/>
        <v>28</v>
      </c>
      <c r="FJ17" s="22">
        <f t="shared" si="13"/>
        <v>28</v>
      </c>
      <c r="FK17" s="22">
        <f t="shared" si="13"/>
        <v>28</v>
      </c>
      <c r="FL17" s="22">
        <f t="shared" si="13"/>
        <v>24</v>
      </c>
      <c r="FM17" s="22">
        <f t="shared" si="13"/>
        <v>24</v>
      </c>
      <c r="FN17" s="22">
        <f t="shared" si="14"/>
        <v>24</v>
      </c>
      <c r="FO17" s="22">
        <f t="shared" si="14"/>
        <v>24</v>
      </c>
      <c r="FP17" s="22">
        <f t="shared" si="14"/>
        <v>24</v>
      </c>
      <c r="FQ17" s="22">
        <f t="shared" si="14"/>
        <v>24</v>
      </c>
      <c r="FR17" s="22">
        <f t="shared" si="14"/>
        <v>28</v>
      </c>
      <c r="FS17" s="22">
        <f t="shared" si="14"/>
        <v>28</v>
      </c>
      <c r="FT17" s="22">
        <f t="shared" si="14"/>
        <v>28</v>
      </c>
      <c r="FU17" s="22">
        <f t="shared" si="14"/>
        <v>28</v>
      </c>
      <c r="FV17" s="22">
        <f t="shared" si="14"/>
        <v>28</v>
      </c>
      <c r="FW17" s="22">
        <f t="shared" si="14"/>
        <v>28</v>
      </c>
      <c r="FX17" s="22">
        <f t="shared" si="15"/>
        <v>24</v>
      </c>
      <c r="FY17" s="22">
        <f t="shared" si="15"/>
        <v>24</v>
      </c>
      <c r="FZ17" s="22">
        <f t="shared" si="15"/>
        <v>24</v>
      </c>
      <c r="GA17" s="22">
        <f t="shared" si="15"/>
        <v>24</v>
      </c>
      <c r="GB17" s="22">
        <f t="shared" si="15"/>
        <v>24</v>
      </c>
      <c r="GC17" s="22">
        <f t="shared" si="15"/>
        <v>24</v>
      </c>
      <c r="GD17" s="22">
        <f t="shared" si="15"/>
        <v>28</v>
      </c>
      <c r="GE17" s="22">
        <f t="shared" si="15"/>
        <v>28</v>
      </c>
      <c r="GF17" s="22">
        <f t="shared" si="15"/>
        <v>28</v>
      </c>
      <c r="GG17" s="22">
        <f t="shared" si="15"/>
        <v>28</v>
      </c>
      <c r="GH17" s="22">
        <f t="shared" si="16"/>
        <v>28</v>
      </c>
      <c r="GI17" s="22">
        <f t="shared" si="16"/>
        <v>28</v>
      </c>
      <c r="GJ17" s="22">
        <f t="shared" si="16"/>
        <v>24</v>
      </c>
      <c r="GK17" s="22">
        <f t="shared" si="16"/>
        <v>24</v>
      </c>
      <c r="GL17" s="22">
        <f t="shared" si="16"/>
        <v>24</v>
      </c>
      <c r="GM17" s="22">
        <f t="shared" si="16"/>
        <v>24</v>
      </c>
      <c r="GN17" s="22">
        <f t="shared" si="16"/>
        <v>24</v>
      </c>
      <c r="GO17" s="22">
        <f t="shared" si="16"/>
        <v>24</v>
      </c>
      <c r="GP17" s="22">
        <f t="shared" si="16"/>
        <v>28</v>
      </c>
      <c r="GQ17" s="22">
        <f t="shared" si="16"/>
        <v>28</v>
      </c>
      <c r="GR17" s="22">
        <f t="shared" si="17"/>
        <v>28</v>
      </c>
      <c r="GS17" s="22">
        <f t="shared" si="17"/>
        <v>24</v>
      </c>
      <c r="GT17" s="102">
        <f t="shared" si="18"/>
        <v>72</v>
      </c>
    </row>
    <row r="18" spans="1:202" s="25" customFormat="1" x14ac:dyDescent="0.25">
      <c r="A18" s="24" t="s">
        <v>190</v>
      </c>
      <c r="B18" s="64">
        <v>151</v>
      </c>
      <c r="C18" s="64" t="s">
        <v>38</v>
      </c>
      <c r="D18" s="64"/>
      <c r="E18" s="94"/>
      <c r="F18" s="94"/>
      <c r="G18" s="94"/>
      <c r="H18" s="94">
        <v>360</v>
      </c>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3"/>
      <c r="AV18" s="92">
        <v>4</v>
      </c>
      <c r="AW18" s="92">
        <v>4</v>
      </c>
      <c r="AX18" s="92">
        <v>4</v>
      </c>
      <c r="AY18" s="92">
        <v>4</v>
      </c>
      <c r="AZ18" s="92">
        <v>4</v>
      </c>
      <c r="BA18" s="92">
        <v>4</v>
      </c>
      <c r="BB18" s="92"/>
      <c r="BC18" s="92"/>
      <c r="BD18" s="92"/>
      <c r="BE18" s="92"/>
      <c r="BF18" s="92"/>
      <c r="BG18" s="92"/>
      <c r="BH18" s="92">
        <v>4</v>
      </c>
      <c r="BI18" s="92">
        <v>4</v>
      </c>
      <c r="BJ18" s="92">
        <v>4</v>
      </c>
      <c r="BK18" s="92">
        <v>4</v>
      </c>
      <c r="BL18" s="92">
        <v>4</v>
      </c>
      <c r="BM18" s="92">
        <v>4</v>
      </c>
      <c r="BN18" s="92"/>
      <c r="BO18" s="92"/>
      <c r="BP18" s="92"/>
      <c r="BQ18" s="92"/>
      <c r="BR18" s="92"/>
      <c r="BS18" s="92"/>
      <c r="BT18" s="92">
        <v>4</v>
      </c>
      <c r="BU18" s="92">
        <v>4</v>
      </c>
      <c r="BV18" s="92">
        <v>4</v>
      </c>
      <c r="BW18" s="92">
        <v>4</v>
      </c>
      <c r="BX18" s="92">
        <v>4</v>
      </c>
      <c r="BY18" s="92">
        <v>4</v>
      </c>
      <c r="BZ18" s="92"/>
      <c r="CA18" s="92"/>
      <c r="CB18" s="92"/>
      <c r="CC18" s="92"/>
      <c r="CD18" s="92"/>
      <c r="CE18" s="92"/>
      <c r="CF18" s="92">
        <v>4</v>
      </c>
      <c r="CG18" s="92">
        <v>4</v>
      </c>
      <c r="CH18" s="92">
        <v>4</v>
      </c>
      <c r="CI18" s="92">
        <v>4</v>
      </c>
      <c r="CJ18" s="92">
        <v>4</v>
      </c>
      <c r="CK18" s="92">
        <v>4</v>
      </c>
      <c r="CL18" s="92"/>
      <c r="CM18" s="92"/>
      <c r="CN18" s="92"/>
      <c r="CO18" s="92"/>
      <c r="CP18" s="92"/>
      <c r="CQ18" s="92"/>
      <c r="CR18" s="92">
        <v>4</v>
      </c>
      <c r="CS18" s="92">
        <v>4</v>
      </c>
      <c r="CT18" s="92">
        <v>4</v>
      </c>
      <c r="CU18" s="92">
        <v>4</v>
      </c>
      <c r="CV18" s="92">
        <v>4</v>
      </c>
      <c r="CW18" s="92">
        <v>4</v>
      </c>
      <c r="CX18" s="92"/>
      <c r="CY18" s="92"/>
      <c r="CZ18" s="92"/>
      <c r="DA18" s="92"/>
      <c r="DB18" s="92"/>
      <c r="DC18" s="92"/>
      <c r="DD18" s="92">
        <v>4</v>
      </c>
      <c r="DE18" s="92">
        <v>4</v>
      </c>
      <c r="DF18" s="92">
        <v>4</v>
      </c>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f>SUM(AK18:AV18)</f>
        <v>4</v>
      </c>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f t="shared" ref="GP18:GR22" si="19">SUM(CR18:DD18)</f>
        <v>28</v>
      </c>
      <c r="GQ18" s="22">
        <f t="shared" si="19"/>
        <v>28</v>
      </c>
      <c r="GR18" s="22">
        <f t="shared" si="19"/>
        <v>28</v>
      </c>
      <c r="GS18" s="22"/>
      <c r="GT18" s="102"/>
    </row>
    <row r="19" spans="1:202" s="25" customFormat="1" x14ac:dyDescent="0.25">
      <c r="A19" s="24" t="s">
        <v>199</v>
      </c>
      <c r="B19" s="64">
        <v>236</v>
      </c>
      <c r="C19" s="64" t="s">
        <v>38</v>
      </c>
      <c r="D19" s="64"/>
      <c r="E19" s="94"/>
      <c r="F19" s="94"/>
      <c r="G19" s="94"/>
      <c r="H19" s="94">
        <v>360</v>
      </c>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3"/>
      <c r="AV19" s="92">
        <v>26</v>
      </c>
      <c r="AW19" s="92">
        <v>26</v>
      </c>
      <c r="AX19" s="92">
        <v>26</v>
      </c>
      <c r="AY19" s="92">
        <v>26</v>
      </c>
      <c r="AZ19" s="92">
        <v>26</v>
      </c>
      <c r="BA19" s="92">
        <v>26</v>
      </c>
      <c r="BB19" s="92"/>
      <c r="BC19" s="92"/>
      <c r="BD19" s="92"/>
      <c r="BE19" s="92"/>
      <c r="BF19" s="92"/>
      <c r="BG19" s="92"/>
      <c r="BH19" s="92">
        <v>26</v>
      </c>
      <c r="BI19" s="92">
        <v>26</v>
      </c>
      <c r="BJ19" s="92">
        <v>26</v>
      </c>
      <c r="BK19" s="92">
        <v>26</v>
      </c>
      <c r="BL19" s="92">
        <v>26</v>
      </c>
      <c r="BM19" s="92">
        <v>26</v>
      </c>
      <c r="BN19" s="92"/>
      <c r="BO19" s="92"/>
      <c r="BP19" s="92"/>
      <c r="BQ19" s="92"/>
      <c r="BR19" s="92"/>
      <c r="BS19" s="92"/>
      <c r="BT19" s="92">
        <v>26</v>
      </c>
      <c r="BU19" s="92">
        <v>26</v>
      </c>
      <c r="BV19" s="92">
        <v>26</v>
      </c>
      <c r="BW19" s="92">
        <v>26</v>
      </c>
      <c r="BX19" s="92">
        <v>26</v>
      </c>
      <c r="BY19" s="92">
        <v>26</v>
      </c>
      <c r="BZ19" s="92"/>
      <c r="CA19" s="92"/>
      <c r="CB19" s="92"/>
      <c r="CC19" s="92"/>
      <c r="CD19" s="92"/>
      <c r="CE19" s="92"/>
      <c r="CF19" s="92">
        <v>26</v>
      </c>
      <c r="CG19" s="92">
        <v>26</v>
      </c>
      <c r="CH19" s="92">
        <v>26</v>
      </c>
      <c r="CI19" s="92">
        <v>26</v>
      </c>
      <c r="CJ19" s="92">
        <v>26</v>
      </c>
      <c r="CK19" s="92">
        <v>26</v>
      </c>
      <c r="CL19" s="92"/>
      <c r="CM19" s="92"/>
      <c r="CN19" s="92"/>
      <c r="CO19" s="92"/>
      <c r="CP19" s="92"/>
      <c r="CQ19" s="92"/>
      <c r="CR19" s="92">
        <v>26</v>
      </c>
      <c r="CS19" s="92">
        <v>26</v>
      </c>
      <c r="CT19" s="92">
        <v>26</v>
      </c>
      <c r="CU19" s="92">
        <v>26</v>
      </c>
      <c r="CV19" s="92">
        <v>26</v>
      </c>
      <c r="CW19" s="92">
        <v>26</v>
      </c>
      <c r="CX19" s="92"/>
      <c r="CY19" s="92"/>
      <c r="CZ19" s="92"/>
      <c r="DA19" s="92"/>
      <c r="DB19" s="92"/>
      <c r="DC19" s="92"/>
      <c r="DD19" s="92">
        <v>26</v>
      </c>
      <c r="DE19" s="92">
        <v>26</v>
      </c>
      <c r="DF19" s="92">
        <v>26</v>
      </c>
      <c r="DG19" s="22">
        <f t="shared" ref="DG19:DP22" si="20">SUM(I19:T19)</f>
        <v>0</v>
      </c>
      <c r="DH19" s="22">
        <f t="shared" si="20"/>
        <v>0</v>
      </c>
      <c r="DI19" s="22">
        <f t="shared" si="20"/>
        <v>0</v>
      </c>
      <c r="DJ19" s="22">
        <f t="shared" si="20"/>
        <v>0</v>
      </c>
      <c r="DK19" s="22">
        <f t="shared" si="20"/>
        <v>0</v>
      </c>
      <c r="DL19" s="22">
        <f t="shared" si="20"/>
        <v>0</v>
      </c>
      <c r="DM19" s="22">
        <f t="shared" si="20"/>
        <v>0</v>
      </c>
      <c r="DN19" s="22">
        <f t="shared" si="20"/>
        <v>0</v>
      </c>
      <c r="DO19" s="22">
        <f t="shared" si="20"/>
        <v>0</v>
      </c>
      <c r="DP19" s="22">
        <f t="shared" si="20"/>
        <v>0</v>
      </c>
      <c r="DQ19" s="22">
        <f t="shared" ref="DQ19:DZ22" si="21">SUM(S19:AD19)</f>
        <v>0</v>
      </c>
      <c r="DR19" s="22">
        <f t="shared" si="21"/>
        <v>0</v>
      </c>
      <c r="DS19" s="22">
        <f t="shared" si="21"/>
        <v>0</v>
      </c>
      <c r="DT19" s="22">
        <f t="shared" si="21"/>
        <v>0</v>
      </c>
      <c r="DU19" s="22">
        <f t="shared" si="21"/>
        <v>0</v>
      </c>
      <c r="DV19" s="22">
        <f t="shared" si="21"/>
        <v>0</v>
      </c>
      <c r="DW19" s="22">
        <f t="shared" si="21"/>
        <v>0</v>
      </c>
      <c r="DX19" s="22">
        <f t="shared" si="21"/>
        <v>0</v>
      </c>
      <c r="DY19" s="22">
        <f t="shared" si="21"/>
        <v>0</v>
      </c>
      <c r="DZ19" s="22">
        <f t="shared" si="21"/>
        <v>0</v>
      </c>
      <c r="EA19" s="22">
        <f t="shared" ref="EA19:EH22" si="22">SUM(AC19:AN19)</f>
        <v>0</v>
      </c>
      <c r="EB19" s="22">
        <f t="shared" si="22"/>
        <v>0</v>
      </c>
      <c r="EC19" s="22">
        <f t="shared" si="22"/>
        <v>0</v>
      </c>
      <c r="ED19" s="22">
        <f t="shared" si="22"/>
        <v>0</v>
      </c>
      <c r="EE19" s="22">
        <f t="shared" si="22"/>
        <v>0</v>
      </c>
      <c r="EF19" s="22">
        <f t="shared" si="22"/>
        <v>0</v>
      </c>
      <c r="EG19" s="22">
        <f t="shared" si="22"/>
        <v>0</v>
      </c>
      <c r="EH19" s="22">
        <f t="shared" si="22"/>
        <v>0</v>
      </c>
      <c r="EI19" s="22">
        <f>SUM(AK19:AV19)</f>
        <v>26</v>
      </c>
      <c r="EJ19" s="22">
        <f t="shared" ref="EJ19:ES22" si="23">SUM(AL19:AX19)</f>
        <v>78</v>
      </c>
      <c r="EK19" s="22">
        <f t="shared" si="23"/>
        <v>104</v>
      </c>
      <c r="EL19" s="22">
        <f t="shared" si="23"/>
        <v>130</v>
      </c>
      <c r="EM19" s="22">
        <f t="shared" si="23"/>
        <v>156</v>
      </c>
      <c r="EN19" s="22">
        <f t="shared" si="23"/>
        <v>156</v>
      </c>
      <c r="EO19" s="22">
        <f t="shared" si="23"/>
        <v>156</v>
      </c>
      <c r="EP19" s="22">
        <f t="shared" si="23"/>
        <v>156</v>
      </c>
      <c r="EQ19" s="22">
        <f t="shared" si="23"/>
        <v>156</v>
      </c>
      <c r="ER19" s="22">
        <f t="shared" si="23"/>
        <v>156</v>
      </c>
      <c r="ES19" s="22">
        <f t="shared" si="23"/>
        <v>156</v>
      </c>
      <c r="ET19" s="22">
        <f t="shared" ref="ET19:FC22" si="24">SUM(AV19:BH19)</f>
        <v>182</v>
      </c>
      <c r="EU19" s="22">
        <f t="shared" si="24"/>
        <v>182</v>
      </c>
      <c r="EV19" s="22">
        <f t="shared" si="24"/>
        <v>182</v>
      </c>
      <c r="EW19" s="22">
        <f t="shared" si="24"/>
        <v>182</v>
      </c>
      <c r="EX19" s="22">
        <f t="shared" si="24"/>
        <v>182</v>
      </c>
      <c r="EY19" s="22">
        <f t="shared" si="24"/>
        <v>182</v>
      </c>
      <c r="EZ19" s="22">
        <f t="shared" si="24"/>
        <v>156</v>
      </c>
      <c r="FA19" s="22">
        <f t="shared" si="24"/>
        <v>156</v>
      </c>
      <c r="FB19" s="22">
        <f t="shared" si="24"/>
        <v>156</v>
      </c>
      <c r="FC19" s="22">
        <f t="shared" si="24"/>
        <v>156</v>
      </c>
      <c r="FD19" s="22">
        <f t="shared" ref="FD19:FM22" si="25">SUM(BF19:BR19)</f>
        <v>156</v>
      </c>
      <c r="FE19" s="22">
        <f t="shared" si="25"/>
        <v>156</v>
      </c>
      <c r="FF19" s="22">
        <f t="shared" si="25"/>
        <v>182</v>
      </c>
      <c r="FG19" s="22">
        <f t="shared" si="25"/>
        <v>182</v>
      </c>
      <c r="FH19" s="22">
        <f t="shared" si="25"/>
        <v>182</v>
      </c>
      <c r="FI19" s="22">
        <f t="shared" si="25"/>
        <v>182</v>
      </c>
      <c r="FJ19" s="22">
        <f t="shared" si="25"/>
        <v>182</v>
      </c>
      <c r="FK19" s="22">
        <f t="shared" si="25"/>
        <v>182</v>
      </c>
      <c r="FL19" s="22">
        <f t="shared" si="25"/>
        <v>156</v>
      </c>
      <c r="FM19" s="22">
        <f t="shared" si="25"/>
        <v>156</v>
      </c>
      <c r="FN19" s="22">
        <f t="shared" ref="FN19:FW22" si="26">SUM(BP19:CB19)</f>
        <v>156</v>
      </c>
      <c r="FO19" s="22">
        <f t="shared" si="26"/>
        <v>156</v>
      </c>
      <c r="FP19" s="22">
        <f t="shared" si="26"/>
        <v>156</v>
      </c>
      <c r="FQ19" s="22">
        <f t="shared" si="26"/>
        <v>156</v>
      </c>
      <c r="FR19" s="22">
        <f t="shared" si="26"/>
        <v>182</v>
      </c>
      <c r="FS19" s="22">
        <f t="shared" si="26"/>
        <v>182</v>
      </c>
      <c r="FT19" s="22">
        <f t="shared" si="26"/>
        <v>182</v>
      </c>
      <c r="FU19" s="22">
        <f t="shared" si="26"/>
        <v>182</v>
      </c>
      <c r="FV19" s="22">
        <f t="shared" si="26"/>
        <v>182</v>
      </c>
      <c r="FW19" s="22">
        <f t="shared" si="26"/>
        <v>182</v>
      </c>
      <c r="FX19" s="22">
        <f t="shared" ref="FX19:GG22" si="27">SUM(BZ19:CL19)</f>
        <v>156</v>
      </c>
      <c r="FY19" s="22">
        <f t="shared" si="27"/>
        <v>156</v>
      </c>
      <c r="FZ19" s="22">
        <f t="shared" si="27"/>
        <v>156</v>
      </c>
      <c r="GA19" s="22">
        <f t="shared" si="27"/>
        <v>156</v>
      </c>
      <c r="GB19" s="22">
        <f t="shared" si="27"/>
        <v>156</v>
      </c>
      <c r="GC19" s="22">
        <f t="shared" si="27"/>
        <v>156</v>
      </c>
      <c r="GD19" s="22">
        <f t="shared" si="27"/>
        <v>182</v>
      </c>
      <c r="GE19" s="22">
        <f t="shared" si="27"/>
        <v>182</v>
      </c>
      <c r="GF19" s="22">
        <f t="shared" si="27"/>
        <v>182</v>
      </c>
      <c r="GG19" s="22">
        <f t="shared" si="27"/>
        <v>182</v>
      </c>
      <c r="GH19" s="22">
        <f t="shared" ref="GH19:GO22" si="28">SUM(CJ19:CV19)</f>
        <v>182</v>
      </c>
      <c r="GI19" s="22">
        <f t="shared" si="28"/>
        <v>182</v>
      </c>
      <c r="GJ19" s="22">
        <f t="shared" si="28"/>
        <v>156</v>
      </c>
      <c r="GK19" s="22">
        <f t="shared" si="28"/>
        <v>156</v>
      </c>
      <c r="GL19" s="22">
        <f t="shared" si="28"/>
        <v>156</v>
      </c>
      <c r="GM19" s="22">
        <f t="shared" si="28"/>
        <v>156</v>
      </c>
      <c r="GN19" s="22">
        <f t="shared" si="28"/>
        <v>156</v>
      </c>
      <c r="GO19" s="22">
        <f t="shared" si="28"/>
        <v>156</v>
      </c>
      <c r="GP19" s="22">
        <f t="shared" si="19"/>
        <v>182</v>
      </c>
      <c r="GQ19" s="22">
        <f t="shared" si="19"/>
        <v>182</v>
      </c>
      <c r="GR19" s="22">
        <f t="shared" si="19"/>
        <v>182</v>
      </c>
      <c r="GS19" s="22">
        <f>SUM(CU19:DG19)</f>
        <v>156</v>
      </c>
      <c r="GT19" s="102">
        <f>SUM(I19:CE19)</f>
        <v>468</v>
      </c>
    </row>
    <row r="20" spans="1:202" s="25" customFormat="1" x14ac:dyDescent="0.25">
      <c r="A20" s="24" t="s">
        <v>191</v>
      </c>
      <c r="B20" s="64">
        <v>15</v>
      </c>
      <c r="C20" s="64" t="s">
        <v>38</v>
      </c>
      <c r="D20" s="64"/>
      <c r="E20" s="94"/>
      <c r="F20" s="94"/>
      <c r="G20" s="94"/>
      <c r="H20" s="94">
        <v>120</v>
      </c>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v>25</v>
      </c>
      <c r="AT20" s="92">
        <v>25</v>
      </c>
      <c r="AU20" s="92">
        <v>25</v>
      </c>
      <c r="AV20" s="92">
        <v>25</v>
      </c>
      <c r="AW20" s="92">
        <v>25</v>
      </c>
      <c r="AX20" s="92">
        <v>25</v>
      </c>
      <c r="AY20" s="92">
        <v>25</v>
      </c>
      <c r="AZ20" s="92">
        <v>25</v>
      </c>
      <c r="BA20" s="92">
        <v>25</v>
      </c>
      <c r="BB20" s="92">
        <v>25</v>
      </c>
      <c r="BC20" s="92">
        <v>25</v>
      </c>
      <c r="BD20" s="92">
        <v>25</v>
      </c>
      <c r="BE20" s="92">
        <v>25</v>
      </c>
      <c r="BF20" s="92">
        <v>25</v>
      </c>
      <c r="BG20" s="92">
        <v>25</v>
      </c>
      <c r="BH20" s="92">
        <v>25</v>
      </c>
      <c r="BI20" s="92">
        <v>25</v>
      </c>
      <c r="BJ20" s="92">
        <v>25</v>
      </c>
      <c r="BK20" s="92">
        <v>25</v>
      </c>
      <c r="BL20" s="92">
        <v>25</v>
      </c>
      <c r="BM20" s="92">
        <v>25</v>
      </c>
      <c r="BN20" s="92">
        <v>25</v>
      </c>
      <c r="BO20" s="92">
        <v>25</v>
      </c>
      <c r="BP20" s="92">
        <v>25</v>
      </c>
      <c r="BQ20" s="92">
        <v>25</v>
      </c>
      <c r="BR20" s="92">
        <v>25</v>
      </c>
      <c r="BS20" s="92">
        <v>25</v>
      </c>
      <c r="BT20" s="92">
        <v>25</v>
      </c>
      <c r="BU20" s="92">
        <v>25</v>
      </c>
      <c r="BV20" s="92">
        <v>25</v>
      </c>
      <c r="BW20" s="92">
        <v>25</v>
      </c>
      <c r="BX20" s="92">
        <v>25</v>
      </c>
      <c r="BY20" s="92">
        <v>25</v>
      </c>
      <c r="BZ20" s="92">
        <v>25</v>
      </c>
      <c r="CA20" s="92">
        <v>25</v>
      </c>
      <c r="CB20" s="92">
        <v>25</v>
      </c>
      <c r="CC20" s="92">
        <v>25</v>
      </c>
      <c r="CD20" s="92">
        <v>25</v>
      </c>
      <c r="CE20" s="92">
        <v>25</v>
      </c>
      <c r="CF20" s="92">
        <v>25</v>
      </c>
      <c r="CG20" s="92">
        <v>25</v>
      </c>
      <c r="CH20" s="92">
        <v>25</v>
      </c>
      <c r="CI20" s="92">
        <v>25</v>
      </c>
      <c r="CJ20" s="92">
        <v>25</v>
      </c>
      <c r="CK20" s="92">
        <v>25</v>
      </c>
      <c r="CL20" s="92">
        <v>25</v>
      </c>
      <c r="CM20" s="92">
        <v>25</v>
      </c>
      <c r="CN20" s="92">
        <v>25</v>
      </c>
      <c r="CO20" s="92">
        <v>25</v>
      </c>
      <c r="CP20" s="92">
        <v>25</v>
      </c>
      <c r="CQ20" s="92">
        <v>25</v>
      </c>
      <c r="CR20" s="92">
        <v>25</v>
      </c>
      <c r="CS20" s="92">
        <v>25</v>
      </c>
      <c r="CT20" s="92">
        <v>25</v>
      </c>
      <c r="CU20" s="92">
        <v>25</v>
      </c>
      <c r="CV20" s="92">
        <v>25</v>
      </c>
      <c r="CW20" s="92">
        <v>25</v>
      </c>
      <c r="CX20" s="92">
        <v>25</v>
      </c>
      <c r="CY20" s="92">
        <v>25</v>
      </c>
      <c r="CZ20" s="92">
        <v>25</v>
      </c>
      <c r="DA20" s="92">
        <v>25</v>
      </c>
      <c r="DB20" s="92">
        <v>25</v>
      </c>
      <c r="DC20" s="92">
        <v>25</v>
      </c>
      <c r="DD20" s="92">
        <v>25</v>
      </c>
      <c r="DE20" s="92">
        <v>25</v>
      </c>
      <c r="DF20" s="92">
        <v>25</v>
      </c>
      <c r="DG20" s="22">
        <f t="shared" si="20"/>
        <v>0</v>
      </c>
      <c r="DH20" s="22">
        <f t="shared" si="20"/>
        <v>0</v>
      </c>
      <c r="DI20" s="22">
        <f t="shared" si="20"/>
        <v>0</v>
      </c>
      <c r="DJ20" s="22">
        <f t="shared" si="20"/>
        <v>0</v>
      </c>
      <c r="DK20" s="22">
        <f t="shared" si="20"/>
        <v>0</v>
      </c>
      <c r="DL20" s="22">
        <f t="shared" si="20"/>
        <v>0</v>
      </c>
      <c r="DM20" s="22">
        <f t="shared" si="20"/>
        <v>0</v>
      </c>
      <c r="DN20" s="22">
        <f t="shared" si="20"/>
        <v>0</v>
      </c>
      <c r="DO20" s="22">
        <f t="shared" si="20"/>
        <v>0</v>
      </c>
      <c r="DP20" s="22">
        <f t="shared" si="20"/>
        <v>0</v>
      </c>
      <c r="DQ20" s="22">
        <f t="shared" si="21"/>
        <v>0</v>
      </c>
      <c r="DR20" s="22">
        <f t="shared" si="21"/>
        <v>0</v>
      </c>
      <c r="DS20" s="22">
        <f t="shared" si="21"/>
        <v>0</v>
      </c>
      <c r="DT20" s="22">
        <f t="shared" si="21"/>
        <v>0</v>
      </c>
      <c r="DU20" s="22">
        <f t="shared" si="21"/>
        <v>0</v>
      </c>
      <c r="DV20" s="22">
        <f t="shared" si="21"/>
        <v>0</v>
      </c>
      <c r="DW20" s="22">
        <f t="shared" si="21"/>
        <v>0</v>
      </c>
      <c r="DX20" s="22">
        <f t="shared" si="21"/>
        <v>0</v>
      </c>
      <c r="DY20" s="22">
        <f t="shared" si="21"/>
        <v>0</v>
      </c>
      <c r="DZ20" s="22">
        <f t="shared" si="21"/>
        <v>0</v>
      </c>
      <c r="EA20" s="22">
        <f t="shared" si="22"/>
        <v>0</v>
      </c>
      <c r="EB20" s="22">
        <f t="shared" si="22"/>
        <v>0</v>
      </c>
      <c r="EC20" s="22">
        <f t="shared" si="22"/>
        <v>0</v>
      </c>
      <c r="ED20" s="22">
        <f t="shared" si="22"/>
        <v>0</v>
      </c>
      <c r="EE20" s="22">
        <f t="shared" si="22"/>
        <v>0</v>
      </c>
      <c r="EF20" s="22">
        <f t="shared" si="22"/>
        <v>25</v>
      </c>
      <c r="EG20" s="22">
        <f t="shared" si="22"/>
        <v>50</v>
      </c>
      <c r="EH20" s="22">
        <f t="shared" si="22"/>
        <v>75</v>
      </c>
      <c r="EI20" s="22">
        <f>SUM(AK20:AV20)</f>
        <v>100</v>
      </c>
      <c r="EJ20" s="22">
        <f t="shared" si="23"/>
        <v>150</v>
      </c>
      <c r="EK20" s="22">
        <f t="shared" si="23"/>
        <v>175</v>
      </c>
      <c r="EL20" s="22">
        <f t="shared" si="23"/>
        <v>200</v>
      </c>
      <c r="EM20" s="22">
        <f t="shared" si="23"/>
        <v>225</v>
      </c>
      <c r="EN20" s="22">
        <f t="shared" si="23"/>
        <v>250</v>
      </c>
      <c r="EO20" s="22">
        <f t="shared" si="23"/>
        <v>275</v>
      </c>
      <c r="EP20" s="22">
        <f t="shared" si="23"/>
        <v>300</v>
      </c>
      <c r="EQ20" s="22">
        <f t="shared" si="23"/>
        <v>325</v>
      </c>
      <c r="ER20" s="22">
        <f t="shared" si="23"/>
        <v>325</v>
      </c>
      <c r="ES20" s="22">
        <f t="shared" si="23"/>
        <v>325</v>
      </c>
      <c r="ET20" s="22">
        <f t="shared" si="24"/>
        <v>325</v>
      </c>
      <c r="EU20" s="22">
        <f t="shared" si="24"/>
        <v>325</v>
      </c>
      <c r="EV20" s="22">
        <f t="shared" si="24"/>
        <v>325</v>
      </c>
      <c r="EW20" s="22">
        <f t="shared" si="24"/>
        <v>325</v>
      </c>
      <c r="EX20" s="22">
        <f t="shared" si="24"/>
        <v>325</v>
      </c>
      <c r="EY20" s="22">
        <f t="shared" si="24"/>
        <v>325</v>
      </c>
      <c r="EZ20" s="22">
        <f t="shared" si="24"/>
        <v>325</v>
      </c>
      <c r="FA20" s="22">
        <f t="shared" si="24"/>
        <v>325</v>
      </c>
      <c r="FB20" s="22">
        <f t="shared" si="24"/>
        <v>325</v>
      </c>
      <c r="FC20" s="22">
        <f t="shared" si="24"/>
        <v>325</v>
      </c>
      <c r="FD20" s="22">
        <f t="shared" si="25"/>
        <v>325</v>
      </c>
      <c r="FE20" s="22">
        <f t="shared" si="25"/>
        <v>325</v>
      </c>
      <c r="FF20" s="22">
        <f t="shared" si="25"/>
        <v>325</v>
      </c>
      <c r="FG20" s="22">
        <f t="shared" si="25"/>
        <v>325</v>
      </c>
      <c r="FH20" s="22">
        <f t="shared" si="25"/>
        <v>325</v>
      </c>
      <c r="FI20" s="22">
        <f t="shared" si="25"/>
        <v>325</v>
      </c>
      <c r="FJ20" s="22">
        <f t="shared" si="25"/>
        <v>325</v>
      </c>
      <c r="FK20" s="22">
        <f t="shared" si="25"/>
        <v>325</v>
      </c>
      <c r="FL20" s="22">
        <f t="shared" si="25"/>
        <v>325</v>
      </c>
      <c r="FM20" s="22">
        <f t="shared" si="25"/>
        <v>325</v>
      </c>
      <c r="FN20" s="22">
        <f t="shared" si="26"/>
        <v>325</v>
      </c>
      <c r="FO20" s="22">
        <f t="shared" si="26"/>
        <v>325</v>
      </c>
      <c r="FP20" s="22">
        <f t="shared" si="26"/>
        <v>325</v>
      </c>
      <c r="FQ20" s="22">
        <f t="shared" si="26"/>
        <v>325</v>
      </c>
      <c r="FR20" s="22">
        <f t="shared" si="26"/>
        <v>325</v>
      </c>
      <c r="FS20" s="22">
        <f t="shared" si="26"/>
        <v>325</v>
      </c>
      <c r="FT20" s="22">
        <f t="shared" si="26"/>
        <v>325</v>
      </c>
      <c r="FU20" s="22">
        <f t="shared" si="26"/>
        <v>325</v>
      </c>
      <c r="FV20" s="22">
        <f t="shared" si="26"/>
        <v>325</v>
      </c>
      <c r="FW20" s="22">
        <f t="shared" si="26"/>
        <v>325</v>
      </c>
      <c r="FX20" s="22">
        <f t="shared" si="27"/>
        <v>325</v>
      </c>
      <c r="FY20" s="22">
        <f t="shared" si="27"/>
        <v>325</v>
      </c>
      <c r="FZ20" s="22">
        <f t="shared" si="27"/>
        <v>325</v>
      </c>
      <c r="GA20" s="22">
        <f t="shared" si="27"/>
        <v>325</v>
      </c>
      <c r="GB20" s="22">
        <f t="shared" si="27"/>
        <v>325</v>
      </c>
      <c r="GC20" s="22">
        <f t="shared" si="27"/>
        <v>325</v>
      </c>
      <c r="GD20" s="22">
        <f t="shared" si="27"/>
        <v>325</v>
      </c>
      <c r="GE20" s="22">
        <f t="shared" si="27"/>
        <v>325</v>
      </c>
      <c r="GF20" s="22">
        <f t="shared" si="27"/>
        <v>325</v>
      </c>
      <c r="GG20" s="22">
        <f t="shared" si="27"/>
        <v>325</v>
      </c>
      <c r="GH20" s="22">
        <f t="shared" si="28"/>
        <v>325</v>
      </c>
      <c r="GI20" s="22">
        <f t="shared" si="28"/>
        <v>325</v>
      </c>
      <c r="GJ20" s="22">
        <f t="shared" si="28"/>
        <v>325</v>
      </c>
      <c r="GK20" s="22">
        <f t="shared" si="28"/>
        <v>325</v>
      </c>
      <c r="GL20" s="22">
        <f t="shared" si="28"/>
        <v>325</v>
      </c>
      <c r="GM20" s="22">
        <f t="shared" si="28"/>
        <v>325</v>
      </c>
      <c r="GN20" s="22">
        <f t="shared" si="28"/>
        <v>325</v>
      </c>
      <c r="GO20" s="22">
        <f t="shared" si="28"/>
        <v>325</v>
      </c>
      <c r="GP20" s="22">
        <f t="shared" si="19"/>
        <v>325</v>
      </c>
      <c r="GQ20" s="22">
        <f t="shared" si="19"/>
        <v>325</v>
      </c>
      <c r="GR20" s="22">
        <f t="shared" si="19"/>
        <v>325</v>
      </c>
      <c r="GS20" s="22">
        <f>SUM(CU20:DG20)</f>
        <v>300</v>
      </c>
      <c r="GT20" s="102">
        <f>SUM(I20:CE20)</f>
        <v>975</v>
      </c>
    </row>
    <row r="21" spans="1:202" s="25" customFormat="1" x14ac:dyDescent="0.25">
      <c r="A21" s="24" t="s">
        <v>194</v>
      </c>
      <c r="B21" s="64">
        <v>148</v>
      </c>
      <c r="C21" s="64" t="s">
        <v>38</v>
      </c>
      <c r="D21" s="64"/>
      <c r="E21" s="94"/>
      <c r="F21" s="94"/>
      <c r="G21" s="94"/>
      <c r="H21" s="94">
        <v>120</v>
      </c>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v>1</v>
      </c>
      <c r="AT21" s="92">
        <v>1</v>
      </c>
      <c r="AU21" s="92">
        <v>1</v>
      </c>
      <c r="AV21" s="92">
        <v>1</v>
      </c>
      <c r="AW21" s="92">
        <v>1</v>
      </c>
      <c r="AX21" s="92">
        <v>1</v>
      </c>
      <c r="AY21" s="92">
        <v>1</v>
      </c>
      <c r="AZ21" s="92">
        <v>1</v>
      </c>
      <c r="BA21" s="92">
        <v>1</v>
      </c>
      <c r="BB21" s="92">
        <v>1</v>
      </c>
      <c r="BC21" s="92">
        <v>1</v>
      </c>
      <c r="BD21" s="92">
        <v>1</v>
      </c>
      <c r="BE21" s="92">
        <v>1</v>
      </c>
      <c r="BF21" s="92">
        <v>1</v>
      </c>
      <c r="BG21" s="92">
        <v>1</v>
      </c>
      <c r="BH21" s="92">
        <v>1</v>
      </c>
      <c r="BI21" s="92">
        <v>1</v>
      </c>
      <c r="BJ21" s="92">
        <v>1</v>
      </c>
      <c r="BK21" s="92">
        <v>1</v>
      </c>
      <c r="BL21" s="92">
        <v>1</v>
      </c>
      <c r="BM21" s="92">
        <v>1</v>
      </c>
      <c r="BN21" s="92">
        <v>1</v>
      </c>
      <c r="BO21" s="92">
        <v>1</v>
      </c>
      <c r="BP21" s="92">
        <v>1</v>
      </c>
      <c r="BQ21" s="92">
        <v>1</v>
      </c>
      <c r="BR21" s="92">
        <v>1</v>
      </c>
      <c r="BS21" s="92">
        <v>1</v>
      </c>
      <c r="BT21" s="92">
        <v>1</v>
      </c>
      <c r="BU21" s="92">
        <v>1</v>
      </c>
      <c r="BV21" s="92">
        <v>1</v>
      </c>
      <c r="BW21" s="92">
        <v>1</v>
      </c>
      <c r="BX21" s="92">
        <v>1</v>
      </c>
      <c r="BY21" s="92">
        <v>1</v>
      </c>
      <c r="BZ21" s="92">
        <v>1</v>
      </c>
      <c r="CA21" s="92">
        <v>1</v>
      </c>
      <c r="CB21" s="92">
        <v>1</v>
      </c>
      <c r="CC21" s="92">
        <v>1</v>
      </c>
      <c r="CD21" s="92">
        <v>1</v>
      </c>
      <c r="CE21" s="92">
        <v>1</v>
      </c>
      <c r="CF21" s="92">
        <v>1</v>
      </c>
      <c r="CG21" s="92">
        <v>1</v>
      </c>
      <c r="CH21" s="92">
        <v>1</v>
      </c>
      <c r="CI21" s="92">
        <v>1</v>
      </c>
      <c r="CJ21" s="92">
        <v>1</v>
      </c>
      <c r="CK21" s="92">
        <v>1</v>
      </c>
      <c r="CL21" s="92">
        <v>1</v>
      </c>
      <c r="CM21" s="92">
        <v>1</v>
      </c>
      <c r="CN21" s="92">
        <v>1</v>
      </c>
      <c r="CO21" s="92">
        <v>1</v>
      </c>
      <c r="CP21" s="92">
        <v>1</v>
      </c>
      <c r="CQ21" s="92">
        <v>1</v>
      </c>
      <c r="CR21" s="92">
        <v>1</v>
      </c>
      <c r="CS21" s="92">
        <v>1</v>
      </c>
      <c r="CT21" s="92">
        <v>1</v>
      </c>
      <c r="CU21" s="92">
        <v>1</v>
      </c>
      <c r="CV21" s="92">
        <v>1</v>
      </c>
      <c r="CW21" s="92">
        <v>1</v>
      </c>
      <c r="CX21" s="92">
        <v>1</v>
      </c>
      <c r="CY21" s="92">
        <v>1</v>
      </c>
      <c r="CZ21" s="92">
        <v>1</v>
      </c>
      <c r="DA21" s="92">
        <v>1</v>
      </c>
      <c r="DB21" s="92">
        <v>1</v>
      </c>
      <c r="DC21" s="92">
        <v>1</v>
      </c>
      <c r="DD21" s="92">
        <v>1</v>
      </c>
      <c r="DE21" s="92">
        <v>1</v>
      </c>
      <c r="DF21" s="92">
        <v>1</v>
      </c>
      <c r="DG21" s="22">
        <f t="shared" si="20"/>
        <v>0</v>
      </c>
      <c r="DH21" s="22">
        <f t="shared" si="20"/>
        <v>0</v>
      </c>
      <c r="DI21" s="22">
        <f t="shared" si="20"/>
        <v>0</v>
      </c>
      <c r="DJ21" s="22">
        <f t="shared" si="20"/>
        <v>0</v>
      </c>
      <c r="DK21" s="22">
        <f t="shared" si="20"/>
        <v>0</v>
      </c>
      <c r="DL21" s="22">
        <f t="shared" si="20"/>
        <v>0</v>
      </c>
      <c r="DM21" s="22">
        <f t="shared" si="20"/>
        <v>0</v>
      </c>
      <c r="DN21" s="22">
        <f t="shared" si="20"/>
        <v>0</v>
      </c>
      <c r="DO21" s="22">
        <f t="shared" si="20"/>
        <v>0</v>
      </c>
      <c r="DP21" s="22">
        <f t="shared" si="20"/>
        <v>0</v>
      </c>
      <c r="DQ21" s="22">
        <f t="shared" si="21"/>
        <v>0</v>
      </c>
      <c r="DR21" s="22">
        <f t="shared" si="21"/>
        <v>0</v>
      </c>
      <c r="DS21" s="22">
        <f t="shared" si="21"/>
        <v>0</v>
      </c>
      <c r="DT21" s="22">
        <f t="shared" si="21"/>
        <v>0</v>
      </c>
      <c r="DU21" s="22">
        <f t="shared" si="21"/>
        <v>0</v>
      </c>
      <c r="DV21" s="22">
        <f t="shared" si="21"/>
        <v>0</v>
      </c>
      <c r="DW21" s="22">
        <f t="shared" si="21"/>
        <v>0</v>
      </c>
      <c r="DX21" s="22">
        <f t="shared" si="21"/>
        <v>0</v>
      </c>
      <c r="DY21" s="22">
        <f t="shared" si="21"/>
        <v>0</v>
      </c>
      <c r="DZ21" s="22">
        <f t="shared" si="21"/>
        <v>0</v>
      </c>
      <c r="EA21" s="22">
        <f t="shared" si="22"/>
        <v>0</v>
      </c>
      <c r="EB21" s="22">
        <f t="shared" si="22"/>
        <v>0</v>
      </c>
      <c r="EC21" s="22">
        <f t="shared" si="22"/>
        <v>0</v>
      </c>
      <c r="ED21" s="22">
        <f t="shared" si="22"/>
        <v>0</v>
      </c>
      <c r="EE21" s="22">
        <f t="shared" si="22"/>
        <v>0</v>
      </c>
      <c r="EF21" s="22">
        <f t="shared" si="22"/>
        <v>1</v>
      </c>
      <c r="EG21" s="22">
        <f t="shared" si="22"/>
        <v>2</v>
      </c>
      <c r="EH21" s="22">
        <f t="shared" si="22"/>
        <v>3</v>
      </c>
      <c r="EI21" s="22">
        <f>SUM(AK21:AV21)</f>
        <v>4</v>
      </c>
      <c r="EJ21" s="22">
        <f t="shared" si="23"/>
        <v>6</v>
      </c>
      <c r="EK21" s="22">
        <f t="shared" si="23"/>
        <v>7</v>
      </c>
      <c r="EL21" s="22">
        <f t="shared" si="23"/>
        <v>8</v>
      </c>
      <c r="EM21" s="22">
        <f t="shared" si="23"/>
        <v>9</v>
      </c>
      <c r="EN21" s="22">
        <f t="shared" si="23"/>
        <v>10</v>
      </c>
      <c r="EO21" s="22">
        <f t="shared" si="23"/>
        <v>11</v>
      </c>
      <c r="EP21" s="22">
        <f t="shared" si="23"/>
        <v>12</v>
      </c>
      <c r="EQ21" s="22">
        <f t="shared" si="23"/>
        <v>13</v>
      </c>
      <c r="ER21" s="22">
        <f t="shared" si="23"/>
        <v>13</v>
      </c>
      <c r="ES21" s="22">
        <f t="shared" si="23"/>
        <v>13</v>
      </c>
      <c r="ET21" s="22">
        <f t="shared" si="24"/>
        <v>13</v>
      </c>
      <c r="EU21" s="22">
        <f t="shared" si="24"/>
        <v>13</v>
      </c>
      <c r="EV21" s="22">
        <f t="shared" si="24"/>
        <v>13</v>
      </c>
      <c r="EW21" s="22">
        <f t="shared" si="24"/>
        <v>13</v>
      </c>
      <c r="EX21" s="22">
        <f t="shared" si="24"/>
        <v>13</v>
      </c>
      <c r="EY21" s="22">
        <f t="shared" si="24"/>
        <v>13</v>
      </c>
      <c r="EZ21" s="22">
        <f t="shared" si="24"/>
        <v>13</v>
      </c>
      <c r="FA21" s="22">
        <f t="shared" si="24"/>
        <v>13</v>
      </c>
      <c r="FB21" s="22">
        <f t="shared" si="24"/>
        <v>13</v>
      </c>
      <c r="FC21" s="22">
        <f t="shared" si="24"/>
        <v>13</v>
      </c>
      <c r="FD21" s="22">
        <f t="shared" si="25"/>
        <v>13</v>
      </c>
      <c r="FE21" s="22">
        <f t="shared" si="25"/>
        <v>13</v>
      </c>
      <c r="FF21" s="22">
        <f t="shared" si="25"/>
        <v>13</v>
      </c>
      <c r="FG21" s="22">
        <f t="shared" si="25"/>
        <v>13</v>
      </c>
      <c r="FH21" s="22">
        <f t="shared" si="25"/>
        <v>13</v>
      </c>
      <c r="FI21" s="22">
        <f t="shared" si="25"/>
        <v>13</v>
      </c>
      <c r="FJ21" s="22">
        <f t="shared" si="25"/>
        <v>13</v>
      </c>
      <c r="FK21" s="22">
        <f t="shared" si="25"/>
        <v>13</v>
      </c>
      <c r="FL21" s="22">
        <f t="shared" si="25"/>
        <v>13</v>
      </c>
      <c r="FM21" s="22">
        <f t="shared" si="25"/>
        <v>13</v>
      </c>
      <c r="FN21" s="22">
        <f t="shared" si="26"/>
        <v>13</v>
      </c>
      <c r="FO21" s="22">
        <f t="shared" si="26"/>
        <v>13</v>
      </c>
      <c r="FP21" s="22">
        <f t="shared" si="26"/>
        <v>13</v>
      </c>
      <c r="FQ21" s="22">
        <f t="shared" si="26"/>
        <v>13</v>
      </c>
      <c r="FR21" s="22">
        <f t="shared" si="26"/>
        <v>13</v>
      </c>
      <c r="FS21" s="22">
        <f t="shared" si="26"/>
        <v>13</v>
      </c>
      <c r="FT21" s="22">
        <f t="shared" si="26"/>
        <v>13</v>
      </c>
      <c r="FU21" s="22">
        <f t="shared" si="26"/>
        <v>13</v>
      </c>
      <c r="FV21" s="22">
        <f t="shared" si="26"/>
        <v>13</v>
      </c>
      <c r="FW21" s="22">
        <f t="shared" si="26"/>
        <v>13</v>
      </c>
      <c r="FX21" s="22">
        <f t="shared" si="27"/>
        <v>13</v>
      </c>
      <c r="FY21" s="22">
        <f t="shared" si="27"/>
        <v>13</v>
      </c>
      <c r="FZ21" s="22">
        <f t="shared" si="27"/>
        <v>13</v>
      </c>
      <c r="GA21" s="22">
        <f t="shared" si="27"/>
        <v>13</v>
      </c>
      <c r="GB21" s="22">
        <f t="shared" si="27"/>
        <v>13</v>
      </c>
      <c r="GC21" s="22">
        <f t="shared" si="27"/>
        <v>13</v>
      </c>
      <c r="GD21" s="22">
        <f t="shared" si="27"/>
        <v>13</v>
      </c>
      <c r="GE21" s="22">
        <f t="shared" si="27"/>
        <v>13</v>
      </c>
      <c r="GF21" s="22">
        <f t="shared" si="27"/>
        <v>13</v>
      </c>
      <c r="GG21" s="22">
        <f t="shared" si="27"/>
        <v>13</v>
      </c>
      <c r="GH21" s="22">
        <f t="shared" si="28"/>
        <v>13</v>
      </c>
      <c r="GI21" s="22">
        <f t="shared" si="28"/>
        <v>13</v>
      </c>
      <c r="GJ21" s="22">
        <f t="shared" si="28"/>
        <v>13</v>
      </c>
      <c r="GK21" s="22">
        <f t="shared" si="28"/>
        <v>13</v>
      </c>
      <c r="GL21" s="22">
        <f t="shared" si="28"/>
        <v>13</v>
      </c>
      <c r="GM21" s="22">
        <f t="shared" si="28"/>
        <v>13</v>
      </c>
      <c r="GN21" s="22">
        <f t="shared" si="28"/>
        <v>13</v>
      </c>
      <c r="GO21" s="22">
        <f t="shared" si="28"/>
        <v>13</v>
      </c>
      <c r="GP21" s="22">
        <f t="shared" si="19"/>
        <v>13</v>
      </c>
      <c r="GQ21" s="22">
        <f t="shared" si="19"/>
        <v>13</v>
      </c>
      <c r="GR21" s="22">
        <f t="shared" si="19"/>
        <v>13</v>
      </c>
      <c r="GS21" s="22">
        <f>SUM(CU21:DG21)</f>
        <v>12</v>
      </c>
      <c r="GT21" s="102">
        <f>SUM(I21:CE21)</f>
        <v>39</v>
      </c>
    </row>
    <row r="22" spans="1:202" s="25" customFormat="1" x14ac:dyDescent="0.25">
      <c r="A22" s="24" t="s">
        <v>193</v>
      </c>
      <c r="B22" s="64">
        <v>61</v>
      </c>
      <c r="C22" s="64" t="s">
        <v>38</v>
      </c>
      <c r="D22" s="64"/>
      <c r="E22" s="94"/>
      <c r="F22" s="94"/>
      <c r="G22" s="94"/>
      <c r="H22" s="94">
        <v>120</v>
      </c>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v>3</v>
      </c>
      <c r="AT22" s="92">
        <v>3</v>
      </c>
      <c r="AU22" s="92">
        <v>3</v>
      </c>
      <c r="AV22" s="92">
        <v>3</v>
      </c>
      <c r="AW22" s="92">
        <v>3</v>
      </c>
      <c r="AX22" s="92">
        <v>3</v>
      </c>
      <c r="AY22" s="92">
        <v>3</v>
      </c>
      <c r="AZ22" s="92">
        <v>3</v>
      </c>
      <c r="BA22" s="92">
        <v>3</v>
      </c>
      <c r="BB22" s="92">
        <v>3</v>
      </c>
      <c r="BC22" s="92">
        <v>3</v>
      </c>
      <c r="BD22" s="92">
        <v>3</v>
      </c>
      <c r="BE22" s="92">
        <v>3</v>
      </c>
      <c r="BF22" s="92">
        <v>3</v>
      </c>
      <c r="BG22" s="92">
        <v>3</v>
      </c>
      <c r="BH22" s="92">
        <v>3</v>
      </c>
      <c r="BI22" s="92">
        <v>3</v>
      </c>
      <c r="BJ22" s="92">
        <v>3</v>
      </c>
      <c r="BK22" s="92">
        <v>3</v>
      </c>
      <c r="BL22" s="92">
        <v>3</v>
      </c>
      <c r="BM22" s="92">
        <v>3</v>
      </c>
      <c r="BN22" s="92">
        <v>3</v>
      </c>
      <c r="BO22" s="92">
        <v>3</v>
      </c>
      <c r="BP22" s="92">
        <v>3</v>
      </c>
      <c r="BQ22" s="92">
        <v>3</v>
      </c>
      <c r="BR22" s="92">
        <v>3</v>
      </c>
      <c r="BS22" s="92">
        <v>3</v>
      </c>
      <c r="BT22" s="92">
        <v>3</v>
      </c>
      <c r="BU22" s="92">
        <v>3</v>
      </c>
      <c r="BV22" s="92">
        <v>3</v>
      </c>
      <c r="BW22" s="92">
        <v>3</v>
      </c>
      <c r="BX22" s="92">
        <v>3</v>
      </c>
      <c r="BY22" s="92">
        <v>3</v>
      </c>
      <c r="BZ22" s="92">
        <v>3</v>
      </c>
      <c r="CA22" s="92">
        <v>3</v>
      </c>
      <c r="CB22" s="92">
        <v>3</v>
      </c>
      <c r="CC22" s="92">
        <v>3</v>
      </c>
      <c r="CD22" s="92">
        <v>3</v>
      </c>
      <c r="CE22" s="92">
        <v>3</v>
      </c>
      <c r="CF22" s="92">
        <v>3</v>
      </c>
      <c r="CG22" s="92">
        <v>3</v>
      </c>
      <c r="CH22" s="92">
        <v>3</v>
      </c>
      <c r="CI22" s="92">
        <v>3</v>
      </c>
      <c r="CJ22" s="92">
        <v>3</v>
      </c>
      <c r="CK22" s="92">
        <v>3</v>
      </c>
      <c r="CL22" s="92">
        <v>3</v>
      </c>
      <c r="CM22" s="92">
        <v>3</v>
      </c>
      <c r="CN22" s="92">
        <v>3</v>
      </c>
      <c r="CO22" s="92">
        <v>3</v>
      </c>
      <c r="CP22" s="92">
        <v>3</v>
      </c>
      <c r="CQ22" s="92">
        <v>3</v>
      </c>
      <c r="CR22" s="92">
        <v>3</v>
      </c>
      <c r="CS22" s="92">
        <v>3</v>
      </c>
      <c r="CT22" s="92">
        <v>3</v>
      </c>
      <c r="CU22" s="92">
        <v>3</v>
      </c>
      <c r="CV22" s="92">
        <v>3</v>
      </c>
      <c r="CW22" s="92">
        <v>3</v>
      </c>
      <c r="CX22" s="92">
        <v>3</v>
      </c>
      <c r="CY22" s="92">
        <v>3</v>
      </c>
      <c r="CZ22" s="92">
        <v>3</v>
      </c>
      <c r="DA22" s="92">
        <v>3</v>
      </c>
      <c r="DB22" s="92">
        <v>3</v>
      </c>
      <c r="DC22" s="92">
        <v>3</v>
      </c>
      <c r="DD22" s="92">
        <v>3</v>
      </c>
      <c r="DE22" s="92">
        <v>3</v>
      </c>
      <c r="DF22" s="92">
        <v>3</v>
      </c>
      <c r="DG22" s="22">
        <f t="shared" si="20"/>
        <v>0</v>
      </c>
      <c r="DH22" s="22">
        <f t="shared" si="20"/>
        <v>0</v>
      </c>
      <c r="DI22" s="22">
        <f t="shared" si="20"/>
        <v>0</v>
      </c>
      <c r="DJ22" s="22">
        <f t="shared" si="20"/>
        <v>0</v>
      </c>
      <c r="DK22" s="22">
        <f t="shared" si="20"/>
        <v>0</v>
      </c>
      <c r="DL22" s="22">
        <f t="shared" si="20"/>
        <v>0</v>
      </c>
      <c r="DM22" s="22">
        <f t="shared" si="20"/>
        <v>0</v>
      </c>
      <c r="DN22" s="22">
        <f t="shared" si="20"/>
        <v>0</v>
      </c>
      <c r="DO22" s="22">
        <f t="shared" si="20"/>
        <v>0</v>
      </c>
      <c r="DP22" s="22">
        <f t="shared" si="20"/>
        <v>0</v>
      </c>
      <c r="DQ22" s="22">
        <f t="shared" si="21"/>
        <v>0</v>
      </c>
      <c r="DR22" s="22">
        <f t="shared" si="21"/>
        <v>0</v>
      </c>
      <c r="DS22" s="22">
        <f t="shared" si="21"/>
        <v>0</v>
      </c>
      <c r="DT22" s="22">
        <f t="shared" si="21"/>
        <v>0</v>
      </c>
      <c r="DU22" s="22">
        <f t="shared" si="21"/>
        <v>0</v>
      </c>
      <c r="DV22" s="22">
        <f t="shared" si="21"/>
        <v>0</v>
      </c>
      <c r="DW22" s="22">
        <f t="shared" si="21"/>
        <v>0</v>
      </c>
      <c r="DX22" s="22">
        <f t="shared" si="21"/>
        <v>0</v>
      </c>
      <c r="DY22" s="22">
        <f t="shared" si="21"/>
        <v>0</v>
      </c>
      <c r="DZ22" s="22">
        <f t="shared" si="21"/>
        <v>0</v>
      </c>
      <c r="EA22" s="22">
        <f t="shared" si="22"/>
        <v>0</v>
      </c>
      <c r="EB22" s="22">
        <f t="shared" si="22"/>
        <v>0</v>
      </c>
      <c r="EC22" s="22">
        <f t="shared" si="22"/>
        <v>0</v>
      </c>
      <c r="ED22" s="22">
        <f t="shared" si="22"/>
        <v>0</v>
      </c>
      <c r="EE22" s="22">
        <f t="shared" si="22"/>
        <v>0</v>
      </c>
      <c r="EF22" s="22">
        <f t="shared" si="22"/>
        <v>3</v>
      </c>
      <c r="EG22" s="22">
        <f t="shared" si="22"/>
        <v>6</v>
      </c>
      <c r="EH22" s="22">
        <f t="shared" si="22"/>
        <v>9</v>
      </c>
      <c r="EI22" s="22">
        <f>SUM(AK22:AV22)</f>
        <v>12</v>
      </c>
      <c r="EJ22" s="22">
        <f t="shared" si="23"/>
        <v>18</v>
      </c>
      <c r="EK22" s="22">
        <f t="shared" si="23"/>
        <v>21</v>
      </c>
      <c r="EL22" s="22">
        <f t="shared" si="23"/>
        <v>24</v>
      </c>
      <c r="EM22" s="22">
        <f t="shared" si="23"/>
        <v>27</v>
      </c>
      <c r="EN22" s="22">
        <f t="shared" si="23"/>
        <v>30</v>
      </c>
      <c r="EO22" s="22">
        <f t="shared" si="23"/>
        <v>33</v>
      </c>
      <c r="EP22" s="22">
        <f t="shared" si="23"/>
        <v>36</v>
      </c>
      <c r="EQ22" s="22">
        <f t="shared" si="23"/>
        <v>39</v>
      </c>
      <c r="ER22" s="22">
        <f t="shared" si="23"/>
        <v>39</v>
      </c>
      <c r="ES22" s="22">
        <f t="shared" si="23"/>
        <v>39</v>
      </c>
      <c r="ET22" s="22">
        <f t="shared" si="24"/>
        <v>39</v>
      </c>
      <c r="EU22" s="22">
        <f t="shared" si="24"/>
        <v>39</v>
      </c>
      <c r="EV22" s="22">
        <f t="shared" si="24"/>
        <v>39</v>
      </c>
      <c r="EW22" s="22">
        <f t="shared" si="24"/>
        <v>39</v>
      </c>
      <c r="EX22" s="22">
        <f t="shared" si="24"/>
        <v>39</v>
      </c>
      <c r="EY22" s="22">
        <f t="shared" si="24"/>
        <v>39</v>
      </c>
      <c r="EZ22" s="22">
        <f t="shared" si="24"/>
        <v>39</v>
      </c>
      <c r="FA22" s="22">
        <f t="shared" si="24"/>
        <v>39</v>
      </c>
      <c r="FB22" s="22">
        <f t="shared" si="24"/>
        <v>39</v>
      </c>
      <c r="FC22" s="22">
        <f t="shared" si="24"/>
        <v>39</v>
      </c>
      <c r="FD22" s="22">
        <f t="shared" si="25"/>
        <v>39</v>
      </c>
      <c r="FE22" s="22">
        <f t="shared" si="25"/>
        <v>39</v>
      </c>
      <c r="FF22" s="22">
        <f t="shared" si="25"/>
        <v>39</v>
      </c>
      <c r="FG22" s="22">
        <f t="shared" si="25"/>
        <v>39</v>
      </c>
      <c r="FH22" s="22">
        <f t="shared" si="25"/>
        <v>39</v>
      </c>
      <c r="FI22" s="22">
        <f t="shared" si="25"/>
        <v>39</v>
      </c>
      <c r="FJ22" s="22">
        <f t="shared" si="25"/>
        <v>39</v>
      </c>
      <c r="FK22" s="22">
        <f t="shared" si="25"/>
        <v>39</v>
      </c>
      <c r="FL22" s="22">
        <f t="shared" si="25"/>
        <v>39</v>
      </c>
      <c r="FM22" s="22">
        <f t="shared" si="25"/>
        <v>39</v>
      </c>
      <c r="FN22" s="22">
        <f t="shared" si="26"/>
        <v>39</v>
      </c>
      <c r="FO22" s="22">
        <f t="shared" si="26"/>
        <v>39</v>
      </c>
      <c r="FP22" s="22">
        <f t="shared" si="26"/>
        <v>39</v>
      </c>
      <c r="FQ22" s="22">
        <f t="shared" si="26"/>
        <v>39</v>
      </c>
      <c r="FR22" s="22">
        <f t="shared" si="26"/>
        <v>39</v>
      </c>
      <c r="FS22" s="22">
        <f t="shared" si="26"/>
        <v>39</v>
      </c>
      <c r="FT22" s="22">
        <f t="shared" si="26"/>
        <v>39</v>
      </c>
      <c r="FU22" s="22">
        <f t="shared" si="26"/>
        <v>39</v>
      </c>
      <c r="FV22" s="22">
        <f t="shared" si="26"/>
        <v>39</v>
      </c>
      <c r="FW22" s="22">
        <f t="shared" si="26"/>
        <v>39</v>
      </c>
      <c r="FX22" s="22">
        <f t="shared" si="27"/>
        <v>39</v>
      </c>
      <c r="FY22" s="22">
        <f t="shared" si="27"/>
        <v>39</v>
      </c>
      <c r="FZ22" s="22">
        <f t="shared" si="27"/>
        <v>39</v>
      </c>
      <c r="GA22" s="22">
        <f t="shared" si="27"/>
        <v>39</v>
      </c>
      <c r="GB22" s="22">
        <f t="shared" si="27"/>
        <v>39</v>
      </c>
      <c r="GC22" s="22">
        <f t="shared" si="27"/>
        <v>39</v>
      </c>
      <c r="GD22" s="22">
        <f t="shared" si="27"/>
        <v>39</v>
      </c>
      <c r="GE22" s="22">
        <f t="shared" si="27"/>
        <v>39</v>
      </c>
      <c r="GF22" s="22">
        <f t="shared" si="27"/>
        <v>39</v>
      </c>
      <c r="GG22" s="22">
        <f t="shared" si="27"/>
        <v>39</v>
      </c>
      <c r="GH22" s="22">
        <f t="shared" si="28"/>
        <v>39</v>
      </c>
      <c r="GI22" s="22">
        <f t="shared" si="28"/>
        <v>39</v>
      </c>
      <c r="GJ22" s="22">
        <f t="shared" si="28"/>
        <v>39</v>
      </c>
      <c r="GK22" s="22">
        <f t="shared" si="28"/>
        <v>39</v>
      </c>
      <c r="GL22" s="22">
        <f t="shared" si="28"/>
        <v>39</v>
      </c>
      <c r="GM22" s="22">
        <f t="shared" si="28"/>
        <v>39</v>
      </c>
      <c r="GN22" s="22">
        <f t="shared" si="28"/>
        <v>39</v>
      </c>
      <c r="GO22" s="22">
        <f t="shared" si="28"/>
        <v>39</v>
      </c>
      <c r="GP22" s="22">
        <f t="shared" si="19"/>
        <v>39</v>
      </c>
      <c r="GQ22" s="22">
        <f t="shared" si="19"/>
        <v>39</v>
      </c>
      <c r="GR22" s="22">
        <f t="shared" si="19"/>
        <v>39</v>
      </c>
      <c r="GS22" s="22">
        <f>SUM(CU22:DG22)</f>
        <v>36</v>
      </c>
      <c r="GT22" s="102">
        <f>SUM(I22:CE22)</f>
        <v>117</v>
      </c>
    </row>
    <row r="23" spans="1:202" s="25" customFormat="1" x14ac:dyDescent="0.25">
      <c r="A23" s="24" t="s">
        <v>200</v>
      </c>
      <c r="B23" s="64">
        <v>500</v>
      </c>
      <c r="C23" s="64" t="s">
        <v>38</v>
      </c>
      <c r="D23" s="64"/>
      <c r="E23" s="94"/>
      <c r="F23" s="94"/>
      <c r="G23" s="94"/>
      <c r="H23" s="94">
        <v>300</v>
      </c>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3"/>
      <c r="AV23" s="92">
        <v>4</v>
      </c>
      <c r="AW23" s="92">
        <v>4</v>
      </c>
      <c r="AX23" s="92">
        <v>4</v>
      </c>
      <c r="AY23" s="92">
        <v>4</v>
      </c>
      <c r="AZ23" s="92">
        <v>4</v>
      </c>
      <c r="BA23" s="92">
        <v>4</v>
      </c>
      <c r="BB23" s="92"/>
      <c r="BC23" s="92"/>
      <c r="BD23" s="92"/>
      <c r="BE23" s="92"/>
      <c r="BF23" s="92"/>
      <c r="BG23" s="92"/>
      <c r="BH23" s="92">
        <v>4</v>
      </c>
      <c r="BI23" s="92">
        <v>4</v>
      </c>
      <c r="BJ23" s="92">
        <v>4</v>
      </c>
      <c r="BK23" s="92">
        <v>4</v>
      </c>
      <c r="BL23" s="92">
        <v>4</v>
      </c>
      <c r="BM23" s="92">
        <v>4</v>
      </c>
      <c r="BN23" s="92"/>
      <c r="BO23" s="92"/>
      <c r="BP23" s="92"/>
      <c r="BQ23" s="92"/>
      <c r="BR23" s="92"/>
      <c r="BS23" s="92"/>
      <c r="BT23" s="92">
        <v>4</v>
      </c>
      <c r="BU23" s="92">
        <v>4</v>
      </c>
      <c r="BV23" s="92">
        <v>4</v>
      </c>
      <c r="BW23" s="92">
        <v>4</v>
      </c>
      <c r="BX23" s="92">
        <v>4</v>
      </c>
      <c r="BY23" s="92">
        <v>4</v>
      </c>
      <c r="BZ23" s="92"/>
      <c r="CA23" s="92"/>
      <c r="CB23" s="92"/>
      <c r="CC23" s="92"/>
      <c r="CD23" s="92"/>
      <c r="CE23" s="92"/>
      <c r="CF23" s="92">
        <v>4</v>
      </c>
      <c r="CG23" s="92">
        <v>4</v>
      </c>
      <c r="CH23" s="92">
        <v>4</v>
      </c>
      <c r="CI23" s="92">
        <v>4</v>
      </c>
      <c r="CJ23" s="92">
        <v>4</v>
      </c>
      <c r="CK23" s="92">
        <v>4</v>
      </c>
      <c r="CL23" s="92"/>
      <c r="CM23" s="92"/>
      <c r="CN23" s="92"/>
      <c r="CO23" s="92"/>
      <c r="CP23" s="92"/>
      <c r="CQ23" s="92"/>
      <c r="CR23" s="92">
        <v>4</v>
      </c>
      <c r="CS23" s="92">
        <v>4</v>
      </c>
      <c r="CT23" s="92">
        <v>4</v>
      </c>
      <c r="CU23" s="92">
        <v>4</v>
      </c>
      <c r="CV23" s="92">
        <v>4</v>
      </c>
      <c r="CW23" s="92">
        <v>4</v>
      </c>
      <c r="CX23" s="92"/>
      <c r="CY23" s="92"/>
      <c r="CZ23" s="92"/>
      <c r="DA23" s="92"/>
      <c r="DB23" s="92"/>
      <c r="DC23" s="92"/>
      <c r="DD23" s="92">
        <v>4</v>
      </c>
      <c r="DE23" s="92">
        <v>4</v>
      </c>
      <c r="DF23" s="92">
        <v>4</v>
      </c>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102"/>
    </row>
    <row r="24" spans="1:202" s="25" customFormat="1" x14ac:dyDescent="0.25">
      <c r="A24" s="24" t="s">
        <v>132</v>
      </c>
      <c r="B24" s="64">
        <v>135</v>
      </c>
      <c r="C24" s="64" t="s">
        <v>38</v>
      </c>
      <c r="D24" s="64"/>
      <c r="E24" s="94"/>
      <c r="F24" s="94"/>
      <c r="G24" s="94"/>
      <c r="H24" s="94">
        <v>60</v>
      </c>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v>4</v>
      </c>
      <c r="AT24" s="92">
        <v>4</v>
      </c>
      <c r="AU24" s="92">
        <v>4</v>
      </c>
      <c r="AV24" s="92">
        <v>4</v>
      </c>
      <c r="AW24" s="92">
        <v>4</v>
      </c>
      <c r="AX24" s="92">
        <v>4</v>
      </c>
      <c r="AY24" s="92">
        <v>4</v>
      </c>
      <c r="AZ24" s="92">
        <v>4</v>
      </c>
      <c r="BA24" s="92">
        <v>4</v>
      </c>
      <c r="BB24" s="92">
        <v>4</v>
      </c>
      <c r="BC24" s="92">
        <v>4</v>
      </c>
      <c r="BD24" s="92">
        <v>4</v>
      </c>
      <c r="BE24" s="92">
        <v>4</v>
      </c>
      <c r="BF24" s="92">
        <v>4</v>
      </c>
      <c r="BG24" s="92">
        <v>4</v>
      </c>
      <c r="BH24" s="92">
        <v>4</v>
      </c>
      <c r="BI24" s="92">
        <v>4</v>
      </c>
      <c r="BJ24" s="92">
        <v>4</v>
      </c>
      <c r="BK24" s="92">
        <v>4</v>
      </c>
      <c r="BL24" s="92">
        <v>4</v>
      </c>
      <c r="BM24" s="92">
        <v>4</v>
      </c>
      <c r="BN24" s="92">
        <v>4</v>
      </c>
      <c r="BO24" s="92">
        <v>4</v>
      </c>
      <c r="BP24" s="92">
        <v>4</v>
      </c>
      <c r="BQ24" s="92">
        <v>4</v>
      </c>
      <c r="BR24" s="92">
        <v>4</v>
      </c>
      <c r="BS24" s="92">
        <v>4</v>
      </c>
      <c r="BT24" s="92">
        <v>4</v>
      </c>
      <c r="BU24" s="92">
        <v>4</v>
      </c>
      <c r="BV24" s="92">
        <v>4</v>
      </c>
      <c r="BW24" s="92">
        <v>4</v>
      </c>
      <c r="BX24" s="92">
        <v>4</v>
      </c>
      <c r="BY24" s="92">
        <v>4</v>
      </c>
      <c r="BZ24" s="92">
        <v>4</v>
      </c>
      <c r="CA24" s="92">
        <v>4</v>
      </c>
      <c r="CB24" s="92">
        <v>4</v>
      </c>
      <c r="CC24" s="92">
        <v>4</v>
      </c>
      <c r="CD24" s="92">
        <v>4</v>
      </c>
      <c r="CE24" s="92">
        <v>4</v>
      </c>
      <c r="CF24" s="92">
        <v>4</v>
      </c>
      <c r="CG24" s="92">
        <v>4</v>
      </c>
      <c r="CH24" s="92">
        <v>4</v>
      </c>
      <c r="CI24" s="92">
        <v>4</v>
      </c>
      <c r="CJ24" s="92">
        <v>4</v>
      </c>
      <c r="CK24" s="92">
        <v>4</v>
      </c>
      <c r="CL24" s="92">
        <v>4</v>
      </c>
      <c r="CM24" s="92">
        <v>4</v>
      </c>
      <c r="CN24" s="92">
        <v>4</v>
      </c>
      <c r="CO24" s="92">
        <v>4</v>
      </c>
      <c r="CP24" s="92">
        <v>4</v>
      </c>
      <c r="CQ24" s="92">
        <v>4</v>
      </c>
      <c r="CR24" s="92">
        <v>4</v>
      </c>
      <c r="CS24" s="92">
        <v>4</v>
      </c>
      <c r="CT24" s="92">
        <v>4</v>
      </c>
      <c r="CU24" s="92">
        <v>4</v>
      </c>
      <c r="CV24" s="92">
        <v>4</v>
      </c>
      <c r="CW24" s="92">
        <v>4</v>
      </c>
      <c r="CX24" s="92">
        <v>4</v>
      </c>
      <c r="CY24" s="92">
        <v>4</v>
      </c>
      <c r="CZ24" s="92">
        <v>4</v>
      </c>
      <c r="DA24" s="92">
        <v>4</v>
      </c>
      <c r="DB24" s="92">
        <v>4</v>
      </c>
      <c r="DC24" s="92">
        <v>4</v>
      </c>
      <c r="DD24" s="92">
        <v>4</v>
      </c>
      <c r="DE24" s="92">
        <v>4</v>
      </c>
      <c r="DF24" s="92">
        <v>4</v>
      </c>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102"/>
    </row>
    <row r="25" spans="1:202" s="25" customFormat="1" x14ac:dyDescent="0.25">
      <c r="A25" s="24" t="s">
        <v>133</v>
      </c>
      <c r="B25" s="64">
        <v>67</v>
      </c>
      <c r="C25" s="64" t="s">
        <v>38</v>
      </c>
      <c r="D25" s="64"/>
      <c r="E25" s="94"/>
      <c r="F25" s="94"/>
      <c r="G25" s="94"/>
      <c r="H25" s="94">
        <v>60</v>
      </c>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v>20</v>
      </c>
      <c r="AT25" s="92">
        <v>20</v>
      </c>
      <c r="AU25" s="92">
        <v>20</v>
      </c>
      <c r="AV25" s="92">
        <v>20</v>
      </c>
      <c r="AW25" s="92">
        <v>20</v>
      </c>
      <c r="AX25" s="92">
        <v>20</v>
      </c>
      <c r="AY25" s="92">
        <v>20</v>
      </c>
      <c r="AZ25" s="92">
        <v>20</v>
      </c>
      <c r="BA25" s="92">
        <v>20</v>
      </c>
      <c r="BB25" s="92">
        <v>20</v>
      </c>
      <c r="BC25" s="92">
        <v>20</v>
      </c>
      <c r="BD25" s="92">
        <v>20</v>
      </c>
      <c r="BE25" s="92">
        <v>20</v>
      </c>
      <c r="BF25" s="92">
        <v>20</v>
      </c>
      <c r="BG25" s="92">
        <v>20</v>
      </c>
      <c r="BH25" s="92">
        <v>20</v>
      </c>
      <c r="BI25" s="92">
        <v>20</v>
      </c>
      <c r="BJ25" s="92">
        <v>20</v>
      </c>
      <c r="BK25" s="92">
        <v>20</v>
      </c>
      <c r="BL25" s="92">
        <v>20</v>
      </c>
      <c r="BM25" s="92">
        <v>20</v>
      </c>
      <c r="BN25" s="92">
        <v>20</v>
      </c>
      <c r="BO25" s="92">
        <v>20</v>
      </c>
      <c r="BP25" s="92">
        <v>20</v>
      </c>
      <c r="BQ25" s="92">
        <v>20</v>
      </c>
      <c r="BR25" s="92">
        <v>20</v>
      </c>
      <c r="BS25" s="92">
        <v>20</v>
      </c>
      <c r="BT25" s="92">
        <v>20</v>
      </c>
      <c r="BU25" s="92">
        <v>20</v>
      </c>
      <c r="BV25" s="92">
        <v>20</v>
      </c>
      <c r="BW25" s="92">
        <v>20</v>
      </c>
      <c r="BX25" s="92">
        <v>20</v>
      </c>
      <c r="BY25" s="92">
        <v>20</v>
      </c>
      <c r="BZ25" s="92">
        <v>20</v>
      </c>
      <c r="CA25" s="92">
        <v>20</v>
      </c>
      <c r="CB25" s="92">
        <v>20</v>
      </c>
      <c r="CC25" s="92">
        <v>20</v>
      </c>
      <c r="CD25" s="92">
        <v>20</v>
      </c>
      <c r="CE25" s="92">
        <v>20</v>
      </c>
      <c r="CF25" s="92">
        <v>20</v>
      </c>
      <c r="CG25" s="92">
        <v>20</v>
      </c>
      <c r="CH25" s="92">
        <v>20</v>
      </c>
      <c r="CI25" s="92">
        <v>20</v>
      </c>
      <c r="CJ25" s="92">
        <v>20</v>
      </c>
      <c r="CK25" s="92">
        <v>20</v>
      </c>
      <c r="CL25" s="92">
        <v>20</v>
      </c>
      <c r="CM25" s="92">
        <v>20</v>
      </c>
      <c r="CN25" s="92">
        <v>20</v>
      </c>
      <c r="CO25" s="92">
        <v>20</v>
      </c>
      <c r="CP25" s="92">
        <v>20</v>
      </c>
      <c r="CQ25" s="92">
        <v>20</v>
      </c>
      <c r="CR25" s="92">
        <v>20</v>
      </c>
      <c r="CS25" s="92">
        <v>20</v>
      </c>
      <c r="CT25" s="92">
        <v>20</v>
      </c>
      <c r="CU25" s="92">
        <v>20</v>
      </c>
      <c r="CV25" s="92">
        <v>20</v>
      </c>
      <c r="CW25" s="92">
        <v>20</v>
      </c>
      <c r="CX25" s="92">
        <v>20</v>
      </c>
      <c r="CY25" s="92">
        <v>20</v>
      </c>
      <c r="CZ25" s="92">
        <v>20</v>
      </c>
      <c r="DA25" s="92">
        <v>20</v>
      </c>
      <c r="DB25" s="92">
        <v>20</v>
      </c>
      <c r="DC25" s="92">
        <v>20</v>
      </c>
      <c r="DD25" s="92">
        <v>20</v>
      </c>
      <c r="DE25" s="92">
        <v>20</v>
      </c>
      <c r="DF25" s="92">
        <v>20</v>
      </c>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102"/>
    </row>
    <row r="26" spans="1:202" s="25" customFormat="1" x14ac:dyDescent="0.25">
      <c r="A26" s="24" t="s">
        <v>211</v>
      </c>
      <c r="B26" s="64">
        <v>78</v>
      </c>
      <c r="C26" s="64" t="s">
        <v>38</v>
      </c>
      <c r="D26" s="64"/>
      <c r="E26" s="94"/>
      <c r="F26" s="94"/>
      <c r="G26" s="94"/>
      <c r="H26" s="94">
        <v>60</v>
      </c>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v>2</v>
      </c>
      <c r="AT26" s="92">
        <v>2</v>
      </c>
      <c r="AU26" s="92">
        <v>2</v>
      </c>
      <c r="AV26" s="92">
        <v>2</v>
      </c>
      <c r="AW26" s="92">
        <v>2</v>
      </c>
      <c r="AX26" s="92">
        <v>2</v>
      </c>
      <c r="AY26" s="92">
        <v>2</v>
      </c>
      <c r="AZ26" s="92">
        <v>2</v>
      </c>
      <c r="BA26" s="92">
        <v>2</v>
      </c>
      <c r="BB26" s="92">
        <v>2</v>
      </c>
      <c r="BC26" s="92">
        <v>2</v>
      </c>
      <c r="BD26" s="92">
        <v>2</v>
      </c>
      <c r="BE26" s="92">
        <v>2</v>
      </c>
      <c r="BF26" s="92">
        <v>2</v>
      </c>
      <c r="BG26" s="92">
        <v>2</v>
      </c>
      <c r="BH26" s="92">
        <v>2</v>
      </c>
      <c r="BI26" s="92">
        <v>2</v>
      </c>
      <c r="BJ26" s="92">
        <v>2</v>
      </c>
      <c r="BK26" s="92">
        <v>2</v>
      </c>
      <c r="BL26" s="92">
        <v>2</v>
      </c>
      <c r="BM26" s="92">
        <v>2</v>
      </c>
      <c r="BN26" s="92">
        <v>2</v>
      </c>
      <c r="BO26" s="92">
        <v>2</v>
      </c>
      <c r="BP26" s="92">
        <v>2</v>
      </c>
      <c r="BQ26" s="92">
        <v>2</v>
      </c>
      <c r="BR26" s="92">
        <v>2</v>
      </c>
      <c r="BS26" s="92">
        <v>2</v>
      </c>
      <c r="BT26" s="92">
        <v>2</v>
      </c>
      <c r="BU26" s="92">
        <v>2</v>
      </c>
      <c r="BV26" s="92">
        <v>2</v>
      </c>
      <c r="BW26" s="92">
        <v>2</v>
      </c>
      <c r="BX26" s="92">
        <v>2</v>
      </c>
      <c r="BY26" s="92">
        <v>2</v>
      </c>
      <c r="BZ26" s="92">
        <v>2</v>
      </c>
      <c r="CA26" s="92">
        <v>2</v>
      </c>
      <c r="CB26" s="92">
        <v>2</v>
      </c>
      <c r="CC26" s="92">
        <v>2</v>
      </c>
      <c r="CD26" s="92">
        <v>2</v>
      </c>
      <c r="CE26" s="92">
        <v>2</v>
      </c>
      <c r="CF26" s="92">
        <v>2</v>
      </c>
      <c r="CG26" s="92">
        <v>2</v>
      </c>
      <c r="CH26" s="92">
        <v>2</v>
      </c>
      <c r="CI26" s="92">
        <v>2</v>
      </c>
      <c r="CJ26" s="92">
        <v>2</v>
      </c>
      <c r="CK26" s="92">
        <v>2</v>
      </c>
      <c r="CL26" s="92">
        <v>2</v>
      </c>
      <c r="CM26" s="92">
        <v>2</v>
      </c>
      <c r="CN26" s="92">
        <v>2</v>
      </c>
      <c r="CO26" s="92">
        <v>2</v>
      </c>
      <c r="CP26" s="92">
        <v>2</v>
      </c>
      <c r="CQ26" s="92">
        <v>2</v>
      </c>
      <c r="CR26" s="92">
        <v>2</v>
      </c>
      <c r="CS26" s="92">
        <v>2</v>
      </c>
      <c r="CT26" s="92">
        <v>2</v>
      </c>
      <c r="CU26" s="92">
        <v>2</v>
      </c>
      <c r="CV26" s="92">
        <v>2</v>
      </c>
      <c r="CW26" s="92">
        <v>2</v>
      </c>
      <c r="CX26" s="92">
        <v>2</v>
      </c>
      <c r="CY26" s="92">
        <v>2</v>
      </c>
      <c r="CZ26" s="92">
        <v>2</v>
      </c>
      <c r="DA26" s="92">
        <v>2</v>
      </c>
      <c r="DB26" s="92">
        <v>2</v>
      </c>
      <c r="DC26" s="92">
        <v>2</v>
      </c>
      <c r="DD26" s="92">
        <v>2</v>
      </c>
      <c r="DE26" s="92">
        <v>2</v>
      </c>
      <c r="DF26" s="92">
        <v>2</v>
      </c>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102"/>
    </row>
    <row r="27" spans="1:202" s="25" customFormat="1" x14ac:dyDescent="0.25">
      <c r="A27" s="24" t="s">
        <v>212</v>
      </c>
      <c r="B27" s="64">
        <v>51</v>
      </c>
      <c r="C27" s="64" t="s">
        <v>38</v>
      </c>
      <c r="D27" s="64"/>
      <c r="E27" s="94"/>
      <c r="F27" s="94"/>
      <c r="G27" s="94"/>
      <c r="H27" s="94">
        <v>60</v>
      </c>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v>4</v>
      </c>
      <c r="AT27" s="92">
        <v>4</v>
      </c>
      <c r="AU27" s="92">
        <v>4</v>
      </c>
      <c r="AV27" s="92">
        <v>4</v>
      </c>
      <c r="AW27" s="92">
        <v>4</v>
      </c>
      <c r="AX27" s="92">
        <v>4</v>
      </c>
      <c r="AY27" s="92">
        <v>4</v>
      </c>
      <c r="AZ27" s="92">
        <v>4</v>
      </c>
      <c r="BA27" s="92">
        <v>4</v>
      </c>
      <c r="BB27" s="92">
        <v>4</v>
      </c>
      <c r="BC27" s="92">
        <v>4</v>
      </c>
      <c r="BD27" s="92">
        <v>4</v>
      </c>
      <c r="BE27" s="92">
        <v>4</v>
      </c>
      <c r="BF27" s="92">
        <v>4</v>
      </c>
      <c r="BG27" s="92">
        <v>4</v>
      </c>
      <c r="BH27" s="92">
        <v>4</v>
      </c>
      <c r="BI27" s="92">
        <v>4</v>
      </c>
      <c r="BJ27" s="92">
        <v>4</v>
      </c>
      <c r="BK27" s="92">
        <v>4</v>
      </c>
      <c r="BL27" s="92">
        <v>4</v>
      </c>
      <c r="BM27" s="92">
        <v>4</v>
      </c>
      <c r="BN27" s="92">
        <v>4</v>
      </c>
      <c r="BO27" s="92">
        <v>4</v>
      </c>
      <c r="BP27" s="92">
        <v>4</v>
      </c>
      <c r="BQ27" s="92">
        <v>4</v>
      </c>
      <c r="BR27" s="92">
        <v>4</v>
      </c>
      <c r="BS27" s="92">
        <v>4</v>
      </c>
      <c r="BT27" s="92">
        <v>4</v>
      </c>
      <c r="BU27" s="92">
        <v>4</v>
      </c>
      <c r="BV27" s="92">
        <v>4</v>
      </c>
      <c r="BW27" s="92">
        <v>4</v>
      </c>
      <c r="BX27" s="92">
        <v>4</v>
      </c>
      <c r="BY27" s="92">
        <v>4</v>
      </c>
      <c r="BZ27" s="92">
        <v>4</v>
      </c>
      <c r="CA27" s="92">
        <v>4</v>
      </c>
      <c r="CB27" s="92">
        <v>4</v>
      </c>
      <c r="CC27" s="92">
        <v>4</v>
      </c>
      <c r="CD27" s="92">
        <v>4</v>
      </c>
      <c r="CE27" s="92">
        <v>4</v>
      </c>
      <c r="CF27" s="92">
        <v>4</v>
      </c>
      <c r="CG27" s="92">
        <v>4</v>
      </c>
      <c r="CH27" s="92">
        <v>4</v>
      </c>
      <c r="CI27" s="92">
        <v>4</v>
      </c>
      <c r="CJ27" s="92">
        <v>4</v>
      </c>
      <c r="CK27" s="92">
        <v>4</v>
      </c>
      <c r="CL27" s="92">
        <v>4</v>
      </c>
      <c r="CM27" s="92">
        <v>4</v>
      </c>
      <c r="CN27" s="92">
        <v>4</v>
      </c>
      <c r="CO27" s="92">
        <v>4</v>
      </c>
      <c r="CP27" s="92">
        <v>4</v>
      </c>
      <c r="CQ27" s="92">
        <v>4</v>
      </c>
      <c r="CR27" s="92">
        <v>4</v>
      </c>
      <c r="CS27" s="92">
        <v>4</v>
      </c>
      <c r="CT27" s="92">
        <v>4</v>
      </c>
      <c r="CU27" s="92">
        <v>4</v>
      </c>
      <c r="CV27" s="92">
        <v>4</v>
      </c>
      <c r="CW27" s="92">
        <v>4</v>
      </c>
      <c r="CX27" s="92">
        <v>4</v>
      </c>
      <c r="CY27" s="92">
        <v>4</v>
      </c>
      <c r="CZ27" s="92">
        <v>4</v>
      </c>
      <c r="DA27" s="92">
        <v>4</v>
      </c>
      <c r="DB27" s="92">
        <v>4</v>
      </c>
      <c r="DC27" s="92">
        <v>4</v>
      </c>
      <c r="DD27" s="92">
        <v>4</v>
      </c>
      <c r="DE27" s="92">
        <v>4</v>
      </c>
      <c r="DF27" s="92">
        <v>4</v>
      </c>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102"/>
    </row>
    <row r="28" spans="1:202" s="25" customFormat="1" x14ac:dyDescent="0.25">
      <c r="A28" s="24" t="s">
        <v>186</v>
      </c>
      <c r="B28" s="64">
        <v>125</v>
      </c>
      <c r="C28" s="64" t="s">
        <v>38</v>
      </c>
      <c r="D28" s="64"/>
      <c r="E28" s="94"/>
      <c r="F28" s="94"/>
      <c r="G28" s="94"/>
      <c r="H28" s="94">
        <v>300</v>
      </c>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v>2</v>
      </c>
      <c r="AT28" s="92">
        <v>2</v>
      </c>
      <c r="AU28" s="92">
        <v>2</v>
      </c>
      <c r="AV28" s="92">
        <v>2</v>
      </c>
      <c r="AW28" s="92">
        <v>2</v>
      </c>
      <c r="AX28" s="92">
        <v>2</v>
      </c>
      <c r="AY28" s="92">
        <v>2</v>
      </c>
      <c r="AZ28" s="92">
        <v>2</v>
      </c>
      <c r="BA28" s="92">
        <v>2</v>
      </c>
      <c r="BB28" s="92">
        <v>2</v>
      </c>
      <c r="BC28" s="92">
        <v>2</v>
      </c>
      <c r="BD28" s="92">
        <v>2</v>
      </c>
      <c r="BE28" s="92">
        <v>2</v>
      </c>
      <c r="BF28" s="92">
        <v>2</v>
      </c>
      <c r="BG28" s="92">
        <v>2</v>
      </c>
      <c r="BH28" s="92">
        <v>2</v>
      </c>
      <c r="BI28" s="92">
        <v>2</v>
      </c>
      <c r="BJ28" s="92">
        <v>2</v>
      </c>
      <c r="BK28" s="92">
        <v>2</v>
      </c>
      <c r="BL28" s="92">
        <v>2</v>
      </c>
      <c r="BM28" s="92">
        <v>2</v>
      </c>
      <c r="BN28" s="92">
        <v>2</v>
      </c>
      <c r="BO28" s="92">
        <v>2</v>
      </c>
      <c r="BP28" s="92">
        <v>2</v>
      </c>
      <c r="BQ28" s="92">
        <v>2</v>
      </c>
      <c r="BR28" s="92">
        <v>2</v>
      </c>
      <c r="BS28" s="92">
        <v>2</v>
      </c>
      <c r="BT28" s="92">
        <v>2</v>
      </c>
      <c r="BU28" s="92">
        <v>2</v>
      </c>
      <c r="BV28" s="92">
        <v>2</v>
      </c>
      <c r="BW28" s="92">
        <v>2</v>
      </c>
      <c r="BX28" s="92">
        <v>2</v>
      </c>
      <c r="BY28" s="92">
        <v>2</v>
      </c>
      <c r="BZ28" s="92">
        <v>2</v>
      </c>
      <c r="CA28" s="92">
        <v>2</v>
      </c>
      <c r="CB28" s="92">
        <v>2</v>
      </c>
      <c r="CC28" s="92">
        <v>2</v>
      </c>
      <c r="CD28" s="92">
        <v>2</v>
      </c>
      <c r="CE28" s="92">
        <v>2</v>
      </c>
      <c r="CF28" s="92">
        <v>2</v>
      </c>
      <c r="CG28" s="92">
        <v>2</v>
      </c>
      <c r="CH28" s="92">
        <v>2</v>
      </c>
      <c r="CI28" s="92">
        <v>2</v>
      </c>
      <c r="CJ28" s="92">
        <v>2</v>
      </c>
      <c r="CK28" s="92">
        <v>2</v>
      </c>
      <c r="CL28" s="92">
        <v>2</v>
      </c>
      <c r="CM28" s="92">
        <v>2</v>
      </c>
      <c r="CN28" s="92">
        <v>2</v>
      </c>
      <c r="CO28" s="92">
        <v>2</v>
      </c>
      <c r="CP28" s="92">
        <v>2</v>
      </c>
      <c r="CQ28" s="92">
        <v>2</v>
      </c>
      <c r="CR28" s="92">
        <v>2</v>
      </c>
      <c r="CS28" s="92">
        <v>2</v>
      </c>
      <c r="CT28" s="92">
        <v>2</v>
      </c>
      <c r="CU28" s="92">
        <v>2</v>
      </c>
      <c r="CV28" s="92">
        <v>2</v>
      </c>
      <c r="CW28" s="92">
        <v>2</v>
      </c>
      <c r="CX28" s="92">
        <v>2</v>
      </c>
      <c r="CY28" s="92">
        <v>2</v>
      </c>
      <c r="CZ28" s="92">
        <v>2</v>
      </c>
      <c r="DA28" s="92">
        <v>2</v>
      </c>
      <c r="DB28" s="92">
        <v>2</v>
      </c>
      <c r="DC28" s="92">
        <v>2</v>
      </c>
      <c r="DD28" s="92">
        <v>2</v>
      </c>
      <c r="DE28" s="92">
        <v>2</v>
      </c>
      <c r="DF28" s="92">
        <v>2</v>
      </c>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102"/>
    </row>
    <row r="29" spans="1:202" s="25" customFormat="1" x14ac:dyDescent="0.25">
      <c r="A29" s="24" t="s">
        <v>131</v>
      </c>
      <c r="B29" s="64"/>
      <c r="C29" s="64" t="s">
        <v>38</v>
      </c>
      <c r="D29" s="64"/>
      <c r="E29" s="94"/>
      <c r="F29" s="94"/>
      <c r="G29" s="94"/>
      <c r="H29" s="94">
        <v>120</v>
      </c>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v>1</v>
      </c>
      <c r="AT29" s="92">
        <v>1</v>
      </c>
      <c r="AU29" s="92">
        <v>1</v>
      </c>
      <c r="AV29" s="92">
        <v>1</v>
      </c>
      <c r="AW29" s="92">
        <v>1</v>
      </c>
      <c r="AX29" s="92">
        <v>1</v>
      </c>
      <c r="AY29" s="92">
        <v>1</v>
      </c>
      <c r="AZ29" s="92">
        <v>1</v>
      </c>
      <c r="BA29" s="92">
        <v>1</v>
      </c>
      <c r="BB29" s="92">
        <v>1</v>
      </c>
      <c r="BC29" s="92">
        <v>1</v>
      </c>
      <c r="BD29" s="92">
        <v>1</v>
      </c>
      <c r="BE29" s="92">
        <v>1</v>
      </c>
      <c r="BF29" s="92">
        <v>1</v>
      </c>
      <c r="BG29" s="92">
        <v>1</v>
      </c>
      <c r="BH29" s="92">
        <v>1</v>
      </c>
      <c r="BI29" s="92">
        <v>1</v>
      </c>
      <c r="BJ29" s="92">
        <v>1</v>
      </c>
      <c r="BK29" s="92">
        <v>1</v>
      </c>
      <c r="BL29" s="92">
        <v>1</v>
      </c>
      <c r="BM29" s="92">
        <v>1</v>
      </c>
      <c r="BN29" s="92">
        <v>1</v>
      </c>
      <c r="BO29" s="92">
        <v>1</v>
      </c>
      <c r="BP29" s="92">
        <v>1</v>
      </c>
      <c r="BQ29" s="92">
        <v>1</v>
      </c>
      <c r="BR29" s="92">
        <v>1</v>
      </c>
      <c r="BS29" s="92">
        <v>1</v>
      </c>
      <c r="BT29" s="92">
        <v>1</v>
      </c>
      <c r="BU29" s="92">
        <v>1</v>
      </c>
      <c r="BV29" s="92">
        <v>1</v>
      </c>
      <c r="BW29" s="92">
        <v>1</v>
      </c>
      <c r="BX29" s="92">
        <v>1</v>
      </c>
      <c r="BY29" s="92">
        <v>1</v>
      </c>
      <c r="BZ29" s="92">
        <v>1</v>
      </c>
      <c r="CA29" s="92">
        <v>1</v>
      </c>
      <c r="CB29" s="92">
        <v>1</v>
      </c>
      <c r="CC29" s="92">
        <v>1</v>
      </c>
      <c r="CD29" s="92">
        <v>1</v>
      </c>
      <c r="CE29" s="92">
        <v>1</v>
      </c>
      <c r="CF29" s="92">
        <v>1</v>
      </c>
      <c r="CG29" s="92">
        <v>1</v>
      </c>
      <c r="CH29" s="92">
        <v>1</v>
      </c>
      <c r="CI29" s="92">
        <v>1</v>
      </c>
      <c r="CJ29" s="92">
        <v>1</v>
      </c>
      <c r="CK29" s="92">
        <v>1</v>
      </c>
      <c r="CL29" s="92">
        <v>1</v>
      </c>
      <c r="CM29" s="92">
        <v>1</v>
      </c>
      <c r="CN29" s="92">
        <v>1</v>
      </c>
      <c r="CO29" s="92">
        <v>1</v>
      </c>
      <c r="CP29" s="92">
        <v>1</v>
      </c>
      <c r="CQ29" s="92">
        <v>1</v>
      </c>
      <c r="CR29" s="92">
        <v>1</v>
      </c>
      <c r="CS29" s="92">
        <v>1</v>
      </c>
      <c r="CT29" s="92">
        <v>1</v>
      </c>
      <c r="CU29" s="92">
        <v>1</v>
      </c>
      <c r="CV29" s="92">
        <v>1</v>
      </c>
      <c r="CW29" s="92">
        <v>1</v>
      </c>
      <c r="CX29" s="92">
        <v>1</v>
      </c>
      <c r="CY29" s="92">
        <v>1</v>
      </c>
      <c r="CZ29" s="92">
        <v>1</v>
      </c>
      <c r="DA29" s="92">
        <v>1</v>
      </c>
      <c r="DB29" s="92">
        <v>1</v>
      </c>
      <c r="DC29" s="92">
        <v>1</v>
      </c>
      <c r="DD29" s="92">
        <v>1</v>
      </c>
      <c r="DE29" s="92">
        <v>1</v>
      </c>
      <c r="DF29" s="92">
        <v>1</v>
      </c>
      <c r="DG29" s="22">
        <f t="shared" ref="DG29:EI29" si="29">SUM(I29:T29)</f>
        <v>0</v>
      </c>
      <c r="DH29" s="22">
        <f t="shared" si="29"/>
        <v>0</v>
      </c>
      <c r="DI29" s="22">
        <f t="shared" si="29"/>
        <v>0</v>
      </c>
      <c r="DJ29" s="22">
        <f t="shared" si="29"/>
        <v>0</v>
      </c>
      <c r="DK29" s="22">
        <f t="shared" si="29"/>
        <v>0</v>
      </c>
      <c r="DL29" s="22">
        <f t="shared" si="29"/>
        <v>0</v>
      </c>
      <c r="DM29" s="22">
        <f t="shared" si="29"/>
        <v>0</v>
      </c>
      <c r="DN29" s="22">
        <f t="shared" si="29"/>
        <v>0</v>
      </c>
      <c r="DO29" s="22">
        <f t="shared" si="29"/>
        <v>0</v>
      </c>
      <c r="DP29" s="22">
        <f t="shared" si="29"/>
        <v>0</v>
      </c>
      <c r="DQ29" s="22">
        <f t="shared" si="29"/>
        <v>0</v>
      </c>
      <c r="DR29" s="22">
        <f t="shared" si="29"/>
        <v>0</v>
      </c>
      <c r="DS29" s="22">
        <f t="shared" si="29"/>
        <v>0</v>
      </c>
      <c r="DT29" s="22">
        <f t="shared" si="29"/>
        <v>0</v>
      </c>
      <c r="DU29" s="22">
        <f t="shared" si="29"/>
        <v>0</v>
      </c>
      <c r="DV29" s="22">
        <f t="shared" si="29"/>
        <v>0</v>
      </c>
      <c r="DW29" s="22">
        <f t="shared" si="29"/>
        <v>0</v>
      </c>
      <c r="DX29" s="22">
        <f t="shared" si="29"/>
        <v>0</v>
      </c>
      <c r="DY29" s="22">
        <f t="shared" si="29"/>
        <v>0</v>
      </c>
      <c r="DZ29" s="22">
        <f t="shared" si="29"/>
        <v>0</v>
      </c>
      <c r="EA29" s="22">
        <f t="shared" si="29"/>
        <v>0</v>
      </c>
      <c r="EB29" s="22">
        <f t="shared" si="29"/>
        <v>0</v>
      </c>
      <c r="EC29" s="22">
        <f t="shared" si="29"/>
        <v>0</v>
      </c>
      <c r="ED29" s="22">
        <f t="shared" si="29"/>
        <v>0</v>
      </c>
      <c r="EE29" s="22">
        <f t="shared" si="29"/>
        <v>0</v>
      </c>
      <c r="EF29" s="22">
        <f t="shared" si="29"/>
        <v>1</v>
      </c>
      <c r="EG29" s="22">
        <f t="shared" si="29"/>
        <v>2</v>
      </c>
      <c r="EH29" s="22">
        <f t="shared" si="29"/>
        <v>3</v>
      </c>
      <c r="EI29" s="22">
        <f t="shared" si="29"/>
        <v>4</v>
      </c>
      <c r="EJ29" s="22">
        <f t="shared" ref="EJ29:FO29" si="30">SUM(AL29:AX29)</f>
        <v>6</v>
      </c>
      <c r="EK29" s="22">
        <f t="shared" si="30"/>
        <v>7</v>
      </c>
      <c r="EL29" s="22">
        <f t="shared" si="30"/>
        <v>8</v>
      </c>
      <c r="EM29" s="22">
        <f t="shared" si="30"/>
        <v>9</v>
      </c>
      <c r="EN29" s="22">
        <f t="shared" si="30"/>
        <v>10</v>
      </c>
      <c r="EO29" s="22">
        <f t="shared" si="30"/>
        <v>11</v>
      </c>
      <c r="EP29" s="22">
        <f t="shared" si="30"/>
        <v>12</v>
      </c>
      <c r="EQ29" s="22">
        <f t="shared" si="30"/>
        <v>13</v>
      </c>
      <c r="ER29" s="22">
        <f t="shared" si="30"/>
        <v>13</v>
      </c>
      <c r="ES29" s="22">
        <f t="shared" si="30"/>
        <v>13</v>
      </c>
      <c r="ET29" s="22">
        <f t="shared" si="30"/>
        <v>13</v>
      </c>
      <c r="EU29" s="22">
        <f t="shared" si="30"/>
        <v>13</v>
      </c>
      <c r="EV29" s="22">
        <f t="shared" si="30"/>
        <v>13</v>
      </c>
      <c r="EW29" s="22">
        <f t="shared" si="30"/>
        <v>13</v>
      </c>
      <c r="EX29" s="22">
        <f t="shared" si="30"/>
        <v>13</v>
      </c>
      <c r="EY29" s="22">
        <f t="shared" si="30"/>
        <v>13</v>
      </c>
      <c r="EZ29" s="22">
        <f t="shared" si="30"/>
        <v>13</v>
      </c>
      <c r="FA29" s="22">
        <f t="shared" si="30"/>
        <v>13</v>
      </c>
      <c r="FB29" s="22">
        <f t="shared" si="30"/>
        <v>13</v>
      </c>
      <c r="FC29" s="22">
        <f t="shared" si="30"/>
        <v>13</v>
      </c>
      <c r="FD29" s="22">
        <f t="shared" si="30"/>
        <v>13</v>
      </c>
      <c r="FE29" s="22">
        <f t="shared" si="30"/>
        <v>13</v>
      </c>
      <c r="FF29" s="22">
        <f t="shared" si="30"/>
        <v>13</v>
      </c>
      <c r="FG29" s="22">
        <f t="shared" si="30"/>
        <v>13</v>
      </c>
      <c r="FH29" s="22">
        <f t="shared" si="30"/>
        <v>13</v>
      </c>
      <c r="FI29" s="22">
        <f t="shared" si="30"/>
        <v>13</v>
      </c>
      <c r="FJ29" s="22">
        <f t="shared" si="30"/>
        <v>13</v>
      </c>
      <c r="FK29" s="22">
        <f t="shared" si="30"/>
        <v>13</v>
      </c>
      <c r="FL29" s="22">
        <f t="shared" si="30"/>
        <v>13</v>
      </c>
      <c r="FM29" s="22">
        <f t="shared" si="30"/>
        <v>13</v>
      </c>
      <c r="FN29" s="22">
        <f t="shared" si="30"/>
        <v>13</v>
      </c>
      <c r="FO29" s="22">
        <f t="shared" si="30"/>
        <v>13</v>
      </c>
      <c r="FP29" s="22">
        <f t="shared" ref="FP29:GS29" si="31">SUM(BR29:CD29)</f>
        <v>13</v>
      </c>
      <c r="FQ29" s="22">
        <f t="shared" si="31"/>
        <v>13</v>
      </c>
      <c r="FR29" s="22">
        <f t="shared" si="31"/>
        <v>13</v>
      </c>
      <c r="FS29" s="22">
        <f t="shared" si="31"/>
        <v>13</v>
      </c>
      <c r="FT29" s="22">
        <f t="shared" si="31"/>
        <v>13</v>
      </c>
      <c r="FU29" s="22">
        <f t="shared" si="31"/>
        <v>13</v>
      </c>
      <c r="FV29" s="22">
        <f t="shared" si="31"/>
        <v>13</v>
      </c>
      <c r="FW29" s="22">
        <f t="shared" si="31"/>
        <v>13</v>
      </c>
      <c r="FX29" s="22">
        <f t="shared" si="31"/>
        <v>13</v>
      </c>
      <c r="FY29" s="22">
        <f t="shared" si="31"/>
        <v>13</v>
      </c>
      <c r="FZ29" s="22">
        <f t="shared" si="31"/>
        <v>13</v>
      </c>
      <c r="GA29" s="22">
        <f t="shared" si="31"/>
        <v>13</v>
      </c>
      <c r="GB29" s="22">
        <f t="shared" si="31"/>
        <v>13</v>
      </c>
      <c r="GC29" s="22">
        <f t="shared" si="31"/>
        <v>13</v>
      </c>
      <c r="GD29" s="22">
        <f t="shared" si="31"/>
        <v>13</v>
      </c>
      <c r="GE29" s="22">
        <f t="shared" si="31"/>
        <v>13</v>
      </c>
      <c r="GF29" s="22">
        <f t="shared" si="31"/>
        <v>13</v>
      </c>
      <c r="GG29" s="22">
        <f t="shared" si="31"/>
        <v>13</v>
      </c>
      <c r="GH29" s="22">
        <f t="shared" si="31"/>
        <v>13</v>
      </c>
      <c r="GI29" s="22">
        <f t="shared" si="31"/>
        <v>13</v>
      </c>
      <c r="GJ29" s="22">
        <f t="shared" si="31"/>
        <v>13</v>
      </c>
      <c r="GK29" s="22">
        <f t="shared" si="31"/>
        <v>13</v>
      </c>
      <c r="GL29" s="22">
        <f t="shared" si="31"/>
        <v>13</v>
      </c>
      <c r="GM29" s="22">
        <f t="shared" si="31"/>
        <v>13</v>
      </c>
      <c r="GN29" s="22">
        <f t="shared" si="31"/>
        <v>13</v>
      </c>
      <c r="GO29" s="22">
        <f t="shared" si="31"/>
        <v>13</v>
      </c>
      <c r="GP29" s="22">
        <f t="shared" si="31"/>
        <v>13</v>
      </c>
      <c r="GQ29" s="22">
        <f t="shared" si="31"/>
        <v>13</v>
      </c>
      <c r="GR29" s="22">
        <f t="shared" si="31"/>
        <v>13</v>
      </c>
      <c r="GS29" s="22">
        <f t="shared" si="31"/>
        <v>12</v>
      </c>
      <c r="GT29" s="102">
        <f>SUM(I29:CE29)</f>
        <v>39</v>
      </c>
    </row>
    <row r="30" spans="1:202" s="25" customFormat="1" x14ac:dyDescent="0.25">
      <c r="A30" s="24" t="s">
        <v>202</v>
      </c>
      <c r="B30" s="64">
        <v>385</v>
      </c>
      <c r="C30" s="64" t="s">
        <v>38</v>
      </c>
      <c r="D30" s="64"/>
      <c r="E30" s="94"/>
      <c r="F30" s="94"/>
      <c r="G30" s="94"/>
      <c r="H30" s="94">
        <v>180</v>
      </c>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v>1</v>
      </c>
      <c r="AT30" s="92">
        <v>1</v>
      </c>
      <c r="AU30" s="93">
        <v>1</v>
      </c>
      <c r="AV30" s="92">
        <v>1</v>
      </c>
      <c r="AW30" s="92">
        <v>1</v>
      </c>
      <c r="AX30" s="92">
        <v>1</v>
      </c>
      <c r="AY30" s="92">
        <v>1</v>
      </c>
      <c r="AZ30" s="92">
        <v>1</v>
      </c>
      <c r="BA30" s="92">
        <v>1</v>
      </c>
      <c r="BB30" s="92">
        <v>1</v>
      </c>
      <c r="BC30" s="92">
        <v>1</v>
      </c>
      <c r="BD30" s="92">
        <v>2</v>
      </c>
      <c r="BE30" s="92">
        <v>2</v>
      </c>
      <c r="BF30" s="92">
        <v>2</v>
      </c>
      <c r="BG30" s="92">
        <v>2</v>
      </c>
      <c r="BH30" s="92">
        <v>2</v>
      </c>
      <c r="BI30" s="92">
        <v>2</v>
      </c>
      <c r="BJ30" s="92">
        <v>2</v>
      </c>
      <c r="BK30" s="92">
        <v>2</v>
      </c>
      <c r="BL30" s="92">
        <v>2</v>
      </c>
      <c r="BM30" s="92">
        <v>2</v>
      </c>
      <c r="BN30" s="92">
        <v>2</v>
      </c>
      <c r="BO30" s="92">
        <v>2</v>
      </c>
      <c r="BP30" s="92">
        <v>2</v>
      </c>
      <c r="BQ30" s="92">
        <v>2</v>
      </c>
      <c r="BR30" s="92">
        <v>2</v>
      </c>
      <c r="BS30" s="92">
        <v>2</v>
      </c>
      <c r="BT30" s="92">
        <v>2</v>
      </c>
      <c r="BU30" s="92">
        <v>2</v>
      </c>
      <c r="BV30" s="92">
        <v>2</v>
      </c>
      <c r="BW30" s="92">
        <v>2</v>
      </c>
      <c r="BX30" s="92">
        <v>2</v>
      </c>
      <c r="BY30" s="92">
        <v>2</v>
      </c>
      <c r="BZ30" s="92">
        <v>2</v>
      </c>
      <c r="CA30" s="92">
        <v>2</v>
      </c>
      <c r="CB30" s="92">
        <v>2</v>
      </c>
      <c r="CC30" s="92">
        <v>2</v>
      </c>
      <c r="CD30" s="92">
        <v>2</v>
      </c>
      <c r="CE30" s="92">
        <v>2</v>
      </c>
      <c r="CF30" s="92">
        <v>2</v>
      </c>
      <c r="CG30" s="92">
        <v>2</v>
      </c>
      <c r="CH30" s="92">
        <v>2</v>
      </c>
      <c r="CI30" s="92">
        <v>2</v>
      </c>
      <c r="CJ30" s="92">
        <v>2</v>
      </c>
      <c r="CK30" s="92">
        <v>2</v>
      </c>
      <c r="CL30" s="92">
        <v>2</v>
      </c>
      <c r="CM30" s="92">
        <v>2</v>
      </c>
      <c r="CN30" s="92">
        <v>2</v>
      </c>
      <c r="CO30" s="92">
        <v>2</v>
      </c>
      <c r="CP30" s="92">
        <v>2</v>
      </c>
      <c r="CQ30" s="92">
        <v>2</v>
      </c>
      <c r="CR30" s="92">
        <v>2</v>
      </c>
      <c r="CS30" s="92">
        <v>2</v>
      </c>
      <c r="CT30" s="92">
        <v>2</v>
      </c>
      <c r="CU30" s="92">
        <v>2</v>
      </c>
      <c r="CV30" s="92">
        <v>2</v>
      </c>
      <c r="CW30" s="92">
        <v>2</v>
      </c>
      <c r="CX30" s="92">
        <v>2</v>
      </c>
      <c r="CY30" s="92">
        <v>2</v>
      </c>
      <c r="CZ30" s="92">
        <v>2</v>
      </c>
      <c r="DA30" s="92">
        <v>2</v>
      </c>
      <c r="DB30" s="92">
        <v>2</v>
      </c>
      <c r="DC30" s="92">
        <v>2</v>
      </c>
      <c r="DD30" s="92">
        <v>2</v>
      </c>
      <c r="DE30" s="92">
        <v>2</v>
      </c>
      <c r="DF30" s="92">
        <v>2</v>
      </c>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102"/>
    </row>
    <row r="31" spans="1:202" s="25" customFormat="1" x14ac:dyDescent="0.25">
      <c r="A31" s="24" t="s">
        <v>210</v>
      </c>
      <c r="B31" s="64">
        <v>400</v>
      </c>
      <c r="C31" s="64" t="s">
        <v>38</v>
      </c>
      <c r="D31" s="64"/>
      <c r="E31" s="94"/>
      <c r="F31" s="94"/>
      <c r="G31" s="94"/>
      <c r="H31" s="94">
        <v>360</v>
      </c>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v>1</v>
      </c>
      <c r="AT31" s="92">
        <v>1</v>
      </c>
      <c r="AU31" s="93">
        <v>1</v>
      </c>
      <c r="AV31" s="92">
        <v>1</v>
      </c>
      <c r="AW31" s="92">
        <v>1</v>
      </c>
      <c r="AX31" s="92">
        <v>1</v>
      </c>
      <c r="AY31" s="92">
        <v>1</v>
      </c>
      <c r="AZ31" s="92">
        <v>1</v>
      </c>
      <c r="BA31" s="92">
        <v>1</v>
      </c>
      <c r="BB31" s="92">
        <v>1</v>
      </c>
      <c r="BC31" s="92">
        <v>1</v>
      </c>
      <c r="BD31" s="92">
        <v>1</v>
      </c>
      <c r="BE31" s="92">
        <v>1</v>
      </c>
      <c r="BF31" s="92">
        <v>2</v>
      </c>
      <c r="BG31" s="92">
        <v>2</v>
      </c>
      <c r="BH31" s="92">
        <v>2</v>
      </c>
      <c r="BI31" s="92">
        <v>2</v>
      </c>
      <c r="BJ31" s="92">
        <v>2</v>
      </c>
      <c r="BK31" s="92">
        <v>2</v>
      </c>
      <c r="BL31" s="92">
        <v>2</v>
      </c>
      <c r="BM31" s="92">
        <v>2</v>
      </c>
      <c r="BN31" s="92">
        <v>2</v>
      </c>
      <c r="BO31" s="92">
        <v>2</v>
      </c>
      <c r="BP31" s="92">
        <v>2</v>
      </c>
      <c r="BQ31" s="92">
        <v>2</v>
      </c>
      <c r="BR31" s="92">
        <v>2</v>
      </c>
      <c r="BS31" s="92">
        <v>2</v>
      </c>
      <c r="BT31" s="92">
        <v>2</v>
      </c>
      <c r="BU31" s="92">
        <v>2</v>
      </c>
      <c r="BV31" s="92">
        <v>2</v>
      </c>
      <c r="BW31" s="92">
        <v>2</v>
      </c>
      <c r="BX31" s="92">
        <v>2</v>
      </c>
      <c r="BY31" s="92">
        <v>2</v>
      </c>
      <c r="BZ31" s="92">
        <v>2</v>
      </c>
      <c r="CA31" s="92">
        <v>2</v>
      </c>
      <c r="CB31" s="92">
        <v>2</v>
      </c>
      <c r="CC31" s="92">
        <v>2</v>
      </c>
      <c r="CD31" s="92">
        <v>2</v>
      </c>
      <c r="CE31" s="92">
        <v>2</v>
      </c>
      <c r="CF31" s="92">
        <v>2</v>
      </c>
      <c r="CG31" s="92">
        <v>2</v>
      </c>
      <c r="CH31" s="92">
        <v>2</v>
      </c>
      <c r="CI31" s="92">
        <v>2</v>
      </c>
      <c r="CJ31" s="92">
        <v>2</v>
      </c>
      <c r="CK31" s="92">
        <v>2</v>
      </c>
      <c r="CL31" s="92">
        <v>2</v>
      </c>
      <c r="CM31" s="92">
        <v>2</v>
      </c>
      <c r="CN31" s="92">
        <v>2</v>
      </c>
      <c r="CO31" s="92">
        <v>2</v>
      </c>
      <c r="CP31" s="92">
        <v>2</v>
      </c>
      <c r="CQ31" s="92">
        <v>2</v>
      </c>
      <c r="CR31" s="92">
        <v>2</v>
      </c>
      <c r="CS31" s="92">
        <v>2</v>
      </c>
      <c r="CT31" s="92">
        <v>2</v>
      </c>
      <c r="CU31" s="92">
        <v>2</v>
      </c>
      <c r="CV31" s="92">
        <v>2</v>
      </c>
      <c r="CW31" s="92">
        <v>2</v>
      </c>
      <c r="CX31" s="92">
        <v>2</v>
      </c>
      <c r="CY31" s="92">
        <v>2</v>
      </c>
      <c r="CZ31" s="92">
        <v>2</v>
      </c>
      <c r="DA31" s="92">
        <v>2</v>
      </c>
      <c r="DB31" s="92">
        <v>2</v>
      </c>
      <c r="DC31" s="92">
        <v>2</v>
      </c>
      <c r="DD31" s="92">
        <v>2</v>
      </c>
      <c r="DE31" s="92">
        <v>2</v>
      </c>
      <c r="DF31" s="92">
        <v>2</v>
      </c>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102"/>
    </row>
    <row r="32" spans="1:202" s="25" customFormat="1" x14ac:dyDescent="0.25">
      <c r="A32" s="24" t="s">
        <v>215</v>
      </c>
      <c r="B32" s="64">
        <v>75</v>
      </c>
      <c r="C32" s="64" t="s">
        <v>38</v>
      </c>
      <c r="D32" s="64"/>
      <c r="E32" s="94"/>
      <c r="F32" s="94"/>
      <c r="G32" s="94"/>
      <c r="H32" s="94">
        <v>360</v>
      </c>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3"/>
      <c r="AV32" s="92">
        <v>4</v>
      </c>
      <c r="AW32" s="92">
        <v>4</v>
      </c>
      <c r="AX32" s="92">
        <v>4</v>
      </c>
      <c r="AY32" s="92">
        <v>4</v>
      </c>
      <c r="AZ32" s="92">
        <v>4</v>
      </c>
      <c r="BA32" s="92">
        <v>4</v>
      </c>
      <c r="BB32" s="92"/>
      <c r="BC32" s="92"/>
      <c r="BD32" s="92"/>
      <c r="BE32" s="92"/>
      <c r="BF32" s="92"/>
      <c r="BG32" s="92"/>
      <c r="BH32" s="92">
        <v>4</v>
      </c>
      <c r="BI32" s="92">
        <v>4</v>
      </c>
      <c r="BJ32" s="92">
        <v>4</v>
      </c>
      <c r="BK32" s="92">
        <v>4</v>
      </c>
      <c r="BL32" s="92">
        <v>4</v>
      </c>
      <c r="BM32" s="92">
        <v>4</v>
      </c>
      <c r="BN32" s="92"/>
      <c r="BO32" s="92"/>
      <c r="BP32" s="92"/>
      <c r="BQ32" s="92"/>
      <c r="BR32" s="92"/>
      <c r="BS32" s="92"/>
      <c r="BT32" s="92">
        <v>4</v>
      </c>
      <c r="BU32" s="92">
        <v>4</v>
      </c>
      <c r="BV32" s="92">
        <v>4</v>
      </c>
      <c r="BW32" s="92">
        <v>4</v>
      </c>
      <c r="BX32" s="92">
        <v>4</v>
      </c>
      <c r="BY32" s="92">
        <v>4</v>
      </c>
      <c r="BZ32" s="92"/>
      <c r="CA32" s="92"/>
      <c r="CB32" s="92"/>
      <c r="CC32" s="92"/>
      <c r="CD32" s="92"/>
      <c r="CE32" s="92"/>
      <c r="CF32" s="92">
        <v>4</v>
      </c>
      <c r="CG32" s="92">
        <v>4</v>
      </c>
      <c r="CH32" s="92">
        <v>4</v>
      </c>
      <c r="CI32" s="92">
        <v>4</v>
      </c>
      <c r="CJ32" s="92">
        <v>4</v>
      </c>
      <c r="CK32" s="92">
        <v>4</v>
      </c>
      <c r="CL32" s="92"/>
      <c r="CM32" s="92"/>
      <c r="CN32" s="92"/>
      <c r="CO32" s="92"/>
      <c r="CP32" s="92"/>
      <c r="CQ32" s="92"/>
      <c r="CR32" s="92">
        <v>4</v>
      </c>
      <c r="CS32" s="92">
        <v>4</v>
      </c>
      <c r="CT32" s="92">
        <v>4</v>
      </c>
      <c r="CU32" s="92">
        <v>4</v>
      </c>
      <c r="CV32" s="92">
        <v>4</v>
      </c>
      <c r="CW32" s="92">
        <v>4</v>
      </c>
      <c r="CX32" s="92"/>
      <c r="CY32" s="92"/>
      <c r="CZ32" s="92"/>
      <c r="DA32" s="92"/>
      <c r="DB32" s="92"/>
      <c r="DC32" s="92"/>
      <c r="DD32" s="92">
        <v>4</v>
      </c>
      <c r="DE32" s="92">
        <v>4</v>
      </c>
      <c r="DF32" s="92">
        <v>4</v>
      </c>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102"/>
    </row>
    <row r="33" spans="1:202" s="25" customFormat="1" x14ac:dyDescent="0.25">
      <c r="A33" s="24" t="s">
        <v>201</v>
      </c>
      <c r="B33" s="64">
        <v>36</v>
      </c>
      <c r="C33" s="64" t="s">
        <v>38</v>
      </c>
      <c r="D33" s="64"/>
      <c r="E33" s="94"/>
      <c r="F33" s="94"/>
      <c r="G33" s="94"/>
      <c r="H33" s="94">
        <v>180</v>
      </c>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v>4</v>
      </c>
      <c r="AT33" s="92">
        <v>4</v>
      </c>
      <c r="AU33" s="92">
        <v>4</v>
      </c>
      <c r="AV33" s="92">
        <v>4</v>
      </c>
      <c r="AW33" s="92">
        <v>4</v>
      </c>
      <c r="AX33" s="92">
        <v>4</v>
      </c>
      <c r="AY33" s="92">
        <v>4</v>
      </c>
      <c r="AZ33" s="92">
        <v>4</v>
      </c>
      <c r="BA33" s="92">
        <v>4</v>
      </c>
      <c r="BB33" s="92">
        <v>4</v>
      </c>
      <c r="BC33" s="92">
        <v>4</v>
      </c>
      <c r="BD33" s="92">
        <v>4</v>
      </c>
      <c r="BE33" s="92">
        <v>4</v>
      </c>
      <c r="BF33" s="92">
        <v>4</v>
      </c>
      <c r="BG33" s="92">
        <v>4</v>
      </c>
      <c r="BH33" s="92">
        <v>4</v>
      </c>
      <c r="BI33" s="92">
        <v>4</v>
      </c>
      <c r="BJ33" s="92">
        <v>4</v>
      </c>
      <c r="BK33" s="92">
        <v>4</v>
      </c>
      <c r="BL33" s="92">
        <v>4</v>
      </c>
      <c r="BM33" s="92">
        <v>4</v>
      </c>
      <c r="BN33" s="92">
        <v>4</v>
      </c>
      <c r="BO33" s="92">
        <v>4</v>
      </c>
      <c r="BP33" s="92">
        <v>4</v>
      </c>
      <c r="BQ33" s="92">
        <v>4</v>
      </c>
      <c r="BR33" s="92">
        <v>4</v>
      </c>
      <c r="BS33" s="92">
        <v>4</v>
      </c>
      <c r="BT33" s="92">
        <v>4</v>
      </c>
      <c r="BU33" s="92">
        <v>4</v>
      </c>
      <c r="BV33" s="92">
        <v>4</v>
      </c>
      <c r="BW33" s="92">
        <v>4</v>
      </c>
      <c r="BX33" s="92">
        <v>4</v>
      </c>
      <c r="BY33" s="92">
        <v>4</v>
      </c>
      <c r="BZ33" s="92">
        <v>4</v>
      </c>
      <c r="CA33" s="92">
        <v>4</v>
      </c>
      <c r="CB33" s="92">
        <v>4</v>
      </c>
      <c r="CC33" s="92">
        <v>4</v>
      </c>
      <c r="CD33" s="92">
        <v>4</v>
      </c>
      <c r="CE33" s="92">
        <v>4</v>
      </c>
      <c r="CF33" s="92">
        <v>4</v>
      </c>
      <c r="CG33" s="92">
        <v>4</v>
      </c>
      <c r="CH33" s="92">
        <v>4</v>
      </c>
      <c r="CI33" s="92">
        <v>4</v>
      </c>
      <c r="CJ33" s="92">
        <v>4</v>
      </c>
      <c r="CK33" s="92">
        <v>4</v>
      </c>
      <c r="CL33" s="92">
        <v>4</v>
      </c>
      <c r="CM33" s="92">
        <v>4</v>
      </c>
      <c r="CN33" s="92">
        <v>4</v>
      </c>
      <c r="CO33" s="92">
        <v>4</v>
      </c>
      <c r="CP33" s="92">
        <v>4</v>
      </c>
      <c r="CQ33" s="92">
        <v>4</v>
      </c>
      <c r="CR33" s="92">
        <v>4</v>
      </c>
      <c r="CS33" s="92">
        <v>4</v>
      </c>
      <c r="CT33" s="92">
        <v>4</v>
      </c>
      <c r="CU33" s="92">
        <v>4</v>
      </c>
      <c r="CV33" s="92">
        <v>4</v>
      </c>
      <c r="CW33" s="92">
        <v>4</v>
      </c>
      <c r="CX33" s="92">
        <v>4</v>
      </c>
      <c r="CY33" s="92">
        <v>4</v>
      </c>
      <c r="CZ33" s="92">
        <v>4</v>
      </c>
      <c r="DA33" s="92">
        <v>4</v>
      </c>
      <c r="DB33" s="92">
        <v>4</v>
      </c>
      <c r="DC33" s="92">
        <v>4</v>
      </c>
      <c r="DD33" s="92">
        <v>4</v>
      </c>
      <c r="DE33" s="92">
        <v>4</v>
      </c>
      <c r="DF33" s="92">
        <v>4</v>
      </c>
      <c r="DG33" s="22">
        <f t="shared" ref="DG33:EI33" si="32">SUM(I33:T33)</f>
        <v>0</v>
      </c>
      <c r="DH33" s="22">
        <f t="shared" si="32"/>
        <v>0</v>
      </c>
      <c r="DI33" s="22">
        <f t="shared" si="32"/>
        <v>0</v>
      </c>
      <c r="DJ33" s="22">
        <f t="shared" si="32"/>
        <v>0</v>
      </c>
      <c r="DK33" s="22">
        <f t="shared" si="32"/>
        <v>0</v>
      </c>
      <c r="DL33" s="22">
        <f t="shared" si="32"/>
        <v>0</v>
      </c>
      <c r="DM33" s="22">
        <f t="shared" si="32"/>
        <v>0</v>
      </c>
      <c r="DN33" s="22">
        <f t="shared" si="32"/>
        <v>0</v>
      </c>
      <c r="DO33" s="22">
        <f t="shared" si="32"/>
        <v>0</v>
      </c>
      <c r="DP33" s="22">
        <f t="shared" si="32"/>
        <v>0</v>
      </c>
      <c r="DQ33" s="22">
        <f t="shared" si="32"/>
        <v>0</v>
      </c>
      <c r="DR33" s="22">
        <f t="shared" si="32"/>
        <v>0</v>
      </c>
      <c r="DS33" s="22">
        <f t="shared" si="32"/>
        <v>0</v>
      </c>
      <c r="DT33" s="22">
        <f t="shared" si="32"/>
        <v>0</v>
      </c>
      <c r="DU33" s="22">
        <f t="shared" si="32"/>
        <v>0</v>
      </c>
      <c r="DV33" s="22">
        <f t="shared" si="32"/>
        <v>0</v>
      </c>
      <c r="DW33" s="22">
        <f t="shared" si="32"/>
        <v>0</v>
      </c>
      <c r="DX33" s="22">
        <f t="shared" si="32"/>
        <v>0</v>
      </c>
      <c r="DY33" s="22">
        <f t="shared" si="32"/>
        <v>0</v>
      </c>
      <c r="DZ33" s="22">
        <f t="shared" si="32"/>
        <v>0</v>
      </c>
      <c r="EA33" s="22">
        <f t="shared" si="32"/>
        <v>0</v>
      </c>
      <c r="EB33" s="22">
        <f t="shared" si="32"/>
        <v>0</v>
      </c>
      <c r="EC33" s="22">
        <f t="shared" si="32"/>
        <v>0</v>
      </c>
      <c r="ED33" s="22">
        <f t="shared" si="32"/>
        <v>0</v>
      </c>
      <c r="EE33" s="22">
        <f t="shared" si="32"/>
        <v>0</v>
      </c>
      <c r="EF33" s="22">
        <f t="shared" si="32"/>
        <v>4</v>
      </c>
      <c r="EG33" s="22">
        <f t="shared" si="32"/>
        <v>8</v>
      </c>
      <c r="EH33" s="22">
        <f t="shared" si="32"/>
        <v>12</v>
      </c>
      <c r="EI33" s="22">
        <f t="shared" si="32"/>
        <v>16</v>
      </c>
      <c r="EJ33" s="22">
        <f t="shared" ref="EJ33:FO33" si="33">SUM(AL33:AX33)</f>
        <v>24</v>
      </c>
      <c r="EK33" s="22">
        <f t="shared" si="33"/>
        <v>28</v>
      </c>
      <c r="EL33" s="22">
        <f t="shared" si="33"/>
        <v>32</v>
      </c>
      <c r="EM33" s="22">
        <f t="shared" si="33"/>
        <v>36</v>
      </c>
      <c r="EN33" s="22">
        <f t="shared" si="33"/>
        <v>40</v>
      </c>
      <c r="EO33" s="22">
        <f t="shared" si="33"/>
        <v>44</v>
      </c>
      <c r="EP33" s="22">
        <f t="shared" si="33"/>
        <v>48</v>
      </c>
      <c r="EQ33" s="22">
        <f t="shared" si="33"/>
        <v>52</v>
      </c>
      <c r="ER33" s="22">
        <f t="shared" si="33"/>
        <v>52</v>
      </c>
      <c r="ES33" s="22">
        <f t="shared" si="33"/>
        <v>52</v>
      </c>
      <c r="ET33" s="22">
        <f t="shared" si="33"/>
        <v>52</v>
      </c>
      <c r="EU33" s="22">
        <f t="shared" si="33"/>
        <v>52</v>
      </c>
      <c r="EV33" s="22">
        <f t="shared" si="33"/>
        <v>52</v>
      </c>
      <c r="EW33" s="22">
        <f t="shared" si="33"/>
        <v>52</v>
      </c>
      <c r="EX33" s="22">
        <f t="shared" si="33"/>
        <v>52</v>
      </c>
      <c r="EY33" s="22">
        <f t="shared" si="33"/>
        <v>52</v>
      </c>
      <c r="EZ33" s="22">
        <f t="shared" si="33"/>
        <v>52</v>
      </c>
      <c r="FA33" s="22">
        <f t="shared" si="33"/>
        <v>52</v>
      </c>
      <c r="FB33" s="22">
        <f t="shared" si="33"/>
        <v>52</v>
      </c>
      <c r="FC33" s="22">
        <f t="shared" si="33"/>
        <v>52</v>
      </c>
      <c r="FD33" s="22">
        <f t="shared" si="33"/>
        <v>52</v>
      </c>
      <c r="FE33" s="22">
        <f t="shared" si="33"/>
        <v>52</v>
      </c>
      <c r="FF33" s="22">
        <f t="shared" si="33"/>
        <v>52</v>
      </c>
      <c r="FG33" s="22">
        <f t="shared" si="33"/>
        <v>52</v>
      </c>
      <c r="FH33" s="22">
        <f t="shared" si="33"/>
        <v>52</v>
      </c>
      <c r="FI33" s="22">
        <f t="shared" si="33"/>
        <v>52</v>
      </c>
      <c r="FJ33" s="22">
        <f t="shared" si="33"/>
        <v>52</v>
      </c>
      <c r="FK33" s="22">
        <f t="shared" si="33"/>
        <v>52</v>
      </c>
      <c r="FL33" s="22">
        <f t="shared" si="33"/>
        <v>52</v>
      </c>
      <c r="FM33" s="22">
        <f t="shared" si="33"/>
        <v>52</v>
      </c>
      <c r="FN33" s="22">
        <f t="shared" si="33"/>
        <v>52</v>
      </c>
      <c r="FO33" s="22">
        <f t="shared" si="33"/>
        <v>52</v>
      </c>
      <c r="FP33" s="22">
        <f t="shared" ref="FP33:GS33" si="34">SUM(BR33:CD33)</f>
        <v>52</v>
      </c>
      <c r="FQ33" s="22">
        <f t="shared" si="34"/>
        <v>52</v>
      </c>
      <c r="FR33" s="22">
        <f t="shared" si="34"/>
        <v>52</v>
      </c>
      <c r="FS33" s="22">
        <f t="shared" si="34"/>
        <v>52</v>
      </c>
      <c r="FT33" s="22">
        <f t="shared" si="34"/>
        <v>52</v>
      </c>
      <c r="FU33" s="22">
        <f t="shared" si="34"/>
        <v>52</v>
      </c>
      <c r="FV33" s="22">
        <f t="shared" si="34"/>
        <v>52</v>
      </c>
      <c r="FW33" s="22">
        <f t="shared" si="34"/>
        <v>52</v>
      </c>
      <c r="FX33" s="22">
        <f t="shared" si="34"/>
        <v>52</v>
      </c>
      <c r="FY33" s="22">
        <f t="shared" si="34"/>
        <v>52</v>
      </c>
      <c r="FZ33" s="22">
        <f t="shared" si="34"/>
        <v>52</v>
      </c>
      <c r="GA33" s="22">
        <f t="shared" si="34"/>
        <v>52</v>
      </c>
      <c r="GB33" s="22">
        <f t="shared" si="34"/>
        <v>52</v>
      </c>
      <c r="GC33" s="22">
        <f t="shared" si="34"/>
        <v>52</v>
      </c>
      <c r="GD33" s="22">
        <f t="shared" si="34"/>
        <v>52</v>
      </c>
      <c r="GE33" s="22">
        <f t="shared" si="34"/>
        <v>52</v>
      </c>
      <c r="GF33" s="22">
        <f t="shared" si="34"/>
        <v>52</v>
      </c>
      <c r="GG33" s="22">
        <f t="shared" si="34"/>
        <v>52</v>
      </c>
      <c r="GH33" s="22">
        <f t="shared" si="34"/>
        <v>52</v>
      </c>
      <c r="GI33" s="22">
        <f t="shared" si="34"/>
        <v>52</v>
      </c>
      <c r="GJ33" s="22">
        <f t="shared" si="34"/>
        <v>52</v>
      </c>
      <c r="GK33" s="22">
        <f t="shared" si="34"/>
        <v>52</v>
      </c>
      <c r="GL33" s="22">
        <f t="shared" si="34"/>
        <v>52</v>
      </c>
      <c r="GM33" s="22">
        <f t="shared" si="34"/>
        <v>52</v>
      </c>
      <c r="GN33" s="22">
        <f t="shared" si="34"/>
        <v>52</v>
      </c>
      <c r="GO33" s="22">
        <f t="shared" si="34"/>
        <v>52</v>
      </c>
      <c r="GP33" s="22">
        <f t="shared" si="34"/>
        <v>52</v>
      </c>
      <c r="GQ33" s="22">
        <f t="shared" si="34"/>
        <v>52</v>
      </c>
      <c r="GR33" s="22">
        <f t="shared" si="34"/>
        <v>52</v>
      </c>
      <c r="GS33" s="22">
        <f t="shared" si="34"/>
        <v>48</v>
      </c>
      <c r="GT33" s="102">
        <f>SUM(I33:CE33)</f>
        <v>156</v>
      </c>
    </row>
    <row r="34" spans="1:202" s="25" customFormat="1" x14ac:dyDescent="0.25">
      <c r="A34" s="24" t="s">
        <v>205</v>
      </c>
      <c r="B34" s="64">
        <v>350</v>
      </c>
      <c r="C34" s="64" t="s">
        <v>38</v>
      </c>
      <c r="D34" s="64"/>
      <c r="E34" s="94"/>
      <c r="F34" s="94"/>
      <c r="G34" s="94"/>
      <c r="H34" s="94">
        <v>300</v>
      </c>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v>2</v>
      </c>
      <c r="AT34" s="92">
        <v>2</v>
      </c>
      <c r="AU34" s="93">
        <v>2</v>
      </c>
      <c r="AV34" s="92"/>
      <c r="AW34" s="92"/>
      <c r="AX34" s="92"/>
      <c r="AY34" s="92"/>
      <c r="AZ34" s="92"/>
      <c r="BA34" s="92"/>
      <c r="BB34" s="92">
        <v>2</v>
      </c>
      <c r="BC34" s="92">
        <v>2</v>
      </c>
      <c r="BD34" s="92">
        <v>2</v>
      </c>
      <c r="BE34" s="92">
        <v>2</v>
      </c>
      <c r="BF34" s="92">
        <v>2</v>
      </c>
      <c r="BG34" s="92">
        <v>2</v>
      </c>
      <c r="BH34" s="92"/>
      <c r="BI34" s="92"/>
      <c r="BJ34" s="92"/>
      <c r="BK34" s="92"/>
      <c r="BL34" s="92"/>
      <c r="BM34" s="92"/>
      <c r="BN34" s="92">
        <v>2</v>
      </c>
      <c r="BO34" s="92">
        <v>2</v>
      </c>
      <c r="BP34" s="92">
        <v>2</v>
      </c>
      <c r="BQ34" s="92">
        <v>2</v>
      </c>
      <c r="BR34" s="92">
        <v>2</v>
      </c>
      <c r="BS34" s="92">
        <v>2</v>
      </c>
      <c r="BT34" s="92"/>
      <c r="BU34" s="92"/>
      <c r="BV34" s="92"/>
      <c r="BW34" s="92"/>
      <c r="BX34" s="92"/>
      <c r="BY34" s="92"/>
      <c r="BZ34" s="92">
        <v>2</v>
      </c>
      <c r="CA34" s="92">
        <v>2</v>
      </c>
      <c r="CB34" s="92">
        <v>2</v>
      </c>
      <c r="CC34" s="92">
        <v>2</v>
      </c>
      <c r="CD34" s="92">
        <v>2</v>
      </c>
      <c r="CE34" s="92">
        <v>2</v>
      </c>
      <c r="CF34" s="92"/>
      <c r="CG34" s="92"/>
      <c r="CH34" s="92"/>
      <c r="CI34" s="92"/>
      <c r="CJ34" s="92"/>
      <c r="CK34" s="92"/>
      <c r="CL34" s="92">
        <v>2</v>
      </c>
      <c r="CM34" s="92">
        <v>2</v>
      </c>
      <c r="CN34" s="92">
        <v>2</v>
      </c>
      <c r="CO34" s="92">
        <v>2</v>
      </c>
      <c r="CP34" s="92">
        <v>2</v>
      </c>
      <c r="CQ34" s="92">
        <v>2</v>
      </c>
      <c r="CR34" s="92"/>
      <c r="CS34" s="92"/>
      <c r="CT34" s="92"/>
      <c r="CU34" s="92"/>
      <c r="CV34" s="92"/>
      <c r="CW34" s="92"/>
      <c r="CX34" s="92">
        <v>2</v>
      </c>
      <c r="CY34" s="92">
        <v>2</v>
      </c>
      <c r="CZ34" s="92">
        <v>2</v>
      </c>
      <c r="DA34" s="92">
        <v>2</v>
      </c>
      <c r="DB34" s="92">
        <v>2</v>
      </c>
      <c r="DC34" s="92">
        <v>2</v>
      </c>
      <c r="DD34" s="92"/>
      <c r="DE34" s="92"/>
      <c r="DF34" s="9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102"/>
    </row>
    <row r="35" spans="1:202" s="25" customFormat="1" x14ac:dyDescent="0.25">
      <c r="A35" s="24" t="s">
        <v>208</v>
      </c>
      <c r="B35" s="64">
        <v>400</v>
      </c>
      <c r="C35" s="64" t="s">
        <v>38</v>
      </c>
      <c r="D35" s="64"/>
      <c r="E35" s="94"/>
      <c r="F35" s="94"/>
      <c r="G35" s="94"/>
      <c r="H35" s="94">
        <v>180</v>
      </c>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v>1</v>
      </c>
      <c r="AT35" s="92">
        <v>1</v>
      </c>
      <c r="AU35" s="92">
        <v>1</v>
      </c>
      <c r="AV35" s="92">
        <v>1</v>
      </c>
      <c r="AW35" s="92">
        <v>1</v>
      </c>
      <c r="AX35" s="92">
        <v>1</v>
      </c>
      <c r="AY35" s="92">
        <v>1</v>
      </c>
      <c r="AZ35" s="92">
        <v>1</v>
      </c>
      <c r="BA35" s="92">
        <v>1</v>
      </c>
      <c r="BB35" s="92">
        <v>1</v>
      </c>
      <c r="BC35" s="92">
        <v>1</v>
      </c>
      <c r="BD35" s="92">
        <v>1</v>
      </c>
      <c r="BE35" s="92">
        <v>1</v>
      </c>
      <c r="BF35" s="92">
        <v>1</v>
      </c>
      <c r="BG35" s="92">
        <v>1</v>
      </c>
      <c r="BH35" s="92">
        <v>1</v>
      </c>
      <c r="BI35" s="92">
        <v>1</v>
      </c>
      <c r="BJ35" s="92">
        <v>1</v>
      </c>
      <c r="BK35" s="92">
        <v>1</v>
      </c>
      <c r="BL35" s="92">
        <v>1</v>
      </c>
      <c r="BM35" s="92">
        <v>1</v>
      </c>
      <c r="BN35" s="92">
        <v>1</v>
      </c>
      <c r="BO35" s="92">
        <v>1</v>
      </c>
      <c r="BP35" s="92">
        <v>1</v>
      </c>
      <c r="BQ35" s="92">
        <v>1</v>
      </c>
      <c r="BR35" s="92">
        <v>1</v>
      </c>
      <c r="BS35" s="92">
        <v>1</v>
      </c>
      <c r="BT35" s="92">
        <v>1</v>
      </c>
      <c r="BU35" s="92">
        <v>1</v>
      </c>
      <c r="BV35" s="92">
        <v>1</v>
      </c>
      <c r="BW35" s="92">
        <v>1</v>
      </c>
      <c r="BX35" s="92">
        <v>1</v>
      </c>
      <c r="BY35" s="92">
        <v>1</v>
      </c>
      <c r="BZ35" s="92">
        <v>1</v>
      </c>
      <c r="CA35" s="92">
        <v>1</v>
      </c>
      <c r="CB35" s="92">
        <v>1</v>
      </c>
      <c r="CC35" s="92">
        <v>1</v>
      </c>
      <c r="CD35" s="92">
        <v>1</v>
      </c>
      <c r="CE35" s="92">
        <v>1</v>
      </c>
      <c r="CF35" s="92">
        <v>1</v>
      </c>
      <c r="CG35" s="92">
        <v>1</v>
      </c>
      <c r="CH35" s="92">
        <v>1</v>
      </c>
      <c r="CI35" s="92">
        <v>1</v>
      </c>
      <c r="CJ35" s="92">
        <v>1</v>
      </c>
      <c r="CK35" s="92">
        <v>1</v>
      </c>
      <c r="CL35" s="92">
        <v>1</v>
      </c>
      <c r="CM35" s="92">
        <v>1</v>
      </c>
      <c r="CN35" s="92">
        <v>1</v>
      </c>
      <c r="CO35" s="92">
        <v>1</v>
      </c>
      <c r="CP35" s="92">
        <v>1</v>
      </c>
      <c r="CQ35" s="92">
        <v>1</v>
      </c>
      <c r="CR35" s="92">
        <v>1</v>
      </c>
      <c r="CS35" s="92">
        <v>1</v>
      </c>
      <c r="CT35" s="92">
        <v>1</v>
      </c>
      <c r="CU35" s="92">
        <v>1</v>
      </c>
      <c r="CV35" s="92">
        <v>1</v>
      </c>
      <c r="CW35" s="92">
        <v>1</v>
      </c>
      <c r="CX35" s="92">
        <v>1</v>
      </c>
      <c r="CY35" s="92">
        <v>1</v>
      </c>
      <c r="CZ35" s="92">
        <v>1</v>
      </c>
      <c r="DA35" s="92">
        <v>1</v>
      </c>
      <c r="DB35" s="92">
        <v>1</v>
      </c>
      <c r="DC35" s="92">
        <v>1</v>
      </c>
      <c r="DD35" s="92">
        <v>1</v>
      </c>
      <c r="DE35" s="92">
        <v>1</v>
      </c>
      <c r="DF35" s="92">
        <v>1</v>
      </c>
      <c r="DG35" s="22">
        <f t="shared" ref="DG35:DP36" si="35">SUM(I35:T35)</f>
        <v>0</v>
      </c>
      <c r="DH35" s="22">
        <f t="shared" si="35"/>
        <v>0</v>
      </c>
      <c r="DI35" s="22">
        <f t="shared" si="35"/>
        <v>0</v>
      </c>
      <c r="DJ35" s="22">
        <f t="shared" si="35"/>
        <v>0</v>
      </c>
      <c r="DK35" s="22">
        <f t="shared" si="35"/>
        <v>0</v>
      </c>
      <c r="DL35" s="22">
        <f t="shared" si="35"/>
        <v>0</v>
      </c>
      <c r="DM35" s="22">
        <f t="shared" si="35"/>
        <v>0</v>
      </c>
      <c r="DN35" s="22">
        <f t="shared" si="35"/>
        <v>0</v>
      </c>
      <c r="DO35" s="22">
        <f t="shared" si="35"/>
        <v>0</v>
      </c>
      <c r="DP35" s="22">
        <f t="shared" si="35"/>
        <v>0</v>
      </c>
      <c r="DQ35" s="22">
        <f t="shared" ref="DQ35:DZ36" si="36">SUM(S35:AD35)</f>
        <v>0</v>
      </c>
      <c r="DR35" s="22">
        <f t="shared" si="36"/>
        <v>0</v>
      </c>
      <c r="DS35" s="22">
        <f t="shared" si="36"/>
        <v>0</v>
      </c>
      <c r="DT35" s="22">
        <f t="shared" si="36"/>
        <v>0</v>
      </c>
      <c r="DU35" s="22">
        <f t="shared" si="36"/>
        <v>0</v>
      </c>
      <c r="DV35" s="22">
        <f t="shared" si="36"/>
        <v>0</v>
      </c>
      <c r="DW35" s="22">
        <f t="shared" si="36"/>
        <v>0</v>
      </c>
      <c r="DX35" s="22">
        <f t="shared" si="36"/>
        <v>0</v>
      </c>
      <c r="DY35" s="22">
        <f t="shared" si="36"/>
        <v>0</v>
      </c>
      <c r="DZ35" s="22">
        <f t="shared" si="36"/>
        <v>0</v>
      </c>
      <c r="EA35" s="22">
        <f t="shared" ref="EA35:EI36" si="37">SUM(AC35:AN35)</f>
        <v>0</v>
      </c>
      <c r="EB35" s="22">
        <f t="shared" si="37"/>
        <v>0</v>
      </c>
      <c r="EC35" s="22">
        <f t="shared" si="37"/>
        <v>0</v>
      </c>
      <c r="ED35" s="22">
        <f t="shared" si="37"/>
        <v>0</v>
      </c>
      <c r="EE35" s="22">
        <f t="shared" si="37"/>
        <v>0</v>
      </c>
      <c r="EF35" s="22">
        <f t="shared" si="37"/>
        <v>1</v>
      </c>
      <c r="EG35" s="22">
        <f t="shared" si="37"/>
        <v>2</v>
      </c>
      <c r="EH35" s="22">
        <f t="shared" si="37"/>
        <v>3</v>
      </c>
      <c r="EI35" s="22">
        <f t="shared" si="37"/>
        <v>4</v>
      </c>
      <c r="EJ35" s="22">
        <f t="shared" ref="EJ35:ES36" si="38">SUM(AL35:AX35)</f>
        <v>6</v>
      </c>
      <c r="EK35" s="22">
        <f t="shared" si="38"/>
        <v>7</v>
      </c>
      <c r="EL35" s="22">
        <f t="shared" si="38"/>
        <v>8</v>
      </c>
      <c r="EM35" s="22">
        <f t="shared" si="38"/>
        <v>9</v>
      </c>
      <c r="EN35" s="22">
        <f t="shared" si="38"/>
        <v>10</v>
      </c>
      <c r="EO35" s="22">
        <f t="shared" si="38"/>
        <v>11</v>
      </c>
      <c r="EP35" s="22">
        <f t="shared" si="38"/>
        <v>12</v>
      </c>
      <c r="EQ35" s="22">
        <f t="shared" si="38"/>
        <v>13</v>
      </c>
      <c r="ER35" s="22">
        <f t="shared" si="38"/>
        <v>13</v>
      </c>
      <c r="ES35" s="22">
        <f t="shared" si="38"/>
        <v>13</v>
      </c>
      <c r="ET35" s="22">
        <f t="shared" ref="ET35:FC36" si="39">SUM(AV35:BH35)</f>
        <v>13</v>
      </c>
      <c r="EU35" s="22">
        <f t="shared" si="39"/>
        <v>13</v>
      </c>
      <c r="EV35" s="22">
        <f t="shared" si="39"/>
        <v>13</v>
      </c>
      <c r="EW35" s="22">
        <f t="shared" si="39"/>
        <v>13</v>
      </c>
      <c r="EX35" s="22">
        <f t="shared" si="39"/>
        <v>13</v>
      </c>
      <c r="EY35" s="22">
        <f t="shared" si="39"/>
        <v>13</v>
      </c>
      <c r="EZ35" s="22">
        <f t="shared" si="39"/>
        <v>13</v>
      </c>
      <c r="FA35" s="22">
        <f t="shared" si="39"/>
        <v>13</v>
      </c>
      <c r="FB35" s="22">
        <f t="shared" si="39"/>
        <v>13</v>
      </c>
      <c r="FC35" s="22">
        <f t="shared" si="39"/>
        <v>13</v>
      </c>
      <c r="FD35" s="22">
        <f t="shared" ref="FD35:FM36" si="40">SUM(BF35:BR35)</f>
        <v>13</v>
      </c>
      <c r="FE35" s="22">
        <f t="shared" si="40"/>
        <v>13</v>
      </c>
      <c r="FF35" s="22">
        <f t="shared" si="40"/>
        <v>13</v>
      </c>
      <c r="FG35" s="22">
        <f t="shared" si="40"/>
        <v>13</v>
      </c>
      <c r="FH35" s="22">
        <f t="shared" si="40"/>
        <v>13</v>
      </c>
      <c r="FI35" s="22">
        <f t="shared" si="40"/>
        <v>13</v>
      </c>
      <c r="FJ35" s="22">
        <f t="shared" si="40"/>
        <v>13</v>
      </c>
      <c r="FK35" s="22">
        <f t="shared" si="40"/>
        <v>13</v>
      </c>
      <c r="FL35" s="22">
        <f t="shared" si="40"/>
        <v>13</v>
      </c>
      <c r="FM35" s="22">
        <f t="shared" si="40"/>
        <v>13</v>
      </c>
      <c r="FN35" s="22">
        <f t="shared" ref="FN35:FW36" si="41">SUM(BP35:CB35)</f>
        <v>13</v>
      </c>
      <c r="FO35" s="22">
        <f t="shared" si="41"/>
        <v>13</v>
      </c>
      <c r="FP35" s="22">
        <f t="shared" si="41"/>
        <v>13</v>
      </c>
      <c r="FQ35" s="22">
        <f t="shared" si="41"/>
        <v>13</v>
      </c>
      <c r="FR35" s="22">
        <f t="shared" si="41"/>
        <v>13</v>
      </c>
      <c r="FS35" s="22">
        <f t="shared" si="41"/>
        <v>13</v>
      </c>
      <c r="FT35" s="22">
        <f t="shared" si="41"/>
        <v>13</v>
      </c>
      <c r="FU35" s="22">
        <f t="shared" si="41"/>
        <v>13</v>
      </c>
      <c r="FV35" s="22">
        <f t="shared" si="41"/>
        <v>13</v>
      </c>
      <c r="FW35" s="22">
        <f t="shared" si="41"/>
        <v>13</v>
      </c>
      <c r="FX35" s="22">
        <f t="shared" ref="FX35:GG36" si="42">SUM(BZ35:CL35)</f>
        <v>13</v>
      </c>
      <c r="FY35" s="22">
        <f t="shared" si="42"/>
        <v>13</v>
      </c>
      <c r="FZ35" s="22">
        <f t="shared" si="42"/>
        <v>13</v>
      </c>
      <c r="GA35" s="22">
        <f t="shared" si="42"/>
        <v>13</v>
      </c>
      <c r="GB35" s="22">
        <f t="shared" si="42"/>
        <v>13</v>
      </c>
      <c r="GC35" s="22">
        <f t="shared" si="42"/>
        <v>13</v>
      </c>
      <c r="GD35" s="22">
        <f t="shared" si="42"/>
        <v>13</v>
      </c>
      <c r="GE35" s="22">
        <f t="shared" si="42"/>
        <v>13</v>
      </c>
      <c r="GF35" s="22">
        <f t="shared" si="42"/>
        <v>13</v>
      </c>
      <c r="GG35" s="22">
        <f t="shared" si="42"/>
        <v>13</v>
      </c>
      <c r="GH35" s="22">
        <f t="shared" ref="GH35:GQ36" si="43">SUM(CJ35:CV35)</f>
        <v>13</v>
      </c>
      <c r="GI35" s="22">
        <f t="shared" si="43"/>
        <v>13</v>
      </c>
      <c r="GJ35" s="22">
        <f t="shared" si="43"/>
        <v>13</v>
      </c>
      <c r="GK35" s="22">
        <f t="shared" si="43"/>
        <v>13</v>
      </c>
      <c r="GL35" s="22">
        <f t="shared" si="43"/>
        <v>13</v>
      </c>
      <c r="GM35" s="22">
        <f t="shared" si="43"/>
        <v>13</v>
      </c>
      <c r="GN35" s="22">
        <f t="shared" si="43"/>
        <v>13</v>
      </c>
      <c r="GO35" s="22">
        <f t="shared" si="43"/>
        <v>13</v>
      </c>
      <c r="GP35" s="22">
        <f t="shared" si="43"/>
        <v>13</v>
      </c>
      <c r="GQ35" s="22">
        <f t="shared" si="43"/>
        <v>13</v>
      </c>
      <c r="GR35" s="22">
        <f t="shared" ref="GR35:GS41" si="44">SUM(CT35:DF35)</f>
        <v>13</v>
      </c>
      <c r="GS35" s="22">
        <f t="shared" si="44"/>
        <v>12</v>
      </c>
      <c r="GT35" s="102">
        <f t="shared" ref="GT35:GT43" si="45">SUM(I35:CE35)</f>
        <v>39</v>
      </c>
    </row>
    <row r="36" spans="1:202" s="25" customFormat="1" x14ac:dyDescent="0.25">
      <c r="A36" s="24" t="s">
        <v>209</v>
      </c>
      <c r="B36" s="64">
        <v>400</v>
      </c>
      <c r="C36" s="64" t="s">
        <v>38</v>
      </c>
      <c r="D36" s="64"/>
      <c r="E36" s="94"/>
      <c r="F36" s="94"/>
      <c r="G36" s="94"/>
      <c r="H36" s="94">
        <v>300</v>
      </c>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v>1</v>
      </c>
      <c r="AT36" s="92">
        <v>1</v>
      </c>
      <c r="AU36" s="93">
        <v>1</v>
      </c>
      <c r="AV36" s="92">
        <v>1</v>
      </c>
      <c r="AW36" s="92">
        <v>1</v>
      </c>
      <c r="AX36" s="92">
        <v>1</v>
      </c>
      <c r="AY36" s="92">
        <v>1</v>
      </c>
      <c r="AZ36" s="92">
        <v>1</v>
      </c>
      <c r="BA36" s="92">
        <v>1</v>
      </c>
      <c r="BB36" s="92">
        <v>1</v>
      </c>
      <c r="BC36" s="92">
        <v>1</v>
      </c>
      <c r="BD36" s="92">
        <v>1</v>
      </c>
      <c r="BE36" s="92">
        <v>2</v>
      </c>
      <c r="BF36" s="92">
        <v>2</v>
      </c>
      <c r="BG36" s="92">
        <v>2</v>
      </c>
      <c r="BH36" s="92">
        <v>2</v>
      </c>
      <c r="BI36" s="92">
        <v>2</v>
      </c>
      <c r="BJ36" s="92">
        <v>2</v>
      </c>
      <c r="BK36" s="92">
        <v>2</v>
      </c>
      <c r="BL36" s="92">
        <v>2</v>
      </c>
      <c r="BM36" s="92">
        <v>2</v>
      </c>
      <c r="BN36" s="92">
        <v>2</v>
      </c>
      <c r="BO36" s="92">
        <v>2</v>
      </c>
      <c r="BP36" s="92">
        <v>2</v>
      </c>
      <c r="BQ36" s="92">
        <v>2</v>
      </c>
      <c r="BR36" s="92">
        <v>2</v>
      </c>
      <c r="BS36" s="92">
        <v>2</v>
      </c>
      <c r="BT36" s="92">
        <v>2</v>
      </c>
      <c r="BU36" s="92">
        <v>2</v>
      </c>
      <c r="BV36" s="92">
        <v>2</v>
      </c>
      <c r="BW36" s="92">
        <v>2</v>
      </c>
      <c r="BX36" s="92">
        <v>2</v>
      </c>
      <c r="BY36" s="92">
        <v>2</v>
      </c>
      <c r="BZ36" s="92">
        <v>2</v>
      </c>
      <c r="CA36" s="92">
        <v>2</v>
      </c>
      <c r="CB36" s="92">
        <v>2</v>
      </c>
      <c r="CC36" s="92">
        <v>2</v>
      </c>
      <c r="CD36" s="92">
        <v>2</v>
      </c>
      <c r="CE36" s="92">
        <v>2</v>
      </c>
      <c r="CF36" s="92">
        <v>2</v>
      </c>
      <c r="CG36" s="92">
        <v>2</v>
      </c>
      <c r="CH36" s="92">
        <v>2</v>
      </c>
      <c r="CI36" s="92">
        <v>2</v>
      </c>
      <c r="CJ36" s="92">
        <v>2</v>
      </c>
      <c r="CK36" s="92">
        <v>2</v>
      </c>
      <c r="CL36" s="92">
        <v>2</v>
      </c>
      <c r="CM36" s="92">
        <v>2</v>
      </c>
      <c r="CN36" s="92">
        <v>2</v>
      </c>
      <c r="CO36" s="92">
        <v>2</v>
      </c>
      <c r="CP36" s="92">
        <v>2</v>
      </c>
      <c r="CQ36" s="92">
        <v>2</v>
      </c>
      <c r="CR36" s="92">
        <v>2</v>
      </c>
      <c r="CS36" s="92">
        <v>2</v>
      </c>
      <c r="CT36" s="92">
        <v>2</v>
      </c>
      <c r="CU36" s="92">
        <v>2</v>
      </c>
      <c r="CV36" s="92">
        <v>2</v>
      </c>
      <c r="CW36" s="92">
        <v>2</v>
      </c>
      <c r="CX36" s="92">
        <v>2</v>
      </c>
      <c r="CY36" s="92">
        <v>2</v>
      </c>
      <c r="CZ36" s="92">
        <v>2</v>
      </c>
      <c r="DA36" s="92">
        <v>2</v>
      </c>
      <c r="DB36" s="92">
        <v>2</v>
      </c>
      <c r="DC36" s="92">
        <v>2</v>
      </c>
      <c r="DD36" s="92">
        <v>2</v>
      </c>
      <c r="DE36" s="92">
        <v>2</v>
      </c>
      <c r="DF36" s="92">
        <v>2</v>
      </c>
      <c r="DG36" s="22">
        <f t="shared" si="35"/>
        <v>0</v>
      </c>
      <c r="DH36" s="22">
        <f t="shared" si="35"/>
        <v>0</v>
      </c>
      <c r="DI36" s="22">
        <f t="shared" si="35"/>
        <v>0</v>
      </c>
      <c r="DJ36" s="22">
        <f t="shared" si="35"/>
        <v>0</v>
      </c>
      <c r="DK36" s="22">
        <f t="shared" si="35"/>
        <v>0</v>
      </c>
      <c r="DL36" s="22">
        <f t="shared" si="35"/>
        <v>0</v>
      </c>
      <c r="DM36" s="22">
        <f t="shared" si="35"/>
        <v>0</v>
      </c>
      <c r="DN36" s="22">
        <f t="shared" si="35"/>
        <v>0</v>
      </c>
      <c r="DO36" s="22">
        <f t="shared" si="35"/>
        <v>0</v>
      </c>
      <c r="DP36" s="22">
        <f t="shared" si="35"/>
        <v>0</v>
      </c>
      <c r="DQ36" s="22">
        <f t="shared" si="36"/>
        <v>0</v>
      </c>
      <c r="DR36" s="22">
        <f t="shared" si="36"/>
        <v>0</v>
      </c>
      <c r="DS36" s="22">
        <f t="shared" si="36"/>
        <v>0</v>
      </c>
      <c r="DT36" s="22">
        <f t="shared" si="36"/>
        <v>0</v>
      </c>
      <c r="DU36" s="22">
        <f t="shared" si="36"/>
        <v>0</v>
      </c>
      <c r="DV36" s="22">
        <f t="shared" si="36"/>
        <v>0</v>
      </c>
      <c r="DW36" s="22">
        <f t="shared" si="36"/>
        <v>0</v>
      </c>
      <c r="DX36" s="22">
        <f t="shared" si="36"/>
        <v>0</v>
      </c>
      <c r="DY36" s="22">
        <f t="shared" si="36"/>
        <v>0</v>
      </c>
      <c r="DZ36" s="22">
        <f t="shared" si="36"/>
        <v>0</v>
      </c>
      <c r="EA36" s="22">
        <f t="shared" si="37"/>
        <v>0</v>
      </c>
      <c r="EB36" s="22">
        <f t="shared" si="37"/>
        <v>0</v>
      </c>
      <c r="EC36" s="22">
        <f t="shared" si="37"/>
        <v>0</v>
      </c>
      <c r="ED36" s="22">
        <f t="shared" si="37"/>
        <v>0</v>
      </c>
      <c r="EE36" s="22">
        <f t="shared" si="37"/>
        <v>0</v>
      </c>
      <c r="EF36" s="22">
        <f t="shared" si="37"/>
        <v>1</v>
      </c>
      <c r="EG36" s="22">
        <f t="shared" si="37"/>
        <v>2</v>
      </c>
      <c r="EH36" s="22">
        <f t="shared" si="37"/>
        <v>3</v>
      </c>
      <c r="EI36" s="22">
        <f t="shared" si="37"/>
        <v>4</v>
      </c>
      <c r="EJ36" s="22">
        <f t="shared" si="38"/>
        <v>6</v>
      </c>
      <c r="EK36" s="22">
        <f t="shared" si="38"/>
        <v>7</v>
      </c>
      <c r="EL36" s="22">
        <f t="shared" si="38"/>
        <v>8</v>
      </c>
      <c r="EM36" s="22">
        <f t="shared" si="38"/>
        <v>9</v>
      </c>
      <c r="EN36" s="22">
        <f t="shared" si="38"/>
        <v>10</v>
      </c>
      <c r="EO36" s="22">
        <f t="shared" si="38"/>
        <v>11</v>
      </c>
      <c r="EP36" s="22">
        <f t="shared" si="38"/>
        <v>12</v>
      </c>
      <c r="EQ36" s="22">
        <f t="shared" si="38"/>
        <v>14</v>
      </c>
      <c r="ER36" s="22">
        <f t="shared" si="38"/>
        <v>15</v>
      </c>
      <c r="ES36" s="22">
        <f t="shared" si="38"/>
        <v>16</v>
      </c>
      <c r="ET36" s="22">
        <f t="shared" si="39"/>
        <v>17</v>
      </c>
      <c r="EU36" s="22">
        <f t="shared" si="39"/>
        <v>18</v>
      </c>
      <c r="EV36" s="22">
        <f t="shared" si="39"/>
        <v>19</v>
      </c>
      <c r="EW36" s="22">
        <f t="shared" si="39"/>
        <v>20</v>
      </c>
      <c r="EX36" s="22">
        <f t="shared" si="39"/>
        <v>21</v>
      </c>
      <c r="EY36" s="22">
        <f t="shared" si="39"/>
        <v>22</v>
      </c>
      <c r="EZ36" s="22">
        <f t="shared" si="39"/>
        <v>23</v>
      </c>
      <c r="FA36" s="22">
        <f t="shared" si="39"/>
        <v>24</v>
      </c>
      <c r="FB36" s="22">
        <f t="shared" si="39"/>
        <v>25</v>
      </c>
      <c r="FC36" s="22">
        <f t="shared" si="39"/>
        <v>26</v>
      </c>
      <c r="FD36" s="22">
        <f t="shared" si="40"/>
        <v>26</v>
      </c>
      <c r="FE36" s="22">
        <f t="shared" si="40"/>
        <v>26</v>
      </c>
      <c r="FF36" s="22">
        <f t="shared" si="40"/>
        <v>26</v>
      </c>
      <c r="FG36" s="22">
        <f t="shared" si="40"/>
        <v>26</v>
      </c>
      <c r="FH36" s="22">
        <f t="shared" si="40"/>
        <v>26</v>
      </c>
      <c r="FI36" s="22">
        <f t="shared" si="40"/>
        <v>26</v>
      </c>
      <c r="FJ36" s="22">
        <f t="shared" si="40"/>
        <v>26</v>
      </c>
      <c r="FK36" s="22">
        <f t="shared" si="40"/>
        <v>26</v>
      </c>
      <c r="FL36" s="22">
        <f t="shared" si="40"/>
        <v>26</v>
      </c>
      <c r="FM36" s="22">
        <f t="shared" si="40"/>
        <v>26</v>
      </c>
      <c r="FN36" s="22">
        <f t="shared" si="41"/>
        <v>26</v>
      </c>
      <c r="FO36" s="22">
        <f t="shared" si="41"/>
        <v>26</v>
      </c>
      <c r="FP36" s="22">
        <f t="shared" si="41"/>
        <v>26</v>
      </c>
      <c r="FQ36" s="22">
        <f t="shared" si="41"/>
        <v>26</v>
      </c>
      <c r="FR36" s="22">
        <f t="shared" si="41"/>
        <v>26</v>
      </c>
      <c r="FS36" s="22">
        <f t="shared" si="41"/>
        <v>26</v>
      </c>
      <c r="FT36" s="22">
        <f t="shared" si="41"/>
        <v>26</v>
      </c>
      <c r="FU36" s="22">
        <f t="shared" si="41"/>
        <v>26</v>
      </c>
      <c r="FV36" s="22">
        <f t="shared" si="41"/>
        <v>26</v>
      </c>
      <c r="FW36" s="22">
        <f t="shared" si="41"/>
        <v>26</v>
      </c>
      <c r="FX36" s="22">
        <f t="shared" si="42"/>
        <v>26</v>
      </c>
      <c r="FY36" s="22">
        <f t="shared" si="42"/>
        <v>26</v>
      </c>
      <c r="FZ36" s="22">
        <f t="shared" si="42"/>
        <v>26</v>
      </c>
      <c r="GA36" s="22">
        <f t="shared" si="42"/>
        <v>26</v>
      </c>
      <c r="GB36" s="22">
        <f t="shared" si="42"/>
        <v>26</v>
      </c>
      <c r="GC36" s="22">
        <f t="shared" si="42"/>
        <v>26</v>
      </c>
      <c r="GD36" s="22">
        <f t="shared" si="42"/>
        <v>26</v>
      </c>
      <c r="GE36" s="22">
        <f t="shared" si="42"/>
        <v>26</v>
      </c>
      <c r="GF36" s="22">
        <f t="shared" si="42"/>
        <v>26</v>
      </c>
      <c r="GG36" s="22">
        <f t="shared" si="42"/>
        <v>26</v>
      </c>
      <c r="GH36" s="22">
        <f t="shared" si="43"/>
        <v>26</v>
      </c>
      <c r="GI36" s="22">
        <f t="shared" si="43"/>
        <v>26</v>
      </c>
      <c r="GJ36" s="22">
        <f t="shared" si="43"/>
        <v>26</v>
      </c>
      <c r="GK36" s="22">
        <f t="shared" si="43"/>
        <v>26</v>
      </c>
      <c r="GL36" s="22">
        <f t="shared" si="43"/>
        <v>26</v>
      </c>
      <c r="GM36" s="22">
        <f t="shared" si="43"/>
        <v>26</v>
      </c>
      <c r="GN36" s="22">
        <f t="shared" si="43"/>
        <v>26</v>
      </c>
      <c r="GO36" s="22">
        <f t="shared" si="43"/>
        <v>26</v>
      </c>
      <c r="GP36" s="22">
        <f t="shared" si="43"/>
        <v>26</v>
      </c>
      <c r="GQ36" s="22">
        <f t="shared" si="43"/>
        <v>26</v>
      </c>
      <c r="GR36" s="22">
        <f t="shared" si="44"/>
        <v>26</v>
      </c>
      <c r="GS36" s="22">
        <f t="shared" si="44"/>
        <v>24</v>
      </c>
      <c r="GT36" s="102">
        <f t="shared" si="45"/>
        <v>66</v>
      </c>
    </row>
    <row r="37" spans="1:202" s="25" customFormat="1" x14ac:dyDescent="0.25">
      <c r="A37" s="426" t="s">
        <v>39</v>
      </c>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8"/>
      <c r="AX37" s="426" t="s">
        <v>39</v>
      </c>
      <c r="AY37" s="427"/>
      <c r="AZ37" s="427"/>
      <c r="BA37" s="427"/>
      <c r="BB37" s="427"/>
      <c r="BC37" s="427"/>
      <c r="BD37" s="427"/>
      <c r="BE37" s="427"/>
      <c r="BF37" s="427"/>
      <c r="BG37" s="427"/>
      <c r="BH37" s="427"/>
      <c r="BI37" s="427"/>
      <c r="BJ37" s="427"/>
      <c r="BK37" s="427"/>
      <c r="BL37" s="427"/>
      <c r="BM37" s="427"/>
      <c r="BN37" s="427"/>
      <c r="BO37" s="427"/>
      <c r="BP37" s="427"/>
      <c r="BQ37" s="427"/>
      <c r="BR37" s="427"/>
      <c r="BS37" s="427"/>
      <c r="BT37" s="427"/>
      <c r="BU37" s="427"/>
      <c r="BV37" s="427"/>
      <c r="BW37" s="427"/>
      <c r="BX37" s="427"/>
      <c r="BY37" s="427"/>
      <c r="BZ37" s="427"/>
      <c r="CA37" s="427"/>
      <c r="CB37" s="427"/>
      <c r="CC37" s="427"/>
      <c r="CD37" s="427"/>
      <c r="CE37" s="427"/>
      <c r="CF37" s="427"/>
      <c r="CG37" s="427"/>
      <c r="CH37" s="427"/>
      <c r="CI37" s="427"/>
      <c r="CJ37" s="427"/>
      <c r="CK37" s="427"/>
      <c r="CL37" s="427"/>
      <c r="CM37" s="427"/>
      <c r="CN37" s="427"/>
      <c r="CO37" s="427"/>
      <c r="CP37" s="427"/>
      <c r="CQ37" s="427"/>
      <c r="CR37" s="427"/>
      <c r="CS37" s="427"/>
      <c r="CT37" s="428"/>
      <c r="CU37" s="426" t="s">
        <v>39</v>
      </c>
      <c r="CV37" s="427"/>
      <c r="CW37" s="427"/>
      <c r="CX37" s="427"/>
      <c r="CY37" s="427"/>
      <c r="CZ37" s="427"/>
      <c r="DA37" s="427"/>
      <c r="DB37" s="427"/>
      <c r="DC37" s="427"/>
      <c r="DD37" s="427"/>
      <c r="DE37" s="427"/>
      <c r="DF37" s="427"/>
      <c r="DG37" s="427"/>
      <c r="DH37" s="427"/>
      <c r="DI37" s="427"/>
      <c r="DJ37" s="427"/>
      <c r="DK37" s="427"/>
      <c r="DL37" s="427"/>
      <c r="DM37" s="427"/>
      <c r="DN37" s="427"/>
      <c r="DO37" s="427"/>
      <c r="DP37" s="427"/>
      <c r="DQ37" s="427"/>
      <c r="DR37" s="427"/>
      <c r="DS37" s="427"/>
      <c r="DT37" s="427"/>
      <c r="DU37" s="427"/>
      <c r="DV37" s="427"/>
      <c r="DW37" s="427"/>
      <c r="DX37" s="427"/>
      <c r="DY37" s="427"/>
      <c r="DZ37" s="427"/>
      <c r="EA37" s="427"/>
      <c r="EB37" s="427"/>
      <c r="EC37" s="427"/>
      <c r="ED37" s="427"/>
      <c r="EE37" s="427"/>
      <c r="EF37" s="427"/>
      <c r="EG37" s="427"/>
      <c r="EH37" s="427"/>
      <c r="EI37" s="427"/>
      <c r="EJ37" s="427"/>
      <c r="EK37" s="427"/>
      <c r="EL37" s="427"/>
      <c r="EM37" s="427"/>
      <c r="EN37" s="427"/>
      <c r="EO37" s="427"/>
      <c r="EP37" s="427"/>
      <c r="EQ37" s="428"/>
      <c r="ER37" s="22">
        <f t="shared" ref="ER37:FA41" si="46">SUM(AT37:BF37)</f>
        <v>0</v>
      </c>
      <c r="ES37" s="22">
        <f t="shared" si="46"/>
        <v>0</v>
      </c>
      <c r="ET37" s="22">
        <f t="shared" si="46"/>
        <v>0</v>
      </c>
      <c r="EU37" s="22">
        <f t="shared" si="46"/>
        <v>0</v>
      </c>
      <c r="EV37" s="22">
        <f t="shared" si="46"/>
        <v>0</v>
      </c>
      <c r="EW37" s="22">
        <f t="shared" si="46"/>
        <v>0</v>
      </c>
      <c r="EX37" s="22">
        <f t="shared" si="46"/>
        <v>0</v>
      </c>
      <c r="EY37" s="22">
        <f t="shared" si="46"/>
        <v>0</v>
      </c>
      <c r="EZ37" s="22">
        <f t="shared" si="46"/>
        <v>0</v>
      </c>
      <c r="FA37" s="22">
        <f t="shared" si="46"/>
        <v>0</v>
      </c>
      <c r="FB37" s="22">
        <f t="shared" ref="FB37:FK41" si="47">SUM(BD37:BP37)</f>
        <v>0</v>
      </c>
      <c r="FC37" s="22">
        <f t="shared" si="47"/>
        <v>0</v>
      </c>
      <c r="FD37" s="22">
        <f t="shared" si="47"/>
        <v>0</v>
      </c>
      <c r="FE37" s="22">
        <f t="shared" si="47"/>
        <v>0</v>
      </c>
      <c r="FF37" s="22">
        <f t="shared" si="47"/>
        <v>0</v>
      </c>
      <c r="FG37" s="22">
        <f t="shared" si="47"/>
        <v>0</v>
      </c>
      <c r="FH37" s="22">
        <f t="shared" si="47"/>
        <v>0</v>
      </c>
      <c r="FI37" s="22">
        <f t="shared" si="47"/>
        <v>0</v>
      </c>
      <c r="FJ37" s="22">
        <f t="shared" si="47"/>
        <v>0</v>
      </c>
      <c r="FK37" s="22">
        <f t="shared" si="47"/>
        <v>0</v>
      </c>
      <c r="FL37" s="22">
        <f t="shared" ref="FL37:FU41" si="48">SUM(BN37:BZ37)</f>
        <v>0</v>
      </c>
      <c r="FM37" s="22">
        <f t="shared" si="48"/>
        <v>0</v>
      </c>
      <c r="FN37" s="22">
        <f t="shared" si="48"/>
        <v>0</v>
      </c>
      <c r="FO37" s="22">
        <f t="shared" si="48"/>
        <v>0</v>
      </c>
      <c r="FP37" s="22">
        <f t="shared" si="48"/>
        <v>0</v>
      </c>
      <c r="FQ37" s="22">
        <f t="shared" si="48"/>
        <v>0</v>
      </c>
      <c r="FR37" s="22">
        <f t="shared" si="48"/>
        <v>0</v>
      </c>
      <c r="FS37" s="22">
        <f t="shared" si="48"/>
        <v>0</v>
      </c>
      <c r="FT37" s="22">
        <f t="shared" si="48"/>
        <v>0</v>
      </c>
      <c r="FU37" s="22">
        <f t="shared" si="48"/>
        <v>0</v>
      </c>
      <c r="FV37" s="22">
        <f t="shared" ref="FV37:GE41" si="49">SUM(BX37:CJ37)</f>
        <v>0</v>
      </c>
      <c r="FW37" s="22">
        <f t="shared" si="49"/>
        <v>0</v>
      </c>
      <c r="FX37" s="22">
        <f t="shared" si="49"/>
        <v>0</v>
      </c>
      <c r="FY37" s="22">
        <f t="shared" si="49"/>
        <v>0</v>
      </c>
      <c r="FZ37" s="22">
        <f t="shared" si="49"/>
        <v>0</v>
      </c>
      <c r="GA37" s="22">
        <f t="shared" si="49"/>
        <v>0</v>
      </c>
      <c r="GB37" s="22">
        <f t="shared" si="49"/>
        <v>0</v>
      </c>
      <c r="GC37" s="22">
        <f t="shared" si="49"/>
        <v>0</v>
      </c>
      <c r="GD37" s="22">
        <f t="shared" si="49"/>
        <v>0</v>
      </c>
      <c r="GE37" s="22">
        <f t="shared" si="49"/>
        <v>0</v>
      </c>
      <c r="GF37" s="22">
        <f t="shared" ref="GF37:GO41" si="50">SUM(CH37:CT37)</f>
        <v>0</v>
      </c>
      <c r="GG37" s="22">
        <f t="shared" si="50"/>
        <v>0</v>
      </c>
      <c r="GH37" s="22">
        <f t="shared" si="50"/>
        <v>0</v>
      </c>
      <c r="GI37" s="22">
        <f t="shared" si="50"/>
        <v>0</v>
      </c>
      <c r="GJ37" s="22">
        <f t="shared" si="50"/>
        <v>0</v>
      </c>
      <c r="GK37" s="22">
        <f t="shared" si="50"/>
        <v>0</v>
      </c>
      <c r="GL37" s="22">
        <f t="shared" si="50"/>
        <v>0</v>
      </c>
      <c r="GM37" s="22">
        <f t="shared" si="50"/>
        <v>0</v>
      </c>
      <c r="GN37" s="22">
        <f t="shared" si="50"/>
        <v>0</v>
      </c>
      <c r="GO37" s="22">
        <f t="shared" si="50"/>
        <v>0</v>
      </c>
      <c r="GP37" s="22">
        <f t="shared" ref="GP37:GQ41" si="51">SUM(CR37:DD37)</f>
        <v>0</v>
      </c>
      <c r="GQ37" s="22">
        <f t="shared" si="51"/>
        <v>0</v>
      </c>
      <c r="GR37" s="22">
        <f t="shared" si="44"/>
        <v>0</v>
      </c>
      <c r="GS37" s="22">
        <f t="shared" si="44"/>
        <v>0</v>
      </c>
      <c r="GT37" s="102">
        <f t="shared" si="45"/>
        <v>0</v>
      </c>
    </row>
    <row r="38" spans="1:202" s="25" customFormat="1" x14ac:dyDescent="0.25">
      <c r="A38" s="24" t="s">
        <v>195</v>
      </c>
      <c r="B38" s="64">
        <v>320</v>
      </c>
      <c r="C38" s="64" t="s">
        <v>38</v>
      </c>
      <c r="D38" s="64"/>
      <c r="E38" s="91"/>
      <c r="F38" s="91"/>
      <c r="G38" s="91"/>
      <c r="H38" s="91">
        <v>180</v>
      </c>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v>2</v>
      </c>
      <c r="AT38" s="92">
        <v>2</v>
      </c>
      <c r="AU38" s="93">
        <v>2</v>
      </c>
      <c r="AV38" s="92">
        <v>2</v>
      </c>
      <c r="AW38" s="92">
        <v>2</v>
      </c>
      <c r="AX38" s="92">
        <v>2</v>
      </c>
      <c r="AY38" s="92">
        <v>2</v>
      </c>
      <c r="AZ38" s="92">
        <v>2</v>
      </c>
      <c r="BA38" s="92">
        <v>2</v>
      </c>
      <c r="BB38" s="92">
        <v>2</v>
      </c>
      <c r="BC38" s="92">
        <v>2</v>
      </c>
      <c r="BD38" s="92">
        <v>2</v>
      </c>
      <c r="BE38" s="92">
        <v>3</v>
      </c>
      <c r="BF38" s="92">
        <v>3</v>
      </c>
      <c r="BG38" s="92">
        <v>3</v>
      </c>
      <c r="BH38" s="92">
        <v>3</v>
      </c>
      <c r="BI38" s="92">
        <v>3</v>
      </c>
      <c r="BJ38" s="92">
        <v>3</v>
      </c>
      <c r="BK38" s="92">
        <v>3</v>
      </c>
      <c r="BL38" s="92">
        <v>3</v>
      </c>
      <c r="BM38" s="92">
        <v>3</v>
      </c>
      <c r="BN38" s="92">
        <v>3</v>
      </c>
      <c r="BO38" s="92">
        <v>3</v>
      </c>
      <c r="BP38" s="92">
        <v>3</v>
      </c>
      <c r="BQ38" s="92">
        <v>4</v>
      </c>
      <c r="BR38" s="92">
        <v>4</v>
      </c>
      <c r="BS38" s="92">
        <v>4</v>
      </c>
      <c r="BT38" s="92">
        <v>4</v>
      </c>
      <c r="BU38" s="92">
        <v>4</v>
      </c>
      <c r="BV38" s="92">
        <v>4</v>
      </c>
      <c r="BW38" s="92">
        <v>4</v>
      </c>
      <c r="BX38" s="92">
        <v>4</v>
      </c>
      <c r="BY38" s="92">
        <v>4</v>
      </c>
      <c r="BZ38" s="92">
        <v>4</v>
      </c>
      <c r="CA38" s="92">
        <v>4</v>
      </c>
      <c r="CB38" s="92">
        <v>4</v>
      </c>
      <c r="CC38" s="92">
        <v>4</v>
      </c>
      <c r="CD38" s="92">
        <v>4</v>
      </c>
      <c r="CE38" s="92">
        <v>4</v>
      </c>
      <c r="CF38" s="92">
        <v>4</v>
      </c>
      <c r="CG38" s="92">
        <v>4</v>
      </c>
      <c r="CH38" s="92">
        <v>4</v>
      </c>
      <c r="CI38" s="92">
        <v>4</v>
      </c>
      <c r="CJ38" s="92">
        <v>4</v>
      </c>
      <c r="CK38" s="92">
        <v>4</v>
      </c>
      <c r="CL38" s="92">
        <v>4</v>
      </c>
      <c r="CM38" s="92">
        <v>4</v>
      </c>
      <c r="CN38" s="92">
        <v>4</v>
      </c>
      <c r="CO38" s="92">
        <v>4</v>
      </c>
      <c r="CP38" s="92">
        <v>4</v>
      </c>
      <c r="CQ38" s="92">
        <v>4</v>
      </c>
      <c r="CR38" s="92">
        <v>4</v>
      </c>
      <c r="CS38" s="92">
        <v>4</v>
      </c>
      <c r="CT38" s="92">
        <v>4</v>
      </c>
      <c r="CU38" s="92">
        <v>4</v>
      </c>
      <c r="CV38" s="92">
        <v>4</v>
      </c>
      <c r="CW38" s="92">
        <v>4</v>
      </c>
      <c r="CX38" s="92">
        <v>4</v>
      </c>
      <c r="CY38" s="92">
        <v>4</v>
      </c>
      <c r="CZ38" s="92">
        <v>4</v>
      </c>
      <c r="DA38" s="92">
        <v>4</v>
      </c>
      <c r="DB38" s="92">
        <v>4</v>
      </c>
      <c r="DC38" s="92">
        <v>4</v>
      </c>
      <c r="DD38" s="92">
        <v>4</v>
      </c>
      <c r="DE38" s="92">
        <v>4</v>
      </c>
      <c r="DF38" s="92">
        <v>4</v>
      </c>
      <c r="DG38" s="22">
        <f t="shared" ref="DG38:DP41" si="52">SUM(I38:T38)</f>
        <v>0</v>
      </c>
      <c r="DH38" s="22">
        <f t="shared" si="52"/>
        <v>0</v>
      </c>
      <c r="DI38" s="22">
        <f t="shared" si="52"/>
        <v>0</v>
      </c>
      <c r="DJ38" s="22">
        <f t="shared" si="52"/>
        <v>0</v>
      </c>
      <c r="DK38" s="22">
        <f t="shared" si="52"/>
        <v>0</v>
      </c>
      <c r="DL38" s="22">
        <f t="shared" si="52"/>
        <v>0</v>
      </c>
      <c r="DM38" s="22">
        <f t="shared" si="52"/>
        <v>0</v>
      </c>
      <c r="DN38" s="22">
        <f t="shared" si="52"/>
        <v>0</v>
      </c>
      <c r="DO38" s="22">
        <f t="shared" si="52"/>
        <v>0</v>
      </c>
      <c r="DP38" s="22">
        <f t="shared" si="52"/>
        <v>0</v>
      </c>
      <c r="DQ38" s="22">
        <f t="shared" ref="DQ38:DZ41" si="53">SUM(S38:AD38)</f>
        <v>0</v>
      </c>
      <c r="DR38" s="22">
        <f t="shared" si="53"/>
        <v>0</v>
      </c>
      <c r="DS38" s="22">
        <f t="shared" si="53"/>
        <v>0</v>
      </c>
      <c r="DT38" s="22">
        <f t="shared" si="53"/>
        <v>0</v>
      </c>
      <c r="DU38" s="22">
        <f t="shared" si="53"/>
        <v>0</v>
      </c>
      <c r="DV38" s="22">
        <f t="shared" si="53"/>
        <v>0</v>
      </c>
      <c r="DW38" s="22">
        <f t="shared" si="53"/>
        <v>0</v>
      </c>
      <c r="DX38" s="22">
        <f t="shared" si="53"/>
        <v>0</v>
      </c>
      <c r="DY38" s="22">
        <f t="shared" si="53"/>
        <v>0</v>
      </c>
      <c r="DZ38" s="22">
        <f t="shared" si="53"/>
        <v>0</v>
      </c>
      <c r="EA38" s="22">
        <f t="shared" ref="EA38:EI41" si="54">SUM(AC38:AN38)</f>
        <v>0</v>
      </c>
      <c r="EB38" s="22">
        <f t="shared" si="54"/>
        <v>0</v>
      </c>
      <c r="EC38" s="22">
        <f t="shared" si="54"/>
        <v>0</v>
      </c>
      <c r="ED38" s="22">
        <f t="shared" si="54"/>
        <v>0</v>
      </c>
      <c r="EE38" s="22">
        <f t="shared" si="54"/>
        <v>0</v>
      </c>
      <c r="EF38" s="22">
        <f t="shared" si="54"/>
        <v>2</v>
      </c>
      <c r="EG38" s="22">
        <f t="shared" si="54"/>
        <v>4</v>
      </c>
      <c r="EH38" s="22">
        <f t="shared" si="54"/>
        <v>6</v>
      </c>
      <c r="EI38" s="22">
        <f t="shared" si="54"/>
        <v>8</v>
      </c>
      <c r="EJ38" s="22">
        <f t="shared" ref="EJ38:EQ43" si="55">SUM(AL38:AX38)</f>
        <v>12</v>
      </c>
      <c r="EK38" s="22">
        <f t="shared" si="55"/>
        <v>14</v>
      </c>
      <c r="EL38" s="22">
        <f t="shared" si="55"/>
        <v>16</v>
      </c>
      <c r="EM38" s="22">
        <f t="shared" si="55"/>
        <v>18</v>
      </c>
      <c r="EN38" s="22">
        <f t="shared" si="55"/>
        <v>20</v>
      </c>
      <c r="EO38" s="22">
        <f t="shared" si="55"/>
        <v>22</v>
      </c>
      <c r="EP38" s="22">
        <f t="shared" si="55"/>
        <v>24</v>
      </c>
      <c r="EQ38" s="22">
        <f t="shared" si="55"/>
        <v>27</v>
      </c>
      <c r="ER38" s="22">
        <f t="shared" si="46"/>
        <v>28</v>
      </c>
      <c r="ES38" s="22">
        <f t="shared" si="46"/>
        <v>29</v>
      </c>
      <c r="ET38" s="22">
        <f t="shared" si="46"/>
        <v>30</v>
      </c>
      <c r="EU38" s="22">
        <f t="shared" si="46"/>
        <v>31</v>
      </c>
      <c r="EV38" s="22">
        <f t="shared" si="46"/>
        <v>32</v>
      </c>
      <c r="EW38" s="22">
        <f t="shared" si="46"/>
        <v>33</v>
      </c>
      <c r="EX38" s="22">
        <f t="shared" si="46"/>
        <v>34</v>
      </c>
      <c r="EY38" s="22">
        <f t="shared" si="46"/>
        <v>35</v>
      </c>
      <c r="EZ38" s="22">
        <f t="shared" si="46"/>
        <v>36</v>
      </c>
      <c r="FA38" s="22">
        <f t="shared" si="46"/>
        <v>37</v>
      </c>
      <c r="FB38" s="22">
        <f t="shared" si="47"/>
        <v>38</v>
      </c>
      <c r="FC38" s="22">
        <f t="shared" si="47"/>
        <v>40</v>
      </c>
      <c r="FD38" s="22">
        <f t="shared" si="47"/>
        <v>41</v>
      </c>
      <c r="FE38" s="22">
        <f t="shared" si="47"/>
        <v>42</v>
      </c>
      <c r="FF38" s="22">
        <f t="shared" si="47"/>
        <v>43</v>
      </c>
      <c r="FG38" s="22">
        <f t="shared" si="47"/>
        <v>44</v>
      </c>
      <c r="FH38" s="22">
        <f t="shared" si="47"/>
        <v>45</v>
      </c>
      <c r="FI38" s="22">
        <f t="shared" si="47"/>
        <v>46</v>
      </c>
      <c r="FJ38" s="22">
        <f t="shared" si="47"/>
        <v>47</v>
      </c>
      <c r="FK38" s="22">
        <f t="shared" si="47"/>
        <v>48</v>
      </c>
      <c r="FL38" s="22">
        <f t="shared" si="48"/>
        <v>49</v>
      </c>
      <c r="FM38" s="22">
        <f t="shared" si="48"/>
        <v>50</v>
      </c>
      <c r="FN38" s="22">
        <f t="shared" si="48"/>
        <v>51</v>
      </c>
      <c r="FO38" s="22">
        <f t="shared" si="48"/>
        <v>52</v>
      </c>
      <c r="FP38" s="22">
        <f t="shared" si="48"/>
        <v>52</v>
      </c>
      <c r="FQ38" s="22">
        <f t="shared" si="48"/>
        <v>52</v>
      </c>
      <c r="FR38" s="22">
        <f t="shared" si="48"/>
        <v>52</v>
      </c>
      <c r="FS38" s="22">
        <f t="shared" si="48"/>
        <v>52</v>
      </c>
      <c r="FT38" s="22">
        <f t="shared" si="48"/>
        <v>52</v>
      </c>
      <c r="FU38" s="22">
        <f t="shared" si="48"/>
        <v>52</v>
      </c>
      <c r="FV38" s="22">
        <f t="shared" si="49"/>
        <v>52</v>
      </c>
      <c r="FW38" s="22">
        <f t="shared" si="49"/>
        <v>52</v>
      </c>
      <c r="FX38" s="22">
        <f t="shared" si="49"/>
        <v>52</v>
      </c>
      <c r="FY38" s="22">
        <f t="shared" si="49"/>
        <v>52</v>
      </c>
      <c r="FZ38" s="22">
        <f t="shared" si="49"/>
        <v>52</v>
      </c>
      <c r="GA38" s="22">
        <f t="shared" si="49"/>
        <v>52</v>
      </c>
      <c r="GB38" s="22">
        <f t="shared" si="49"/>
        <v>52</v>
      </c>
      <c r="GC38" s="22">
        <f t="shared" si="49"/>
        <v>52</v>
      </c>
      <c r="GD38" s="22">
        <f t="shared" si="49"/>
        <v>52</v>
      </c>
      <c r="GE38" s="22">
        <f t="shared" si="49"/>
        <v>52</v>
      </c>
      <c r="GF38" s="22">
        <f t="shared" si="50"/>
        <v>52</v>
      </c>
      <c r="GG38" s="22">
        <f t="shared" si="50"/>
        <v>52</v>
      </c>
      <c r="GH38" s="22">
        <f t="shared" si="50"/>
        <v>52</v>
      </c>
      <c r="GI38" s="22">
        <f t="shared" si="50"/>
        <v>52</v>
      </c>
      <c r="GJ38" s="22">
        <f t="shared" si="50"/>
        <v>52</v>
      </c>
      <c r="GK38" s="22">
        <f t="shared" si="50"/>
        <v>52</v>
      </c>
      <c r="GL38" s="22">
        <f t="shared" si="50"/>
        <v>52</v>
      </c>
      <c r="GM38" s="22">
        <f t="shared" si="50"/>
        <v>52</v>
      </c>
      <c r="GN38" s="22">
        <f t="shared" si="50"/>
        <v>52</v>
      </c>
      <c r="GO38" s="22">
        <f t="shared" si="50"/>
        <v>52</v>
      </c>
      <c r="GP38" s="22">
        <f t="shared" si="51"/>
        <v>52</v>
      </c>
      <c r="GQ38" s="22">
        <f t="shared" si="51"/>
        <v>52</v>
      </c>
      <c r="GR38" s="22">
        <f t="shared" si="44"/>
        <v>52</v>
      </c>
      <c r="GS38" s="22">
        <f t="shared" si="44"/>
        <v>48</v>
      </c>
      <c r="GT38" s="102">
        <f t="shared" si="45"/>
        <v>120</v>
      </c>
    </row>
    <row r="39" spans="1:202" s="25" customFormat="1" x14ac:dyDescent="0.25">
      <c r="A39" s="24" t="s">
        <v>203</v>
      </c>
      <c r="B39" s="64">
        <v>360</v>
      </c>
      <c r="C39" s="64" t="s">
        <v>38</v>
      </c>
      <c r="D39" s="64"/>
      <c r="E39" s="91"/>
      <c r="F39" s="91"/>
      <c r="G39" s="91"/>
      <c r="H39" s="91">
        <v>120</v>
      </c>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v>1</v>
      </c>
      <c r="AT39" s="92">
        <v>1</v>
      </c>
      <c r="AU39" s="92">
        <v>1</v>
      </c>
      <c r="AV39" s="92">
        <v>1</v>
      </c>
      <c r="AW39" s="92">
        <v>1</v>
      </c>
      <c r="AX39" s="92">
        <v>1</v>
      </c>
      <c r="AY39" s="92">
        <v>1</v>
      </c>
      <c r="AZ39" s="92">
        <v>1</v>
      </c>
      <c r="BA39" s="92">
        <v>1</v>
      </c>
      <c r="BB39" s="92">
        <v>1</v>
      </c>
      <c r="BC39" s="92">
        <v>1</v>
      </c>
      <c r="BD39" s="92">
        <v>1</v>
      </c>
      <c r="BE39" s="92">
        <v>1</v>
      </c>
      <c r="BF39" s="92">
        <v>1</v>
      </c>
      <c r="BG39" s="92">
        <v>1</v>
      </c>
      <c r="BH39" s="92">
        <v>1</v>
      </c>
      <c r="BI39" s="92">
        <v>1</v>
      </c>
      <c r="BJ39" s="92">
        <v>1</v>
      </c>
      <c r="BK39" s="92">
        <v>1</v>
      </c>
      <c r="BL39" s="92">
        <v>1</v>
      </c>
      <c r="BM39" s="92">
        <v>1</v>
      </c>
      <c r="BN39" s="92">
        <v>1</v>
      </c>
      <c r="BO39" s="92">
        <v>1</v>
      </c>
      <c r="BP39" s="92">
        <v>1</v>
      </c>
      <c r="BQ39" s="92">
        <v>1</v>
      </c>
      <c r="BR39" s="92">
        <v>1</v>
      </c>
      <c r="BS39" s="92">
        <v>1</v>
      </c>
      <c r="BT39" s="92">
        <v>1</v>
      </c>
      <c r="BU39" s="92">
        <v>1</v>
      </c>
      <c r="BV39" s="92">
        <v>1</v>
      </c>
      <c r="BW39" s="92">
        <v>1</v>
      </c>
      <c r="BX39" s="92">
        <v>1</v>
      </c>
      <c r="BY39" s="92">
        <v>1</v>
      </c>
      <c r="BZ39" s="92">
        <v>1</v>
      </c>
      <c r="CA39" s="92">
        <v>1</v>
      </c>
      <c r="CB39" s="92">
        <v>1</v>
      </c>
      <c r="CC39" s="92">
        <v>1</v>
      </c>
      <c r="CD39" s="92">
        <v>1</v>
      </c>
      <c r="CE39" s="92">
        <v>1</v>
      </c>
      <c r="CF39" s="92">
        <v>1</v>
      </c>
      <c r="CG39" s="92">
        <v>1</v>
      </c>
      <c r="CH39" s="92">
        <v>1</v>
      </c>
      <c r="CI39" s="92">
        <v>1</v>
      </c>
      <c r="CJ39" s="92">
        <v>1</v>
      </c>
      <c r="CK39" s="92">
        <v>1</v>
      </c>
      <c r="CL39" s="92">
        <v>1</v>
      </c>
      <c r="CM39" s="92">
        <v>1</v>
      </c>
      <c r="CN39" s="92">
        <v>1</v>
      </c>
      <c r="CO39" s="92">
        <v>1</v>
      </c>
      <c r="CP39" s="92">
        <v>1</v>
      </c>
      <c r="CQ39" s="92">
        <v>1</v>
      </c>
      <c r="CR39" s="92">
        <v>1</v>
      </c>
      <c r="CS39" s="92">
        <v>1</v>
      </c>
      <c r="CT39" s="92">
        <v>1</v>
      </c>
      <c r="CU39" s="92">
        <v>1</v>
      </c>
      <c r="CV39" s="92">
        <v>1</v>
      </c>
      <c r="CW39" s="92">
        <v>1</v>
      </c>
      <c r="CX39" s="92">
        <v>1</v>
      </c>
      <c r="CY39" s="92">
        <v>1</v>
      </c>
      <c r="CZ39" s="92">
        <v>1</v>
      </c>
      <c r="DA39" s="92">
        <v>1</v>
      </c>
      <c r="DB39" s="92">
        <v>1</v>
      </c>
      <c r="DC39" s="92">
        <v>1</v>
      </c>
      <c r="DD39" s="92">
        <v>1</v>
      </c>
      <c r="DE39" s="92">
        <v>1</v>
      </c>
      <c r="DF39" s="92">
        <v>1</v>
      </c>
      <c r="DG39" s="22">
        <f t="shared" si="52"/>
        <v>0</v>
      </c>
      <c r="DH39" s="22">
        <f t="shared" si="52"/>
        <v>0</v>
      </c>
      <c r="DI39" s="22">
        <f t="shared" si="52"/>
        <v>0</v>
      </c>
      <c r="DJ39" s="22">
        <f t="shared" si="52"/>
        <v>0</v>
      </c>
      <c r="DK39" s="22">
        <f t="shared" si="52"/>
        <v>0</v>
      </c>
      <c r="DL39" s="22">
        <f t="shared" si="52"/>
        <v>0</v>
      </c>
      <c r="DM39" s="22">
        <f t="shared" si="52"/>
        <v>0</v>
      </c>
      <c r="DN39" s="22">
        <f t="shared" si="52"/>
        <v>0</v>
      </c>
      <c r="DO39" s="22">
        <f t="shared" si="52"/>
        <v>0</v>
      </c>
      <c r="DP39" s="22">
        <f t="shared" si="52"/>
        <v>0</v>
      </c>
      <c r="DQ39" s="22">
        <f t="shared" si="53"/>
        <v>0</v>
      </c>
      <c r="DR39" s="22">
        <f t="shared" si="53"/>
        <v>0</v>
      </c>
      <c r="DS39" s="22">
        <f t="shared" si="53"/>
        <v>0</v>
      </c>
      <c r="DT39" s="22">
        <f t="shared" si="53"/>
        <v>0</v>
      </c>
      <c r="DU39" s="22">
        <f t="shared" si="53"/>
        <v>0</v>
      </c>
      <c r="DV39" s="22">
        <f t="shared" si="53"/>
        <v>0</v>
      </c>
      <c r="DW39" s="22">
        <f t="shared" si="53"/>
        <v>0</v>
      </c>
      <c r="DX39" s="22">
        <f t="shared" si="53"/>
        <v>0</v>
      </c>
      <c r="DY39" s="22">
        <f t="shared" si="53"/>
        <v>0</v>
      </c>
      <c r="DZ39" s="22">
        <f t="shared" si="53"/>
        <v>0</v>
      </c>
      <c r="EA39" s="22">
        <f t="shared" si="54"/>
        <v>0</v>
      </c>
      <c r="EB39" s="22">
        <f t="shared" si="54"/>
        <v>0</v>
      </c>
      <c r="EC39" s="22">
        <f t="shared" si="54"/>
        <v>0</v>
      </c>
      <c r="ED39" s="22">
        <f t="shared" si="54"/>
        <v>0</v>
      </c>
      <c r="EE39" s="22">
        <f t="shared" si="54"/>
        <v>0</v>
      </c>
      <c r="EF39" s="22">
        <f t="shared" si="54"/>
        <v>1</v>
      </c>
      <c r="EG39" s="22">
        <f t="shared" si="54"/>
        <v>2</v>
      </c>
      <c r="EH39" s="22">
        <f t="shared" si="54"/>
        <v>3</v>
      </c>
      <c r="EI39" s="22">
        <f t="shared" si="54"/>
        <v>4</v>
      </c>
      <c r="EJ39" s="22">
        <f t="shared" si="55"/>
        <v>6</v>
      </c>
      <c r="EK39" s="22">
        <f t="shared" si="55"/>
        <v>7</v>
      </c>
      <c r="EL39" s="22">
        <f t="shared" si="55"/>
        <v>8</v>
      </c>
      <c r="EM39" s="22">
        <f t="shared" si="55"/>
        <v>9</v>
      </c>
      <c r="EN39" s="22">
        <f t="shared" si="55"/>
        <v>10</v>
      </c>
      <c r="EO39" s="22">
        <f t="shared" si="55"/>
        <v>11</v>
      </c>
      <c r="EP39" s="22">
        <f t="shared" si="55"/>
        <v>12</v>
      </c>
      <c r="EQ39" s="22">
        <f t="shared" si="55"/>
        <v>13</v>
      </c>
      <c r="ER39" s="22">
        <f t="shared" si="46"/>
        <v>13</v>
      </c>
      <c r="ES39" s="22">
        <f t="shared" si="46"/>
        <v>13</v>
      </c>
      <c r="ET39" s="22">
        <f t="shared" si="46"/>
        <v>13</v>
      </c>
      <c r="EU39" s="22">
        <f t="shared" si="46"/>
        <v>13</v>
      </c>
      <c r="EV39" s="22">
        <f t="shared" si="46"/>
        <v>13</v>
      </c>
      <c r="EW39" s="22">
        <f t="shared" si="46"/>
        <v>13</v>
      </c>
      <c r="EX39" s="22">
        <f t="shared" si="46"/>
        <v>13</v>
      </c>
      <c r="EY39" s="22">
        <f t="shared" si="46"/>
        <v>13</v>
      </c>
      <c r="EZ39" s="22">
        <f t="shared" si="46"/>
        <v>13</v>
      </c>
      <c r="FA39" s="22">
        <f t="shared" si="46"/>
        <v>13</v>
      </c>
      <c r="FB39" s="22">
        <f t="shared" si="47"/>
        <v>13</v>
      </c>
      <c r="FC39" s="22">
        <f t="shared" si="47"/>
        <v>13</v>
      </c>
      <c r="FD39" s="22">
        <f t="shared" si="47"/>
        <v>13</v>
      </c>
      <c r="FE39" s="22">
        <f t="shared" si="47"/>
        <v>13</v>
      </c>
      <c r="FF39" s="22">
        <f t="shared" si="47"/>
        <v>13</v>
      </c>
      <c r="FG39" s="22">
        <f t="shared" si="47"/>
        <v>13</v>
      </c>
      <c r="FH39" s="22">
        <f t="shared" si="47"/>
        <v>13</v>
      </c>
      <c r="FI39" s="22">
        <f t="shared" si="47"/>
        <v>13</v>
      </c>
      <c r="FJ39" s="22">
        <f t="shared" si="47"/>
        <v>13</v>
      </c>
      <c r="FK39" s="22">
        <f t="shared" si="47"/>
        <v>13</v>
      </c>
      <c r="FL39" s="22">
        <f t="shared" si="48"/>
        <v>13</v>
      </c>
      <c r="FM39" s="22">
        <f t="shared" si="48"/>
        <v>13</v>
      </c>
      <c r="FN39" s="22">
        <f t="shared" si="48"/>
        <v>13</v>
      </c>
      <c r="FO39" s="22">
        <f t="shared" si="48"/>
        <v>13</v>
      </c>
      <c r="FP39" s="22">
        <f t="shared" si="48"/>
        <v>13</v>
      </c>
      <c r="FQ39" s="22">
        <f t="shared" si="48"/>
        <v>13</v>
      </c>
      <c r="FR39" s="22">
        <f t="shared" si="48"/>
        <v>13</v>
      </c>
      <c r="FS39" s="22">
        <f t="shared" si="48"/>
        <v>13</v>
      </c>
      <c r="FT39" s="22">
        <f t="shared" si="48"/>
        <v>13</v>
      </c>
      <c r="FU39" s="22">
        <f t="shared" si="48"/>
        <v>13</v>
      </c>
      <c r="FV39" s="22">
        <f t="shared" si="49"/>
        <v>13</v>
      </c>
      <c r="FW39" s="22">
        <f t="shared" si="49"/>
        <v>13</v>
      </c>
      <c r="FX39" s="22">
        <f t="shared" si="49"/>
        <v>13</v>
      </c>
      <c r="FY39" s="22">
        <f t="shared" si="49"/>
        <v>13</v>
      </c>
      <c r="FZ39" s="22">
        <f t="shared" si="49"/>
        <v>13</v>
      </c>
      <c r="GA39" s="22">
        <f t="shared" si="49"/>
        <v>13</v>
      </c>
      <c r="GB39" s="22">
        <f t="shared" si="49"/>
        <v>13</v>
      </c>
      <c r="GC39" s="22">
        <f t="shared" si="49"/>
        <v>13</v>
      </c>
      <c r="GD39" s="22">
        <f t="shared" si="49"/>
        <v>13</v>
      </c>
      <c r="GE39" s="22">
        <f t="shared" si="49"/>
        <v>13</v>
      </c>
      <c r="GF39" s="22">
        <f t="shared" si="50"/>
        <v>13</v>
      </c>
      <c r="GG39" s="22">
        <f t="shared" si="50"/>
        <v>13</v>
      </c>
      <c r="GH39" s="22">
        <f t="shared" si="50"/>
        <v>13</v>
      </c>
      <c r="GI39" s="22">
        <f t="shared" si="50"/>
        <v>13</v>
      </c>
      <c r="GJ39" s="22">
        <f t="shared" si="50"/>
        <v>13</v>
      </c>
      <c r="GK39" s="22">
        <f t="shared" si="50"/>
        <v>13</v>
      </c>
      <c r="GL39" s="22">
        <f t="shared" si="50"/>
        <v>13</v>
      </c>
      <c r="GM39" s="22">
        <f t="shared" si="50"/>
        <v>13</v>
      </c>
      <c r="GN39" s="22">
        <f t="shared" si="50"/>
        <v>13</v>
      </c>
      <c r="GO39" s="22">
        <f t="shared" si="50"/>
        <v>13</v>
      </c>
      <c r="GP39" s="22">
        <f t="shared" si="51"/>
        <v>13</v>
      </c>
      <c r="GQ39" s="22">
        <f t="shared" si="51"/>
        <v>13</v>
      </c>
      <c r="GR39" s="22">
        <f t="shared" si="44"/>
        <v>13</v>
      </c>
      <c r="GS39" s="22">
        <f t="shared" si="44"/>
        <v>12</v>
      </c>
      <c r="GT39" s="102">
        <f t="shared" si="45"/>
        <v>39</v>
      </c>
    </row>
    <row r="40" spans="1:202" s="25" customFormat="1" x14ac:dyDescent="0.25">
      <c r="A40" s="24" t="s">
        <v>213</v>
      </c>
      <c r="B40" s="64">
        <v>300</v>
      </c>
      <c r="C40" s="64" t="s">
        <v>38</v>
      </c>
      <c r="D40" s="64"/>
      <c r="E40" s="91"/>
      <c r="F40" s="91"/>
      <c r="G40" s="91"/>
      <c r="H40" s="91">
        <f>12*30</f>
        <v>360</v>
      </c>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v>2</v>
      </c>
      <c r="AT40" s="92">
        <v>2</v>
      </c>
      <c r="AU40" s="92">
        <v>2</v>
      </c>
      <c r="AV40" s="92">
        <v>2</v>
      </c>
      <c r="AW40" s="92">
        <v>2</v>
      </c>
      <c r="AX40" s="92">
        <v>2</v>
      </c>
      <c r="AY40" s="92">
        <v>2</v>
      </c>
      <c r="AZ40" s="92">
        <v>2</v>
      </c>
      <c r="BA40" s="92">
        <v>2</v>
      </c>
      <c r="BB40" s="92">
        <v>2</v>
      </c>
      <c r="BC40" s="92">
        <v>2</v>
      </c>
      <c r="BD40" s="92">
        <v>2</v>
      </c>
      <c r="BE40" s="92">
        <v>2</v>
      </c>
      <c r="BF40" s="92">
        <v>2</v>
      </c>
      <c r="BG40" s="92">
        <v>2</v>
      </c>
      <c r="BH40" s="92">
        <v>2</v>
      </c>
      <c r="BI40" s="92">
        <v>2</v>
      </c>
      <c r="BJ40" s="92">
        <v>2</v>
      </c>
      <c r="BK40" s="92">
        <v>2</v>
      </c>
      <c r="BL40" s="92">
        <v>2</v>
      </c>
      <c r="BM40" s="92">
        <v>2</v>
      </c>
      <c r="BN40" s="92">
        <v>2</v>
      </c>
      <c r="BO40" s="92">
        <v>2</v>
      </c>
      <c r="BP40" s="92">
        <v>2</v>
      </c>
      <c r="BQ40" s="92">
        <v>2</v>
      </c>
      <c r="BR40" s="92">
        <v>2</v>
      </c>
      <c r="BS40" s="92">
        <v>2</v>
      </c>
      <c r="BT40" s="92">
        <v>2</v>
      </c>
      <c r="BU40" s="92">
        <v>2</v>
      </c>
      <c r="BV40" s="92">
        <v>2</v>
      </c>
      <c r="BW40" s="92">
        <v>2</v>
      </c>
      <c r="BX40" s="92">
        <v>2</v>
      </c>
      <c r="BY40" s="92">
        <v>2</v>
      </c>
      <c r="BZ40" s="92">
        <v>2</v>
      </c>
      <c r="CA40" s="92">
        <v>2</v>
      </c>
      <c r="CB40" s="92">
        <v>2</v>
      </c>
      <c r="CC40" s="92">
        <v>2</v>
      </c>
      <c r="CD40" s="92">
        <v>2</v>
      </c>
      <c r="CE40" s="92">
        <v>2</v>
      </c>
      <c r="CF40" s="92">
        <v>2</v>
      </c>
      <c r="CG40" s="92">
        <v>2</v>
      </c>
      <c r="CH40" s="92">
        <v>2</v>
      </c>
      <c r="CI40" s="92">
        <v>2</v>
      </c>
      <c r="CJ40" s="92">
        <v>2</v>
      </c>
      <c r="CK40" s="92">
        <v>2</v>
      </c>
      <c r="CL40" s="92">
        <v>2</v>
      </c>
      <c r="CM40" s="92">
        <v>2</v>
      </c>
      <c r="CN40" s="92">
        <v>2</v>
      </c>
      <c r="CO40" s="92">
        <v>2</v>
      </c>
      <c r="CP40" s="92">
        <v>2</v>
      </c>
      <c r="CQ40" s="92">
        <v>2</v>
      </c>
      <c r="CR40" s="92">
        <v>2</v>
      </c>
      <c r="CS40" s="92">
        <v>2</v>
      </c>
      <c r="CT40" s="92">
        <v>2</v>
      </c>
      <c r="CU40" s="92">
        <v>2</v>
      </c>
      <c r="CV40" s="92">
        <v>2</v>
      </c>
      <c r="CW40" s="92">
        <v>2</v>
      </c>
      <c r="CX40" s="92">
        <v>2</v>
      </c>
      <c r="CY40" s="92">
        <v>2</v>
      </c>
      <c r="CZ40" s="92">
        <v>2</v>
      </c>
      <c r="DA40" s="92">
        <v>2</v>
      </c>
      <c r="DB40" s="92">
        <v>2</v>
      </c>
      <c r="DC40" s="92">
        <v>2</v>
      </c>
      <c r="DD40" s="92">
        <v>2</v>
      </c>
      <c r="DE40" s="92">
        <v>2</v>
      </c>
      <c r="DF40" s="92">
        <v>2</v>
      </c>
      <c r="DG40" s="22">
        <f t="shared" si="52"/>
        <v>0</v>
      </c>
      <c r="DH40" s="22">
        <f t="shared" si="52"/>
        <v>0</v>
      </c>
      <c r="DI40" s="22">
        <f t="shared" si="52"/>
        <v>0</v>
      </c>
      <c r="DJ40" s="22">
        <f t="shared" si="52"/>
        <v>0</v>
      </c>
      <c r="DK40" s="22">
        <f t="shared" si="52"/>
        <v>0</v>
      </c>
      <c r="DL40" s="22">
        <f t="shared" si="52"/>
        <v>0</v>
      </c>
      <c r="DM40" s="22">
        <f t="shared" si="52"/>
        <v>0</v>
      </c>
      <c r="DN40" s="22">
        <f t="shared" si="52"/>
        <v>0</v>
      </c>
      <c r="DO40" s="22">
        <f t="shared" si="52"/>
        <v>0</v>
      </c>
      <c r="DP40" s="22">
        <f t="shared" si="52"/>
        <v>0</v>
      </c>
      <c r="DQ40" s="22">
        <f t="shared" si="53"/>
        <v>0</v>
      </c>
      <c r="DR40" s="22">
        <f t="shared" si="53"/>
        <v>0</v>
      </c>
      <c r="DS40" s="22">
        <f t="shared" si="53"/>
        <v>0</v>
      </c>
      <c r="DT40" s="22">
        <f t="shared" si="53"/>
        <v>0</v>
      </c>
      <c r="DU40" s="22">
        <f t="shared" si="53"/>
        <v>0</v>
      </c>
      <c r="DV40" s="22">
        <f t="shared" si="53"/>
        <v>0</v>
      </c>
      <c r="DW40" s="22">
        <f t="shared" si="53"/>
        <v>0</v>
      </c>
      <c r="DX40" s="22">
        <f t="shared" si="53"/>
        <v>0</v>
      </c>
      <c r="DY40" s="22">
        <f t="shared" si="53"/>
        <v>0</v>
      </c>
      <c r="DZ40" s="22">
        <f t="shared" si="53"/>
        <v>0</v>
      </c>
      <c r="EA40" s="22">
        <f t="shared" si="54"/>
        <v>0</v>
      </c>
      <c r="EB40" s="22">
        <f t="shared" si="54"/>
        <v>0</v>
      </c>
      <c r="EC40" s="22">
        <f t="shared" si="54"/>
        <v>0</v>
      </c>
      <c r="ED40" s="22">
        <f t="shared" si="54"/>
        <v>0</v>
      </c>
      <c r="EE40" s="22">
        <f t="shared" si="54"/>
        <v>0</v>
      </c>
      <c r="EF40" s="22">
        <f t="shared" si="54"/>
        <v>2</v>
      </c>
      <c r="EG40" s="22">
        <f t="shared" si="54"/>
        <v>4</v>
      </c>
      <c r="EH40" s="22">
        <f t="shared" si="54"/>
        <v>6</v>
      </c>
      <c r="EI40" s="22">
        <f t="shared" si="54"/>
        <v>8</v>
      </c>
      <c r="EJ40" s="22">
        <f t="shared" si="55"/>
        <v>12</v>
      </c>
      <c r="EK40" s="22">
        <f t="shared" si="55"/>
        <v>14</v>
      </c>
      <c r="EL40" s="22">
        <f t="shared" si="55"/>
        <v>16</v>
      </c>
      <c r="EM40" s="22">
        <f t="shared" si="55"/>
        <v>18</v>
      </c>
      <c r="EN40" s="22">
        <f t="shared" si="55"/>
        <v>20</v>
      </c>
      <c r="EO40" s="22">
        <f t="shared" si="55"/>
        <v>22</v>
      </c>
      <c r="EP40" s="22">
        <f t="shared" si="55"/>
        <v>24</v>
      </c>
      <c r="EQ40" s="22">
        <f t="shared" si="55"/>
        <v>26</v>
      </c>
      <c r="ER40" s="22">
        <f t="shared" si="46"/>
        <v>26</v>
      </c>
      <c r="ES40" s="22">
        <f t="shared" si="46"/>
        <v>26</v>
      </c>
      <c r="ET40" s="22">
        <f t="shared" si="46"/>
        <v>26</v>
      </c>
      <c r="EU40" s="22">
        <f t="shared" si="46"/>
        <v>26</v>
      </c>
      <c r="EV40" s="22">
        <f t="shared" si="46"/>
        <v>26</v>
      </c>
      <c r="EW40" s="22">
        <f t="shared" si="46"/>
        <v>26</v>
      </c>
      <c r="EX40" s="22">
        <f t="shared" si="46"/>
        <v>26</v>
      </c>
      <c r="EY40" s="22">
        <f t="shared" si="46"/>
        <v>26</v>
      </c>
      <c r="EZ40" s="22">
        <f t="shared" si="46"/>
        <v>26</v>
      </c>
      <c r="FA40" s="22">
        <f t="shared" si="46"/>
        <v>26</v>
      </c>
      <c r="FB40" s="22">
        <f t="shared" si="47"/>
        <v>26</v>
      </c>
      <c r="FC40" s="22">
        <f t="shared" si="47"/>
        <v>26</v>
      </c>
      <c r="FD40" s="22">
        <f t="shared" si="47"/>
        <v>26</v>
      </c>
      <c r="FE40" s="22">
        <f t="shared" si="47"/>
        <v>26</v>
      </c>
      <c r="FF40" s="22">
        <f t="shared" si="47"/>
        <v>26</v>
      </c>
      <c r="FG40" s="22">
        <f t="shared" si="47"/>
        <v>26</v>
      </c>
      <c r="FH40" s="22">
        <f t="shared" si="47"/>
        <v>26</v>
      </c>
      <c r="FI40" s="22">
        <f t="shared" si="47"/>
        <v>26</v>
      </c>
      <c r="FJ40" s="22">
        <f t="shared" si="47"/>
        <v>26</v>
      </c>
      <c r="FK40" s="22">
        <f t="shared" si="47"/>
        <v>26</v>
      </c>
      <c r="FL40" s="22">
        <f t="shared" si="48"/>
        <v>26</v>
      </c>
      <c r="FM40" s="22">
        <f t="shared" si="48"/>
        <v>26</v>
      </c>
      <c r="FN40" s="22">
        <f t="shared" si="48"/>
        <v>26</v>
      </c>
      <c r="FO40" s="22">
        <f t="shared" si="48"/>
        <v>26</v>
      </c>
      <c r="FP40" s="22">
        <f t="shared" si="48"/>
        <v>26</v>
      </c>
      <c r="FQ40" s="22">
        <f t="shared" si="48"/>
        <v>26</v>
      </c>
      <c r="FR40" s="22">
        <f t="shared" si="48"/>
        <v>26</v>
      </c>
      <c r="FS40" s="22">
        <f t="shared" si="48"/>
        <v>26</v>
      </c>
      <c r="FT40" s="22">
        <f t="shared" si="48"/>
        <v>26</v>
      </c>
      <c r="FU40" s="22">
        <f t="shared" si="48"/>
        <v>26</v>
      </c>
      <c r="FV40" s="22">
        <f t="shared" si="49"/>
        <v>26</v>
      </c>
      <c r="FW40" s="22">
        <f t="shared" si="49"/>
        <v>26</v>
      </c>
      <c r="FX40" s="22">
        <f t="shared" si="49"/>
        <v>26</v>
      </c>
      <c r="FY40" s="22">
        <f t="shared" si="49"/>
        <v>26</v>
      </c>
      <c r="FZ40" s="22">
        <f t="shared" si="49"/>
        <v>26</v>
      </c>
      <c r="GA40" s="22">
        <f t="shared" si="49"/>
        <v>26</v>
      </c>
      <c r="GB40" s="22">
        <f t="shared" si="49"/>
        <v>26</v>
      </c>
      <c r="GC40" s="22">
        <f t="shared" si="49"/>
        <v>26</v>
      </c>
      <c r="GD40" s="22">
        <f t="shared" si="49"/>
        <v>26</v>
      </c>
      <c r="GE40" s="22">
        <f t="shared" si="49"/>
        <v>26</v>
      </c>
      <c r="GF40" s="22">
        <f t="shared" si="50"/>
        <v>26</v>
      </c>
      <c r="GG40" s="22">
        <f t="shared" si="50"/>
        <v>26</v>
      </c>
      <c r="GH40" s="22">
        <f t="shared" si="50"/>
        <v>26</v>
      </c>
      <c r="GI40" s="22">
        <f t="shared" si="50"/>
        <v>26</v>
      </c>
      <c r="GJ40" s="22">
        <f t="shared" si="50"/>
        <v>26</v>
      </c>
      <c r="GK40" s="22">
        <f t="shared" si="50"/>
        <v>26</v>
      </c>
      <c r="GL40" s="22">
        <f t="shared" si="50"/>
        <v>26</v>
      </c>
      <c r="GM40" s="22">
        <f t="shared" si="50"/>
        <v>26</v>
      </c>
      <c r="GN40" s="22">
        <f t="shared" si="50"/>
        <v>26</v>
      </c>
      <c r="GO40" s="22">
        <f t="shared" si="50"/>
        <v>26</v>
      </c>
      <c r="GP40" s="22">
        <f t="shared" si="51"/>
        <v>26</v>
      </c>
      <c r="GQ40" s="22">
        <f t="shared" si="51"/>
        <v>26</v>
      </c>
      <c r="GR40" s="22">
        <f t="shared" si="44"/>
        <v>26</v>
      </c>
      <c r="GS40" s="22">
        <f t="shared" si="44"/>
        <v>24</v>
      </c>
      <c r="GT40" s="102">
        <f t="shared" si="45"/>
        <v>78</v>
      </c>
    </row>
    <row r="41" spans="1:202" s="25" customFormat="1" x14ac:dyDescent="0.25">
      <c r="A41" s="24" t="s">
        <v>196</v>
      </c>
      <c r="B41" s="64">
        <v>360</v>
      </c>
      <c r="C41" s="64" t="s">
        <v>38</v>
      </c>
      <c r="D41" s="64"/>
      <c r="E41" s="91"/>
      <c r="F41" s="91"/>
      <c r="G41" s="91"/>
      <c r="H41" s="91">
        <v>360</v>
      </c>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v>5</v>
      </c>
      <c r="AT41" s="92">
        <v>5</v>
      </c>
      <c r="AU41" s="92">
        <v>5</v>
      </c>
      <c r="AV41" s="92">
        <v>5</v>
      </c>
      <c r="AW41" s="92">
        <v>5</v>
      </c>
      <c r="AX41" s="92">
        <v>5</v>
      </c>
      <c r="AY41" s="92">
        <v>5</v>
      </c>
      <c r="AZ41" s="92">
        <v>5</v>
      </c>
      <c r="BA41" s="92">
        <v>5</v>
      </c>
      <c r="BB41" s="92">
        <v>5</v>
      </c>
      <c r="BC41" s="92">
        <v>5</v>
      </c>
      <c r="BD41" s="92">
        <v>5</v>
      </c>
      <c r="BE41" s="92">
        <v>10</v>
      </c>
      <c r="BF41" s="92">
        <v>10</v>
      </c>
      <c r="BG41" s="92">
        <v>10</v>
      </c>
      <c r="BH41" s="92">
        <v>10</v>
      </c>
      <c r="BI41" s="92">
        <v>10</v>
      </c>
      <c r="BJ41" s="92">
        <v>10</v>
      </c>
      <c r="BK41" s="92">
        <v>10</v>
      </c>
      <c r="BL41" s="92">
        <v>10</v>
      </c>
      <c r="BM41" s="92">
        <v>10</v>
      </c>
      <c r="BN41" s="92">
        <v>10</v>
      </c>
      <c r="BO41" s="92">
        <v>10</v>
      </c>
      <c r="BP41" s="92">
        <v>10</v>
      </c>
      <c r="BQ41" s="92">
        <v>15</v>
      </c>
      <c r="BR41" s="92">
        <v>15</v>
      </c>
      <c r="BS41" s="92">
        <v>15</v>
      </c>
      <c r="BT41" s="92">
        <v>15</v>
      </c>
      <c r="BU41" s="92">
        <v>15</v>
      </c>
      <c r="BV41" s="92">
        <v>15</v>
      </c>
      <c r="BW41" s="92">
        <v>15</v>
      </c>
      <c r="BX41" s="92">
        <v>15</v>
      </c>
      <c r="BY41" s="92">
        <v>15</v>
      </c>
      <c r="BZ41" s="92">
        <v>15</v>
      </c>
      <c r="CA41" s="92">
        <v>15</v>
      </c>
      <c r="CB41" s="92">
        <v>15</v>
      </c>
      <c r="CC41" s="92">
        <v>15</v>
      </c>
      <c r="CD41" s="92">
        <v>15</v>
      </c>
      <c r="CE41" s="92">
        <v>15</v>
      </c>
      <c r="CF41" s="92">
        <v>15</v>
      </c>
      <c r="CG41" s="92">
        <v>15</v>
      </c>
      <c r="CH41" s="92">
        <v>15</v>
      </c>
      <c r="CI41" s="92">
        <v>15</v>
      </c>
      <c r="CJ41" s="92">
        <v>15</v>
      </c>
      <c r="CK41" s="92">
        <v>15</v>
      </c>
      <c r="CL41" s="92">
        <v>15</v>
      </c>
      <c r="CM41" s="92">
        <v>15</v>
      </c>
      <c r="CN41" s="92">
        <v>15</v>
      </c>
      <c r="CO41" s="92">
        <v>15</v>
      </c>
      <c r="CP41" s="92">
        <v>15</v>
      </c>
      <c r="CQ41" s="92">
        <v>15</v>
      </c>
      <c r="CR41" s="92">
        <v>15</v>
      </c>
      <c r="CS41" s="92">
        <v>15</v>
      </c>
      <c r="CT41" s="92">
        <v>15</v>
      </c>
      <c r="CU41" s="92">
        <v>15</v>
      </c>
      <c r="CV41" s="92">
        <v>15</v>
      </c>
      <c r="CW41" s="92">
        <v>15</v>
      </c>
      <c r="CX41" s="92">
        <v>15</v>
      </c>
      <c r="CY41" s="92">
        <v>15</v>
      </c>
      <c r="CZ41" s="92">
        <v>15</v>
      </c>
      <c r="DA41" s="92">
        <v>15</v>
      </c>
      <c r="DB41" s="92">
        <v>15</v>
      </c>
      <c r="DC41" s="92">
        <v>15</v>
      </c>
      <c r="DD41" s="92">
        <v>15</v>
      </c>
      <c r="DE41" s="92">
        <v>15</v>
      </c>
      <c r="DF41" s="92">
        <v>15</v>
      </c>
      <c r="DG41" s="22">
        <f t="shared" si="52"/>
        <v>0</v>
      </c>
      <c r="DH41" s="22">
        <f t="shared" si="52"/>
        <v>0</v>
      </c>
      <c r="DI41" s="22">
        <f t="shared" si="52"/>
        <v>0</v>
      </c>
      <c r="DJ41" s="22">
        <f t="shared" si="52"/>
        <v>0</v>
      </c>
      <c r="DK41" s="22">
        <f t="shared" si="52"/>
        <v>0</v>
      </c>
      <c r="DL41" s="22">
        <f t="shared" si="52"/>
        <v>0</v>
      </c>
      <c r="DM41" s="22">
        <f t="shared" si="52"/>
        <v>0</v>
      </c>
      <c r="DN41" s="22">
        <f t="shared" si="52"/>
        <v>0</v>
      </c>
      <c r="DO41" s="22">
        <f t="shared" si="52"/>
        <v>0</v>
      </c>
      <c r="DP41" s="22">
        <f t="shared" si="52"/>
        <v>0</v>
      </c>
      <c r="DQ41" s="22">
        <f t="shared" si="53"/>
        <v>0</v>
      </c>
      <c r="DR41" s="22">
        <f t="shared" si="53"/>
        <v>0</v>
      </c>
      <c r="DS41" s="22">
        <f t="shared" si="53"/>
        <v>0</v>
      </c>
      <c r="DT41" s="22">
        <f t="shared" si="53"/>
        <v>0</v>
      </c>
      <c r="DU41" s="22">
        <f t="shared" si="53"/>
        <v>0</v>
      </c>
      <c r="DV41" s="22">
        <f t="shared" si="53"/>
        <v>0</v>
      </c>
      <c r="DW41" s="22">
        <f t="shared" si="53"/>
        <v>0</v>
      </c>
      <c r="DX41" s="22">
        <f t="shared" si="53"/>
        <v>0</v>
      </c>
      <c r="DY41" s="22">
        <f t="shared" si="53"/>
        <v>0</v>
      </c>
      <c r="DZ41" s="22">
        <f t="shared" si="53"/>
        <v>0</v>
      </c>
      <c r="EA41" s="22">
        <f t="shared" si="54"/>
        <v>0</v>
      </c>
      <c r="EB41" s="22">
        <f t="shared" si="54"/>
        <v>0</v>
      </c>
      <c r="EC41" s="22">
        <f t="shared" si="54"/>
        <v>0</v>
      </c>
      <c r="ED41" s="22">
        <f t="shared" si="54"/>
        <v>0</v>
      </c>
      <c r="EE41" s="22">
        <f t="shared" si="54"/>
        <v>0</v>
      </c>
      <c r="EF41" s="22">
        <f t="shared" si="54"/>
        <v>5</v>
      </c>
      <c r="EG41" s="22">
        <f t="shared" si="54"/>
        <v>10</v>
      </c>
      <c r="EH41" s="22">
        <f t="shared" si="54"/>
        <v>15</v>
      </c>
      <c r="EI41" s="22">
        <f t="shared" si="54"/>
        <v>20</v>
      </c>
      <c r="EJ41" s="22">
        <f t="shared" si="55"/>
        <v>30</v>
      </c>
      <c r="EK41" s="22">
        <f t="shared" si="55"/>
        <v>35</v>
      </c>
      <c r="EL41" s="22">
        <f t="shared" si="55"/>
        <v>40</v>
      </c>
      <c r="EM41" s="22">
        <f t="shared" si="55"/>
        <v>45</v>
      </c>
      <c r="EN41" s="22">
        <f t="shared" si="55"/>
        <v>50</v>
      </c>
      <c r="EO41" s="22">
        <f t="shared" si="55"/>
        <v>55</v>
      </c>
      <c r="EP41" s="22">
        <f t="shared" si="55"/>
        <v>60</v>
      </c>
      <c r="EQ41" s="22">
        <f t="shared" si="55"/>
        <v>70</v>
      </c>
      <c r="ER41" s="22">
        <f t="shared" si="46"/>
        <v>75</v>
      </c>
      <c r="ES41" s="22">
        <f t="shared" si="46"/>
        <v>80</v>
      </c>
      <c r="ET41" s="22">
        <f t="shared" si="46"/>
        <v>85</v>
      </c>
      <c r="EU41" s="22">
        <f t="shared" si="46"/>
        <v>90</v>
      </c>
      <c r="EV41" s="22">
        <f t="shared" si="46"/>
        <v>95</v>
      </c>
      <c r="EW41" s="22">
        <f t="shared" si="46"/>
        <v>100</v>
      </c>
      <c r="EX41" s="22">
        <f t="shared" si="46"/>
        <v>105</v>
      </c>
      <c r="EY41" s="22">
        <f t="shared" si="46"/>
        <v>110</v>
      </c>
      <c r="EZ41" s="22">
        <f t="shared" si="46"/>
        <v>115</v>
      </c>
      <c r="FA41" s="22">
        <f t="shared" si="46"/>
        <v>120</v>
      </c>
      <c r="FB41" s="22">
        <f t="shared" si="47"/>
        <v>125</v>
      </c>
      <c r="FC41" s="22">
        <f t="shared" si="47"/>
        <v>135</v>
      </c>
      <c r="FD41" s="22">
        <f t="shared" si="47"/>
        <v>140</v>
      </c>
      <c r="FE41" s="22">
        <f t="shared" si="47"/>
        <v>145</v>
      </c>
      <c r="FF41" s="22">
        <f t="shared" si="47"/>
        <v>150</v>
      </c>
      <c r="FG41" s="22">
        <f t="shared" si="47"/>
        <v>155</v>
      </c>
      <c r="FH41" s="22">
        <f t="shared" si="47"/>
        <v>160</v>
      </c>
      <c r="FI41" s="22">
        <f t="shared" si="47"/>
        <v>165</v>
      </c>
      <c r="FJ41" s="22">
        <f t="shared" si="47"/>
        <v>170</v>
      </c>
      <c r="FK41" s="22">
        <f t="shared" si="47"/>
        <v>175</v>
      </c>
      <c r="FL41" s="22">
        <f t="shared" si="48"/>
        <v>180</v>
      </c>
      <c r="FM41" s="22">
        <f t="shared" si="48"/>
        <v>185</v>
      </c>
      <c r="FN41" s="22">
        <f t="shared" si="48"/>
        <v>190</v>
      </c>
      <c r="FO41" s="22">
        <f t="shared" si="48"/>
        <v>195</v>
      </c>
      <c r="FP41" s="22">
        <f t="shared" si="48"/>
        <v>195</v>
      </c>
      <c r="FQ41" s="22">
        <f t="shared" si="48"/>
        <v>195</v>
      </c>
      <c r="FR41" s="22">
        <f t="shared" si="48"/>
        <v>195</v>
      </c>
      <c r="FS41" s="22">
        <f t="shared" si="48"/>
        <v>195</v>
      </c>
      <c r="FT41" s="22">
        <f t="shared" si="48"/>
        <v>195</v>
      </c>
      <c r="FU41" s="22">
        <f t="shared" si="48"/>
        <v>195</v>
      </c>
      <c r="FV41" s="22">
        <f t="shared" si="49"/>
        <v>195</v>
      </c>
      <c r="FW41" s="22">
        <f t="shared" si="49"/>
        <v>195</v>
      </c>
      <c r="FX41" s="22">
        <f t="shared" si="49"/>
        <v>195</v>
      </c>
      <c r="FY41" s="22">
        <f t="shared" si="49"/>
        <v>195</v>
      </c>
      <c r="FZ41" s="22">
        <f t="shared" si="49"/>
        <v>195</v>
      </c>
      <c r="GA41" s="22">
        <f t="shared" si="49"/>
        <v>195</v>
      </c>
      <c r="GB41" s="22">
        <f t="shared" si="49"/>
        <v>195</v>
      </c>
      <c r="GC41" s="22">
        <f t="shared" si="49"/>
        <v>195</v>
      </c>
      <c r="GD41" s="22">
        <f t="shared" si="49"/>
        <v>195</v>
      </c>
      <c r="GE41" s="22">
        <f t="shared" si="49"/>
        <v>195</v>
      </c>
      <c r="GF41" s="22">
        <f t="shared" si="50"/>
        <v>195</v>
      </c>
      <c r="GG41" s="22">
        <f t="shared" si="50"/>
        <v>195</v>
      </c>
      <c r="GH41" s="22">
        <f t="shared" si="50"/>
        <v>195</v>
      </c>
      <c r="GI41" s="22">
        <f t="shared" si="50"/>
        <v>195</v>
      </c>
      <c r="GJ41" s="22">
        <f t="shared" si="50"/>
        <v>195</v>
      </c>
      <c r="GK41" s="22">
        <f t="shared" si="50"/>
        <v>195</v>
      </c>
      <c r="GL41" s="22">
        <f t="shared" si="50"/>
        <v>195</v>
      </c>
      <c r="GM41" s="22">
        <f t="shared" si="50"/>
        <v>195</v>
      </c>
      <c r="GN41" s="22">
        <f t="shared" si="50"/>
        <v>195</v>
      </c>
      <c r="GO41" s="22">
        <f t="shared" si="50"/>
        <v>195</v>
      </c>
      <c r="GP41" s="22">
        <f t="shared" si="51"/>
        <v>195</v>
      </c>
      <c r="GQ41" s="22">
        <f t="shared" si="51"/>
        <v>195</v>
      </c>
      <c r="GR41" s="22">
        <f t="shared" si="44"/>
        <v>195</v>
      </c>
      <c r="GS41" s="22">
        <f t="shared" si="44"/>
        <v>180</v>
      </c>
      <c r="GT41" s="102">
        <f t="shared" si="45"/>
        <v>405</v>
      </c>
    </row>
    <row r="42" spans="1:202" s="25" customFormat="1" x14ac:dyDescent="0.25">
      <c r="A42" s="95" t="s">
        <v>197</v>
      </c>
      <c r="B42" s="96">
        <v>397</v>
      </c>
      <c r="C42" s="96" t="s">
        <v>38</v>
      </c>
      <c r="D42" s="96"/>
      <c r="E42" s="103"/>
      <c r="F42" s="103"/>
      <c r="G42" s="103"/>
      <c r="H42" s="103">
        <v>360</v>
      </c>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v>5</v>
      </c>
      <c r="AT42" s="92">
        <v>5</v>
      </c>
      <c r="AU42" s="92">
        <v>5</v>
      </c>
      <c r="AV42" s="92">
        <v>5</v>
      </c>
      <c r="AW42" s="92">
        <v>5</v>
      </c>
      <c r="AX42" s="92">
        <v>5</v>
      </c>
      <c r="AY42" s="92">
        <v>5</v>
      </c>
      <c r="AZ42" s="92">
        <v>5</v>
      </c>
      <c r="BA42" s="92">
        <v>5</v>
      </c>
      <c r="BB42" s="92">
        <v>5</v>
      </c>
      <c r="BC42" s="92">
        <v>5</v>
      </c>
      <c r="BD42" s="92">
        <v>5</v>
      </c>
      <c r="BE42" s="92">
        <v>10</v>
      </c>
      <c r="BF42" s="92">
        <v>10</v>
      </c>
      <c r="BG42" s="92">
        <v>10</v>
      </c>
      <c r="BH42" s="92">
        <v>10</v>
      </c>
      <c r="BI42" s="92">
        <v>10</v>
      </c>
      <c r="BJ42" s="92">
        <v>10</v>
      </c>
      <c r="BK42" s="92">
        <v>10</v>
      </c>
      <c r="BL42" s="92">
        <v>10</v>
      </c>
      <c r="BM42" s="92">
        <v>10</v>
      </c>
      <c r="BN42" s="92">
        <v>10</v>
      </c>
      <c r="BO42" s="92">
        <v>10</v>
      </c>
      <c r="BP42" s="92">
        <v>10</v>
      </c>
      <c r="BQ42" s="92">
        <v>15</v>
      </c>
      <c r="BR42" s="92">
        <v>15</v>
      </c>
      <c r="BS42" s="92">
        <v>15</v>
      </c>
      <c r="BT42" s="92">
        <v>15</v>
      </c>
      <c r="BU42" s="92">
        <v>15</v>
      </c>
      <c r="BV42" s="92">
        <v>15</v>
      </c>
      <c r="BW42" s="92">
        <v>15</v>
      </c>
      <c r="BX42" s="92">
        <v>15</v>
      </c>
      <c r="BY42" s="92">
        <v>15</v>
      </c>
      <c r="BZ42" s="92">
        <v>15</v>
      </c>
      <c r="CA42" s="92">
        <v>15</v>
      </c>
      <c r="CB42" s="92">
        <v>15</v>
      </c>
      <c r="CC42" s="92">
        <v>15</v>
      </c>
      <c r="CD42" s="92">
        <v>15</v>
      </c>
      <c r="CE42" s="92">
        <v>15</v>
      </c>
      <c r="CF42" s="92">
        <v>15</v>
      </c>
      <c r="CG42" s="92">
        <v>15</v>
      </c>
      <c r="CH42" s="92">
        <v>15</v>
      </c>
      <c r="CI42" s="92">
        <v>15</v>
      </c>
      <c r="CJ42" s="92">
        <v>15</v>
      </c>
      <c r="CK42" s="92">
        <v>15</v>
      </c>
      <c r="CL42" s="92">
        <v>15</v>
      </c>
      <c r="CM42" s="92">
        <v>15</v>
      </c>
      <c r="CN42" s="92">
        <v>15</v>
      </c>
      <c r="CO42" s="92">
        <v>15</v>
      </c>
      <c r="CP42" s="92">
        <v>15</v>
      </c>
      <c r="CQ42" s="92">
        <v>15</v>
      </c>
      <c r="CR42" s="92">
        <v>15</v>
      </c>
      <c r="CS42" s="92">
        <v>15</v>
      </c>
      <c r="CT42" s="92">
        <v>15</v>
      </c>
      <c r="CU42" s="92">
        <v>15</v>
      </c>
      <c r="CV42" s="92">
        <v>15</v>
      </c>
      <c r="CW42" s="92">
        <v>15</v>
      </c>
      <c r="CX42" s="92">
        <v>15</v>
      </c>
      <c r="CY42" s="92">
        <v>15</v>
      </c>
      <c r="CZ42" s="92">
        <v>15</v>
      </c>
      <c r="DA42" s="92">
        <v>15</v>
      </c>
      <c r="DB42" s="92">
        <v>15</v>
      </c>
      <c r="DC42" s="92">
        <v>15</v>
      </c>
      <c r="DD42" s="92">
        <v>15</v>
      </c>
      <c r="DE42" s="92">
        <v>15</v>
      </c>
      <c r="DF42" s="92">
        <v>15</v>
      </c>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f t="shared" ref="EF42:EI43" si="56">SUM(AH42:AS42)</f>
        <v>5</v>
      </c>
      <c r="EG42" s="22">
        <f t="shared" si="56"/>
        <v>10</v>
      </c>
      <c r="EH42" s="22">
        <f t="shared" si="56"/>
        <v>15</v>
      </c>
      <c r="EI42" s="22">
        <f t="shared" si="56"/>
        <v>20</v>
      </c>
      <c r="EJ42" s="22">
        <f t="shared" si="55"/>
        <v>30</v>
      </c>
      <c r="EK42" s="22">
        <f t="shared" si="55"/>
        <v>35</v>
      </c>
      <c r="EL42" s="22">
        <f t="shared" si="55"/>
        <v>40</v>
      </c>
      <c r="EM42" s="22">
        <f t="shared" si="55"/>
        <v>45</v>
      </c>
      <c r="EN42" s="22">
        <f t="shared" si="55"/>
        <v>50</v>
      </c>
      <c r="EO42" s="22">
        <f t="shared" si="55"/>
        <v>55</v>
      </c>
      <c r="EP42" s="22">
        <f t="shared" si="55"/>
        <v>60</v>
      </c>
      <c r="EQ42" s="22">
        <f t="shared" si="55"/>
        <v>70</v>
      </c>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102">
        <f t="shared" si="45"/>
        <v>405</v>
      </c>
    </row>
    <row r="43" spans="1:202" s="25" customFormat="1" ht="13.8" thickBot="1" x14ac:dyDescent="0.3">
      <c r="A43" s="46" t="s">
        <v>204</v>
      </c>
      <c r="B43" s="101">
        <v>260</v>
      </c>
      <c r="C43" s="96" t="s">
        <v>38</v>
      </c>
      <c r="D43" s="96"/>
      <c r="E43" s="97"/>
      <c r="F43" s="97"/>
      <c r="G43" s="97"/>
      <c r="H43" s="97">
        <v>12</v>
      </c>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v>1</v>
      </c>
      <c r="AT43" s="92">
        <v>1</v>
      </c>
      <c r="AU43" s="92">
        <v>1</v>
      </c>
      <c r="AV43" s="92">
        <v>1</v>
      </c>
      <c r="AW43" s="92">
        <v>1</v>
      </c>
      <c r="AX43" s="92">
        <v>1</v>
      </c>
      <c r="AY43" s="92">
        <v>1</v>
      </c>
      <c r="AZ43" s="92">
        <v>1</v>
      </c>
      <c r="BA43" s="92">
        <v>1</v>
      </c>
      <c r="BB43" s="92">
        <v>1</v>
      </c>
      <c r="BC43" s="92">
        <v>1</v>
      </c>
      <c r="BD43" s="92">
        <v>1</v>
      </c>
      <c r="BE43" s="92">
        <v>1</v>
      </c>
      <c r="BF43" s="92">
        <v>1</v>
      </c>
      <c r="BG43" s="92">
        <v>1</v>
      </c>
      <c r="BH43" s="92">
        <v>1</v>
      </c>
      <c r="BI43" s="92">
        <v>1</v>
      </c>
      <c r="BJ43" s="92">
        <v>1</v>
      </c>
      <c r="BK43" s="92">
        <v>1</v>
      </c>
      <c r="BL43" s="92">
        <v>1</v>
      </c>
      <c r="BM43" s="92">
        <v>1</v>
      </c>
      <c r="BN43" s="92">
        <v>1</v>
      </c>
      <c r="BO43" s="92">
        <v>1</v>
      </c>
      <c r="BP43" s="92">
        <v>1</v>
      </c>
      <c r="BQ43" s="92">
        <v>1</v>
      </c>
      <c r="BR43" s="92">
        <v>1</v>
      </c>
      <c r="BS43" s="92">
        <v>1</v>
      </c>
      <c r="BT43" s="92">
        <v>1</v>
      </c>
      <c r="BU43" s="92">
        <v>1</v>
      </c>
      <c r="BV43" s="92">
        <v>1</v>
      </c>
      <c r="BW43" s="92">
        <v>1</v>
      </c>
      <c r="BX43" s="92">
        <v>1</v>
      </c>
      <c r="BY43" s="92">
        <v>1</v>
      </c>
      <c r="BZ43" s="92">
        <v>1</v>
      </c>
      <c r="CA43" s="92">
        <v>1</v>
      </c>
      <c r="CB43" s="92">
        <v>1</v>
      </c>
      <c r="CC43" s="92">
        <v>1</v>
      </c>
      <c r="CD43" s="92">
        <v>1</v>
      </c>
      <c r="CE43" s="92">
        <v>1</v>
      </c>
      <c r="CF43" s="92">
        <v>1</v>
      </c>
      <c r="CG43" s="92">
        <v>1</v>
      </c>
      <c r="CH43" s="92">
        <v>1</v>
      </c>
      <c r="CI43" s="92">
        <v>1</v>
      </c>
      <c r="CJ43" s="92">
        <v>1</v>
      </c>
      <c r="CK43" s="92">
        <v>1</v>
      </c>
      <c r="CL43" s="92">
        <v>1</v>
      </c>
      <c r="CM43" s="92">
        <v>1</v>
      </c>
      <c r="CN43" s="92">
        <v>1</v>
      </c>
      <c r="CO43" s="92">
        <v>1</v>
      </c>
      <c r="CP43" s="92">
        <v>1</v>
      </c>
      <c r="CQ43" s="92">
        <v>1</v>
      </c>
      <c r="CR43" s="92">
        <v>1</v>
      </c>
      <c r="CS43" s="92">
        <v>1</v>
      </c>
      <c r="CT43" s="92">
        <v>1</v>
      </c>
      <c r="CU43" s="92">
        <v>1</v>
      </c>
      <c r="CV43" s="92">
        <v>1</v>
      </c>
      <c r="CW43" s="92">
        <v>1</v>
      </c>
      <c r="CX43" s="92">
        <v>1</v>
      </c>
      <c r="CY43" s="92">
        <v>1</v>
      </c>
      <c r="CZ43" s="92">
        <v>1</v>
      </c>
      <c r="DA43" s="92">
        <v>1</v>
      </c>
      <c r="DB43" s="92">
        <v>1</v>
      </c>
      <c r="DC43" s="92">
        <v>1</v>
      </c>
      <c r="DD43" s="92">
        <v>1</v>
      </c>
      <c r="DE43" s="92">
        <v>1</v>
      </c>
      <c r="DF43" s="92">
        <v>1</v>
      </c>
      <c r="DG43" s="22">
        <f t="shared" ref="DG43:EE43" si="57">SUM(I43:T43)</f>
        <v>0</v>
      </c>
      <c r="DH43" s="22">
        <f t="shared" si="57"/>
        <v>0</v>
      </c>
      <c r="DI43" s="22">
        <f t="shared" si="57"/>
        <v>0</v>
      </c>
      <c r="DJ43" s="22">
        <f t="shared" si="57"/>
        <v>0</v>
      </c>
      <c r="DK43" s="22">
        <f t="shared" si="57"/>
        <v>0</v>
      </c>
      <c r="DL43" s="22">
        <f t="shared" si="57"/>
        <v>0</v>
      </c>
      <c r="DM43" s="22">
        <f t="shared" si="57"/>
        <v>0</v>
      </c>
      <c r="DN43" s="22">
        <f t="shared" si="57"/>
        <v>0</v>
      </c>
      <c r="DO43" s="22">
        <f t="shared" si="57"/>
        <v>0</v>
      </c>
      <c r="DP43" s="22">
        <f t="shared" si="57"/>
        <v>0</v>
      </c>
      <c r="DQ43" s="22">
        <f t="shared" si="57"/>
        <v>0</v>
      </c>
      <c r="DR43" s="22">
        <f t="shared" si="57"/>
        <v>0</v>
      </c>
      <c r="DS43" s="22">
        <f t="shared" si="57"/>
        <v>0</v>
      </c>
      <c r="DT43" s="22">
        <f t="shared" si="57"/>
        <v>0</v>
      </c>
      <c r="DU43" s="22">
        <f t="shared" si="57"/>
        <v>0</v>
      </c>
      <c r="DV43" s="22">
        <f t="shared" si="57"/>
        <v>0</v>
      </c>
      <c r="DW43" s="22">
        <f t="shared" si="57"/>
        <v>0</v>
      </c>
      <c r="DX43" s="22">
        <f t="shared" si="57"/>
        <v>0</v>
      </c>
      <c r="DY43" s="22">
        <f t="shared" si="57"/>
        <v>0</v>
      </c>
      <c r="DZ43" s="22">
        <f t="shared" si="57"/>
        <v>0</v>
      </c>
      <c r="EA43" s="22">
        <f t="shared" si="57"/>
        <v>0</v>
      </c>
      <c r="EB43" s="22">
        <f t="shared" si="57"/>
        <v>0</v>
      </c>
      <c r="EC43" s="22">
        <f t="shared" si="57"/>
        <v>0</v>
      </c>
      <c r="ED43" s="22">
        <f t="shared" si="57"/>
        <v>0</v>
      </c>
      <c r="EE43" s="22">
        <f t="shared" si="57"/>
        <v>0</v>
      </c>
      <c r="EF43" s="22">
        <f t="shared" si="56"/>
        <v>1</v>
      </c>
      <c r="EG43" s="22">
        <f t="shared" si="56"/>
        <v>2</v>
      </c>
      <c r="EH43" s="22">
        <f t="shared" si="56"/>
        <v>3</v>
      </c>
      <c r="EI43" s="22">
        <f t="shared" si="56"/>
        <v>4</v>
      </c>
      <c r="EJ43" s="22">
        <f t="shared" si="55"/>
        <v>6</v>
      </c>
      <c r="EK43" s="22">
        <f t="shared" si="55"/>
        <v>7</v>
      </c>
      <c r="EL43" s="22">
        <f t="shared" si="55"/>
        <v>8</v>
      </c>
      <c r="EM43" s="22">
        <f t="shared" si="55"/>
        <v>9</v>
      </c>
      <c r="EN43" s="22">
        <f t="shared" si="55"/>
        <v>10</v>
      </c>
      <c r="EO43" s="22">
        <f t="shared" si="55"/>
        <v>11</v>
      </c>
      <c r="EP43" s="22">
        <f t="shared" si="55"/>
        <v>12</v>
      </c>
      <c r="EQ43" s="22">
        <f t="shared" si="55"/>
        <v>13</v>
      </c>
      <c r="ER43" s="22">
        <f t="shared" ref="ER43:FW43" si="58">SUM(AT43:BF43)</f>
        <v>13</v>
      </c>
      <c r="ES43" s="22">
        <f t="shared" si="58"/>
        <v>13</v>
      </c>
      <c r="ET43" s="22">
        <f t="shared" si="58"/>
        <v>13</v>
      </c>
      <c r="EU43" s="22">
        <f t="shared" si="58"/>
        <v>13</v>
      </c>
      <c r="EV43" s="22">
        <f t="shared" si="58"/>
        <v>13</v>
      </c>
      <c r="EW43" s="22">
        <f t="shared" si="58"/>
        <v>13</v>
      </c>
      <c r="EX43" s="22">
        <f t="shared" si="58"/>
        <v>13</v>
      </c>
      <c r="EY43" s="22">
        <f t="shared" si="58"/>
        <v>13</v>
      </c>
      <c r="EZ43" s="22">
        <f t="shared" si="58"/>
        <v>13</v>
      </c>
      <c r="FA43" s="22">
        <f t="shared" si="58"/>
        <v>13</v>
      </c>
      <c r="FB43" s="22">
        <f t="shared" si="58"/>
        <v>13</v>
      </c>
      <c r="FC43" s="22">
        <f t="shared" si="58"/>
        <v>13</v>
      </c>
      <c r="FD43" s="22">
        <f t="shared" si="58"/>
        <v>13</v>
      </c>
      <c r="FE43" s="22">
        <f t="shared" si="58"/>
        <v>13</v>
      </c>
      <c r="FF43" s="22">
        <f t="shared" si="58"/>
        <v>13</v>
      </c>
      <c r="FG43" s="22">
        <f t="shared" si="58"/>
        <v>13</v>
      </c>
      <c r="FH43" s="22">
        <f t="shared" si="58"/>
        <v>13</v>
      </c>
      <c r="FI43" s="22">
        <f t="shared" si="58"/>
        <v>13</v>
      </c>
      <c r="FJ43" s="22">
        <f t="shared" si="58"/>
        <v>13</v>
      </c>
      <c r="FK43" s="22">
        <f t="shared" si="58"/>
        <v>13</v>
      </c>
      <c r="FL43" s="22">
        <f t="shared" si="58"/>
        <v>13</v>
      </c>
      <c r="FM43" s="22">
        <f t="shared" si="58"/>
        <v>13</v>
      </c>
      <c r="FN43" s="22">
        <f t="shared" si="58"/>
        <v>13</v>
      </c>
      <c r="FO43" s="22">
        <f t="shared" si="58"/>
        <v>13</v>
      </c>
      <c r="FP43" s="22">
        <f t="shared" si="58"/>
        <v>13</v>
      </c>
      <c r="FQ43" s="22">
        <f t="shared" si="58"/>
        <v>13</v>
      </c>
      <c r="FR43" s="22">
        <f t="shared" si="58"/>
        <v>13</v>
      </c>
      <c r="FS43" s="22">
        <f t="shared" si="58"/>
        <v>13</v>
      </c>
      <c r="FT43" s="22">
        <f t="shared" si="58"/>
        <v>13</v>
      </c>
      <c r="FU43" s="22">
        <f t="shared" si="58"/>
        <v>13</v>
      </c>
      <c r="FV43" s="22">
        <f t="shared" si="58"/>
        <v>13</v>
      </c>
      <c r="FW43" s="22">
        <f t="shared" si="58"/>
        <v>13</v>
      </c>
      <c r="FX43" s="22">
        <f t="shared" ref="FX43:GS43" si="59">SUM(BZ43:CL43)</f>
        <v>13</v>
      </c>
      <c r="FY43" s="22">
        <f t="shared" si="59"/>
        <v>13</v>
      </c>
      <c r="FZ43" s="22">
        <f t="shared" si="59"/>
        <v>13</v>
      </c>
      <c r="GA43" s="22">
        <f t="shared" si="59"/>
        <v>13</v>
      </c>
      <c r="GB43" s="22">
        <f t="shared" si="59"/>
        <v>13</v>
      </c>
      <c r="GC43" s="22">
        <f t="shared" si="59"/>
        <v>13</v>
      </c>
      <c r="GD43" s="22">
        <f t="shared" si="59"/>
        <v>13</v>
      </c>
      <c r="GE43" s="22">
        <f t="shared" si="59"/>
        <v>13</v>
      </c>
      <c r="GF43" s="22">
        <f t="shared" si="59"/>
        <v>13</v>
      </c>
      <c r="GG43" s="22">
        <f t="shared" si="59"/>
        <v>13</v>
      </c>
      <c r="GH43" s="22">
        <f t="shared" si="59"/>
        <v>13</v>
      </c>
      <c r="GI43" s="22">
        <f t="shared" si="59"/>
        <v>13</v>
      </c>
      <c r="GJ43" s="22">
        <f t="shared" si="59"/>
        <v>13</v>
      </c>
      <c r="GK43" s="22">
        <f t="shared" si="59"/>
        <v>13</v>
      </c>
      <c r="GL43" s="22">
        <f t="shared" si="59"/>
        <v>13</v>
      </c>
      <c r="GM43" s="22">
        <f t="shared" si="59"/>
        <v>13</v>
      </c>
      <c r="GN43" s="22">
        <f t="shared" si="59"/>
        <v>13</v>
      </c>
      <c r="GO43" s="22">
        <f t="shared" si="59"/>
        <v>13</v>
      </c>
      <c r="GP43" s="22">
        <f t="shared" si="59"/>
        <v>13</v>
      </c>
      <c r="GQ43" s="22">
        <f t="shared" si="59"/>
        <v>13</v>
      </c>
      <c r="GR43" s="22">
        <f t="shared" si="59"/>
        <v>13</v>
      </c>
      <c r="GS43" s="22">
        <f t="shared" si="59"/>
        <v>12</v>
      </c>
      <c r="GT43" s="102">
        <f t="shared" si="45"/>
        <v>39</v>
      </c>
    </row>
    <row r="44" spans="1:202" s="25" customFormat="1" x14ac:dyDescent="0.25">
      <c r="A44" s="26" t="s">
        <v>40</v>
      </c>
      <c r="B44" s="27"/>
      <c r="C44" s="27"/>
      <c r="D44" s="27"/>
      <c r="E44" s="28"/>
      <c r="F44" s="28"/>
      <c r="G44" s="28"/>
      <c r="H44" s="28"/>
      <c r="I44" s="28">
        <f t="shared" ref="I44:AN44" si="60">SUM(I39:I43)+SUM(I8:I15)</f>
        <v>0</v>
      </c>
      <c r="J44" s="28">
        <f t="shared" si="60"/>
        <v>0</v>
      </c>
      <c r="K44" s="28">
        <f t="shared" si="60"/>
        <v>0</v>
      </c>
      <c r="L44" s="28">
        <f t="shared" si="60"/>
        <v>0</v>
      </c>
      <c r="M44" s="28">
        <f t="shared" si="60"/>
        <v>0</v>
      </c>
      <c r="N44" s="28">
        <f t="shared" si="60"/>
        <v>0</v>
      </c>
      <c r="O44" s="28">
        <f t="shared" si="60"/>
        <v>0</v>
      </c>
      <c r="P44" s="28">
        <f t="shared" si="60"/>
        <v>0</v>
      </c>
      <c r="Q44" s="28">
        <f t="shared" si="60"/>
        <v>0</v>
      </c>
      <c r="R44" s="28">
        <f t="shared" si="60"/>
        <v>0</v>
      </c>
      <c r="S44" s="28">
        <f t="shared" si="60"/>
        <v>0</v>
      </c>
      <c r="T44" s="28">
        <f t="shared" si="60"/>
        <v>0</v>
      </c>
      <c r="U44" s="28">
        <f t="shared" si="60"/>
        <v>0</v>
      </c>
      <c r="V44" s="28">
        <f t="shared" si="60"/>
        <v>0</v>
      </c>
      <c r="W44" s="28">
        <f t="shared" si="60"/>
        <v>0</v>
      </c>
      <c r="X44" s="28">
        <f t="shared" si="60"/>
        <v>0</v>
      </c>
      <c r="Y44" s="28">
        <f t="shared" si="60"/>
        <v>0</v>
      </c>
      <c r="Z44" s="28">
        <f t="shared" si="60"/>
        <v>0</v>
      </c>
      <c r="AA44" s="28">
        <f t="shared" si="60"/>
        <v>0</v>
      </c>
      <c r="AB44" s="28">
        <f t="shared" si="60"/>
        <v>0</v>
      </c>
      <c r="AC44" s="28">
        <f t="shared" si="60"/>
        <v>0</v>
      </c>
      <c r="AD44" s="28">
        <f t="shared" si="60"/>
        <v>0</v>
      </c>
      <c r="AE44" s="28">
        <f t="shared" si="60"/>
        <v>0</v>
      </c>
      <c r="AF44" s="28">
        <f t="shared" si="60"/>
        <v>0</v>
      </c>
      <c r="AG44" s="28">
        <f t="shared" si="60"/>
        <v>0</v>
      </c>
      <c r="AH44" s="28">
        <f t="shared" si="60"/>
        <v>0</v>
      </c>
      <c r="AI44" s="28">
        <f t="shared" si="60"/>
        <v>0</v>
      </c>
      <c r="AJ44" s="28">
        <f t="shared" si="60"/>
        <v>0</v>
      </c>
      <c r="AK44" s="28">
        <f t="shared" si="60"/>
        <v>0</v>
      </c>
      <c r="AL44" s="28">
        <f t="shared" si="60"/>
        <v>0</v>
      </c>
      <c r="AM44" s="28">
        <f t="shared" si="60"/>
        <v>0</v>
      </c>
      <c r="AN44" s="28">
        <f t="shared" si="60"/>
        <v>0</v>
      </c>
      <c r="AO44" s="28">
        <f t="shared" ref="AO44:BT44" si="61">SUM(AO39:AO43)+SUM(AO8:AO15)</f>
        <v>0</v>
      </c>
      <c r="AP44" s="28">
        <f t="shared" si="61"/>
        <v>0</v>
      </c>
      <c r="AQ44" s="28">
        <f t="shared" si="61"/>
        <v>0</v>
      </c>
      <c r="AR44" s="28">
        <f t="shared" si="61"/>
        <v>0</v>
      </c>
      <c r="AS44" s="28">
        <f t="shared" si="61"/>
        <v>22</v>
      </c>
      <c r="AT44" s="28">
        <f t="shared" si="61"/>
        <v>22</v>
      </c>
      <c r="AU44" s="28">
        <f t="shared" si="61"/>
        <v>22</v>
      </c>
      <c r="AV44" s="28">
        <f t="shared" si="61"/>
        <v>22</v>
      </c>
      <c r="AW44" s="28">
        <f t="shared" si="61"/>
        <v>27</v>
      </c>
      <c r="AX44" s="28">
        <f t="shared" si="61"/>
        <v>27</v>
      </c>
      <c r="AY44" s="28">
        <f t="shared" si="61"/>
        <v>27</v>
      </c>
      <c r="AZ44" s="28">
        <f t="shared" si="61"/>
        <v>27</v>
      </c>
      <c r="BA44" s="28">
        <f t="shared" si="61"/>
        <v>27</v>
      </c>
      <c r="BB44" s="28">
        <f t="shared" si="61"/>
        <v>22</v>
      </c>
      <c r="BC44" s="28">
        <f t="shared" si="61"/>
        <v>22</v>
      </c>
      <c r="BD44" s="28">
        <f t="shared" si="61"/>
        <v>22</v>
      </c>
      <c r="BE44" s="28">
        <f t="shared" si="61"/>
        <v>32</v>
      </c>
      <c r="BF44" s="28">
        <f t="shared" si="61"/>
        <v>32</v>
      </c>
      <c r="BG44" s="28">
        <f t="shared" si="61"/>
        <v>32</v>
      </c>
      <c r="BH44" s="28">
        <f t="shared" si="61"/>
        <v>32</v>
      </c>
      <c r="BI44" s="28">
        <f t="shared" si="61"/>
        <v>37</v>
      </c>
      <c r="BJ44" s="28">
        <f t="shared" si="61"/>
        <v>37</v>
      </c>
      <c r="BK44" s="28">
        <f t="shared" si="61"/>
        <v>37</v>
      </c>
      <c r="BL44" s="28">
        <f t="shared" si="61"/>
        <v>37</v>
      </c>
      <c r="BM44" s="28">
        <f t="shared" si="61"/>
        <v>37</v>
      </c>
      <c r="BN44" s="28">
        <f t="shared" si="61"/>
        <v>32</v>
      </c>
      <c r="BO44" s="28">
        <f t="shared" si="61"/>
        <v>32</v>
      </c>
      <c r="BP44" s="28">
        <f t="shared" si="61"/>
        <v>32</v>
      </c>
      <c r="BQ44" s="28">
        <f t="shared" si="61"/>
        <v>42</v>
      </c>
      <c r="BR44" s="28">
        <f t="shared" si="61"/>
        <v>42</v>
      </c>
      <c r="BS44" s="28">
        <f t="shared" si="61"/>
        <v>42</v>
      </c>
      <c r="BT44" s="28">
        <f t="shared" si="61"/>
        <v>42</v>
      </c>
      <c r="BU44" s="28">
        <f t="shared" ref="BU44:CZ44" si="62">SUM(BU39:BU43)+SUM(BU8:BU15)</f>
        <v>47</v>
      </c>
      <c r="BV44" s="28">
        <f t="shared" si="62"/>
        <v>47</v>
      </c>
      <c r="BW44" s="28">
        <f t="shared" si="62"/>
        <v>47</v>
      </c>
      <c r="BX44" s="28">
        <f t="shared" si="62"/>
        <v>47</v>
      </c>
      <c r="BY44" s="28">
        <f t="shared" si="62"/>
        <v>47</v>
      </c>
      <c r="BZ44" s="28">
        <f t="shared" si="62"/>
        <v>42</v>
      </c>
      <c r="CA44" s="28">
        <f t="shared" si="62"/>
        <v>42</v>
      </c>
      <c r="CB44" s="28">
        <f t="shared" si="62"/>
        <v>42</v>
      </c>
      <c r="CC44" s="28">
        <f t="shared" si="62"/>
        <v>42</v>
      </c>
      <c r="CD44" s="28">
        <f t="shared" si="62"/>
        <v>42</v>
      </c>
      <c r="CE44" s="28">
        <f t="shared" si="62"/>
        <v>42</v>
      </c>
      <c r="CF44" s="28">
        <f t="shared" si="62"/>
        <v>42</v>
      </c>
      <c r="CG44" s="28">
        <f t="shared" si="62"/>
        <v>47</v>
      </c>
      <c r="CH44" s="28">
        <f t="shared" si="62"/>
        <v>47</v>
      </c>
      <c r="CI44" s="28">
        <f t="shared" si="62"/>
        <v>47</v>
      </c>
      <c r="CJ44" s="28">
        <f t="shared" si="62"/>
        <v>47</v>
      </c>
      <c r="CK44" s="28">
        <f t="shared" si="62"/>
        <v>47</v>
      </c>
      <c r="CL44" s="28">
        <f t="shared" si="62"/>
        <v>42</v>
      </c>
      <c r="CM44" s="28">
        <f t="shared" si="62"/>
        <v>42</v>
      </c>
      <c r="CN44" s="28">
        <f t="shared" si="62"/>
        <v>42</v>
      </c>
      <c r="CO44" s="28">
        <f t="shared" si="62"/>
        <v>42</v>
      </c>
      <c r="CP44" s="28">
        <f t="shared" si="62"/>
        <v>42</v>
      </c>
      <c r="CQ44" s="28">
        <f t="shared" si="62"/>
        <v>42</v>
      </c>
      <c r="CR44" s="28">
        <f t="shared" si="62"/>
        <v>42</v>
      </c>
      <c r="CS44" s="28">
        <f t="shared" si="62"/>
        <v>47</v>
      </c>
      <c r="CT44" s="28">
        <f t="shared" si="62"/>
        <v>47</v>
      </c>
      <c r="CU44" s="28">
        <f t="shared" si="62"/>
        <v>47</v>
      </c>
      <c r="CV44" s="28">
        <f t="shared" si="62"/>
        <v>47</v>
      </c>
      <c r="CW44" s="28">
        <f t="shared" si="62"/>
        <v>47</v>
      </c>
      <c r="CX44" s="28">
        <f t="shared" si="62"/>
        <v>42</v>
      </c>
      <c r="CY44" s="28">
        <f t="shared" si="62"/>
        <v>42</v>
      </c>
      <c r="CZ44" s="28">
        <f t="shared" si="62"/>
        <v>42</v>
      </c>
      <c r="DA44" s="28">
        <f t="shared" ref="DA44:EF44" si="63">SUM(DA39:DA43)+SUM(DA8:DA15)</f>
        <v>42</v>
      </c>
      <c r="DB44" s="28">
        <f t="shared" si="63"/>
        <v>42</v>
      </c>
      <c r="DC44" s="28">
        <f t="shared" si="63"/>
        <v>42</v>
      </c>
      <c r="DD44" s="28">
        <f t="shared" si="63"/>
        <v>42</v>
      </c>
      <c r="DE44" s="28">
        <f t="shared" si="63"/>
        <v>47</v>
      </c>
      <c r="DF44" s="28">
        <f t="shared" si="63"/>
        <v>47</v>
      </c>
      <c r="DG44" s="28">
        <f t="shared" si="63"/>
        <v>0</v>
      </c>
      <c r="DH44" s="28">
        <f t="shared" si="63"/>
        <v>0</v>
      </c>
      <c r="DI44" s="28">
        <f t="shared" si="63"/>
        <v>0</v>
      </c>
      <c r="DJ44" s="28">
        <f t="shared" si="63"/>
        <v>0</v>
      </c>
      <c r="DK44" s="28">
        <f t="shared" si="63"/>
        <v>0</v>
      </c>
      <c r="DL44" s="28">
        <f t="shared" si="63"/>
        <v>0</v>
      </c>
      <c r="DM44" s="28">
        <f t="shared" si="63"/>
        <v>0</v>
      </c>
      <c r="DN44" s="28">
        <f t="shared" si="63"/>
        <v>0</v>
      </c>
      <c r="DO44" s="28">
        <f t="shared" si="63"/>
        <v>0</v>
      </c>
      <c r="DP44" s="28">
        <f t="shared" si="63"/>
        <v>0</v>
      </c>
      <c r="DQ44" s="28">
        <f t="shared" si="63"/>
        <v>0</v>
      </c>
      <c r="DR44" s="28">
        <f t="shared" si="63"/>
        <v>0</v>
      </c>
      <c r="DS44" s="28">
        <f t="shared" si="63"/>
        <v>0</v>
      </c>
      <c r="DT44" s="28">
        <f t="shared" si="63"/>
        <v>0</v>
      </c>
      <c r="DU44" s="28">
        <f t="shared" si="63"/>
        <v>0</v>
      </c>
      <c r="DV44" s="28">
        <f t="shared" si="63"/>
        <v>0</v>
      </c>
      <c r="DW44" s="28">
        <f t="shared" si="63"/>
        <v>0</v>
      </c>
      <c r="DX44" s="28">
        <f t="shared" si="63"/>
        <v>0</v>
      </c>
      <c r="DY44" s="28">
        <f t="shared" si="63"/>
        <v>0</v>
      </c>
      <c r="DZ44" s="28">
        <f t="shared" si="63"/>
        <v>0</v>
      </c>
      <c r="EA44" s="28">
        <f t="shared" si="63"/>
        <v>0</v>
      </c>
      <c r="EB44" s="28">
        <f t="shared" si="63"/>
        <v>0</v>
      </c>
      <c r="EC44" s="28">
        <f t="shared" si="63"/>
        <v>0</v>
      </c>
      <c r="ED44" s="28">
        <f t="shared" si="63"/>
        <v>0</v>
      </c>
      <c r="EE44" s="28">
        <f t="shared" si="63"/>
        <v>0</v>
      </c>
      <c r="EF44" s="28">
        <f t="shared" si="63"/>
        <v>21</v>
      </c>
      <c r="EG44" s="28">
        <f t="shared" ref="EG44:FL44" si="64">SUM(EG39:EG43)+SUM(EG8:EG15)</f>
        <v>42</v>
      </c>
      <c r="EH44" s="28">
        <f t="shared" si="64"/>
        <v>63</v>
      </c>
      <c r="EI44" s="28">
        <f t="shared" si="64"/>
        <v>84</v>
      </c>
      <c r="EJ44" s="28">
        <f t="shared" si="64"/>
        <v>128</v>
      </c>
      <c r="EK44" s="28">
        <f t="shared" si="64"/>
        <v>150</v>
      </c>
      <c r="EL44" s="28">
        <f t="shared" si="64"/>
        <v>172</v>
      </c>
      <c r="EM44" s="28">
        <f t="shared" si="64"/>
        <v>194</v>
      </c>
      <c r="EN44" s="28">
        <f t="shared" si="64"/>
        <v>215</v>
      </c>
      <c r="EO44" s="28">
        <f t="shared" si="64"/>
        <v>236</v>
      </c>
      <c r="EP44" s="28">
        <f t="shared" si="64"/>
        <v>257</v>
      </c>
      <c r="EQ44" s="28">
        <f t="shared" si="64"/>
        <v>288</v>
      </c>
      <c r="ER44" s="28">
        <f t="shared" si="64"/>
        <v>223</v>
      </c>
      <c r="ES44" s="28">
        <f t="shared" si="64"/>
        <v>228</v>
      </c>
      <c r="ET44" s="28">
        <f t="shared" si="64"/>
        <v>233</v>
      </c>
      <c r="EU44" s="28">
        <f t="shared" si="64"/>
        <v>239</v>
      </c>
      <c r="EV44" s="28">
        <f t="shared" si="64"/>
        <v>244</v>
      </c>
      <c r="EW44" s="28">
        <f t="shared" si="64"/>
        <v>249</v>
      </c>
      <c r="EX44" s="28">
        <f t="shared" si="64"/>
        <v>254</v>
      </c>
      <c r="EY44" s="28">
        <f t="shared" si="64"/>
        <v>259</v>
      </c>
      <c r="EZ44" s="28">
        <f t="shared" si="64"/>
        <v>263</v>
      </c>
      <c r="FA44" s="28">
        <f t="shared" si="64"/>
        <v>268</v>
      </c>
      <c r="FB44" s="28">
        <f t="shared" si="64"/>
        <v>273</v>
      </c>
      <c r="FC44" s="28">
        <f t="shared" si="64"/>
        <v>283</v>
      </c>
      <c r="FD44" s="28">
        <f t="shared" si="64"/>
        <v>288</v>
      </c>
      <c r="FE44" s="28">
        <f t="shared" si="64"/>
        <v>293</v>
      </c>
      <c r="FF44" s="28">
        <f t="shared" si="64"/>
        <v>298</v>
      </c>
      <c r="FG44" s="28">
        <f t="shared" si="64"/>
        <v>304</v>
      </c>
      <c r="FH44" s="28">
        <f t="shared" si="64"/>
        <v>309</v>
      </c>
      <c r="FI44" s="28">
        <f t="shared" si="64"/>
        <v>314</v>
      </c>
      <c r="FJ44" s="28">
        <f t="shared" si="64"/>
        <v>319</v>
      </c>
      <c r="FK44" s="28">
        <f t="shared" si="64"/>
        <v>324</v>
      </c>
      <c r="FL44" s="28">
        <f t="shared" si="64"/>
        <v>328</v>
      </c>
      <c r="FM44" s="28">
        <f t="shared" ref="FM44:GR44" si="65">SUM(FM39:FM43)+SUM(FM8:FM15)</f>
        <v>333</v>
      </c>
      <c r="FN44" s="28">
        <f t="shared" si="65"/>
        <v>338</v>
      </c>
      <c r="FO44" s="28">
        <f t="shared" si="65"/>
        <v>343</v>
      </c>
      <c r="FP44" s="28">
        <f t="shared" si="65"/>
        <v>343</v>
      </c>
      <c r="FQ44" s="28">
        <f t="shared" si="65"/>
        <v>343</v>
      </c>
      <c r="FR44" s="28">
        <f t="shared" si="65"/>
        <v>343</v>
      </c>
      <c r="FS44" s="28">
        <f t="shared" si="65"/>
        <v>344</v>
      </c>
      <c r="FT44" s="28">
        <f t="shared" si="65"/>
        <v>344</v>
      </c>
      <c r="FU44" s="28">
        <f t="shared" si="65"/>
        <v>344</v>
      </c>
      <c r="FV44" s="28">
        <f t="shared" si="65"/>
        <v>344</v>
      </c>
      <c r="FW44" s="28">
        <f t="shared" si="65"/>
        <v>344</v>
      </c>
      <c r="FX44" s="28">
        <f t="shared" si="65"/>
        <v>343</v>
      </c>
      <c r="FY44" s="28">
        <f t="shared" si="65"/>
        <v>343</v>
      </c>
      <c r="FZ44" s="28">
        <f t="shared" si="65"/>
        <v>343</v>
      </c>
      <c r="GA44" s="28">
        <f t="shared" si="65"/>
        <v>343</v>
      </c>
      <c r="GB44" s="28">
        <f t="shared" si="65"/>
        <v>343</v>
      </c>
      <c r="GC44" s="28">
        <f t="shared" si="65"/>
        <v>343</v>
      </c>
      <c r="GD44" s="28">
        <f t="shared" si="65"/>
        <v>343</v>
      </c>
      <c r="GE44" s="28">
        <f t="shared" si="65"/>
        <v>344</v>
      </c>
      <c r="GF44" s="28">
        <f t="shared" si="65"/>
        <v>344</v>
      </c>
      <c r="GG44" s="28">
        <f t="shared" si="65"/>
        <v>344</v>
      </c>
      <c r="GH44" s="28">
        <f t="shared" si="65"/>
        <v>344</v>
      </c>
      <c r="GI44" s="28">
        <f t="shared" si="65"/>
        <v>344</v>
      </c>
      <c r="GJ44" s="28">
        <f t="shared" si="65"/>
        <v>343</v>
      </c>
      <c r="GK44" s="28">
        <f t="shared" si="65"/>
        <v>343</v>
      </c>
      <c r="GL44" s="28">
        <f t="shared" si="65"/>
        <v>343</v>
      </c>
      <c r="GM44" s="28">
        <f t="shared" si="65"/>
        <v>343</v>
      </c>
      <c r="GN44" s="28">
        <f t="shared" si="65"/>
        <v>343</v>
      </c>
      <c r="GO44" s="28">
        <f t="shared" si="65"/>
        <v>343</v>
      </c>
      <c r="GP44" s="28">
        <f t="shared" si="65"/>
        <v>343</v>
      </c>
      <c r="GQ44" s="28">
        <f t="shared" si="65"/>
        <v>344</v>
      </c>
      <c r="GR44" s="28">
        <f t="shared" si="65"/>
        <v>344</v>
      </c>
      <c r="GS44" s="28">
        <f>SUM(GS39:GS43)+SUM(GS8:GS15)</f>
        <v>317</v>
      </c>
      <c r="GT44" s="28">
        <f>SUM(GT39:GT43)+SUM(GT8:GT15)</f>
        <v>1254</v>
      </c>
    </row>
    <row r="45" spans="1:202" x14ac:dyDescent="0.25">
      <c r="A45" s="30"/>
      <c r="B45" s="31"/>
      <c r="C45" s="31"/>
      <c r="D45" s="31"/>
      <c r="E45" s="32"/>
      <c r="F45" s="32"/>
      <c r="G45" s="32"/>
      <c r="H45" s="32"/>
      <c r="I45" s="38"/>
      <c r="J45" s="38"/>
      <c r="K45" s="38"/>
      <c r="L45" s="38"/>
      <c r="M45" s="38"/>
      <c r="N45" s="39"/>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40"/>
      <c r="DH45" s="40"/>
      <c r="DI45" s="40"/>
      <c r="DJ45" s="41"/>
      <c r="DK45" s="40"/>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row>
    <row r="46" spans="1:202" s="42" customFormat="1" ht="7.8" x14ac:dyDescent="0.15">
      <c r="A46" s="36" t="s">
        <v>41</v>
      </c>
      <c r="B46" s="37"/>
      <c r="C46" s="37"/>
      <c r="D46" s="37"/>
      <c r="E46" s="38"/>
      <c r="F46" s="38"/>
      <c r="G46" s="38"/>
      <c r="H46" s="38"/>
      <c r="I46" s="38"/>
      <c r="J46" s="38"/>
      <c r="K46" s="38"/>
      <c r="L46" s="38"/>
      <c r="M46" s="38"/>
      <c r="N46" s="39"/>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40"/>
      <c r="DH46" s="40"/>
      <c r="DI46" s="40"/>
      <c r="DJ46" s="41"/>
      <c r="DK46" s="40"/>
    </row>
    <row r="47" spans="1:202" s="42" customFormat="1" x14ac:dyDescent="0.25">
      <c r="A47" s="43" t="s">
        <v>42</v>
      </c>
      <c r="B47" s="37"/>
      <c r="C47" s="37"/>
      <c r="D47" s="37"/>
      <c r="E47" s="38"/>
      <c r="F47" s="38"/>
      <c r="G47" s="38"/>
      <c r="H47" s="38"/>
      <c r="I47" s="45"/>
      <c r="J47" s="45"/>
      <c r="K47" s="45"/>
      <c r="L47" s="45"/>
      <c r="M47" s="45"/>
      <c r="N47" s="46"/>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6"/>
      <c r="DH47" s="6"/>
      <c r="DI47" s="6"/>
      <c r="DJ47" s="7" t="s">
        <v>43</v>
      </c>
      <c r="DK47" s="47" t="e">
        <f>MAX(#REF!)</f>
        <v>#REF!</v>
      </c>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row>
    <row r="48" spans="1:202" ht="62.25" customHeight="1" x14ac:dyDescent="0.25">
      <c r="A48" s="44" t="s">
        <v>121</v>
      </c>
      <c r="B48" s="45"/>
      <c r="E48" s="45"/>
      <c r="F48" s="45"/>
      <c r="G48" s="45"/>
      <c r="H48" s="45"/>
    </row>
    <row r="49" spans="1:4" ht="9" customHeight="1" x14ac:dyDescent="0.25">
      <c r="A49" s="48" t="s">
        <v>44</v>
      </c>
      <c r="D49" s="49">
        <f>MAX(I44:DF44)</f>
        <v>47</v>
      </c>
    </row>
    <row r="50" spans="1:4" ht="9" customHeight="1" x14ac:dyDescent="0.25">
      <c r="A50" s="50" t="s">
        <v>45</v>
      </c>
    </row>
  </sheetData>
  <mergeCells count="24">
    <mergeCell ref="B1:AV1"/>
    <mergeCell ref="B2:AV2"/>
    <mergeCell ref="B4:AV4"/>
    <mergeCell ref="A5:A7"/>
    <mergeCell ref="B5:B7"/>
    <mergeCell ref="C5:C7"/>
    <mergeCell ref="D5:D7"/>
    <mergeCell ref="E5:E7"/>
    <mergeCell ref="I5:AV5"/>
    <mergeCell ref="O6:Z6"/>
    <mergeCell ref="AA6:AL6"/>
    <mergeCell ref="AM6:AX6"/>
    <mergeCell ref="F5:F7"/>
    <mergeCell ref="G5:G7"/>
    <mergeCell ref="H5:H7"/>
    <mergeCell ref="I6:N6"/>
    <mergeCell ref="A37:AW37"/>
    <mergeCell ref="AX37:CT37"/>
    <mergeCell ref="AY6:BJ6"/>
    <mergeCell ref="CU37:EQ37"/>
    <mergeCell ref="BK6:BV6"/>
    <mergeCell ref="BW6:CH6"/>
    <mergeCell ref="CI6:CT6"/>
    <mergeCell ref="CU6:DF6"/>
  </mergeCells>
  <phoneticPr fontId="27" type="noConversion"/>
  <pageMargins left="0.17" right="0.17" top="1" bottom="1" header="0.5" footer="0.5"/>
  <pageSetup paperSize="3" scale="96" fitToWidth="3" orientation="landscape" r:id="rId1"/>
  <headerFooter alignWithMargins="0">
    <oddHeader>&amp;LAPP Proprietary&amp;CMobile Equipment Emission Sources&amp;R&amp;D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G38"/>
  <sheetViews>
    <sheetView topLeftCell="A21" zoomScaleNormal="100" workbookViewId="0">
      <selection activeCell="E44" sqref="E44"/>
    </sheetView>
  </sheetViews>
  <sheetFormatPr defaultColWidth="9.109375" defaultRowHeight="13.2" x14ac:dyDescent="0.25"/>
  <cols>
    <col min="1" max="1" width="28.6640625" style="119" customWidth="1"/>
    <col min="2" max="2" width="33.109375" style="119" bestFit="1" customWidth="1"/>
    <col min="3" max="3" width="12.109375" style="119" customWidth="1"/>
    <col min="4" max="4" width="13.88671875" style="119" customWidth="1"/>
    <col min="5" max="5" width="12.44140625" style="119" customWidth="1"/>
    <col min="6" max="6" width="12.5546875" style="119" customWidth="1"/>
    <col min="7" max="7" width="13.6640625" style="119" customWidth="1"/>
    <col min="8" max="16384" width="9.109375" style="119"/>
  </cols>
  <sheetData>
    <row r="1" spans="1:4" ht="14.25" customHeight="1" x14ac:dyDescent="0.25"/>
    <row r="2" spans="1:4" s="117" customFormat="1" ht="38.25" customHeight="1" x14ac:dyDescent="0.25">
      <c r="A2" s="147" t="s">
        <v>281</v>
      </c>
      <c r="B2" s="147" t="s">
        <v>284</v>
      </c>
      <c r="C2" s="147" t="s">
        <v>273</v>
      </c>
      <c r="D2" s="147" t="s">
        <v>274</v>
      </c>
    </row>
    <row r="3" spans="1:4" s="117" customFormat="1" x14ac:dyDescent="0.25">
      <c r="A3" s="454" t="s">
        <v>267</v>
      </c>
      <c r="B3" s="141" t="s">
        <v>286</v>
      </c>
      <c r="C3" s="146">
        <f>'Onsite Opper. Eqt and Vehic'!I8*SUM('Onsite Opper. Eqt and Vehic'!CJ8:CU8)</f>
        <v>120</v>
      </c>
      <c r="D3" s="147">
        <f t="shared" ref="D3:D13" si="0">C3*$D$34</f>
        <v>1200</v>
      </c>
    </row>
    <row r="4" spans="1:4" s="117" customFormat="1" x14ac:dyDescent="0.25">
      <c r="A4" s="456"/>
      <c r="B4" s="141" t="s">
        <v>122</v>
      </c>
      <c r="C4" s="146">
        <f>'Onsite Opper. Eqt and Vehic'!I9*SUM('Onsite Opper. Eqt and Vehic'!CJ9:CU9)</f>
        <v>1800</v>
      </c>
      <c r="D4" s="147">
        <f t="shared" si="0"/>
        <v>18000</v>
      </c>
    </row>
    <row r="5" spans="1:4" s="117" customFormat="1" x14ac:dyDescent="0.25">
      <c r="A5" s="456"/>
      <c r="B5" s="141" t="s">
        <v>123</v>
      </c>
      <c r="C5" s="146">
        <f>'Onsite Opper. Eqt and Vehic'!I10*SUM('Onsite Opper. Eqt and Vehic'!CJ10:CU10)</f>
        <v>7488</v>
      </c>
      <c r="D5" s="147">
        <f t="shared" si="0"/>
        <v>74880</v>
      </c>
    </row>
    <row r="6" spans="1:4" s="117" customFormat="1" x14ac:dyDescent="0.25">
      <c r="A6" s="456"/>
      <c r="B6" s="141" t="s">
        <v>124</v>
      </c>
      <c r="C6" s="146">
        <f>'Onsite Opper. Eqt and Vehic'!I11*SUM('Onsite Opper. Eqt and Vehic'!CJ11:CU11)</f>
        <v>120</v>
      </c>
      <c r="D6" s="147">
        <f t="shared" si="0"/>
        <v>1200</v>
      </c>
    </row>
    <row r="7" spans="1:4" s="117" customFormat="1" ht="26.4" x14ac:dyDescent="0.25">
      <c r="A7" s="456"/>
      <c r="B7" s="141" t="s">
        <v>49</v>
      </c>
      <c r="C7" s="146">
        <f>'Onsite Opper. Eqt and Vehic'!I13*SUM('Onsite Opper. Eqt and Vehic'!CJ13:CU13)</f>
        <v>120</v>
      </c>
      <c r="D7" s="147">
        <f t="shared" si="0"/>
        <v>1200</v>
      </c>
    </row>
    <row r="8" spans="1:4" s="117" customFormat="1" ht="26.4" x14ac:dyDescent="0.25">
      <c r="A8" s="456"/>
      <c r="B8" s="141" t="s">
        <v>207</v>
      </c>
      <c r="C8" s="146">
        <f>'Onsite Opper. Eqt and Vehic'!I14*SUM('Onsite Opper. Eqt and Vehic'!CJ14:CU14)</f>
        <v>120</v>
      </c>
      <c r="D8" s="147">
        <f t="shared" si="0"/>
        <v>1200</v>
      </c>
    </row>
    <row r="9" spans="1:4" s="117" customFormat="1" x14ac:dyDescent="0.25">
      <c r="A9" s="456"/>
      <c r="B9" s="141" t="s">
        <v>50</v>
      </c>
      <c r="C9" s="146">
        <f>'Onsite Opper. Eqt and Vehic'!I15*SUM('Onsite Opper. Eqt and Vehic'!CJ15:CU15)</f>
        <v>0</v>
      </c>
      <c r="D9" s="147">
        <f t="shared" si="0"/>
        <v>0</v>
      </c>
    </row>
    <row r="10" spans="1:4" s="117" customFormat="1" x14ac:dyDescent="0.25">
      <c r="A10" s="456"/>
      <c r="B10" s="198" t="s">
        <v>202</v>
      </c>
      <c r="C10" s="145">
        <f>'Mobile Eqt and Vehic'!H30*SUM('Mobile Eqt and Vehic'!CI30:CT30)</f>
        <v>4320</v>
      </c>
      <c r="D10" s="147">
        <f t="shared" si="0"/>
        <v>43200</v>
      </c>
    </row>
    <row r="11" spans="1:4" s="117" customFormat="1" x14ac:dyDescent="0.25">
      <c r="A11" s="456"/>
      <c r="B11" s="198" t="s">
        <v>131</v>
      </c>
      <c r="C11" s="145">
        <f>'Mobile Eqt and Vehic'!H29*SUM('Mobile Eqt and Vehic'!CI29:CT29)</f>
        <v>1440</v>
      </c>
      <c r="D11" s="147">
        <f t="shared" si="0"/>
        <v>14400</v>
      </c>
    </row>
    <row r="12" spans="1:4" s="117" customFormat="1" x14ac:dyDescent="0.25">
      <c r="A12" s="456"/>
      <c r="B12" s="141" t="s">
        <v>127</v>
      </c>
      <c r="C12" s="146">
        <f>'Onsite Opper. Eqt and Vehic'!I18*SUM('Onsite Opper. Eqt and Vehic'!CJ18:CU18)</f>
        <v>1800</v>
      </c>
      <c r="D12" s="147">
        <f t="shared" si="0"/>
        <v>18000</v>
      </c>
    </row>
    <row r="13" spans="1:4" s="117" customFormat="1" x14ac:dyDescent="0.25">
      <c r="A13" s="456"/>
      <c r="B13" s="141" t="s">
        <v>126</v>
      </c>
      <c r="C13" s="146">
        <f>'Onsite Opper. Eqt and Vehic'!I19*SUM('Onsite Opper. Eqt and Vehic'!CJ19:CU19)</f>
        <v>120</v>
      </c>
      <c r="D13" s="147">
        <f t="shared" si="0"/>
        <v>1200</v>
      </c>
    </row>
    <row r="14" spans="1:4" s="117" customFormat="1" ht="26.4" x14ac:dyDescent="0.25">
      <c r="A14" s="456"/>
      <c r="B14" s="198" t="s">
        <v>185</v>
      </c>
      <c r="C14" s="146">
        <f>'Mobile Eqt and Vehic'!H9*SUM('Mobile Eqt and Vehic'!CI9:CT9)</f>
        <v>6000</v>
      </c>
      <c r="D14" s="147">
        <f t="shared" ref="D14:D15" si="1">C14*$D$34</f>
        <v>60000</v>
      </c>
    </row>
    <row r="15" spans="1:4" s="117" customFormat="1" ht="26.4" x14ac:dyDescent="0.25">
      <c r="A15" s="455"/>
      <c r="B15" s="198" t="s">
        <v>209</v>
      </c>
      <c r="C15" s="146">
        <f>'Mobile Eqt and Vehic'!H36*SUM('Mobile Eqt and Vehic'!CI36:CT36)</f>
        <v>7200</v>
      </c>
      <c r="D15" s="147">
        <f t="shared" si="1"/>
        <v>72000</v>
      </c>
    </row>
    <row r="16" spans="1:4" s="117" customFormat="1" x14ac:dyDescent="0.25">
      <c r="A16" s="454" t="s">
        <v>268</v>
      </c>
      <c r="B16" s="141" t="s">
        <v>128</v>
      </c>
      <c r="C16" s="146">
        <f>'Onsite Opper. Eqt and Vehic'!I17*SUM('Onsite Opper. Eqt and Vehic'!CJ17:CU17)</f>
        <v>240</v>
      </c>
      <c r="D16" s="147">
        <f>C16*$D$34</f>
        <v>2400</v>
      </c>
    </row>
    <row r="17" spans="1:7" s="117" customFormat="1" x14ac:dyDescent="0.25">
      <c r="A17" s="456"/>
      <c r="B17" s="141" t="s">
        <v>204</v>
      </c>
      <c r="C17" s="146">
        <f>'Mobile Eqt and Vehic'!H43*SUM('Mobile Eqt and Vehic'!CI43:CT43)</f>
        <v>144</v>
      </c>
      <c r="D17" s="147">
        <f t="shared" ref="D17" si="2">C17*$D$34</f>
        <v>1440</v>
      </c>
    </row>
    <row r="18" spans="1:7" s="117" customFormat="1" x14ac:dyDescent="0.25">
      <c r="A18" s="456"/>
      <c r="B18" s="198" t="s">
        <v>210</v>
      </c>
      <c r="C18" s="146">
        <f>'Mobile Eqt and Vehic'!H31*SUM('Mobile Eqt and Vehic'!CI31:CT31)</f>
        <v>8640</v>
      </c>
      <c r="D18" s="147">
        <f t="shared" ref="D18:D21" si="3">C18*$D$34</f>
        <v>86400</v>
      </c>
    </row>
    <row r="19" spans="1:7" s="117" customFormat="1" ht="26.4" x14ac:dyDescent="0.25">
      <c r="A19" s="456"/>
      <c r="B19" s="198" t="s">
        <v>205</v>
      </c>
      <c r="C19" s="146">
        <f>'Mobile Eqt and Vehic'!H34*SUM('Mobile Eqt and Vehic'!CI34:CT34)</f>
        <v>3600</v>
      </c>
      <c r="D19" s="147">
        <f t="shared" si="3"/>
        <v>36000</v>
      </c>
    </row>
    <row r="20" spans="1:7" s="117" customFormat="1" ht="26.4" x14ac:dyDescent="0.25">
      <c r="A20" s="456"/>
      <c r="B20" s="198" t="s">
        <v>208</v>
      </c>
      <c r="C20" s="146">
        <f>'Mobile Eqt and Vehic'!H35*SUM('Mobile Eqt and Vehic'!CI35:CT35)</f>
        <v>2160</v>
      </c>
      <c r="D20" s="147">
        <f t="shared" si="3"/>
        <v>21600</v>
      </c>
    </row>
    <row r="21" spans="1:7" s="117" customFormat="1" ht="26.4" x14ac:dyDescent="0.25">
      <c r="A21" s="455"/>
      <c r="B21" s="198" t="s">
        <v>200</v>
      </c>
      <c r="C21" s="204">
        <f>'Mobile Eqt and Vehic'!H22*SUM('Mobile Eqt and Vehic'!CI22:CT22)</f>
        <v>4320</v>
      </c>
      <c r="D21" s="147">
        <f t="shared" si="3"/>
        <v>43200</v>
      </c>
    </row>
    <row r="22" spans="1:7" s="117" customFormat="1" ht="26.4" x14ac:dyDescent="0.25">
      <c r="A22" s="454" t="s">
        <v>275</v>
      </c>
      <c r="B22" s="141" t="s">
        <v>195</v>
      </c>
      <c r="C22" s="146">
        <f>'Mobile Eqt and Vehic'!H38*SUM('Mobile Eqt and Vehic'!CI38:CT38)</f>
        <v>8640</v>
      </c>
      <c r="D22" s="147">
        <f t="shared" ref="D22:D27" si="4">C22*$D$34</f>
        <v>86400</v>
      </c>
    </row>
    <row r="23" spans="1:7" s="117" customFormat="1" ht="26.4" x14ac:dyDescent="0.25">
      <c r="A23" s="455"/>
      <c r="B23" s="141" t="s">
        <v>203</v>
      </c>
      <c r="C23" s="146">
        <f>'Mobile Eqt and Vehic'!H39*SUM('Mobile Eqt and Vehic'!CI39:CT39)</f>
        <v>1440</v>
      </c>
      <c r="D23" s="147">
        <f t="shared" si="4"/>
        <v>14400</v>
      </c>
    </row>
    <row r="24" spans="1:7" s="117" customFormat="1" x14ac:dyDescent="0.25">
      <c r="A24" s="454" t="s">
        <v>276</v>
      </c>
      <c r="B24" s="141" t="s">
        <v>125</v>
      </c>
      <c r="C24" s="146">
        <f>'Onsite Opper. Eqt and Vehic'!I12*SUM('Onsite Opper. Eqt and Vehic'!CJ12:CU12)</f>
        <v>240</v>
      </c>
      <c r="D24" s="147">
        <f t="shared" si="4"/>
        <v>2400</v>
      </c>
    </row>
    <row r="25" spans="1:7" s="117" customFormat="1" ht="26.4" x14ac:dyDescent="0.25">
      <c r="A25" s="456"/>
      <c r="B25" s="141" t="s">
        <v>213</v>
      </c>
      <c r="C25" s="146">
        <f>'Mobile Eqt and Vehic'!H40*SUM('Mobile Eqt and Vehic'!CI40:CT40)</f>
        <v>8640</v>
      </c>
      <c r="D25" s="147">
        <f t="shared" si="4"/>
        <v>86400</v>
      </c>
    </row>
    <row r="26" spans="1:7" s="117" customFormat="1" ht="26.4" x14ac:dyDescent="0.25">
      <c r="A26" s="456"/>
      <c r="B26" s="141" t="s">
        <v>196</v>
      </c>
      <c r="C26" s="146">
        <f>'Mobile Eqt and Vehic'!H41*SUM('Mobile Eqt and Vehic'!CI41:CT41)</f>
        <v>64800</v>
      </c>
      <c r="D26" s="147">
        <f t="shared" si="4"/>
        <v>648000</v>
      </c>
    </row>
    <row r="27" spans="1:7" s="117" customFormat="1" ht="26.4" x14ac:dyDescent="0.25">
      <c r="A27" s="455"/>
      <c r="B27" s="141" t="s">
        <v>197</v>
      </c>
      <c r="C27" s="146">
        <f>'Mobile Eqt and Vehic'!H42*SUM('Mobile Eqt and Vehic'!CI42:CT42)</f>
        <v>64800</v>
      </c>
      <c r="D27" s="147">
        <f t="shared" si="4"/>
        <v>648000</v>
      </c>
    </row>
    <row r="28" spans="1:7" s="117" customFormat="1" x14ac:dyDescent="0.25">
      <c r="A28" s="150"/>
      <c r="B28" s="143"/>
      <c r="C28" s="144"/>
      <c r="D28" s="149"/>
      <c r="E28" s="149"/>
      <c r="F28" s="150"/>
      <c r="G28" s="150"/>
    </row>
    <row r="29" spans="1:7" s="117" customFormat="1" x14ac:dyDescent="0.25">
      <c r="A29" s="118"/>
      <c r="B29" s="148" t="s">
        <v>249</v>
      </c>
      <c r="C29" s="118"/>
      <c r="D29" s="118"/>
      <c r="E29" s="118"/>
      <c r="F29" s="118"/>
      <c r="G29" s="118"/>
    </row>
    <row r="30" spans="1:7" s="117" customFormat="1" x14ac:dyDescent="0.25">
      <c r="A30" s="118"/>
      <c r="B30" s="164" t="s">
        <v>283</v>
      </c>
      <c r="C30" s="118"/>
      <c r="D30" s="118"/>
      <c r="E30" s="118"/>
      <c r="F30" s="118"/>
      <c r="G30" s="118"/>
    </row>
    <row r="31" spans="1:7" s="117" customFormat="1" x14ac:dyDescent="0.25">
      <c r="A31" s="118"/>
      <c r="B31" s="164" t="s">
        <v>278</v>
      </c>
      <c r="C31" s="118"/>
      <c r="D31" s="118"/>
      <c r="E31" s="118"/>
      <c r="F31" s="118"/>
      <c r="G31" s="118"/>
    </row>
    <row r="32" spans="1:7" s="117" customFormat="1" x14ac:dyDescent="0.25">
      <c r="A32" s="118"/>
      <c r="B32" s="164" t="s">
        <v>282</v>
      </c>
      <c r="C32" s="118"/>
      <c r="D32" s="118"/>
      <c r="E32" s="118"/>
      <c r="F32" s="118"/>
      <c r="G32" s="118"/>
    </row>
    <row r="33" spans="1:7" s="117" customFormat="1" x14ac:dyDescent="0.25">
      <c r="A33" s="118"/>
      <c r="B33" s="142"/>
      <c r="C33" s="118"/>
      <c r="D33" s="118"/>
      <c r="E33" s="118"/>
      <c r="F33" s="118"/>
      <c r="G33" s="118"/>
    </row>
    <row r="34" spans="1:7" x14ac:dyDescent="0.25">
      <c r="A34" s="123"/>
      <c r="B34" s="120"/>
      <c r="C34" s="161" t="s">
        <v>280</v>
      </c>
      <c r="D34" s="162">
        <v>10</v>
      </c>
      <c r="E34" s="163" t="s">
        <v>269</v>
      </c>
      <c r="F34" s="122"/>
      <c r="G34" s="123"/>
    </row>
    <row r="35" spans="1:7" x14ac:dyDescent="0.25">
      <c r="A35" s="123"/>
      <c r="B35" s="120"/>
      <c r="C35" s="120"/>
      <c r="D35" s="120"/>
      <c r="E35" s="122"/>
      <c r="F35" s="122"/>
      <c r="G35" s="123"/>
    </row>
    <row r="37" spans="1:7" x14ac:dyDescent="0.25">
      <c r="A37" s="123"/>
      <c r="B37" s="120"/>
      <c r="C37" s="120"/>
      <c r="D37" s="120"/>
      <c r="E37" s="120"/>
      <c r="F37" s="120"/>
      <c r="G37" s="120"/>
    </row>
    <row r="38" spans="1:7" x14ac:dyDescent="0.25">
      <c r="A38" s="123"/>
      <c r="B38" s="120"/>
      <c r="C38" s="120"/>
      <c r="D38" s="120"/>
      <c r="E38" s="122"/>
      <c r="F38" s="122"/>
      <c r="G38" s="123"/>
    </row>
  </sheetData>
  <mergeCells count="4">
    <mergeCell ref="A22:A23"/>
    <mergeCell ref="A24:A27"/>
    <mergeCell ref="A3:A15"/>
    <mergeCell ref="A16:A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Y19"/>
  <sheetViews>
    <sheetView zoomScaleNormal="100" zoomScaleSheetLayoutView="100" workbookViewId="0">
      <pane xSplit="2" topLeftCell="S1" activePane="topRight" state="frozen"/>
      <selection activeCell="A14" sqref="A14"/>
      <selection pane="topRight" activeCell="Z10" sqref="Z10"/>
    </sheetView>
  </sheetViews>
  <sheetFormatPr defaultColWidth="9.109375" defaultRowHeight="13.2" x14ac:dyDescent="0.25"/>
  <cols>
    <col min="1" max="1" width="28.109375" style="131" customWidth="1"/>
    <col min="2" max="2" width="25.33203125" style="130" customWidth="1"/>
    <col min="3" max="3" width="12.5546875" style="119" customWidth="1"/>
    <col min="4" max="13" width="9.6640625" style="119" customWidth="1"/>
    <col min="14" max="24" width="9.44140625" style="119" customWidth="1"/>
    <col min="25" max="16384" width="9.109375" style="119"/>
  </cols>
  <sheetData>
    <row r="1" spans="1:25" s="129" customFormat="1" ht="17.399999999999999" x14ac:dyDescent="0.25">
      <c r="A1" s="124"/>
      <c r="B1" s="125"/>
      <c r="C1" s="126"/>
      <c r="D1" s="127"/>
      <c r="E1" s="127"/>
      <c r="F1" s="127"/>
      <c r="G1" s="127"/>
      <c r="H1" s="127"/>
      <c r="I1" s="127"/>
      <c r="J1" s="127"/>
      <c r="K1" s="127"/>
      <c r="L1" s="127"/>
      <c r="M1" s="128"/>
      <c r="N1" s="126"/>
    </row>
    <row r="2" spans="1:25" x14ac:dyDescent="0.25">
      <c r="A2" s="125" t="s">
        <v>279</v>
      </c>
    </row>
    <row r="3" spans="1:25" x14ac:dyDescent="0.25">
      <c r="B3" s="132"/>
    </row>
    <row r="4" spans="1:25" s="127" customFormat="1" ht="12.75" customHeight="1" x14ac:dyDescent="0.25">
      <c r="A4" s="458" t="s">
        <v>253</v>
      </c>
      <c r="B4" s="458" t="s">
        <v>271</v>
      </c>
      <c r="C4" s="457" t="s">
        <v>254</v>
      </c>
      <c r="D4" s="457"/>
      <c r="E4" s="457"/>
      <c r="F4" s="457"/>
      <c r="G4" s="457"/>
      <c r="H4" s="457"/>
      <c r="I4" s="457"/>
      <c r="J4" s="457"/>
      <c r="K4" s="457"/>
      <c r="L4" s="457"/>
      <c r="M4" s="457"/>
      <c r="N4" s="457" t="s">
        <v>272</v>
      </c>
      <c r="O4" s="457"/>
      <c r="P4" s="457"/>
      <c r="Q4" s="457"/>
      <c r="R4" s="457"/>
      <c r="S4" s="457"/>
      <c r="T4" s="457"/>
      <c r="U4" s="457"/>
      <c r="V4" s="457"/>
      <c r="W4" s="457"/>
      <c r="X4" s="457"/>
    </row>
    <row r="5" spans="1:25" s="127" customFormat="1" ht="15.6" x14ac:dyDescent="0.25">
      <c r="A5" s="458"/>
      <c r="B5" s="458"/>
      <c r="C5" s="457" t="s">
        <v>255</v>
      </c>
      <c r="D5" s="457"/>
      <c r="E5" s="457"/>
      <c r="F5" s="457"/>
      <c r="G5" s="457"/>
      <c r="H5" s="457"/>
      <c r="I5" s="457"/>
      <c r="J5" s="457"/>
      <c r="K5" s="457"/>
      <c r="L5" s="457"/>
      <c r="M5" s="457"/>
      <c r="N5" s="457"/>
      <c r="O5" s="457"/>
      <c r="P5" s="457"/>
      <c r="Q5" s="457"/>
      <c r="R5" s="457"/>
      <c r="S5" s="457"/>
      <c r="T5" s="457"/>
      <c r="U5" s="457"/>
      <c r="V5" s="457"/>
      <c r="W5" s="457"/>
      <c r="X5" s="457"/>
    </row>
    <row r="6" spans="1:25" s="127" customFormat="1" ht="16.2" thickBot="1" x14ac:dyDescent="0.3">
      <c r="A6" s="459"/>
      <c r="B6" s="459"/>
      <c r="C6" s="133" t="s">
        <v>256</v>
      </c>
      <c r="D6" s="133" t="s">
        <v>0</v>
      </c>
      <c r="E6" s="133" t="s">
        <v>1</v>
      </c>
      <c r="F6" s="133" t="s">
        <v>257</v>
      </c>
      <c r="G6" s="133" t="s">
        <v>258</v>
      </c>
      <c r="H6" s="133" t="s">
        <v>259</v>
      </c>
      <c r="I6" s="133" t="s">
        <v>260</v>
      </c>
      <c r="J6" s="133" t="s">
        <v>261</v>
      </c>
      <c r="K6" s="133" t="s">
        <v>262</v>
      </c>
      <c r="L6" s="133" t="s">
        <v>263</v>
      </c>
      <c r="M6" s="133" t="s">
        <v>264</v>
      </c>
      <c r="N6" s="133" t="s">
        <v>256</v>
      </c>
      <c r="O6" s="133" t="s">
        <v>0</v>
      </c>
      <c r="P6" s="133" t="s">
        <v>1</v>
      </c>
      <c r="Q6" s="133" t="s">
        <v>257</v>
      </c>
      <c r="R6" s="133" t="s">
        <v>258</v>
      </c>
      <c r="S6" s="133" t="s">
        <v>259</v>
      </c>
      <c r="T6" s="133" t="s">
        <v>260</v>
      </c>
      <c r="U6" s="133" t="s">
        <v>261</v>
      </c>
      <c r="V6" s="133" t="s">
        <v>262</v>
      </c>
      <c r="W6" s="133" t="s">
        <v>263</v>
      </c>
      <c r="X6" s="133" t="s">
        <v>264</v>
      </c>
    </row>
    <row r="7" spans="1:25" ht="14.4" x14ac:dyDescent="0.3">
      <c r="A7" s="157" t="s">
        <v>267</v>
      </c>
      <c r="B7" s="220">
        <f>SUM('Mobile Trip Assumptions'!$D$3:$D$15)</f>
        <v>306480</v>
      </c>
      <c r="C7" s="284">
        <v>0.38419900000000001</v>
      </c>
      <c r="D7" s="285">
        <v>3.2571453450000001</v>
      </c>
      <c r="E7" s="286">
        <v>1.2962576000000001</v>
      </c>
      <c r="F7" s="287">
        <v>1.3674E-2</v>
      </c>
      <c r="G7" s="288">
        <v>0.217058047</v>
      </c>
      <c r="H7" s="289">
        <v>0.18849283000000003</v>
      </c>
      <c r="I7" s="290">
        <v>1624.18</v>
      </c>
      <c r="J7" s="291">
        <v>0.1018125163</v>
      </c>
      <c r="K7" s="292">
        <v>4.1393999999999997E-3</v>
      </c>
      <c r="L7" s="293">
        <f>I7*1+J7*25+K7*298</f>
        <v>1627.9588541075</v>
      </c>
      <c r="M7" s="294">
        <v>7.0461388799999997E-2</v>
      </c>
      <c r="N7" s="158">
        <f>+$C7*$B7/453.59/2000</f>
        <v>0.12979707392138279</v>
      </c>
      <c r="O7" s="158">
        <f>+$D7*$B7/453.59/2000</f>
        <v>1.1003879112586257</v>
      </c>
      <c r="P7" s="158">
        <f>+$E7*$B7/453.59/2000</f>
        <v>0.43792525105050828</v>
      </c>
      <c r="Q7" s="158">
        <f>+$F7*$B7/453.59/2000</f>
        <v>4.6195986684009795E-3</v>
      </c>
      <c r="R7" s="158">
        <f>+$G7*$B7/453.59/2000</f>
        <v>7.3330485950483928E-2</v>
      </c>
      <c r="S7" s="158">
        <f>+$H7*$B7/453.59/2000</f>
        <v>6.368006629158493E-2</v>
      </c>
      <c r="T7" s="158">
        <f>+$I7*$B7/453.59/2000</f>
        <v>548.70994334090267</v>
      </c>
      <c r="U7" s="158">
        <f>+$J7*$B7/453.59/2000</f>
        <v>3.4396150703966143E-2</v>
      </c>
      <c r="V7" s="158">
        <f>+$K7*$B7/453.59/2000</f>
        <v>1.3984471791706166E-3</v>
      </c>
      <c r="W7" s="158">
        <f>+$L7*$B7/453.59/2000</f>
        <v>549.98658436789458</v>
      </c>
      <c r="X7" s="158">
        <f>+$M7*$B7/453.59/2000</f>
        <v>2.3804544235349105E-2</v>
      </c>
    </row>
    <row r="8" spans="1:25" ht="14.4" x14ac:dyDescent="0.3">
      <c r="A8" s="152" t="s">
        <v>268</v>
      </c>
      <c r="B8" s="217">
        <f>SUM('Mobile Trip Assumptions'!$D$16:$D$21)</f>
        <v>191040</v>
      </c>
      <c r="C8" s="254">
        <v>7.8998399999999996E-2</v>
      </c>
      <c r="D8" s="255">
        <v>0.79598432374999994</v>
      </c>
      <c r="E8" s="256">
        <v>1.6420251100000001</v>
      </c>
      <c r="F8" s="257">
        <v>6.1158499999999999E-3</v>
      </c>
      <c r="G8" s="258">
        <v>4.0516691000000001E-2</v>
      </c>
      <c r="H8" s="259">
        <v>4.1121146099999999E-2</v>
      </c>
      <c r="I8" s="260">
        <v>729.51199999999994</v>
      </c>
      <c r="J8" s="261">
        <v>4.1814774400000004E-2</v>
      </c>
      <c r="K8" s="262">
        <v>3.40157E-3</v>
      </c>
      <c r="L8" s="253">
        <f>I8*1+J8*25+K8*298</f>
        <v>731.57103721999999</v>
      </c>
      <c r="M8" s="263">
        <v>2.0137358840000001E-2</v>
      </c>
      <c r="N8" s="155">
        <f>+$C8*$B8/453.59/2000</f>
        <v>1.6636008659802904E-2</v>
      </c>
      <c r="O8" s="155">
        <f>+$D8*$B8/453.59/2000</f>
        <v>0.16762367469432748</v>
      </c>
      <c r="P8" s="155">
        <f>+$E8*$B8/453.59/2000</f>
        <v>0.3457885722948037</v>
      </c>
      <c r="Q8" s="155">
        <f>+$F8*$B8/453.59/2000</f>
        <v>1.2879163826363014E-3</v>
      </c>
      <c r="R8" s="155">
        <f>+$G8*$B8/453.59/2000</f>
        <v>8.5322743541965222E-3</v>
      </c>
      <c r="S8" s="155">
        <f>+$H8*$B8/453.59/2000</f>
        <v>8.6595645306818923E-3</v>
      </c>
      <c r="T8" s="155">
        <f>+$I8*$B8/453.59/2000</f>
        <v>153.62549050905002</v>
      </c>
      <c r="U8" s="155">
        <f>+$J8*$B8/453.59/2000</f>
        <v>8.8056333929054879E-3</v>
      </c>
      <c r="V8" s="155">
        <f>+$K8*$B8/453.59/2000</f>
        <v>7.163252417381336E-4</v>
      </c>
      <c r="W8" s="155">
        <f>+$L8*$B8/453.59/2000</f>
        <v>154.05909626591063</v>
      </c>
      <c r="X8" s="155">
        <f>+$M8*$B8/453.59/2000</f>
        <v>4.2406590012936795E-3</v>
      </c>
    </row>
    <row r="9" spans="1:25" ht="14.4" x14ac:dyDescent="0.3">
      <c r="A9" s="153" t="s">
        <v>275</v>
      </c>
      <c r="B9" s="217">
        <f>SUM('Mobile Trip Assumptions'!$D$22:$D$23)</f>
        <v>100800</v>
      </c>
      <c r="C9" s="264">
        <v>0.59448299999999998</v>
      </c>
      <c r="D9" s="265">
        <v>5.7314484100000005</v>
      </c>
      <c r="E9" s="266">
        <v>1.8416581000000001</v>
      </c>
      <c r="F9" s="267">
        <v>1.9521400000000001E-2</v>
      </c>
      <c r="G9" s="268">
        <v>0.43990734999999997</v>
      </c>
      <c r="H9" s="269">
        <v>0.26923965999999999</v>
      </c>
      <c r="I9" s="270">
        <v>2310.04</v>
      </c>
      <c r="J9" s="271">
        <v>9.7527388899999998E-2</v>
      </c>
      <c r="K9" s="272">
        <v>3.3102100000000001E-3</v>
      </c>
      <c r="L9" s="156">
        <v>828.21903257999998</v>
      </c>
      <c r="M9" s="273">
        <v>7.6486698099999986E-2</v>
      </c>
      <c r="N9" s="155">
        <f t="shared" ref="N9" si="0">+$C9*$B9/453.59/2000</f>
        <v>6.6055122908353359E-2</v>
      </c>
      <c r="O9" s="155">
        <f t="shared" ref="O9:O10" si="1">+$D9*$B9/453.59/2000</f>
        <v>0.63684164082982431</v>
      </c>
      <c r="P9" s="155">
        <f t="shared" ref="P9:P10" si="2">+$E9*$B9/453.59/2000</f>
        <v>0.2046331890914703</v>
      </c>
      <c r="Q9" s="155">
        <f t="shared" ref="Q9:Q10" si="3">+$F9*$B9/453.59/2000</f>
        <v>2.1690922639387997E-3</v>
      </c>
      <c r="R9" s="155">
        <f t="shared" ref="R9:R10" si="4">+$G9*$B9/453.59/2000</f>
        <v>4.8879672038625185E-2</v>
      </c>
      <c r="S9" s="155">
        <f t="shared" ref="S9:S10" si="5">+$H9*$B9/453.59/2000</f>
        <v>2.9916177305496151E-2</v>
      </c>
      <c r="T9" s="155">
        <f t="shared" ref="T9:T10" si="6">+$I9*$B9/453.59/2000</f>
        <v>256.67676977005669</v>
      </c>
      <c r="U9" s="155">
        <f t="shared" ref="U9:U10" si="7">+$J9*$B9/453.59/2000</f>
        <v>1.0836615446901387E-2</v>
      </c>
      <c r="V9" s="155">
        <f t="shared" ref="V9:V10" si="8">+$K9*$B9/453.59/2000</f>
        <v>3.6780921977997756E-4</v>
      </c>
      <c r="W9" s="155">
        <f t="shared" ref="W9:W10" si="9">+$L9*$B9/453.59/2000</f>
        <v>92.026365753283812</v>
      </c>
      <c r="X9" s="155">
        <f t="shared" ref="X9:X10" si="10">+$M9*$B9/453.59/2000</f>
        <v>8.4987093724288448E-3</v>
      </c>
      <c r="Y9" s="151"/>
    </row>
    <row r="10" spans="1:25" ht="14.4" x14ac:dyDescent="0.3">
      <c r="A10" s="154" t="s">
        <v>276</v>
      </c>
      <c r="B10" s="217">
        <f>SUM('Mobile Trip Assumptions'!$D$24:$D$27)</f>
        <v>1384800</v>
      </c>
      <c r="C10" s="274">
        <v>7.8973000000000002E-2</v>
      </c>
      <c r="D10" s="275">
        <v>0.88712474774999994</v>
      </c>
      <c r="E10" s="276">
        <v>1.4870737199999999</v>
      </c>
      <c r="F10" s="277">
        <v>6.5898900000000002E-3</v>
      </c>
      <c r="G10" s="278">
        <v>4.0966238000000002E-2</v>
      </c>
      <c r="H10" s="279">
        <v>4.3718419299999992E-2</v>
      </c>
      <c r="I10" s="280">
        <v>786.54399999999998</v>
      </c>
      <c r="J10" s="281">
        <v>4.8026548799999999E-2</v>
      </c>
      <c r="K10" s="282">
        <v>4.1167299999999999E-3</v>
      </c>
      <c r="L10" s="156">
        <v>1434.1683230399999</v>
      </c>
      <c r="M10" s="283">
        <v>2.1825532060000003E-2</v>
      </c>
      <c r="N10" s="155">
        <f>+$C10*$B10/453.59/2000</f>
        <v>0.12055139046275272</v>
      </c>
      <c r="O10" s="155">
        <f t="shared" si="1"/>
        <v>1.3541858844818007</v>
      </c>
      <c r="P10" s="155">
        <f t="shared" si="2"/>
        <v>2.270001198721312</v>
      </c>
      <c r="Q10" s="155">
        <f t="shared" si="3"/>
        <v>1.0059392482197581E-2</v>
      </c>
      <c r="R10" s="155">
        <f t="shared" si="4"/>
        <v>6.2534498536563871E-2</v>
      </c>
      <c r="S10" s="155">
        <f t="shared" si="5"/>
        <v>6.6735672134129925E-2</v>
      </c>
      <c r="T10" s="155">
        <f t="shared" si="6"/>
        <v>1200.6505116955843</v>
      </c>
      <c r="U10" s="155">
        <f t="shared" si="7"/>
        <v>7.3311983044423365E-2</v>
      </c>
      <c r="V10" s="155">
        <f t="shared" si="8"/>
        <v>6.284141740338191E-3</v>
      </c>
      <c r="W10" s="155">
        <f t="shared" si="9"/>
        <v>2189.2417091930952</v>
      </c>
      <c r="X10" s="155">
        <f t="shared" si="10"/>
        <v>3.3316427607187116E-2</v>
      </c>
      <c r="Y10" s="151"/>
    </row>
    <row r="11" spans="1:25" x14ac:dyDescent="0.25">
      <c r="A11" s="134"/>
      <c r="B11" s="135"/>
      <c r="C11" s="136"/>
      <c r="D11" s="137"/>
      <c r="E11" s="137"/>
      <c r="F11" s="137"/>
      <c r="G11" s="137"/>
      <c r="H11" s="137"/>
      <c r="I11" s="137"/>
      <c r="J11" s="137"/>
      <c r="K11" s="137"/>
      <c r="L11" s="138"/>
      <c r="M11" s="159" t="s">
        <v>277</v>
      </c>
      <c r="N11" s="160">
        <f>SUM(N7:N10)</f>
        <v>0.33303959595229177</v>
      </c>
      <c r="O11" s="160">
        <f t="shared" ref="O11:X11" si="11">SUM(O7:O10)</f>
        <v>3.2590391112645785</v>
      </c>
      <c r="P11" s="160">
        <f t="shared" si="11"/>
        <v>3.2583482111580944</v>
      </c>
      <c r="Q11" s="160">
        <f t="shared" si="11"/>
        <v>1.813599979717366E-2</v>
      </c>
      <c r="R11" s="160">
        <f t="shared" si="11"/>
        <v>0.1932769308798695</v>
      </c>
      <c r="S11" s="160">
        <f t="shared" si="11"/>
        <v>0.1689914802618929</v>
      </c>
      <c r="T11" s="160">
        <f t="shared" si="11"/>
        <v>2159.6627153155937</v>
      </c>
      <c r="U11" s="160">
        <f t="shared" si="11"/>
        <v>0.12735038258819636</v>
      </c>
      <c r="V11" s="160">
        <f t="shared" si="11"/>
        <v>8.7667233810269189E-3</v>
      </c>
      <c r="W11" s="160">
        <f t="shared" si="11"/>
        <v>2985.3137555801841</v>
      </c>
      <c r="X11" s="160">
        <f t="shared" si="11"/>
        <v>6.9860340216258754E-2</v>
      </c>
    </row>
    <row r="12" spans="1:25" x14ac:dyDescent="0.25">
      <c r="B12" s="135"/>
      <c r="C12" s="139"/>
      <c r="D12" s="140"/>
      <c r="E12" s="140"/>
      <c r="F12" s="140"/>
      <c r="G12" s="140"/>
      <c r="H12" s="140"/>
      <c r="I12" s="140"/>
      <c r="J12" s="140"/>
      <c r="K12" s="140"/>
      <c r="L12" s="140"/>
      <c r="M12" s="140"/>
      <c r="N12" s="140"/>
    </row>
    <row r="13" spans="1:25" x14ac:dyDescent="0.25">
      <c r="B13" s="112" t="s">
        <v>532</v>
      </c>
      <c r="C13" s="113"/>
      <c r="D13" s="113"/>
      <c r="E13" s="113"/>
      <c r="F13" s="113"/>
      <c r="G13" s="113"/>
      <c r="H13" s="113"/>
      <c r="I13" s="113"/>
      <c r="J13" s="113"/>
      <c r="K13" s="113"/>
      <c r="L13" s="113"/>
      <c r="M13" s="113"/>
      <c r="N13" s="113"/>
    </row>
    <row r="14" spans="1:25" x14ac:dyDescent="0.25">
      <c r="B14" s="114" t="s">
        <v>265</v>
      </c>
      <c r="C14" s="115"/>
      <c r="D14" s="115"/>
      <c r="E14" s="115"/>
      <c r="F14" s="115"/>
      <c r="G14" s="115"/>
      <c r="H14" s="115"/>
      <c r="I14" s="115"/>
      <c r="J14" s="115"/>
      <c r="K14" s="115"/>
      <c r="L14" s="115"/>
      <c r="M14" s="115"/>
      <c r="N14" s="115"/>
    </row>
    <row r="15" spans="1:25" x14ac:dyDescent="0.25">
      <c r="B15" s="112" t="s">
        <v>285</v>
      </c>
    </row>
    <row r="16" spans="1:25" x14ac:dyDescent="0.25">
      <c r="B16" s="114" t="s">
        <v>270</v>
      </c>
    </row>
    <row r="17" spans="2:2" x14ac:dyDescent="0.25">
      <c r="B17" s="116" t="s">
        <v>266</v>
      </c>
    </row>
    <row r="19" spans="2:2" ht="12.75" customHeight="1" x14ac:dyDescent="0.25"/>
  </sheetData>
  <mergeCells count="5">
    <mergeCell ref="C5:M5"/>
    <mergeCell ref="N4:X5"/>
    <mergeCell ref="A4:A6"/>
    <mergeCell ref="B4:B6"/>
    <mergeCell ref="C4:M4"/>
  </mergeCells>
  <pageMargins left="0.7" right="0.7" top="0.75" bottom="0.75" header="0.3" footer="0.3"/>
  <pageSetup scale="46" orientation="portrait" r:id="rId1"/>
  <headerFooter>
    <oddHeader>&amp;LAECOM&amp;RB-&amp;P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W123"/>
  <sheetViews>
    <sheetView tabSelected="1" zoomScaleSheetLayoutView="100" workbookViewId="0">
      <pane xSplit="1" ySplit="4" topLeftCell="C26" activePane="bottomRight" state="frozen"/>
      <selection activeCell="A14" sqref="A14"/>
      <selection pane="topRight" activeCell="A14" sqref="A14"/>
      <selection pane="bottomLeft" activeCell="A14" sqref="A14"/>
      <selection pane="bottomRight" activeCell="E48" sqref="E48"/>
    </sheetView>
  </sheetViews>
  <sheetFormatPr defaultColWidth="9.109375" defaultRowHeight="13.2" x14ac:dyDescent="0.25"/>
  <cols>
    <col min="1" max="1" width="32" style="165" customWidth="1"/>
    <col min="2" max="2" width="29.44140625" style="127" customWidth="1"/>
    <col min="3" max="3" width="14.88671875" style="126" customWidth="1"/>
    <col min="4" max="4" width="10.6640625" style="127" customWidth="1"/>
    <col min="5" max="6" width="10.88671875" style="127" customWidth="1"/>
    <col min="7" max="7" width="8.88671875" style="127" customWidth="1"/>
    <col min="8" max="8" width="10.109375" style="127" customWidth="1"/>
    <col min="9" max="11" width="8.44140625" style="129" customWidth="1"/>
    <col min="12" max="12" width="8" style="129" customWidth="1"/>
    <col min="13" max="13" width="6.6640625" style="129" customWidth="1"/>
    <col min="14" max="14" width="12.88671875" style="129" customWidth="1"/>
    <col min="15" max="18" width="12" style="129" customWidth="1"/>
    <col min="19" max="19" width="11.5546875" style="127" bestFit="1" customWidth="1"/>
    <col min="20" max="20" width="10.5546875" style="129" bestFit="1" customWidth="1"/>
    <col min="21" max="21" width="9.5546875" style="129" bestFit="1" customWidth="1"/>
    <col min="22" max="22" width="9.33203125" style="129" bestFit="1" customWidth="1"/>
    <col min="23" max="23" width="9.5546875" style="129" bestFit="1" customWidth="1"/>
    <col min="24" max="16384" width="9.109375" style="129"/>
  </cols>
  <sheetData>
    <row r="1" spans="1:23" ht="13.8" thickBot="1" x14ac:dyDescent="0.3">
      <c r="A1" s="129"/>
      <c r="B1" s="125" t="s">
        <v>524</v>
      </c>
    </row>
    <row r="2" spans="1:23" ht="16.2" thickBot="1" x14ac:dyDescent="0.3">
      <c r="H2" s="462" t="s">
        <v>443</v>
      </c>
      <c r="I2" s="463"/>
      <c r="J2" s="463"/>
      <c r="K2" s="464"/>
      <c r="O2" s="462" t="s">
        <v>452</v>
      </c>
      <c r="P2" s="463"/>
      <c r="Q2" s="463"/>
      <c r="R2" s="464"/>
      <c r="T2" s="462" t="s">
        <v>453</v>
      </c>
      <c r="U2" s="463"/>
      <c r="V2" s="463"/>
      <c r="W2" s="464"/>
    </row>
    <row r="3" spans="1:23" ht="14.25" customHeight="1" x14ac:dyDescent="0.25">
      <c r="A3" s="467" t="s">
        <v>531</v>
      </c>
      <c r="B3" s="469" t="s">
        <v>287</v>
      </c>
      <c r="C3" s="467" t="s">
        <v>288</v>
      </c>
      <c r="D3" s="460" t="s">
        <v>289</v>
      </c>
      <c r="E3" s="465" t="s">
        <v>290</v>
      </c>
      <c r="F3" s="465" t="s">
        <v>445</v>
      </c>
      <c r="G3" s="166"/>
      <c r="H3" s="460" t="s">
        <v>0</v>
      </c>
      <c r="I3" s="460" t="s">
        <v>1</v>
      </c>
      <c r="J3" s="460" t="s">
        <v>2</v>
      </c>
      <c r="K3" s="460" t="s">
        <v>444</v>
      </c>
      <c r="L3" s="460" t="s">
        <v>291</v>
      </c>
      <c r="M3" s="167"/>
      <c r="N3" s="471" t="s">
        <v>292</v>
      </c>
      <c r="O3" s="460" t="s">
        <v>0</v>
      </c>
      <c r="P3" s="460" t="s">
        <v>1</v>
      </c>
      <c r="Q3" s="460" t="s">
        <v>2</v>
      </c>
      <c r="R3" s="460" t="s">
        <v>444</v>
      </c>
      <c r="S3" s="473" t="s">
        <v>293</v>
      </c>
      <c r="T3" s="460" t="s">
        <v>0</v>
      </c>
      <c r="U3" s="460" t="s">
        <v>1</v>
      </c>
      <c r="V3" s="460" t="s">
        <v>2</v>
      </c>
      <c r="W3" s="460" t="s">
        <v>444</v>
      </c>
    </row>
    <row r="4" spans="1:23" ht="16.2" thickBot="1" x14ac:dyDescent="0.3">
      <c r="A4" s="468"/>
      <c r="B4" s="470"/>
      <c r="C4" s="468"/>
      <c r="D4" s="461"/>
      <c r="E4" s="466"/>
      <c r="F4" s="466"/>
      <c r="G4" s="168" t="s">
        <v>294</v>
      </c>
      <c r="H4" s="461"/>
      <c r="I4" s="461"/>
      <c r="J4" s="461"/>
      <c r="K4" s="461"/>
      <c r="L4" s="461"/>
      <c r="M4" s="168" t="s">
        <v>295</v>
      </c>
      <c r="N4" s="472"/>
      <c r="O4" s="461"/>
      <c r="P4" s="461"/>
      <c r="Q4" s="461"/>
      <c r="R4" s="461"/>
      <c r="S4" s="474"/>
      <c r="T4" s="461"/>
      <c r="U4" s="461"/>
      <c r="V4" s="461"/>
      <c r="W4" s="461"/>
    </row>
    <row r="5" spans="1:23" s="127" customFormat="1" ht="26.4" x14ac:dyDescent="0.25">
      <c r="A5" s="198" t="s">
        <v>192</v>
      </c>
      <c r="B5" s="198" t="s">
        <v>296</v>
      </c>
      <c r="C5" s="196">
        <v>2270006015</v>
      </c>
      <c r="D5" s="200" t="s">
        <v>297</v>
      </c>
      <c r="E5" s="204">
        <f>'Mobile Eqt and Vehic'!B8</f>
        <v>300</v>
      </c>
      <c r="F5" s="204">
        <f>'Mobile Eqt and Vehic'!H8*SUM('Mobile Eqt and Vehic'!CI8:CT8)</f>
        <v>2880</v>
      </c>
      <c r="G5" s="200">
        <f>VLOOKUP(C5,BSFC!$B$7:$N$539,12,FALSE)</f>
        <v>0.40799999999999997</v>
      </c>
      <c r="H5" s="200">
        <f>VLOOKUP(C5,NOx!$B$7:$N$646,12,FALSE)</f>
        <v>4.3</v>
      </c>
      <c r="I5" s="200">
        <f>VLOOKUP(C5,CO!$B$7:$N$645,12,FALSE)</f>
        <v>4.1127000000000002</v>
      </c>
      <c r="J5" s="200">
        <f>VLOOKUP(C5,PM!$B$7:$N$645,12,FALSE)</f>
        <v>0.28000000000000003</v>
      </c>
      <c r="K5" s="200">
        <f>VLOOKUP(C5,THC!$B$7:$N$645,12,FALSE)</f>
        <v>0.55079999999999996</v>
      </c>
      <c r="L5" s="202">
        <v>1.0000000010000001</v>
      </c>
      <c r="M5" s="200" t="e">
        <f>T2_T3_T4_Avg_NOx</f>
        <v>#NAME?</v>
      </c>
      <c r="N5" s="203" t="e">
        <f>IF($L5&gt;1,1+M5,1+M5*$L5)</f>
        <v>#NAME?</v>
      </c>
      <c r="O5" s="203" t="e">
        <f>H5*N5</f>
        <v>#NAME?</v>
      </c>
      <c r="P5" s="203" t="e">
        <f>I5*N5</f>
        <v>#NAME?</v>
      </c>
      <c r="Q5" s="203" t="e">
        <f>J5*N5</f>
        <v>#NAME?</v>
      </c>
      <c r="R5" s="203" t="e">
        <f>K5*N5</f>
        <v>#NAME?</v>
      </c>
      <c r="S5" s="200">
        <f>VLOOKUP(C5,'TAF-LF'!$B$2:$E$109,4,FALSE)</f>
        <v>0.43</v>
      </c>
      <c r="T5" s="213" t="e">
        <f>(E5*O5*S5)/453.59/2000*8760</f>
        <v>#NAME?</v>
      </c>
      <c r="U5" s="213" t="e">
        <f>(E5*P5*S5)/453.59/2000*8760</f>
        <v>#NAME?</v>
      </c>
      <c r="V5" s="213" t="e">
        <f>(E5*Q5*S5)/453.59/2000*8760</f>
        <v>#NAME?</v>
      </c>
      <c r="W5" s="213" t="e">
        <f>(E5*R5*S5)/453.59/2000*8760</f>
        <v>#NAME?</v>
      </c>
    </row>
    <row r="6" spans="1:23" ht="26.4" x14ac:dyDescent="0.25">
      <c r="A6" s="198" t="s">
        <v>184</v>
      </c>
      <c r="B6" s="198" t="s">
        <v>450</v>
      </c>
      <c r="C6" s="196">
        <v>2270002048</v>
      </c>
      <c r="D6" s="200" t="s">
        <v>297</v>
      </c>
      <c r="E6" s="204">
        <f>'Mobile Eqt and Vehic'!B10</f>
        <v>250</v>
      </c>
      <c r="F6" s="204">
        <f>'Mobile Eqt and Vehic'!H10*SUM('Mobile Eqt and Vehic'!CI10:CT10)</f>
        <v>3600</v>
      </c>
      <c r="G6" s="200">
        <f>VLOOKUP(C6,BSFC!$B$7:$N$539,12,FALSE)</f>
        <v>0.41199999999999998</v>
      </c>
      <c r="H6" s="200">
        <f>VLOOKUP(C6,NOx!$B$7:$N$646,12,FALSE)</f>
        <v>4.3</v>
      </c>
      <c r="I6" s="200">
        <f>VLOOKUP(C6,CO!$B$7:$N$645,12,FALSE)</f>
        <v>0.63</v>
      </c>
      <c r="J6" s="200">
        <f>VLOOKUP(C6,PM!$B$7:$N$645,12,FALSE)</f>
        <v>9.1999999999999998E-3</v>
      </c>
      <c r="K6" s="200">
        <f>VLOOKUP(C6,THC!$B$7:$N$645,12,FALSE)</f>
        <v>0.13</v>
      </c>
      <c r="L6" s="202">
        <v>1.0000000010000001</v>
      </c>
      <c r="M6" s="200" t="e">
        <f t="shared" ref="M6:M23" si="0">T2_T3_T4_Avg_NOx</f>
        <v>#NAME?</v>
      </c>
      <c r="N6" s="203" t="e">
        <f t="shared" ref="N6:N23" si="1">IF($L6&gt;1,1+M6,1+M6*$L6)</f>
        <v>#NAME?</v>
      </c>
      <c r="O6" s="203" t="e">
        <f t="shared" ref="O6:O23" si="2">H6*N6</f>
        <v>#NAME?</v>
      </c>
      <c r="P6" s="203" t="e">
        <f t="shared" ref="P6:P23" si="3">I6*N6</f>
        <v>#NAME?</v>
      </c>
      <c r="Q6" s="203" t="e">
        <f t="shared" ref="Q6:Q23" si="4">J6*N6</f>
        <v>#NAME?</v>
      </c>
      <c r="R6" s="203" t="e">
        <f t="shared" ref="R6:R23" si="5">K6*N6</f>
        <v>#NAME?</v>
      </c>
      <c r="S6" s="200">
        <f>VLOOKUP(C6,'TAF-LF'!$B$2:$E$109,4,FALSE)</f>
        <v>0.59</v>
      </c>
      <c r="T6" s="213" t="e">
        <f t="shared" ref="T6:T23" si="6">(E6*O6*S6)/453.59/2000*8760</f>
        <v>#NAME?</v>
      </c>
      <c r="U6" s="213" t="e">
        <f t="shared" ref="U6:U23" si="7">(E6*P6*S6)/453.59/2000*8760</f>
        <v>#NAME?</v>
      </c>
      <c r="V6" s="213" t="e">
        <f t="shared" ref="V6:V23" si="8">(E6*Q6*S6)/453.59/2000*8760</f>
        <v>#NAME?</v>
      </c>
      <c r="W6" s="213" t="e">
        <f t="shared" ref="W6:W23" si="9">(E6*R6*S6)/453.59/2000*8760</f>
        <v>#NAME?</v>
      </c>
    </row>
    <row r="7" spans="1:23" x14ac:dyDescent="0.25">
      <c r="A7" s="198" t="s">
        <v>216</v>
      </c>
      <c r="B7" s="121" t="s">
        <v>447</v>
      </c>
      <c r="C7" s="196">
        <v>2270002066</v>
      </c>
      <c r="D7" s="200" t="s">
        <v>297</v>
      </c>
      <c r="E7" s="204">
        <f>'Mobile Eqt and Vehic'!B11</f>
        <v>220</v>
      </c>
      <c r="F7" s="204">
        <f>'Mobile Eqt and Vehic'!H11*SUM('Mobile Eqt and Vehic'!CI11:CT11)</f>
        <v>720</v>
      </c>
      <c r="G7" s="200">
        <f>VLOOKUP(C7,BSFC!$B$7:$N$539,12,FALSE)</f>
        <v>0.48099999999999998</v>
      </c>
      <c r="H7" s="200">
        <f>VLOOKUP(C7,NOx!$B$7:$N$646,12,FALSE)</f>
        <v>4.3</v>
      </c>
      <c r="I7" s="200">
        <f>VLOOKUP(C7,CO!$B$7:$N$645,12,FALSE)</f>
        <v>1.06</v>
      </c>
      <c r="J7" s="200">
        <f>VLOOKUP(C7,PM!$B$7:$N$645,12,FALSE)</f>
        <v>9.1999999999999998E-3</v>
      </c>
      <c r="K7" s="200">
        <f>VLOOKUP(C7,THC!$B$7:$N$645,12,FALSE)</f>
        <v>0.13</v>
      </c>
      <c r="L7" s="202">
        <v>1.0000000010000001</v>
      </c>
      <c r="M7" s="200" t="e">
        <f t="shared" si="0"/>
        <v>#NAME?</v>
      </c>
      <c r="N7" s="203" t="e">
        <f t="shared" si="1"/>
        <v>#NAME?</v>
      </c>
      <c r="O7" s="203" t="e">
        <f t="shared" si="2"/>
        <v>#NAME?</v>
      </c>
      <c r="P7" s="203" t="e">
        <f t="shared" si="3"/>
        <v>#NAME?</v>
      </c>
      <c r="Q7" s="203" t="e">
        <f t="shared" si="4"/>
        <v>#NAME?</v>
      </c>
      <c r="R7" s="203" t="e">
        <f t="shared" si="5"/>
        <v>#NAME?</v>
      </c>
      <c r="S7" s="200">
        <f>VLOOKUP(C7,'TAF-LF'!$B$2:$E$109,4,FALSE)</f>
        <v>0.21</v>
      </c>
      <c r="T7" s="213" t="e">
        <f t="shared" si="6"/>
        <v>#NAME?</v>
      </c>
      <c r="U7" s="213" t="e">
        <f t="shared" si="7"/>
        <v>#NAME?</v>
      </c>
      <c r="V7" s="213" t="e">
        <f t="shared" si="8"/>
        <v>#NAME?</v>
      </c>
      <c r="W7" s="213" t="e">
        <f t="shared" si="9"/>
        <v>#NAME?</v>
      </c>
    </row>
    <row r="8" spans="1:23" ht="26.4" x14ac:dyDescent="0.25">
      <c r="A8" s="198" t="s">
        <v>188</v>
      </c>
      <c r="B8" s="198" t="s">
        <v>298</v>
      </c>
      <c r="C8" s="211">
        <v>2270002045</v>
      </c>
      <c r="D8" s="200" t="s">
        <v>297</v>
      </c>
      <c r="E8" s="204">
        <f>'Mobile Eqt and Vehic'!B12</f>
        <v>240</v>
      </c>
      <c r="F8" s="204">
        <f>'Mobile Eqt and Vehic'!H12*SUM('Mobile Eqt and Vehic'!CI12:CT12)</f>
        <v>2880</v>
      </c>
      <c r="G8" s="200">
        <f>VLOOKUP(C8,BSFC!$B$7:$N$539,12,FALSE)</f>
        <v>0.40799999999999997</v>
      </c>
      <c r="H8" s="200">
        <f>VLOOKUP(C8,NOx!$B$7:$N$646,12,FALSE)</f>
        <v>4.3</v>
      </c>
      <c r="I8" s="200">
        <f>VLOOKUP(C8,CO!$B$7:$N$645,12,FALSE)</f>
        <v>0.41</v>
      </c>
      <c r="J8" s="200">
        <f>VLOOKUP(C8,PM!$B$7:$N$645,12,FALSE)</f>
        <v>9.1999999999999998E-3</v>
      </c>
      <c r="K8" s="200">
        <f>VLOOKUP(C8,THC!$B$7:$N$645,12,FALSE)</f>
        <v>0.13</v>
      </c>
      <c r="L8" s="202">
        <v>1.0000000010000001</v>
      </c>
      <c r="M8" s="200" t="e">
        <f t="shared" si="0"/>
        <v>#NAME?</v>
      </c>
      <c r="N8" s="203" t="e">
        <f t="shared" si="1"/>
        <v>#NAME?</v>
      </c>
      <c r="O8" s="203" t="e">
        <f t="shared" si="2"/>
        <v>#NAME?</v>
      </c>
      <c r="P8" s="203" t="e">
        <f t="shared" si="3"/>
        <v>#NAME?</v>
      </c>
      <c r="Q8" s="203" t="e">
        <f t="shared" si="4"/>
        <v>#NAME?</v>
      </c>
      <c r="R8" s="203" t="e">
        <f t="shared" si="5"/>
        <v>#NAME?</v>
      </c>
      <c r="S8" s="200">
        <f>VLOOKUP(C8,'TAF-LF'!$B$2:$E$109,4,FALSE)</f>
        <v>0.43</v>
      </c>
      <c r="T8" s="213" t="e">
        <f t="shared" si="6"/>
        <v>#NAME?</v>
      </c>
      <c r="U8" s="213" t="e">
        <f t="shared" si="7"/>
        <v>#NAME?</v>
      </c>
      <c r="V8" s="213" t="e">
        <f t="shared" si="8"/>
        <v>#NAME?</v>
      </c>
      <c r="W8" s="213" t="e">
        <f t="shared" si="9"/>
        <v>#NAME?</v>
      </c>
    </row>
    <row r="9" spans="1:23" ht="28.5" customHeight="1" x14ac:dyDescent="0.25">
      <c r="A9" s="198" t="s">
        <v>187</v>
      </c>
      <c r="B9" s="198" t="s">
        <v>298</v>
      </c>
      <c r="C9" s="211">
        <v>2270002045</v>
      </c>
      <c r="D9" s="200" t="s">
        <v>297</v>
      </c>
      <c r="E9" s="204">
        <f>'Mobile Eqt and Vehic'!B13</f>
        <v>330</v>
      </c>
      <c r="F9" s="204">
        <f>'Mobile Eqt and Vehic'!H13*SUM('Mobile Eqt and Vehic'!CI13:CT13)</f>
        <v>720</v>
      </c>
      <c r="G9" s="200">
        <f>VLOOKUP(C9,BSFC!$B$7:$N$539,12,FALSE)</f>
        <v>0.40799999999999997</v>
      </c>
      <c r="H9" s="200">
        <f>VLOOKUP(C9,NOx!$B$7:$N$646,12,FALSE)</f>
        <v>4.3</v>
      </c>
      <c r="I9" s="200">
        <f>VLOOKUP(C9,CO!$B$7:$N$645,12,FALSE)</f>
        <v>0.41</v>
      </c>
      <c r="J9" s="200">
        <f>VLOOKUP(C9,PM!$B$7:$N$645,12,FALSE)</f>
        <v>9.1999999999999998E-3</v>
      </c>
      <c r="K9" s="200">
        <f>VLOOKUP(C9,THC!$B$7:$N$645,12,FALSE)</f>
        <v>0.13</v>
      </c>
      <c r="L9" s="202">
        <v>1.0000000010000001</v>
      </c>
      <c r="M9" s="200" t="e">
        <f t="shared" si="0"/>
        <v>#NAME?</v>
      </c>
      <c r="N9" s="203" t="e">
        <f t="shared" si="1"/>
        <v>#NAME?</v>
      </c>
      <c r="O9" s="203" t="e">
        <f t="shared" si="2"/>
        <v>#NAME?</v>
      </c>
      <c r="P9" s="203" t="e">
        <f t="shared" si="3"/>
        <v>#NAME?</v>
      </c>
      <c r="Q9" s="203" t="e">
        <f t="shared" si="4"/>
        <v>#NAME?</v>
      </c>
      <c r="R9" s="203" t="e">
        <f t="shared" si="5"/>
        <v>#NAME?</v>
      </c>
      <c r="S9" s="200">
        <f>VLOOKUP(C9,'TAF-LF'!$B$2:$E$109,4,FALSE)</f>
        <v>0.43</v>
      </c>
      <c r="T9" s="213" t="e">
        <f t="shared" si="6"/>
        <v>#NAME?</v>
      </c>
      <c r="U9" s="213" t="e">
        <f t="shared" si="7"/>
        <v>#NAME?</v>
      </c>
      <c r="V9" s="213" t="e">
        <f t="shared" si="8"/>
        <v>#NAME?</v>
      </c>
      <c r="W9" s="213" t="e">
        <f t="shared" si="9"/>
        <v>#NAME?</v>
      </c>
    </row>
    <row r="10" spans="1:23" ht="26.4" x14ac:dyDescent="0.25">
      <c r="A10" s="198" t="s">
        <v>189</v>
      </c>
      <c r="B10" s="198" t="s">
        <v>298</v>
      </c>
      <c r="C10" s="211">
        <v>2270002045</v>
      </c>
      <c r="D10" s="200" t="s">
        <v>297</v>
      </c>
      <c r="E10" s="204">
        <f>'Mobile Eqt and Vehic'!B14</f>
        <v>275</v>
      </c>
      <c r="F10" s="204">
        <f>'Mobile Eqt and Vehic'!H14*SUM('Mobile Eqt and Vehic'!CI14:CT14)</f>
        <v>720</v>
      </c>
      <c r="G10" s="200">
        <f>VLOOKUP(C10,BSFC!$B$7:$N$539,12,FALSE)</f>
        <v>0.40799999999999997</v>
      </c>
      <c r="H10" s="200">
        <f>VLOOKUP(C10,NOx!$B$7:$N$646,12,FALSE)</f>
        <v>4.3</v>
      </c>
      <c r="I10" s="200">
        <f>VLOOKUP(C10,CO!$B$7:$N$645,12,FALSE)</f>
        <v>0.41</v>
      </c>
      <c r="J10" s="200">
        <f>VLOOKUP(C10,PM!$B$7:$N$645,12,FALSE)</f>
        <v>9.1999999999999998E-3</v>
      </c>
      <c r="K10" s="200">
        <f>VLOOKUP(C10,THC!$B$7:$N$645,12,FALSE)</f>
        <v>0.13</v>
      </c>
      <c r="L10" s="202">
        <v>1.0000000010000001</v>
      </c>
      <c r="M10" s="200" t="e">
        <f t="shared" si="0"/>
        <v>#NAME?</v>
      </c>
      <c r="N10" s="203" t="e">
        <f t="shared" si="1"/>
        <v>#NAME?</v>
      </c>
      <c r="O10" s="203" t="e">
        <f t="shared" si="2"/>
        <v>#NAME?</v>
      </c>
      <c r="P10" s="203" t="e">
        <f t="shared" si="3"/>
        <v>#NAME?</v>
      </c>
      <c r="Q10" s="203" t="e">
        <f t="shared" si="4"/>
        <v>#NAME?</v>
      </c>
      <c r="R10" s="203" t="e">
        <f t="shared" si="5"/>
        <v>#NAME?</v>
      </c>
      <c r="S10" s="200">
        <f>VLOOKUP(C10,'TAF-LF'!$B$2:$E$109,4,FALSE)</f>
        <v>0.43</v>
      </c>
      <c r="T10" s="213" t="e">
        <f t="shared" si="6"/>
        <v>#NAME?</v>
      </c>
      <c r="U10" s="213" t="e">
        <f t="shared" si="7"/>
        <v>#NAME?</v>
      </c>
      <c r="V10" s="213" t="e">
        <f t="shared" si="8"/>
        <v>#NAME?</v>
      </c>
      <c r="W10" s="213" t="e">
        <f t="shared" si="9"/>
        <v>#NAME?</v>
      </c>
    </row>
    <row r="11" spans="1:23" x14ac:dyDescent="0.25">
      <c r="A11" s="198" t="s">
        <v>130</v>
      </c>
      <c r="B11" s="198" t="s">
        <v>446</v>
      </c>
      <c r="C11" s="212">
        <v>2270002063</v>
      </c>
      <c r="D11" s="200" t="s">
        <v>297</v>
      </c>
      <c r="E11" s="204">
        <f>'Mobile Eqt and Vehic'!B15</f>
        <v>475</v>
      </c>
      <c r="F11" s="204">
        <f>'Mobile Eqt and Vehic'!H15*SUM('Mobile Eqt and Vehic'!CI15:CT15)</f>
        <v>1500</v>
      </c>
      <c r="G11" s="200">
        <f>VLOOKUP(C11,BSFC!$B$7:$N$539,12,FALSE)</f>
        <v>0.41199999999999998</v>
      </c>
      <c r="H11" s="200">
        <f>VLOOKUP(C11,NOx!$B$7:$N$646,12,FALSE)</f>
        <v>4.3</v>
      </c>
      <c r="I11" s="200">
        <f>VLOOKUP(C11,CO!$B$7:$N$645,12,FALSE)</f>
        <v>0.63</v>
      </c>
      <c r="J11" s="200">
        <f>VLOOKUP(C11,PM!$B$7:$N$645,12,FALSE)</f>
        <v>9.1999999999999998E-3</v>
      </c>
      <c r="K11" s="200">
        <f>VLOOKUP(C11,THC!$B$7:$N$645,12,FALSE)</f>
        <v>0.13</v>
      </c>
      <c r="L11" s="202">
        <v>1.0000000010000001</v>
      </c>
      <c r="M11" s="200" t="e">
        <f t="shared" si="0"/>
        <v>#NAME?</v>
      </c>
      <c r="N11" s="203" t="e">
        <f t="shared" si="1"/>
        <v>#NAME?</v>
      </c>
      <c r="O11" s="203" t="e">
        <f t="shared" si="2"/>
        <v>#NAME?</v>
      </c>
      <c r="P11" s="203" t="e">
        <f t="shared" si="3"/>
        <v>#NAME?</v>
      </c>
      <c r="Q11" s="203" t="e">
        <f t="shared" si="4"/>
        <v>#NAME?</v>
      </c>
      <c r="R11" s="203" t="e">
        <f t="shared" si="5"/>
        <v>#NAME?</v>
      </c>
      <c r="S11" s="200">
        <f>VLOOKUP(C11,'TAF-LF'!$B$2:$E$109,4,FALSE)</f>
        <v>0.59</v>
      </c>
      <c r="T11" s="213" t="e">
        <f t="shared" si="6"/>
        <v>#NAME?</v>
      </c>
      <c r="U11" s="213" t="e">
        <f t="shared" si="7"/>
        <v>#NAME?</v>
      </c>
      <c r="V11" s="213" t="e">
        <f t="shared" si="8"/>
        <v>#NAME?</v>
      </c>
      <c r="W11" s="213" t="e">
        <f t="shared" si="9"/>
        <v>#NAME?</v>
      </c>
    </row>
    <row r="12" spans="1:23" x14ac:dyDescent="0.25">
      <c r="A12" s="198" t="s">
        <v>198</v>
      </c>
      <c r="B12" s="198" t="s">
        <v>298</v>
      </c>
      <c r="C12" s="211">
        <v>2270002045</v>
      </c>
      <c r="D12" s="200" t="s">
        <v>297</v>
      </c>
      <c r="E12" s="204">
        <f>'Mobile Eqt and Vehic'!B16</f>
        <v>350</v>
      </c>
      <c r="F12" s="204">
        <f>'Mobile Eqt and Vehic'!H16*SUM('Mobile Eqt and Vehic'!CI16:CT16)</f>
        <v>720</v>
      </c>
      <c r="G12" s="200">
        <f>VLOOKUP(C12,BSFC!$B$7:$N$539,12,FALSE)</f>
        <v>0.40799999999999997</v>
      </c>
      <c r="H12" s="200">
        <f>VLOOKUP(C12,NOx!$B$7:$N$646,12,FALSE)</f>
        <v>4.3</v>
      </c>
      <c r="I12" s="200">
        <f>VLOOKUP(C12,CO!$B$7:$N$645,12,FALSE)</f>
        <v>0.41</v>
      </c>
      <c r="J12" s="200">
        <f>VLOOKUP(C12,PM!$B$7:$N$645,12,FALSE)</f>
        <v>9.1999999999999998E-3</v>
      </c>
      <c r="K12" s="200">
        <f>VLOOKUP(C12,THC!$B$7:$N$645,12,FALSE)</f>
        <v>0.13</v>
      </c>
      <c r="L12" s="202">
        <v>1.0000000010000001</v>
      </c>
      <c r="M12" s="200" t="e">
        <f t="shared" si="0"/>
        <v>#NAME?</v>
      </c>
      <c r="N12" s="203" t="e">
        <f t="shared" si="1"/>
        <v>#NAME?</v>
      </c>
      <c r="O12" s="203" t="e">
        <f t="shared" si="2"/>
        <v>#NAME?</v>
      </c>
      <c r="P12" s="203" t="e">
        <f t="shared" si="3"/>
        <v>#NAME?</v>
      </c>
      <c r="Q12" s="203" t="e">
        <f t="shared" si="4"/>
        <v>#NAME?</v>
      </c>
      <c r="R12" s="203" t="e">
        <f t="shared" si="5"/>
        <v>#NAME?</v>
      </c>
      <c r="S12" s="200">
        <f>VLOOKUP(C12,'TAF-LF'!$B$2:$E$109,4,FALSE)</f>
        <v>0.43</v>
      </c>
      <c r="T12" s="213" t="e">
        <f t="shared" si="6"/>
        <v>#NAME?</v>
      </c>
      <c r="U12" s="213" t="e">
        <f t="shared" si="7"/>
        <v>#NAME?</v>
      </c>
      <c r="V12" s="213" t="e">
        <f t="shared" si="8"/>
        <v>#NAME?</v>
      </c>
      <c r="W12" s="213" t="e">
        <f t="shared" si="9"/>
        <v>#NAME?</v>
      </c>
    </row>
    <row r="13" spans="1:23" s="127" customFormat="1" x14ac:dyDescent="0.25">
      <c r="A13" s="198" t="s">
        <v>129</v>
      </c>
      <c r="B13" s="198" t="s">
        <v>300</v>
      </c>
      <c r="C13" s="196">
        <v>2270002060</v>
      </c>
      <c r="D13" s="200" t="s">
        <v>297</v>
      </c>
      <c r="E13" s="204">
        <f>'Mobile Eqt and Vehic'!B17</f>
        <v>501</v>
      </c>
      <c r="F13" s="204">
        <f>'Mobile Eqt and Vehic'!H17*SUM('Mobile Eqt and Vehic'!CI17:CT17)</f>
        <v>7200</v>
      </c>
      <c r="G13" s="200">
        <f>VLOOKUP(C13,BSFC!$B$7:$N$539,12,FALSE)</f>
        <v>0.41199999999999998</v>
      </c>
      <c r="H13" s="200">
        <f>VLOOKUP(C13,NOx!$B$7:$N$646,12,FALSE)</f>
        <v>4.3</v>
      </c>
      <c r="I13" s="200">
        <f>VLOOKUP(C13,CO!$B$7:$N$645,12,FALSE)</f>
        <v>0.63</v>
      </c>
      <c r="J13" s="200">
        <f>VLOOKUP(C13,PM!$B$7:$N$645,12,FALSE)</f>
        <v>9.1999999999999998E-3</v>
      </c>
      <c r="K13" s="200">
        <f>VLOOKUP(C13,THC!$B$7:$N$645,12,FALSE)</f>
        <v>0.13</v>
      </c>
      <c r="L13" s="202">
        <v>1.0000000010000001</v>
      </c>
      <c r="M13" s="200" t="e">
        <f t="shared" si="0"/>
        <v>#NAME?</v>
      </c>
      <c r="N13" s="203" t="e">
        <f t="shared" si="1"/>
        <v>#NAME?</v>
      </c>
      <c r="O13" s="203" t="e">
        <f t="shared" si="2"/>
        <v>#NAME?</v>
      </c>
      <c r="P13" s="203" t="e">
        <f t="shared" si="3"/>
        <v>#NAME?</v>
      </c>
      <c r="Q13" s="203" t="e">
        <f t="shared" si="4"/>
        <v>#NAME?</v>
      </c>
      <c r="R13" s="203" t="e">
        <f t="shared" si="5"/>
        <v>#NAME?</v>
      </c>
      <c r="S13" s="200">
        <f>VLOOKUP(C13,'TAF-LF'!$B$2:$E$109,4,FALSE)</f>
        <v>0.59</v>
      </c>
      <c r="T13" s="213" t="e">
        <f t="shared" si="6"/>
        <v>#NAME?</v>
      </c>
      <c r="U13" s="213" t="e">
        <f t="shared" si="7"/>
        <v>#NAME?</v>
      </c>
      <c r="V13" s="213" t="e">
        <f t="shared" si="8"/>
        <v>#NAME?</v>
      </c>
      <c r="W13" s="213" t="e">
        <f t="shared" si="9"/>
        <v>#NAME?</v>
      </c>
    </row>
    <row r="14" spans="1:23" s="127" customFormat="1" x14ac:dyDescent="0.25">
      <c r="A14" s="198" t="s">
        <v>191</v>
      </c>
      <c r="B14" s="198" t="s">
        <v>299</v>
      </c>
      <c r="C14" s="196">
        <v>2270006005</v>
      </c>
      <c r="D14" s="200" t="s">
        <v>297</v>
      </c>
      <c r="E14" s="204">
        <f>'Mobile Eqt and Vehic'!B20</f>
        <v>15</v>
      </c>
      <c r="F14" s="204">
        <f>'Mobile Eqt and Vehic'!H18*SUM('Mobile Eqt and Vehic'!CI18:CT18)</f>
        <v>8640</v>
      </c>
      <c r="G14" s="200">
        <f>VLOOKUP(C14,BSFC!$B$7:$N$539,12,FALSE)</f>
        <v>0.40799999999999997</v>
      </c>
      <c r="H14" s="200">
        <f>VLOOKUP(C14,NOx!$B$7:$N$646,12,FALSE)</f>
        <v>4.3</v>
      </c>
      <c r="I14" s="200">
        <f>VLOOKUP(C14,CO!$B$7:$N$645,12,FALSE)</f>
        <v>0.41</v>
      </c>
      <c r="J14" s="200">
        <f>VLOOKUP(C14,PM!$B$7:$N$645,12,FALSE)</f>
        <v>9.1999999999999998E-3</v>
      </c>
      <c r="K14" s="200">
        <f>VLOOKUP(C14,THC!$B$7:$N$645,12,FALSE)</f>
        <v>0.13</v>
      </c>
      <c r="L14" s="202">
        <v>1.0000000010000001</v>
      </c>
      <c r="M14" s="200" t="e">
        <f t="shared" si="0"/>
        <v>#NAME?</v>
      </c>
      <c r="N14" s="203" t="e">
        <f t="shared" si="1"/>
        <v>#NAME?</v>
      </c>
      <c r="O14" s="203" t="e">
        <f t="shared" si="2"/>
        <v>#NAME?</v>
      </c>
      <c r="P14" s="203" t="e">
        <f t="shared" si="3"/>
        <v>#NAME?</v>
      </c>
      <c r="Q14" s="203" t="e">
        <f t="shared" si="4"/>
        <v>#NAME?</v>
      </c>
      <c r="R14" s="203" t="e">
        <f t="shared" si="5"/>
        <v>#NAME?</v>
      </c>
      <c r="S14" s="200">
        <f>VLOOKUP(C14,'TAF-LF'!$B$2:$E$109,4,FALSE)</f>
        <v>0.43</v>
      </c>
      <c r="T14" s="213" t="e">
        <f t="shared" si="6"/>
        <v>#NAME?</v>
      </c>
      <c r="U14" s="213" t="e">
        <f t="shared" si="7"/>
        <v>#NAME?</v>
      </c>
      <c r="V14" s="213" t="e">
        <f t="shared" si="8"/>
        <v>#NAME?</v>
      </c>
      <c r="W14" s="213" t="e">
        <f t="shared" si="9"/>
        <v>#NAME?</v>
      </c>
    </row>
    <row r="15" spans="1:23" s="127" customFormat="1" x14ac:dyDescent="0.25">
      <c r="A15" s="198" t="s">
        <v>194</v>
      </c>
      <c r="B15" s="198" t="s">
        <v>448</v>
      </c>
      <c r="C15" s="196">
        <v>2270003020</v>
      </c>
      <c r="D15" s="200" t="s">
        <v>297</v>
      </c>
      <c r="E15" s="204">
        <f>'Mobile Eqt and Vehic'!B21</f>
        <v>148</v>
      </c>
      <c r="F15" s="204">
        <f>'Mobile Eqt and Vehic'!H20*SUM('Mobile Eqt and Vehic'!CI20:CT20)</f>
        <v>36000</v>
      </c>
      <c r="G15" s="200">
        <f>VLOOKUP(C15,BSFC!$B$7:$N$539,12,FALSE)</f>
        <v>0.41199999999999998</v>
      </c>
      <c r="H15" s="200">
        <f>VLOOKUP(C15,NOx!$B$7:$N$646,12,FALSE)</f>
        <v>4.3</v>
      </c>
      <c r="I15" s="200">
        <f>VLOOKUP(C15,CO!$B$7:$N$645,12,FALSE)</f>
        <v>0.63</v>
      </c>
      <c r="J15" s="200">
        <f>VLOOKUP(C15,PM!$B$7:$N$645,12,FALSE)</f>
        <v>9.1999999999999998E-3</v>
      </c>
      <c r="K15" s="200">
        <f>VLOOKUP(C15,THC!$B$7:$N$645,12,FALSE)</f>
        <v>0.13</v>
      </c>
      <c r="L15" s="202">
        <v>1.0000000010000001</v>
      </c>
      <c r="M15" s="200" t="e">
        <f t="shared" si="0"/>
        <v>#NAME?</v>
      </c>
      <c r="N15" s="203" t="e">
        <f t="shared" si="1"/>
        <v>#NAME?</v>
      </c>
      <c r="O15" s="203" t="e">
        <f t="shared" si="2"/>
        <v>#NAME?</v>
      </c>
      <c r="P15" s="203" t="e">
        <f t="shared" si="3"/>
        <v>#NAME?</v>
      </c>
      <c r="Q15" s="203" t="e">
        <f t="shared" si="4"/>
        <v>#NAME?</v>
      </c>
      <c r="R15" s="203" t="e">
        <f t="shared" si="5"/>
        <v>#NAME?</v>
      </c>
      <c r="S15" s="200">
        <f>VLOOKUP(C15,'TAF-LF'!$B$2:$E$109,4,FALSE)</f>
        <v>0.59</v>
      </c>
      <c r="T15" s="213" t="e">
        <f t="shared" si="6"/>
        <v>#NAME?</v>
      </c>
      <c r="U15" s="213" t="e">
        <f t="shared" si="7"/>
        <v>#NAME?</v>
      </c>
      <c r="V15" s="213" t="e">
        <f t="shared" si="8"/>
        <v>#NAME?</v>
      </c>
      <c r="W15" s="213" t="e">
        <f t="shared" si="9"/>
        <v>#NAME?</v>
      </c>
    </row>
    <row r="16" spans="1:23" s="127" customFormat="1" x14ac:dyDescent="0.25">
      <c r="A16" s="198" t="s">
        <v>193</v>
      </c>
      <c r="B16" s="198" t="s">
        <v>448</v>
      </c>
      <c r="C16" s="196">
        <v>2270003020</v>
      </c>
      <c r="D16" s="200" t="s">
        <v>297</v>
      </c>
      <c r="E16" s="204">
        <f>'Mobile Eqt and Vehic'!B22</f>
        <v>61</v>
      </c>
      <c r="F16" s="204">
        <f>'Mobile Eqt and Vehic'!H21*SUM('Mobile Eqt and Vehic'!CI21:CT21)</f>
        <v>1440</v>
      </c>
      <c r="G16" s="200">
        <f>VLOOKUP(C16,BSFC!$B$7:$N$539,12,FALSE)</f>
        <v>0.41199999999999998</v>
      </c>
      <c r="H16" s="200">
        <f>VLOOKUP(C16,NOx!$B$7:$N$646,12,FALSE)</f>
        <v>4.3</v>
      </c>
      <c r="I16" s="200">
        <f>VLOOKUP(C16,CO!$B$7:$N$645,12,FALSE)</f>
        <v>0.63</v>
      </c>
      <c r="J16" s="200">
        <f>VLOOKUP(C16,PM!$B$7:$N$645,12,FALSE)</f>
        <v>9.1999999999999998E-3</v>
      </c>
      <c r="K16" s="200">
        <f>VLOOKUP(C16,THC!$B$7:$N$645,12,FALSE)</f>
        <v>0.13</v>
      </c>
      <c r="L16" s="202">
        <v>1.0000000010000001</v>
      </c>
      <c r="M16" s="200" t="e">
        <f t="shared" si="0"/>
        <v>#NAME?</v>
      </c>
      <c r="N16" s="203" t="e">
        <f t="shared" si="1"/>
        <v>#NAME?</v>
      </c>
      <c r="O16" s="203" t="e">
        <f t="shared" si="2"/>
        <v>#NAME?</v>
      </c>
      <c r="P16" s="203" t="e">
        <f t="shared" si="3"/>
        <v>#NAME?</v>
      </c>
      <c r="Q16" s="203" t="e">
        <f t="shared" si="4"/>
        <v>#NAME?</v>
      </c>
      <c r="R16" s="203" t="e">
        <f t="shared" si="5"/>
        <v>#NAME?</v>
      </c>
      <c r="S16" s="200">
        <f>VLOOKUP(C16,'TAF-LF'!$B$2:$E$109,4,FALSE)</f>
        <v>0.59</v>
      </c>
      <c r="T16" s="213" t="e">
        <f t="shared" si="6"/>
        <v>#NAME?</v>
      </c>
      <c r="U16" s="213" t="e">
        <f t="shared" si="7"/>
        <v>#NAME?</v>
      </c>
      <c r="V16" s="213" t="e">
        <f t="shared" si="8"/>
        <v>#NAME?</v>
      </c>
      <c r="W16" s="213" t="e">
        <f t="shared" si="9"/>
        <v>#NAME?</v>
      </c>
    </row>
    <row r="17" spans="1:23" s="127" customFormat="1" x14ac:dyDescent="0.25">
      <c r="A17" s="198" t="s">
        <v>132</v>
      </c>
      <c r="B17" s="198" t="s">
        <v>299</v>
      </c>
      <c r="C17" s="196">
        <v>2270006005</v>
      </c>
      <c r="D17" s="200" t="s">
        <v>297</v>
      </c>
      <c r="E17" s="204">
        <f>'Mobile Eqt and Vehic'!B24</f>
        <v>135</v>
      </c>
      <c r="F17" s="204">
        <f>'Mobile Eqt and Vehic'!H23*SUM('Mobile Eqt and Vehic'!CI23:CT23)</f>
        <v>7200</v>
      </c>
      <c r="G17" s="200">
        <f>VLOOKUP(C17,BSFC!$B$7:$N$539,12,FALSE)</f>
        <v>0.40799999999999997</v>
      </c>
      <c r="H17" s="200">
        <f>VLOOKUP(C17,NOx!$B$7:$N$646,12,FALSE)</f>
        <v>4.3</v>
      </c>
      <c r="I17" s="200">
        <f>VLOOKUP(C17,CO!$B$7:$N$645,12,FALSE)</f>
        <v>0.41</v>
      </c>
      <c r="J17" s="200">
        <f>VLOOKUP(C17,PM!$B$7:$N$645,12,FALSE)</f>
        <v>9.1999999999999998E-3</v>
      </c>
      <c r="K17" s="200">
        <f>VLOOKUP(C17,THC!$B$7:$N$645,12,FALSE)</f>
        <v>0.13</v>
      </c>
      <c r="L17" s="202">
        <v>1.0000000010000001</v>
      </c>
      <c r="M17" s="200" t="e">
        <f t="shared" si="0"/>
        <v>#NAME?</v>
      </c>
      <c r="N17" s="203" t="e">
        <f t="shared" si="1"/>
        <v>#NAME?</v>
      </c>
      <c r="O17" s="203" t="e">
        <f t="shared" si="2"/>
        <v>#NAME?</v>
      </c>
      <c r="P17" s="203" t="e">
        <f t="shared" si="3"/>
        <v>#NAME?</v>
      </c>
      <c r="Q17" s="203" t="e">
        <f t="shared" si="4"/>
        <v>#NAME?</v>
      </c>
      <c r="R17" s="203" t="e">
        <f t="shared" si="5"/>
        <v>#NAME?</v>
      </c>
      <c r="S17" s="200">
        <f>VLOOKUP(C17,'TAF-LF'!$B$2:$E$109,4,FALSE)</f>
        <v>0.43</v>
      </c>
      <c r="T17" s="213" t="e">
        <f t="shared" si="6"/>
        <v>#NAME?</v>
      </c>
      <c r="U17" s="213" t="e">
        <f t="shared" si="7"/>
        <v>#NAME?</v>
      </c>
      <c r="V17" s="213" t="e">
        <f t="shared" si="8"/>
        <v>#NAME?</v>
      </c>
      <c r="W17" s="213" t="e">
        <f t="shared" si="9"/>
        <v>#NAME?</v>
      </c>
    </row>
    <row r="18" spans="1:23" s="127" customFormat="1" x14ac:dyDescent="0.25">
      <c r="A18" s="198" t="s">
        <v>133</v>
      </c>
      <c r="B18" s="198" t="s">
        <v>299</v>
      </c>
      <c r="C18" s="196">
        <v>2270006005</v>
      </c>
      <c r="D18" s="200" t="s">
        <v>297</v>
      </c>
      <c r="E18" s="204">
        <f>'Mobile Eqt and Vehic'!B25</f>
        <v>67</v>
      </c>
      <c r="F18" s="204">
        <f>'Mobile Eqt and Vehic'!H24*SUM('Mobile Eqt and Vehic'!CI24:CT24)</f>
        <v>2880</v>
      </c>
      <c r="G18" s="200">
        <f>VLOOKUP(C18,BSFC!$B$7:$N$539,12,FALSE)</f>
        <v>0.40799999999999997</v>
      </c>
      <c r="H18" s="200">
        <f>VLOOKUP(C18,NOx!$B$7:$N$646,12,FALSE)</f>
        <v>4.3</v>
      </c>
      <c r="I18" s="200">
        <f>VLOOKUP(C18,CO!$B$7:$N$645,12,FALSE)</f>
        <v>0.41</v>
      </c>
      <c r="J18" s="200">
        <f>VLOOKUP(C18,PM!$B$7:$N$645,12,FALSE)</f>
        <v>9.1999999999999998E-3</v>
      </c>
      <c r="K18" s="200">
        <f>VLOOKUP(C18,THC!$B$7:$N$645,12,FALSE)</f>
        <v>0.13</v>
      </c>
      <c r="L18" s="202">
        <v>1.0000000010000001</v>
      </c>
      <c r="M18" s="200" t="e">
        <f t="shared" si="0"/>
        <v>#NAME?</v>
      </c>
      <c r="N18" s="203" t="e">
        <f t="shared" si="1"/>
        <v>#NAME?</v>
      </c>
      <c r="O18" s="203" t="e">
        <f t="shared" si="2"/>
        <v>#NAME?</v>
      </c>
      <c r="P18" s="203" t="e">
        <f t="shared" si="3"/>
        <v>#NAME?</v>
      </c>
      <c r="Q18" s="203" t="e">
        <f t="shared" si="4"/>
        <v>#NAME?</v>
      </c>
      <c r="R18" s="203" t="e">
        <f t="shared" si="5"/>
        <v>#NAME?</v>
      </c>
      <c r="S18" s="200">
        <f>VLOOKUP(C18,'TAF-LF'!$B$2:$E$109,4,FALSE)</f>
        <v>0.43</v>
      </c>
      <c r="T18" s="213" t="e">
        <f t="shared" si="6"/>
        <v>#NAME?</v>
      </c>
      <c r="U18" s="213" t="e">
        <f t="shared" si="7"/>
        <v>#NAME?</v>
      </c>
      <c r="V18" s="213" t="e">
        <f t="shared" si="8"/>
        <v>#NAME?</v>
      </c>
      <c r="W18" s="213" t="e">
        <f t="shared" si="9"/>
        <v>#NAME?</v>
      </c>
    </row>
    <row r="19" spans="1:23" s="127" customFormat="1" x14ac:dyDescent="0.25">
      <c r="A19" s="198" t="s">
        <v>211</v>
      </c>
      <c r="B19" s="198" t="s">
        <v>301</v>
      </c>
      <c r="C19" s="196">
        <v>2270003010</v>
      </c>
      <c r="D19" s="200" t="s">
        <v>297</v>
      </c>
      <c r="E19" s="204">
        <f>'Mobile Eqt and Vehic'!B26</f>
        <v>78</v>
      </c>
      <c r="F19" s="204">
        <f>'Mobile Eqt and Vehic'!H25*SUM('Mobile Eqt and Vehic'!CI25:CT25)</f>
        <v>14400</v>
      </c>
      <c r="G19" s="200">
        <f>VLOOKUP(C19,BSFC!$B$7:$N$539,12,FALSE)</f>
        <v>0.48099999999999998</v>
      </c>
      <c r="H19" s="200">
        <f>VLOOKUP(C19,NOx!$B$7:$N$646,12,FALSE)</f>
        <v>4.3</v>
      </c>
      <c r="I19" s="200">
        <f>VLOOKUP(C19,CO!$B$7:$N$645,12,FALSE)</f>
        <v>1.06</v>
      </c>
      <c r="J19" s="200">
        <f>VLOOKUP(C19,PM!$B$7:$N$645,12,FALSE)</f>
        <v>9.1999999999999998E-3</v>
      </c>
      <c r="K19" s="200">
        <f>VLOOKUP(C19,THC!$B$7:$N$645,12,FALSE)</f>
        <v>0.13</v>
      </c>
      <c r="L19" s="201">
        <v>1.0000000010000001</v>
      </c>
      <c r="M19" s="200" t="e">
        <f t="shared" si="0"/>
        <v>#NAME?</v>
      </c>
      <c r="N19" s="203" t="e">
        <f t="shared" si="1"/>
        <v>#NAME?</v>
      </c>
      <c r="O19" s="203" t="e">
        <f t="shared" si="2"/>
        <v>#NAME?</v>
      </c>
      <c r="P19" s="203" t="e">
        <f t="shared" si="3"/>
        <v>#NAME?</v>
      </c>
      <c r="Q19" s="203" t="e">
        <f t="shared" si="4"/>
        <v>#NAME?</v>
      </c>
      <c r="R19" s="203" t="e">
        <f t="shared" si="5"/>
        <v>#NAME?</v>
      </c>
      <c r="S19" s="200">
        <f>VLOOKUP(C19,'TAF-LF'!$B$2:$E$109,4,FALSE)</f>
        <v>0.21</v>
      </c>
      <c r="T19" s="213" t="e">
        <f t="shared" si="6"/>
        <v>#NAME?</v>
      </c>
      <c r="U19" s="213" t="e">
        <f t="shared" si="7"/>
        <v>#NAME?</v>
      </c>
      <c r="V19" s="213" t="e">
        <f t="shared" si="8"/>
        <v>#NAME?</v>
      </c>
      <c r="W19" s="213" t="e">
        <f t="shared" si="9"/>
        <v>#NAME?</v>
      </c>
    </row>
    <row r="20" spans="1:23" s="127" customFormat="1" ht="26.4" x14ac:dyDescent="0.25">
      <c r="A20" s="198" t="s">
        <v>212</v>
      </c>
      <c r="B20" s="198" t="s">
        <v>301</v>
      </c>
      <c r="C20" s="196">
        <v>2270003010</v>
      </c>
      <c r="D20" s="200" t="s">
        <v>297</v>
      </c>
      <c r="E20" s="204">
        <f>'Mobile Eqt and Vehic'!B27</f>
        <v>51</v>
      </c>
      <c r="F20" s="204">
        <f>'Mobile Eqt and Vehic'!H26*SUM('Mobile Eqt and Vehic'!CI26:CT26)</f>
        <v>1440</v>
      </c>
      <c r="G20" s="200">
        <f>VLOOKUP(C20,BSFC!$B$7:$N$539,12,FALSE)</f>
        <v>0.48099999999999998</v>
      </c>
      <c r="H20" s="200">
        <f>VLOOKUP(C20,NOx!$B$7:$N$646,12,FALSE)</f>
        <v>4.3</v>
      </c>
      <c r="I20" s="200">
        <f>VLOOKUP(C20,CO!$B$7:$N$645,12,FALSE)</f>
        <v>1.06</v>
      </c>
      <c r="J20" s="200">
        <f>VLOOKUP(C20,PM!$B$7:$N$645,12,FALSE)</f>
        <v>9.1999999999999998E-3</v>
      </c>
      <c r="K20" s="200">
        <f>VLOOKUP(C20,THC!$B$7:$N$645,12,FALSE)</f>
        <v>0.13</v>
      </c>
      <c r="L20" s="201">
        <v>1.0000000010000001</v>
      </c>
      <c r="M20" s="200" t="e">
        <f t="shared" si="0"/>
        <v>#NAME?</v>
      </c>
      <c r="N20" s="203" t="e">
        <f t="shared" si="1"/>
        <v>#NAME?</v>
      </c>
      <c r="O20" s="203" t="e">
        <f t="shared" si="2"/>
        <v>#NAME?</v>
      </c>
      <c r="P20" s="203" t="e">
        <f t="shared" si="3"/>
        <v>#NAME?</v>
      </c>
      <c r="Q20" s="203" t="e">
        <f t="shared" si="4"/>
        <v>#NAME?</v>
      </c>
      <c r="R20" s="203" t="e">
        <f t="shared" si="5"/>
        <v>#NAME?</v>
      </c>
      <c r="S20" s="200">
        <f>VLOOKUP(C20,'TAF-LF'!$B$2:$E$109,4,FALSE)</f>
        <v>0.21</v>
      </c>
      <c r="T20" s="213" t="e">
        <f t="shared" si="6"/>
        <v>#NAME?</v>
      </c>
      <c r="U20" s="213" t="e">
        <f t="shared" si="7"/>
        <v>#NAME?</v>
      </c>
      <c r="V20" s="213" t="e">
        <f t="shared" si="8"/>
        <v>#NAME?</v>
      </c>
      <c r="W20" s="213" t="e">
        <f t="shared" si="9"/>
        <v>#NAME?</v>
      </c>
    </row>
    <row r="21" spans="1:23" s="127" customFormat="1" ht="26.4" x14ac:dyDescent="0.25">
      <c r="A21" s="198" t="s">
        <v>186</v>
      </c>
      <c r="B21" s="198" t="s">
        <v>448</v>
      </c>
      <c r="C21" s="196">
        <v>2270003020</v>
      </c>
      <c r="D21" s="200" t="s">
        <v>297</v>
      </c>
      <c r="E21" s="204">
        <f>'Mobile Eqt and Vehic'!B28</f>
        <v>125</v>
      </c>
      <c r="F21" s="204">
        <f>'Mobile Eqt and Vehic'!H27*SUM('Mobile Eqt and Vehic'!CI27:CT27)</f>
        <v>2880</v>
      </c>
      <c r="G21" s="200">
        <f>VLOOKUP(C21,BSFC!$B$7:$N$539,12,FALSE)</f>
        <v>0.41199999999999998</v>
      </c>
      <c r="H21" s="200">
        <f>VLOOKUP(C21,NOx!$B$7:$N$646,12,FALSE)</f>
        <v>4.3</v>
      </c>
      <c r="I21" s="200">
        <f>VLOOKUP(C21,CO!$B$7:$N$645,12,FALSE)</f>
        <v>0.63</v>
      </c>
      <c r="J21" s="200">
        <f>VLOOKUP(C21,PM!$B$7:$N$645,12,FALSE)</f>
        <v>9.1999999999999998E-3</v>
      </c>
      <c r="K21" s="200">
        <f>VLOOKUP(C21,THC!$B$7:$N$645,12,FALSE)</f>
        <v>0.13</v>
      </c>
      <c r="L21" s="201">
        <v>1.0000000010000001</v>
      </c>
      <c r="M21" s="200" t="e">
        <f t="shared" si="0"/>
        <v>#NAME?</v>
      </c>
      <c r="N21" s="203" t="e">
        <f t="shared" si="1"/>
        <v>#NAME?</v>
      </c>
      <c r="O21" s="203" t="e">
        <f t="shared" si="2"/>
        <v>#NAME?</v>
      </c>
      <c r="P21" s="203" t="e">
        <f t="shared" si="3"/>
        <v>#NAME?</v>
      </c>
      <c r="Q21" s="203" t="e">
        <f t="shared" si="4"/>
        <v>#NAME?</v>
      </c>
      <c r="R21" s="203" t="e">
        <f t="shared" si="5"/>
        <v>#NAME?</v>
      </c>
      <c r="S21" s="200">
        <f>VLOOKUP(C21,'TAF-LF'!$B$2:$E$109,4,FALSE)</f>
        <v>0.59</v>
      </c>
      <c r="T21" s="213" t="e">
        <f t="shared" si="6"/>
        <v>#NAME?</v>
      </c>
      <c r="U21" s="213" t="e">
        <f t="shared" si="7"/>
        <v>#NAME?</v>
      </c>
      <c r="V21" s="213" t="e">
        <f t="shared" si="8"/>
        <v>#NAME?</v>
      </c>
      <c r="W21" s="213" t="e">
        <f t="shared" si="9"/>
        <v>#NAME?</v>
      </c>
    </row>
    <row r="22" spans="1:23" s="127" customFormat="1" ht="26.4" x14ac:dyDescent="0.25">
      <c r="A22" s="198" t="s">
        <v>215</v>
      </c>
      <c r="B22" s="198" t="s">
        <v>451</v>
      </c>
      <c r="C22" s="196">
        <v>2270002072</v>
      </c>
      <c r="D22" s="200" t="s">
        <v>297</v>
      </c>
      <c r="E22" s="204">
        <f>'Mobile Eqt and Vehic'!B32</f>
        <v>75</v>
      </c>
      <c r="F22" s="204">
        <f>'Mobile Eqt and Vehic'!H31*SUM('Mobile Eqt and Vehic'!CI31:CT31)</f>
        <v>8640</v>
      </c>
      <c r="G22" s="200">
        <f>VLOOKUP(C22,BSFC!$B$7:$N$539,12,FALSE)</f>
        <v>0.48099999999999998</v>
      </c>
      <c r="H22" s="200">
        <f>VLOOKUP(C22,NOx!$B$7:$N$646,12,FALSE)</f>
        <v>4.3</v>
      </c>
      <c r="I22" s="200">
        <f>VLOOKUP(C22,CO!$B$7:$N$645,12,FALSE)</f>
        <v>1.06</v>
      </c>
      <c r="J22" s="200">
        <f>VLOOKUP(C22,PM!$B$7:$N$645,12,FALSE)</f>
        <v>9.1999999999999998E-3</v>
      </c>
      <c r="K22" s="200">
        <f>VLOOKUP(C22,THC!$B$7:$N$645,12,FALSE)</f>
        <v>0.13</v>
      </c>
      <c r="L22" s="201">
        <v>1.0000000010000001</v>
      </c>
      <c r="M22" s="200" t="e">
        <f t="shared" si="0"/>
        <v>#NAME?</v>
      </c>
      <c r="N22" s="203" t="e">
        <f t="shared" si="1"/>
        <v>#NAME?</v>
      </c>
      <c r="O22" s="203" t="e">
        <f t="shared" si="2"/>
        <v>#NAME?</v>
      </c>
      <c r="P22" s="203" t="e">
        <f t="shared" si="3"/>
        <v>#NAME?</v>
      </c>
      <c r="Q22" s="203" t="e">
        <f t="shared" si="4"/>
        <v>#NAME?</v>
      </c>
      <c r="R22" s="203" t="e">
        <f t="shared" si="5"/>
        <v>#NAME?</v>
      </c>
      <c r="S22" s="200">
        <f>VLOOKUP(C22,'TAF-LF'!$B$2:$E$109,4,FALSE)</f>
        <v>0.21</v>
      </c>
      <c r="T22" s="213" t="e">
        <f t="shared" si="6"/>
        <v>#NAME?</v>
      </c>
      <c r="U22" s="213" t="e">
        <f t="shared" si="7"/>
        <v>#NAME?</v>
      </c>
      <c r="V22" s="213" t="e">
        <f t="shared" si="8"/>
        <v>#NAME?</v>
      </c>
      <c r="W22" s="213" t="e">
        <f t="shared" si="9"/>
        <v>#NAME?</v>
      </c>
    </row>
    <row r="23" spans="1:23" s="127" customFormat="1" ht="26.4" x14ac:dyDescent="0.25">
      <c r="A23" s="198" t="s">
        <v>201</v>
      </c>
      <c r="B23" s="218" t="s">
        <v>449</v>
      </c>
      <c r="C23" s="196">
        <v>2270006025</v>
      </c>
      <c r="D23" s="200" t="s">
        <v>297</v>
      </c>
      <c r="E23" s="204">
        <f>'Mobile Eqt and Vehic'!B33</f>
        <v>36</v>
      </c>
      <c r="F23" s="204">
        <f>'Mobile Eqt and Vehic'!H32*SUM('Mobile Eqt and Vehic'!CI32:CT32)</f>
        <v>8640</v>
      </c>
      <c r="G23" s="200">
        <f>VLOOKUP(C23,BSFC!$B$7:$N$539,12,FALSE)</f>
        <v>0.48099999999999998</v>
      </c>
      <c r="H23" s="200">
        <f>VLOOKUP(C23,NOx!$B$7:$N$646,12,FALSE)</f>
        <v>4.3</v>
      </c>
      <c r="I23" s="200">
        <f>VLOOKUP(C23,CO!$B$7:$N$645,12,FALSE)</f>
        <v>1.06</v>
      </c>
      <c r="J23" s="200">
        <f>VLOOKUP(C23,PM!$B$7:$N$645,12,FALSE)</f>
        <v>9.1999999999999998E-3</v>
      </c>
      <c r="K23" s="200">
        <f>VLOOKUP(C23,THC!$B$7:$N$645,12,FALSE)</f>
        <v>0.13</v>
      </c>
      <c r="L23" s="201">
        <v>1.0000000010000001</v>
      </c>
      <c r="M23" s="200" t="e">
        <f t="shared" si="0"/>
        <v>#NAME?</v>
      </c>
      <c r="N23" s="203" t="e">
        <f t="shared" si="1"/>
        <v>#NAME?</v>
      </c>
      <c r="O23" s="203" t="e">
        <f t="shared" si="2"/>
        <v>#NAME?</v>
      </c>
      <c r="P23" s="203" t="e">
        <f t="shared" si="3"/>
        <v>#NAME?</v>
      </c>
      <c r="Q23" s="203" t="e">
        <f t="shared" si="4"/>
        <v>#NAME?</v>
      </c>
      <c r="R23" s="203" t="e">
        <f t="shared" si="5"/>
        <v>#NAME?</v>
      </c>
      <c r="S23" s="200">
        <f>VLOOKUP(C23,'TAF-LF'!$B$2:$E$109,4,FALSE)</f>
        <v>0.21</v>
      </c>
      <c r="T23" s="213" t="e">
        <f t="shared" si="6"/>
        <v>#NAME?</v>
      </c>
      <c r="U23" s="213" t="e">
        <f t="shared" si="7"/>
        <v>#NAME?</v>
      </c>
      <c r="V23" s="213" t="e">
        <f t="shared" si="8"/>
        <v>#NAME?</v>
      </c>
      <c r="W23" s="213" t="e">
        <f t="shared" si="9"/>
        <v>#NAME?</v>
      </c>
    </row>
    <row r="24" spans="1:23" s="127" customFormat="1" ht="13.8" thickBot="1" x14ac:dyDescent="0.3">
      <c r="A24" s="205"/>
      <c r="B24" s="215"/>
      <c r="C24" s="219"/>
      <c r="D24" s="206"/>
      <c r="E24" s="206"/>
      <c r="F24" s="206"/>
      <c r="G24" s="206"/>
      <c r="H24" s="206"/>
      <c r="I24" s="206"/>
      <c r="J24" s="206"/>
      <c r="K24" s="206"/>
      <c r="L24" s="207"/>
      <c r="M24" s="206"/>
      <c r="N24" s="209"/>
      <c r="O24" s="209"/>
      <c r="P24" s="209"/>
      <c r="Q24" s="209"/>
      <c r="R24" s="209"/>
      <c r="S24" s="206"/>
      <c r="T24" s="221"/>
      <c r="U24" s="221"/>
      <c r="V24" s="221"/>
      <c r="W24" s="221"/>
    </row>
    <row r="25" spans="1:23" ht="15.75" customHeight="1" thickBot="1" x14ac:dyDescent="0.3">
      <c r="A25" s="460" t="s">
        <v>530</v>
      </c>
      <c r="B25" s="460" t="s">
        <v>289</v>
      </c>
      <c r="C25" s="465" t="s">
        <v>454</v>
      </c>
      <c r="D25" s="465" t="s">
        <v>445</v>
      </c>
      <c r="E25" s="462" t="s">
        <v>522</v>
      </c>
      <c r="F25" s="463"/>
      <c r="G25" s="463"/>
      <c r="H25" s="464"/>
      <c r="I25" s="462" t="s">
        <v>523</v>
      </c>
      <c r="J25" s="463"/>
      <c r="K25" s="463"/>
      <c r="L25" s="464"/>
      <c r="M25" s="206"/>
      <c r="N25" s="209"/>
      <c r="S25" s="210"/>
    </row>
    <row r="26" spans="1:23" s="169" customFormat="1" ht="12.75" customHeight="1" thickBot="1" x14ac:dyDescent="0.3">
      <c r="A26" s="461"/>
      <c r="B26" s="461"/>
      <c r="C26" s="466"/>
      <c r="D26" s="466"/>
      <c r="E26" s="216" t="s">
        <v>0</v>
      </c>
      <c r="F26" s="216" t="s">
        <v>1</v>
      </c>
      <c r="G26" s="216" t="s">
        <v>2</v>
      </c>
      <c r="H26" s="216" t="s">
        <v>444</v>
      </c>
      <c r="I26" s="216" t="s">
        <v>0</v>
      </c>
      <c r="J26" s="216" t="s">
        <v>1</v>
      </c>
      <c r="K26" s="216" t="s">
        <v>2</v>
      </c>
      <c r="L26" s="216" t="s">
        <v>444</v>
      </c>
      <c r="M26" s="206"/>
      <c r="N26" s="209"/>
      <c r="O26" s="129"/>
      <c r="P26" s="129"/>
      <c r="Q26" s="129"/>
      <c r="R26" s="129"/>
      <c r="S26" s="210"/>
    </row>
    <row r="27" spans="1:23" s="127" customFormat="1" x14ac:dyDescent="0.25">
      <c r="A27" s="198" t="s">
        <v>190</v>
      </c>
      <c r="B27" s="200" t="s">
        <v>297</v>
      </c>
      <c r="C27" s="208">
        <f>600000/1000000</f>
        <v>0.6</v>
      </c>
      <c r="D27" s="200">
        <f>'Mobile Eqt and Vehic'!H18*SUM('Mobile Eqt and Vehic'!CI18:CT18)</f>
        <v>8640</v>
      </c>
      <c r="E27" s="213">
        <f>'Heater-Engine'!$D$6</f>
        <v>0.14492753623188404</v>
      </c>
      <c r="F27" s="213">
        <f>'Heater-Engine'!$D$7</f>
        <v>3.6231884057971009E-2</v>
      </c>
      <c r="G27" s="213">
        <f>'Heater-Engine'!$D$9</f>
        <v>2.3913043478260867E-2</v>
      </c>
      <c r="H27" s="213">
        <f>'Heater-Engine'!$D$8</f>
        <v>2.4637681159420288E-3</v>
      </c>
      <c r="I27" s="208">
        <f>$C$27*$D$27*E27/2000</f>
        <v>0.37565217391304345</v>
      </c>
      <c r="J27" s="208">
        <f>$C$27*$D$27*F27/2000</f>
        <v>9.3913043478260863E-2</v>
      </c>
      <c r="K27" s="208">
        <f>$C$27*$D$27*G27/2000</f>
        <v>6.1982608695652169E-2</v>
      </c>
      <c r="L27" s="208">
        <f>$C$27*$D$27*H27/2000</f>
        <v>6.3860869565217386E-3</v>
      </c>
      <c r="M27" s="206"/>
      <c r="N27" s="209"/>
      <c r="O27" s="129"/>
      <c r="P27" s="129"/>
      <c r="Q27" s="129"/>
      <c r="R27" s="129"/>
      <c r="S27" s="210"/>
    </row>
    <row r="28" spans="1:23" s="127" customFormat="1" ht="26.4" x14ac:dyDescent="0.25">
      <c r="A28" s="198" t="s">
        <v>199</v>
      </c>
      <c r="B28" s="200" t="s">
        <v>297</v>
      </c>
      <c r="C28" s="208">
        <f>600000/1000000</f>
        <v>0.6</v>
      </c>
      <c r="D28" s="200">
        <f>'Mobile Eqt and Vehic'!H19*SUM('Mobile Eqt and Vehic'!CI19:CT19)</f>
        <v>56160</v>
      </c>
      <c r="E28" s="208">
        <f>'Heater-Engine'!$D$6</f>
        <v>0.14492753623188404</v>
      </c>
      <c r="F28" s="208">
        <f>'Heater-Engine'!$D$7</f>
        <v>3.6231884057971009E-2</v>
      </c>
      <c r="G28" s="208">
        <f>'Heater-Engine'!$D$9</f>
        <v>2.3913043478260867E-2</v>
      </c>
      <c r="H28" s="208">
        <f>'Heater-Engine'!$D$8</f>
        <v>2.4637681159420288E-3</v>
      </c>
      <c r="I28" s="208">
        <f>$C$28*$D$28*E28/2000</f>
        <v>2.4417391304347822</v>
      </c>
      <c r="J28" s="208">
        <f>$C$28*$D$28*F28/2000</f>
        <v>0.61043478260869555</v>
      </c>
      <c r="K28" s="208">
        <f>$C$28*$D$28*G28/2000</f>
        <v>0.40288695652173906</v>
      </c>
      <c r="L28" s="208">
        <f>$C$28*$D$28*H28/2000</f>
        <v>4.1509565217391305E-2</v>
      </c>
      <c r="M28" s="206"/>
      <c r="N28" s="209"/>
      <c r="O28" s="129"/>
      <c r="P28" s="129"/>
      <c r="Q28" s="129"/>
      <c r="R28" s="129"/>
      <c r="S28" s="210"/>
    </row>
    <row r="29" spans="1:23" s="127" customFormat="1" x14ac:dyDescent="0.25">
      <c r="A29" s="205"/>
      <c r="B29" s="205"/>
      <c r="C29" s="149"/>
      <c r="D29" s="206"/>
      <c r="E29" s="207"/>
      <c r="F29" s="207"/>
      <c r="G29" s="206"/>
      <c r="H29" s="206"/>
      <c r="I29" s="206"/>
      <c r="J29" s="206"/>
      <c r="K29" s="206"/>
      <c r="L29" s="207"/>
      <c r="M29" s="206"/>
      <c r="N29" s="209"/>
      <c r="O29" s="129"/>
      <c r="P29" s="129"/>
      <c r="Q29" s="129"/>
      <c r="R29" s="129"/>
      <c r="S29" s="210"/>
    </row>
    <row r="30" spans="1:23" x14ac:dyDescent="0.25">
      <c r="B30" s="129"/>
      <c r="C30" s="125" t="s">
        <v>250</v>
      </c>
      <c r="O30" s="127"/>
      <c r="P30" s="127"/>
      <c r="Q30" s="127"/>
      <c r="R30" s="127"/>
      <c r="S30" s="170"/>
    </row>
    <row r="31" spans="1:23" x14ac:dyDescent="0.25">
      <c r="B31" s="129"/>
      <c r="C31" s="171" t="s">
        <v>302</v>
      </c>
      <c r="O31" s="127"/>
      <c r="P31" s="127"/>
      <c r="Q31" s="127"/>
      <c r="R31" s="127"/>
      <c r="S31" s="170"/>
    </row>
    <row r="32" spans="1:23" s="172" customFormat="1" ht="13.5" customHeight="1" x14ac:dyDescent="0.25">
      <c r="A32" s="165"/>
      <c r="C32" s="171" t="s">
        <v>303</v>
      </c>
      <c r="D32" s="171"/>
      <c r="E32" s="171"/>
      <c r="F32" s="171"/>
      <c r="G32" s="171"/>
      <c r="H32" s="171"/>
      <c r="L32" s="173"/>
      <c r="M32" s="173"/>
      <c r="O32" s="171"/>
      <c r="P32" s="171"/>
      <c r="Q32" s="171"/>
      <c r="R32" s="171"/>
      <c r="S32" s="173"/>
    </row>
    <row r="33" spans="1:19" s="172" customFormat="1" ht="11.25" hidden="1" customHeight="1" x14ac:dyDescent="0.25">
      <c r="A33" s="165"/>
      <c r="C33" s="171" t="s">
        <v>304</v>
      </c>
      <c r="D33" s="171"/>
      <c r="E33" s="171"/>
      <c r="F33" s="171"/>
      <c r="G33" s="171"/>
      <c r="H33" s="171"/>
      <c r="L33" s="174"/>
      <c r="M33" s="174"/>
      <c r="O33" s="171"/>
      <c r="P33" s="171"/>
      <c r="Q33" s="171"/>
      <c r="R33" s="171"/>
      <c r="S33" s="171"/>
    </row>
    <row r="34" spans="1:19" s="172" customFormat="1" ht="11.25" customHeight="1" x14ac:dyDescent="0.25">
      <c r="A34" s="165"/>
      <c r="C34" s="172" t="s">
        <v>305</v>
      </c>
      <c r="D34" s="171"/>
      <c r="E34" s="171"/>
      <c r="F34" s="171"/>
      <c r="G34" s="171"/>
      <c r="H34" s="171"/>
      <c r="L34" s="174"/>
      <c r="M34" s="174"/>
      <c r="O34" s="171"/>
      <c r="P34" s="171"/>
      <c r="Q34" s="171"/>
      <c r="R34" s="171"/>
      <c r="S34" s="171"/>
    </row>
    <row r="35" spans="1:19" s="172" customFormat="1" ht="11.25" customHeight="1" x14ac:dyDescent="0.25">
      <c r="A35" s="165"/>
      <c r="C35" s="171" t="s">
        <v>306</v>
      </c>
      <c r="D35" s="171"/>
      <c r="E35" s="171"/>
      <c r="F35" s="171"/>
      <c r="G35" s="171"/>
      <c r="H35" s="171"/>
      <c r="L35" s="174"/>
      <c r="M35" s="174"/>
      <c r="O35" s="171"/>
      <c r="P35" s="171"/>
      <c r="Q35" s="171"/>
      <c r="R35" s="171"/>
      <c r="S35" s="171"/>
    </row>
    <row r="36" spans="1:19" s="172" customFormat="1" ht="12" customHeight="1" x14ac:dyDescent="0.25">
      <c r="A36" s="165"/>
      <c r="C36" s="171" t="s">
        <v>307</v>
      </c>
      <c r="D36" s="171"/>
      <c r="E36" s="171"/>
      <c r="F36" s="171"/>
      <c r="G36" s="171"/>
      <c r="H36" s="171"/>
      <c r="L36" s="174"/>
      <c r="M36" s="174"/>
      <c r="O36" s="171"/>
      <c r="P36" s="171"/>
      <c r="Q36" s="171"/>
      <c r="R36" s="171"/>
      <c r="S36" s="171"/>
    </row>
    <row r="37" spans="1:19" s="172" customFormat="1" ht="12" customHeight="1" x14ac:dyDescent="0.25">
      <c r="A37" s="165"/>
      <c r="C37" s="171" t="s">
        <v>308</v>
      </c>
      <c r="D37" s="171"/>
      <c r="E37" s="171"/>
      <c r="F37" s="171"/>
      <c r="G37" s="171"/>
      <c r="H37" s="171"/>
      <c r="L37" s="174"/>
      <c r="M37" s="174"/>
      <c r="O37" s="171"/>
      <c r="P37" s="171"/>
      <c r="Q37" s="171"/>
      <c r="R37" s="171"/>
      <c r="S37" s="171"/>
    </row>
    <row r="38" spans="1:19" s="172" customFormat="1" ht="11.25" customHeight="1" x14ac:dyDescent="0.25">
      <c r="A38" s="165"/>
      <c r="C38" s="176" t="s">
        <v>309</v>
      </c>
      <c r="D38" s="176"/>
      <c r="E38" s="176"/>
      <c r="F38" s="176"/>
      <c r="G38" s="176"/>
      <c r="H38" s="176"/>
      <c r="L38" s="174"/>
      <c r="M38" s="174"/>
      <c r="O38" s="176"/>
      <c r="P38" s="176"/>
      <c r="Q38" s="176"/>
      <c r="R38" s="176"/>
      <c r="S38" s="176"/>
    </row>
    <row r="39" spans="1:19" s="172" customFormat="1" ht="12" customHeight="1" x14ac:dyDescent="0.25">
      <c r="A39" s="165"/>
      <c r="C39" s="171" t="s">
        <v>310</v>
      </c>
      <c r="D39" s="171"/>
      <c r="E39" s="171"/>
      <c r="F39" s="171"/>
      <c r="G39" s="171"/>
      <c r="H39" s="171"/>
      <c r="L39" s="174"/>
      <c r="M39" s="174"/>
      <c r="O39" s="171"/>
      <c r="P39" s="171"/>
      <c r="Q39" s="171"/>
      <c r="R39" s="171"/>
      <c r="S39" s="171"/>
    </row>
    <row r="40" spans="1:19" s="172" customFormat="1" ht="12" customHeight="1" x14ac:dyDescent="0.2">
      <c r="A40" s="165"/>
      <c r="C40" s="175" t="s">
        <v>311</v>
      </c>
      <c r="D40" s="177"/>
      <c r="E40" s="177"/>
      <c r="F40" s="177"/>
      <c r="G40" s="171"/>
      <c r="H40" s="171"/>
      <c r="O40" s="177"/>
      <c r="P40" s="177"/>
      <c r="Q40" s="177"/>
      <c r="R40" s="177"/>
      <c r="S40" s="171"/>
    </row>
    <row r="41" spans="1:19" s="172" customFormat="1" ht="11.25" customHeight="1" x14ac:dyDescent="0.25">
      <c r="A41" s="165"/>
      <c r="C41" s="178"/>
      <c r="D41" s="178"/>
      <c r="E41" s="178"/>
      <c r="F41" s="178"/>
      <c r="G41" s="178"/>
      <c r="H41" s="178"/>
      <c r="S41" s="178"/>
    </row>
    <row r="42" spans="1:19" ht="12.75" customHeight="1" x14ac:dyDescent="0.25">
      <c r="B42" s="129"/>
      <c r="C42" s="171"/>
      <c r="D42" s="171"/>
      <c r="E42" s="171"/>
      <c r="F42" s="171"/>
      <c r="G42" s="171"/>
      <c r="H42" s="171"/>
      <c r="S42" s="171"/>
    </row>
    <row r="43" spans="1:19" ht="12.75" customHeight="1" x14ac:dyDescent="0.25">
      <c r="A43" s="129"/>
      <c r="B43" s="129"/>
      <c r="C43" s="214"/>
      <c r="D43" s="175"/>
      <c r="E43" s="175"/>
      <c r="F43" s="175"/>
      <c r="G43" s="175"/>
      <c r="H43" s="175"/>
      <c r="S43" s="175"/>
    </row>
    <row r="44" spans="1:19" ht="12.75" customHeight="1" x14ac:dyDescent="0.25">
      <c r="A44" s="129"/>
      <c r="B44" s="129"/>
      <c r="C44" s="214"/>
      <c r="D44" s="175"/>
      <c r="E44" s="175"/>
      <c r="F44" s="171"/>
      <c r="G44" s="171"/>
      <c r="H44" s="171"/>
      <c r="S44" s="171"/>
    </row>
    <row r="45" spans="1:19" ht="12.75" customHeight="1" x14ac:dyDescent="0.25">
      <c r="A45" s="129"/>
      <c r="B45" s="129"/>
      <c r="C45" s="129"/>
      <c r="D45" s="175"/>
      <c r="E45" s="175"/>
      <c r="F45" s="175"/>
      <c r="G45" s="175"/>
      <c r="H45" s="175"/>
      <c r="S45" s="175"/>
    </row>
    <row r="46" spans="1:19" ht="12.75" customHeight="1" x14ac:dyDescent="0.25">
      <c r="A46" s="129"/>
      <c r="B46" s="129"/>
      <c r="C46" s="129"/>
      <c r="D46" s="175"/>
      <c r="E46" s="175"/>
      <c r="F46" s="175"/>
      <c r="G46" s="175"/>
      <c r="H46" s="175"/>
      <c r="S46" s="175"/>
    </row>
    <row r="47" spans="1:19" x14ac:dyDescent="0.25">
      <c r="A47" s="129"/>
      <c r="I47" s="179"/>
      <c r="J47" s="179"/>
      <c r="K47" s="179"/>
    </row>
    <row r="123" spans="1:19" s="127" customFormat="1" ht="12" customHeight="1" x14ac:dyDescent="0.25">
      <c r="A123" s="129"/>
      <c r="B123" s="129"/>
      <c r="C123" s="129"/>
      <c r="D123" s="129"/>
      <c r="E123" s="129"/>
      <c r="F123" s="129"/>
      <c r="G123" s="129"/>
      <c r="H123" s="129"/>
      <c r="I123" s="129"/>
      <c r="J123" s="129"/>
      <c r="K123" s="129"/>
      <c r="L123" s="129"/>
      <c r="M123" s="129"/>
      <c r="N123" s="129"/>
      <c r="O123" s="129"/>
      <c r="P123" s="129"/>
      <c r="Q123" s="129"/>
      <c r="R123" s="129"/>
      <c r="S123" s="129"/>
    </row>
  </sheetData>
  <dataConsolidate/>
  <mergeCells count="30">
    <mergeCell ref="V3:V4"/>
    <mergeCell ref="W3:W4"/>
    <mergeCell ref="T2:W2"/>
    <mergeCell ref="F3:F4"/>
    <mergeCell ref="O2:R2"/>
    <mergeCell ref="P3:P4"/>
    <mergeCell ref="T3:T4"/>
    <mergeCell ref="U3:U4"/>
    <mergeCell ref="R3:R4"/>
    <mergeCell ref="H3:H4"/>
    <mergeCell ref="L3:L4"/>
    <mergeCell ref="N3:N4"/>
    <mergeCell ref="O3:O4"/>
    <mergeCell ref="S3:S4"/>
    <mergeCell ref="Q3:Q4"/>
    <mergeCell ref="H2:K2"/>
    <mergeCell ref="B25:B26"/>
    <mergeCell ref="A25:A26"/>
    <mergeCell ref="E25:H25"/>
    <mergeCell ref="I25:L25"/>
    <mergeCell ref="I3:I4"/>
    <mergeCell ref="J3:J4"/>
    <mergeCell ref="K3:K4"/>
    <mergeCell ref="C25:C26"/>
    <mergeCell ref="D25:D26"/>
    <mergeCell ref="A3:A4"/>
    <mergeCell ref="B3:B4"/>
    <mergeCell ref="C3:C4"/>
    <mergeCell ref="D3:D4"/>
    <mergeCell ref="E3:E4"/>
  </mergeCells>
  <pageMargins left="1" right="0.63" top="0.55000000000000004" bottom="0.56999999999999995" header="0.39" footer="0.41"/>
  <pageSetup paperSize="3" scale="63" fitToWidth="2" fitToHeight="0" pageOrder="overThenDown" orientation="landscape" r:id="rId1"/>
  <headerFooter alignWithMargins="0">
    <oddHeader xml:space="preserve">&amp;L    AECOM&amp;RB-&amp;P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P646"/>
  <sheetViews>
    <sheetView topLeftCell="C1" zoomScale="90" zoomScaleNormal="90" workbookViewId="0">
      <pane ySplit="7" topLeftCell="A625" activePane="bottomLeft" state="frozen"/>
      <selection activeCell="K642" sqref="K642"/>
      <selection pane="bottomLeft" activeCell="K642" sqref="K642"/>
    </sheetView>
  </sheetViews>
  <sheetFormatPr defaultColWidth="9.109375" defaultRowHeight="13.2" x14ac:dyDescent="0.25"/>
  <cols>
    <col min="1" max="1" width="9.109375" style="119"/>
    <col min="2" max="2" width="13.109375" style="119" customWidth="1"/>
    <col min="3" max="16384" width="9.109375" style="119"/>
  </cols>
  <sheetData>
    <row r="1" spans="2:16" s="295" customFormat="1" ht="10.199999999999999" x14ac:dyDescent="0.2">
      <c r="F1" s="298"/>
      <c r="H1" s="298"/>
      <c r="I1" s="298"/>
    </row>
    <row r="2" spans="2:16" s="295" customFormat="1" x14ac:dyDescent="0.25">
      <c r="F2" s="296" t="s">
        <v>533</v>
      </c>
      <c r="G2" s="297">
        <f>1-(G3+G4)</f>
        <v>0</v>
      </c>
      <c r="H2" s="298"/>
      <c r="I2" s="298"/>
    </row>
    <row r="3" spans="2:16" s="295" customFormat="1" x14ac:dyDescent="0.25">
      <c r="F3" s="296" t="s">
        <v>534</v>
      </c>
      <c r="G3" s="297">
        <v>0.5</v>
      </c>
      <c r="H3" s="298"/>
      <c r="I3" s="298"/>
    </row>
    <row r="4" spans="2:16" s="295" customFormat="1" x14ac:dyDescent="0.25">
      <c r="F4" s="296" t="s">
        <v>535</v>
      </c>
      <c r="G4" s="297">
        <v>0.5</v>
      </c>
      <c r="H4" s="298"/>
      <c r="I4" s="298"/>
    </row>
    <row r="5" spans="2:16" x14ac:dyDescent="0.25">
      <c r="B5" s="475" t="s">
        <v>328</v>
      </c>
      <c r="C5" s="475"/>
      <c r="D5" s="475"/>
      <c r="E5" s="475"/>
      <c r="F5" s="475"/>
      <c r="G5" s="475"/>
      <c r="H5" s="475"/>
      <c r="I5" s="475"/>
      <c r="J5" s="475"/>
      <c r="K5" s="475"/>
      <c r="L5" s="475"/>
      <c r="M5" s="475"/>
      <c r="N5" s="475"/>
    </row>
    <row r="6" spans="2:16" ht="17.25" customHeight="1" x14ac:dyDescent="0.25"/>
    <row r="7" spans="2:16" x14ac:dyDescent="0.25">
      <c r="B7" s="181" t="s">
        <v>313</v>
      </c>
      <c r="C7" s="475" t="s">
        <v>314</v>
      </c>
      <c r="D7" s="475"/>
      <c r="E7" s="181" t="s">
        <v>315</v>
      </c>
      <c r="F7" s="181" t="s">
        <v>316</v>
      </c>
      <c r="G7" s="181" t="s">
        <v>317</v>
      </c>
      <c r="H7" s="181" t="s">
        <v>318</v>
      </c>
      <c r="I7" s="181" t="s">
        <v>319</v>
      </c>
      <c r="J7" s="181" t="s">
        <v>320</v>
      </c>
      <c r="K7" s="181" t="s">
        <v>321</v>
      </c>
      <c r="L7" s="181" t="s">
        <v>322</v>
      </c>
      <c r="M7" s="181" t="s">
        <v>323</v>
      </c>
      <c r="N7" s="181" t="s">
        <v>324</v>
      </c>
      <c r="P7" s="182" t="s">
        <v>325</v>
      </c>
    </row>
    <row r="8" spans="2:16" x14ac:dyDescent="0.25">
      <c r="B8" s="184">
        <v>2270001000</v>
      </c>
      <c r="C8" s="184">
        <v>0</v>
      </c>
      <c r="D8" s="184">
        <v>11</v>
      </c>
      <c r="E8" s="184">
        <v>11.03</v>
      </c>
      <c r="F8" s="184">
        <v>11.03</v>
      </c>
      <c r="G8" s="184">
        <v>5.77</v>
      </c>
      <c r="H8" s="184">
        <v>4.74</v>
      </c>
      <c r="I8" s="184">
        <v>4.74</v>
      </c>
      <c r="J8" s="184">
        <v>4.74</v>
      </c>
      <c r="K8" s="184">
        <v>4.3</v>
      </c>
      <c r="L8" s="184">
        <v>4.3</v>
      </c>
      <c r="M8" s="184">
        <v>4.3</v>
      </c>
      <c r="N8" s="184">
        <v>0.28000000000000003</v>
      </c>
      <c r="P8" s="119">
        <f>H8*$G$2+I8*$G$3+K8*$G$4</f>
        <v>4.5199999999999996</v>
      </c>
    </row>
    <row r="9" spans="2:16" x14ac:dyDescent="0.25">
      <c r="B9" s="184">
        <v>2270001000</v>
      </c>
      <c r="C9" s="184">
        <v>11</v>
      </c>
      <c r="D9" s="184">
        <v>16</v>
      </c>
      <c r="E9" s="184">
        <v>9.3800000000000008</v>
      </c>
      <c r="F9" s="184">
        <v>9.3800000000000008</v>
      </c>
      <c r="G9" s="184">
        <v>4.9000000000000004</v>
      </c>
      <c r="H9" s="184">
        <v>4.9000000000000004</v>
      </c>
      <c r="I9" s="184">
        <v>4.9000000000000004</v>
      </c>
      <c r="J9" s="184">
        <v>4.9000000000000004</v>
      </c>
      <c r="K9" s="184">
        <v>4.4400000000000004</v>
      </c>
      <c r="L9" s="184">
        <v>4.4400000000000004</v>
      </c>
      <c r="M9" s="184">
        <v>4.4400000000000004</v>
      </c>
      <c r="N9" s="184">
        <v>0.28000000000000003</v>
      </c>
      <c r="P9" s="119">
        <f t="shared" ref="P9:P72" si="0">H9*$G$2+I9*$G$3+K9*$G$4</f>
        <v>4.67</v>
      </c>
    </row>
    <row r="10" spans="2:16" x14ac:dyDescent="0.25">
      <c r="B10" s="184">
        <v>2270001000</v>
      </c>
      <c r="C10" s="184">
        <v>16</v>
      </c>
      <c r="D10" s="184">
        <v>25</v>
      </c>
      <c r="E10" s="184">
        <v>9.3800000000000008</v>
      </c>
      <c r="F10" s="184">
        <v>9.3800000000000008</v>
      </c>
      <c r="G10" s="184">
        <v>4.9000000000000004</v>
      </c>
      <c r="H10" s="184">
        <v>4.9000000000000004</v>
      </c>
      <c r="I10" s="184">
        <v>4.9000000000000004</v>
      </c>
      <c r="J10" s="184">
        <v>4.9000000000000004</v>
      </c>
      <c r="K10" s="184">
        <v>4.4400000000000004</v>
      </c>
      <c r="L10" s="184">
        <v>4.4400000000000004</v>
      </c>
      <c r="M10" s="184">
        <v>4.4400000000000004</v>
      </c>
      <c r="N10" s="184">
        <v>0.28000000000000003</v>
      </c>
      <c r="P10" s="119">
        <f t="shared" si="0"/>
        <v>4.67</v>
      </c>
    </row>
    <row r="11" spans="2:16" x14ac:dyDescent="0.25">
      <c r="B11" s="184">
        <v>2270001000</v>
      </c>
      <c r="C11" s="184">
        <v>25</v>
      </c>
      <c r="D11" s="184">
        <v>50</v>
      </c>
      <c r="E11" s="184">
        <v>7.61</v>
      </c>
      <c r="F11" s="184">
        <v>7.61</v>
      </c>
      <c r="G11" s="184">
        <v>5.22</v>
      </c>
      <c r="H11" s="184">
        <v>5.22</v>
      </c>
      <c r="I11" s="184">
        <v>5.22</v>
      </c>
      <c r="J11" s="184">
        <v>5.22</v>
      </c>
      <c r="K11" s="184">
        <v>4.7300000000000004</v>
      </c>
      <c r="L11" s="184">
        <v>4.7300000000000004</v>
      </c>
      <c r="M11" s="184">
        <v>3</v>
      </c>
      <c r="N11" s="184">
        <v>0.28000000000000003</v>
      </c>
      <c r="P11" s="119">
        <f t="shared" si="0"/>
        <v>4.9749999999999996</v>
      </c>
    </row>
    <row r="12" spans="2:16" x14ac:dyDescent="0.25">
      <c r="B12" s="184">
        <v>2270001000</v>
      </c>
      <c r="C12" s="184">
        <v>50</v>
      </c>
      <c r="D12" s="184">
        <v>75</v>
      </c>
      <c r="E12" s="184">
        <v>8.83</v>
      </c>
      <c r="F12" s="184">
        <v>7.61</v>
      </c>
      <c r="G12" s="184">
        <v>6.18</v>
      </c>
      <c r="H12" s="184">
        <v>5.19</v>
      </c>
      <c r="I12" s="184">
        <v>3.64</v>
      </c>
      <c r="J12" s="184">
        <v>3.64</v>
      </c>
      <c r="K12" s="184">
        <v>3</v>
      </c>
      <c r="L12" s="184">
        <v>3</v>
      </c>
      <c r="M12" s="184">
        <v>3</v>
      </c>
      <c r="N12" s="184">
        <v>0.28000000000000003</v>
      </c>
      <c r="P12" s="119">
        <f t="shared" si="0"/>
        <v>3.3200000000000003</v>
      </c>
    </row>
    <row r="13" spans="2:16" x14ac:dyDescent="0.25">
      <c r="B13" s="184">
        <v>2270001000</v>
      </c>
      <c r="C13" s="184">
        <v>75</v>
      </c>
      <c r="D13" s="184">
        <v>100</v>
      </c>
      <c r="E13" s="184">
        <v>8.83</v>
      </c>
      <c r="F13" s="184">
        <v>7.61</v>
      </c>
      <c r="G13" s="184">
        <v>6.18</v>
      </c>
      <c r="H13" s="184">
        <v>5.19</v>
      </c>
      <c r="I13" s="184">
        <v>3.64</v>
      </c>
      <c r="J13" s="184">
        <v>3.64</v>
      </c>
      <c r="K13" s="184">
        <v>3</v>
      </c>
      <c r="L13" s="184">
        <v>3</v>
      </c>
      <c r="M13" s="184">
        <v>3</v>
      </c>
      <c r="N13" s="184">
        <v>0.28000000000000003</v>
      </c>
      <c r="P13" s="119">
        <f t="shared" si="0"/>
        <v>3.3200000000000003</v>
      </c>
    </row>
    <row r="14" spans="2:16" x14ac:dyDescent="0.25">
      <c r="B14" s="184">
        <v>2270001000</v>
      </c>
      <c r="C14" s="184">
        <v>100</v>
      </c>
      <c r="D14" s="184">
        <v>175</v>
      </c>
      <c r="E14" s="184">
        <v>8.83</v>
      </c>
      <c r="F14" s="184">
        <v>9.25</v>
      </c>
      <c r="G14" s="184">
        <v>6.24</v>
      </c>
      <c r="H14" s="184">
        <v>4.5199999999999996</v>
      </c>
      <c r="I14" s="184">
        <v>3.03</v>
      </c>
      <c r="J14" s="184">
        <v>3.03</v>
      </c>
      <c r="K14" s="184">
        <v>3.03</v>
      </c>
      <c r="L14" s="184">
        <v>2.5</v>
      </c>
      <c r="M14" s="184">
        <v>2.5</v>
      </c>
      <c r="N14" s="184">
        <v>0.28000000000000003</v>
      </c>
      <c r="P14" s="119">
        <f t="shared" si="0"/>
        <v>3.03</v>
      </c>
    </row>
    <row r="15" spans="2:16" x14ac:dyDescent="0.25">
      <c r="B15" s="184">
        <v>2270001000</v>
      </c>
      <c r="C15" s="184">
        <v>175</v>
      </c>
      <c r="D15" s="184">
        <v>300</v>
      </c>
      <c r="E15" s="184">
        <v>8.83</v>
      </c>
      <c r="F15" s="184">
        <v>9.25</v>
      </c>
      <c r="G15" s="184">
        <v>6.15</v>
      </c>
      <c r="H15" s="184">
        <v>4.41</v>
      </c>
      <c r="I15" s="184">
        <v>3.03</v>
      </c>
      <c r="J15" s="184">
        <v>3.03</v>
      </c>
      <c r="K15" s="184">
        <v>3.03</v>
      </c>
      <c r="L15" s="184">
        <v>2.5</v>
      </c>
      <c r="M15" s="184">
        <v>2.5</v>
      </c>
      <c r="N15" s="184">
        <v>0.28000000000000003</v>
      </c>
      <c r="P15" s="119">
        <f t="shared" si="0"/>
        <v>3.03</v>
      </c>
    </row>
    <row r="16" spans="2:16" x14ac:dyDescent="0.25">
      <c r="B16" s="184">
        <v>2270001000</v>
      </c>
      <c r="C16" s="184">
        <v>300</v>
      </c>
      <c r="D16" s="184">
        <v>600</v>
      </c>
      <c r="E16" s="184">
        <v>8.83</v>
      </c>
      <c r="F16" s="184">
        <v>9.25</v>
      </c>
      <c r="G16" s="184">
        <v>6.64</v>
      </c>
      <c r="H16" s="184">
        <v>4.78</v>
      </c>
      <c r="I16" s="184">
        <v>3.03</v>
      </c>
      <c r="J16" s="184">
        <v>3.03</v>
      </c>
      <c r="K16" s="184">
        <v>3.03</v>
      </c>
      <c r="L16" s="184">
        <v>2.5</v>
      </c>
      <c r="M16" s="184">
        <v>2.5</v>
      </c>
      <c r="N16" s="184">
        <v>0.28000000000000003</v>
      </c>
      <c r="P16" s="119">
        <f t="shared" si="0"/>
        <v>3.03</v>
      </c>
    </row>
    <row r="17" spans="2:16" x14ac:dyDescent="0.25">
      <c r="B17" s="184">
        <v>2270001000</v>
      </c>
      <c r="C17" s="184">
        <v>600</v>
      </c>
      <c r="D17" s="184">
        <v>750</v>
      </c>
      <c r="E17" s="184">
        <v>8.83</v>
      </c>
      <c r="F17" s="184">
        <v>9.25</v>
      </c>
      <c r="G17" s="184">
        <v>6.42</v>
      </c>
      <c r="H17" s="184">
        <v>4.5199999999999996</v>
      </c>
      <c r="I17" s="184">
        <v>3.03</v>
      </c>
      <c r="J17" s="184">
        <v>3.03</v>
      </c>
      <c r="K17" s="184">
        <v>3.03</v>
      </c>
      <c r="L17" s="184">
        <v>2.5</v>
      </c>
      <c r="M17" s="184">
        <v>2.5</v>
      </c>
      <c r="N17" s="184">
        <v>0.28000000000000003</v>
      </c>
      <c r="P17" s="119">
        <f t="shared" si="0"/>
        <v>3.03</v>
      </c>
    </row>
    <row r="18" spans="2:16" x14ac:dyDescent="0.25">
      <c r="B18" s="184">
        <v>2270001000</v>
      </c>
      <c r="C18" s="184">
        <v>750</v>
      </c>
      <c r="D18" s="184">
        <v>9999</v>
      </c>
      <c r="E18" s="184">
        <v>8.83</v>
      </c>
      <c r="F18" s="184">
        <v>9.25</v>
      </c>
      <c r="G18" s="184">
        <v>6.79</v>
      </c>
      <c r="H18" s="184">
        <v>4.5199999999999996</v>
      </c>
      <c r="I18" s="184">
        <v>4.5199999999999996</v>
      </c>
      <c r="J18" s="184">
        <v>4.9800000000000004</v>
      </c>
      <c r="K18" s="184">
        <v>4.9800000000000004</v>
      </c>
      <c r="L18" s="184">
        <v>4.0999999999999996</v>
      </c>
      <c r="M18" s="184">
        <v>2.39</v>
      </c>
      <c r="N18" s="184">
        <v>2.39</v>
      </c>
      <c r="P18" s="119">
        <f t="shared" si="0"/>
        <v>4.75</v>
      </c>
    </row>
    <row r="19" spans="2:16" x14ac:dyDescent="0.25">
      <c r="B19" s="185">
        <v>2270001030</v>
      </c>
      <c r="C19" s="185">
        <v>0</v>
      </c>
      <c r="D19" s="185">
        <v>11</v>
      </c>
      <c r="E19" s="185">
        <v>10</v>
      </c>
      <c r="F19" s="185">
        <v>10</v>
      </c>
      <c r="G19" s="185">
        <v>5.2298</v>
      </c>
      <c r="H19" s="185">
        <v>4.3</v>
      </c>
      <c r="I19" s="185">
        <v>4.3</v>
      </c>
      <c r="J19" s="185">
        <v>4.3</v>
      </c>
      <c r="K19" s="185">
        <v>4.3</v>
      </c>
      <c r="L19" s="185">
        <v>4.3</v>
      </c>
      <c r="M19" s="185">
        <v>4.3</v>
      </c>
      <c r="N19" s="185">
        <v>4.3</v>
      </c>
      <c r="P19" s="119">
        <f t="shared" si="0"/>
        <v>4.3</v>
      </c>
    </row>
    <row r="20" spans="2:16" x14ac:dyDescent="0.25">
      <c r="B20" s="185">
        <v>2270001030</v>
      </c>
      <c r="C20" s="185">
        <v>11</v>
      </c>
      <c r="D20" s="185">
        <v>16</v>
      </c>
      <c r="E20" s="185">
        <v>8.5</v>
      </c>
      <c r="F20" s="185">
        <v>8.5</v>
      </c>
      <c r="G20" s="185">
        <v>4.4398999999999997</v>
      </c>
      <c r="H20" s="185">
        <v>4.4398999999999997</v>
      </c>
      <c r="I20" s="185">
        <v>4.4398999999999997</v>
      </c>
      <c r="J20" s="185">
        <v>4.4398999999999997</v>
      </c>
      <c r="K20" s="185">
        <v>4.4398999999999997</v>
      </c>
      <c r="L20" s="185">
        <v>4.4398999999999997</v>
      </c>
      <c r="M20" s="185">
        <v>4.4398999999999997</v>
      </c>
      <c r="N20" s="185">
        <v>4.4398999999999997</v>
      </c>
      <c r="P20" s="119">
        <f t="shared" si="0"/>
        <v>4.4398999999999997</v>
      </c>
    </row>
    <row r="21" spans="2:16" x14ac:dyDescent="0.25">
      <c r="B21" s="185">
        <v>2270001030</v>
      </c>
      <c r="C21" s="185">
        <v>16</v>
      </c>
      <c r="D21" s="185">
        <v>25</v>
      </c>
      <c r="E21" s="185">
        <v>8.5</v>
      </c>
      <c r="F21" s="185">
        <v>8.5</v>
      </c>
      <c r="G21" s="185">
        <v>4.4398999999999997</v>
      </c>
      <c r="H21" s="185">
        <v>4.4398999999999997</v>
      </c>
      <c r="I21" s="185">
        <v>4.4398999999999997</v>
      </c>
      <c r="J21" s="185">
        <v>4.4398999999999997</v>
      </c>
      <c r="K21" s="185">
        <v>4.4398999999999997</v>
      </c>
      <c r="L21" s="185">
        <v>4.4398999999999997</v>
      </c>
      <c r="M21" s="185">
        <v>4.4398999999999997</v>
      </c>
      <c r="N21" s="185">
        <v>4.4398999999999997</v>
      </c>
      <c r="P21" s="119">
        <f t="shared" si="0"/>
        <v>4.4398999999999997</v>
      </c>
    </row>
    <row r="22" spans="2:16" x14ac:dyDescent="0.25">
      <c r="B22" s="185">
        <v>2270001030</v>
      </c>
      <c r="C22" s="185">
        <v>25</v>
      </c>
      <c r="D22" s="185">
        <v>50</v>
      </c>
      <c r="E22" s="185">
        <v>6.9</v>
      </c>
      <c r="F22" s="185">
        <v>6.9</v>
      </c>
      <c r="G22" s="185">
        <v>4.7279</v>
      </c>
      <c r="H22" s="185">
        <v>4.7279</v>
      </c>
      <c r="I22" s="185">
        <v>4.7279</v>
      </c>
      <c r="J22" s="185">
        <v>4.7279</v>
      </c>
      <c r="K22" s="185">
        <v>4.7279</v>
      </c>
      <c r="L22" s="185">
        <v>4.7279</v>
      </c>
      <c r="M22" s="185">
        <v>3</v>
      </c>
      <c r="N22" s="185">
        <v>3</v>
      </c>
      <c r="P22" s="119">
        <f t="shared" si="0"/>
        <v>4.7279</v>
      </c>
    </row>
    <row r="23" spans="2:16" x14ac:dyDescent="0.25">
      <c r="B23" s="185">
        <v>2270001030</v>
      </c>
      <c r="C23" s="185">
        <v>50</v>
      </c>
      <c r="D23" s="185">
        <v>75</v>
      </c>
      <c r="E23" s="185"/>
      <c r="F23" s="185">
        <v>6.9</v>
      </c>
      <c r="G23" s="185">
        <v>5.5987999999999998</v>
      </c>
      <c r="H23" s="185">
        <v>4.7</v>
      </c>
      <c r="I23" s="185">
        <v>4.7</v>
      </c>
      <c r="J23" s="185">
        <v>4.7</v>
      </c>
      <c r="K23" s="185">
        <v>3</v>
      </c>
      <c r="L23" s="185">
        <v>3</v>
      </c>
      <c r="M23" s="185">
        <v>3</v>
      </c>
      <c r="N23" s="185">
        <v>3</v>
      </c>
      <c r="P23" s="119">
        <f t="shared" si="0"/>
        <v>3.85</v>
      </c>
    </row>
    <row r="24" spans="2:16" x14ac:dyDescent="0.25">
      <c r="B24" s="185">
        <v>2270001030</v>
      </c>
      <c r="C24" s="185">
        <v>75</v>
      </c>
      <c r="D24" s="185">
        <v>100</v>
      </c>
      <c r="E24" s="185"/>
      <c r="F24" s="185">
        <v>6.9</v>
      </c>
      <c r="G24" s="185">
        <v>5.5987999999999998</v>
      </c>
      <c r="H24" s="185">
        <v>4.7</v>
      </c>
      <c r="I24" s="185">
        <v>4.7</v>
      </c>
      <c r="J24" s="185">
        <v>4.7</v>
      </c>
      <c r="K24" s="185">
        <v>3</v>
      </c>
      <c r="L24" s="185">
        <v>3</v>
      </c>
      <c r="M24" s="185">
        <v>3</v>
      </c>
      <c r="N24" s="185">
        <v>0.27600000000000002</v>
      </c>
      <c r="P24" s="119">
        <f t="shared" si="0"/>
        <v>3.85</v>
      </c>
    </row>
    <row r="25" spans="2:16" x14ac:dyDescent="0.25">
      <c r="B25" s="185">
        <v>2270001030</v>
      </c>
      <c r="C25" s="185">
        <v>100</v>
      </c>
      <c r="D25" s="185">
        <v>175</v>
      </c>
      <c r="E25" s="185"/>
      <c r="F25" s="185">
        <v>8.3800000000000008</v>
      </c>
      <c r="G25" s="185">
        <v>5.6523000000000003</v>
      </c>
      <c r="H25" s="185">
        <v>4.0999999999999996</v>
      </c>
      <c r="I25" s="185">
        <v>2.5</v>
      </c>
      <c r="J25" s="185">
        <v>2.5</v>
      </c>
      <c r="K25" s="185">
        <v>2.5</v>
      </c>
      <c r="L25" s="185">
        <v>2.5</v>
      </c>
      <c r="M25" s="185">
        <v>2.5</v>
      </c>
      <c r="N25" s="185">
        <v>0.27600000000000002</v>
      </c>
      <c r="P25" s="119">
        <f t="shared" si="0"/>
        <v>2.5</v>
      </c>
    </row>
    <row r="26" spans="2:16" x14ac:dyDescent="0.25">
      <c r="B26" s="185">
        <v>2270001030</v>
      </c>
      <c r="C26" s="185">
        <v>175</v>
      </c>
      <c r="D26" s="185">
        <v>300</v>
      </c>
      <c r="E26" s="185"/>
      <c r="F26" s="185">
        <v>8.3800000000000008</v>
      </c>
      <c r="G26" s="185">
        <v>5.5772000000000004</v>
      </c>
      <c r="H26" s="185">
        <v>4</v>
      </c>
      <c r="I26" s="185">
        <v>2.5</v>
      </c>
      <c r="J26" s="185">
        <v>2.5</v>
      </c>
      <c r="K26" s="185">
        <v>2.5</v>
      </c>
      <c r="L26" s="185">
        <v>2.5</v>
      </c>
      <c r="M26" s="185">
        <v>2.5</v>
      </c>
      <c r="N26" s="185">
        <v>0.27600000000000002</v>
      </c>
      <c r="P26" s="119">
        <f t="shared" si="0"/>
        <v>2.5</v>
      </c>
    </row>
    <row r="27" spans="2:16" x14ac:dyDescent="0.25">
      <c r="B27" s="185">
        <v>2270001030</v>
      </c>
      <c r="C27" s="185">
        <v>300</v>
      </c>
      <c r="D27" s="185">
        <v>600</v>
      </c>
      <c r="E27" s="185"/>
      <c r="F27" s="185">
        <v>8.3800000000000008</v>
      </c>
      <c r="G27" s="185">
        <v>6.0152999999999999</v>
      </c>
      <c r="H27" s="185">
        <v>4.3350999999999997</v>
      </c>
      <c r="I27" s="185">
        <v>2.5</v>
      </c>
      <c r="J27" s="185">
        <v>2.5</v>
      </c>
      <c r="K27" s="185">
        <v>2.5</v>
      </c>
      <c r="L27" s="185">
        <v>2.5</v>
      </c>
      <c r="M27" s="185">
        <v>2.5</v>
      </c>
      <c r="N27" s="185">
        <v>0.27600000000000002</v>
      </c>
      <c r="P27" s="119">
        <f t="shared" si="0"/>
        <v>2.5</v>
      </c>
    </row>
    <row r="28" spans="2:16" x14ac:dyDescent="0.25">
      <c r="B28" s="185">
        <v>2270001030</v>
      </c>
      <c r="C28" s="185">
        <v>600</v>
      </c>
      <c r="D28" s="185">
        <v>750</v>
      </c>
      <c r="E28" s="185"/>
      <c r="F28" s="185">
        <v>8.3800000000000008</v>
      </c>
      <c r="G28" s="185">
        <v>5.8215000000000003</v>
      </c>
      <c r="H28" s="185">
        <v>4.0999999999999996</v>
      </c>
      <c r="I28" s="185">
        <v>2.5</v>
      </c>
      <c r="J28" s="185">
        <v>2.5</v>
      </c>
      <c r="K28" s="185">
        <v>2.5</v>
      </c>
      <c r="L28" s="185">
        <v>2.5</v>
      </c>
      <c r="M28" s="185">
        <v>2.5</v>
      </c>
      <c r="N28" s="185">
        <v>0.27600000000000002</v>
      </c>
      <c r="P28" s="119">
        <f t="shared" si="0"/>
        <v>2.5</v>
      </c>
    </row>
    <row r="29" spans="2:16" x14ac:dyDescent="0.25">
      <c r="B29" s="185">
        <v>2270001030</v>
      </c>
      <c r="C29" s="185">
        <v>750</v>
      </c>
      <c r="D29" s="185">
        <v>9999</v>
      </c>
      <c r="E29" s="185"/>
      <c r="F29" s="185">
        <v>8.3800000000000008</v>
      </c>
      <c r="G29" s="185">
        <v>6.1524999999999999</v>
      </c>
      <c r="H29" s="185">
        <v>4.0999999999999996</v>
      </c>
      <c r="I29" s="185">
        <v>4.0999999999999996</v>
      </c>
      <c r="J29" s="185">
        <v>4.0999999999999996</v>
      </c>
      <c r="K29" s="185">
        <v>2.3919999999999999</v>
      </c>
      <c r="L29" s="185">
        <v>2.3919999999999999</v>
      </c>
      <c r="M29" s="185">
        <v>2.3919999999999999</v>
      </c>
      <c r="N29" s="185">
        <v>2.3919999999999999</v>
      </c>
      <c r="P29" s="119">
        <f t="shared" si="0"/>
        <v>3.2459999999999996</v>
      </c>
    </row>
    <row r="30" spans="2:16" x14ac:dyDescent="0.25">
      <c r="B30" s="184">
        <v>2270002003</v>
      </c>
      <c r="C30" s="184">
        <v>0</v>
      </c>
      <c r="D30" s="184">
        <v>11</v>
      </c>
      <c r="E30" s="184">
        <v>9.48</v>
      </c>
      <c r="F30" s="184">
        <v>9.48</v>
      </c>
      <c r="G30" s="184">
        <v>4.96</v>
      </c>
      <c r="H30" s="184">
        <v>4.07</v>
      </c>
      <c r="I30" s="184">
        <v>4.07</v>
      </c>
      <c r="J30" s="184">
        <v>4.07</v>
      </c>
      <c r="K30" s="184">
        <v>4.3</v>
      </c>
      <c r="L30" s="184">
        <v>4.3</v>
      </c>
      <c r="M30" s="184">
        <v>4.3</v>
      </c>
      <c r="N30" s="184">
        <v>0.28000000000000003</v>
      </c>
      <c r="P30" s="119">
        <f t="shared" si="0"/>
        <v>4.1850000000000005</v>
      </c>
    </row>
    <row r="31" spans="2:16" x14ac:dyDescent="0.25">
      <c r="B31" s="184">
        <v>2270002003</v>
      </c>
      <c r="C31" s="184">
        <v>11</v>
      </c>
      <c r="D31" s="184">
        <v>16</v>
      </c>
      <c r="E31" s="184">
        <v>8.0500000000000007</v>
      </c>
      <c r="F31" s="184">
        <v>8.0500000000000007</v>
      </c>
      <c r="G31" s="184">
        <v>4.21</v>
      </c>
      <c r="H31" s="184">
        <v>4.21</v>
      </c>
      <c r="I31" s="184">
        <v>4.21</v>
      </c>
      <c r="J31" s="184">
        <v>4.21</v>
      </c>
      <c r="K31" s="184">
        <v>4.4400000000000004</v>
      </c>
      <c r="L31" s="184">
        <v>4.4400000000000004</v>
      </c>
      <c r="M31" s="184">
        <v>4.4400000000000004</v>
      </c>
      <c r="N31" s="184">
        <v>0.28000000000000003</v>
      </c>
      <c r="P31" s="119">
        <f t="shared" si="0"/>
        <v>4.3250000000000002</v>
      </c>
    </row>
    <row r="32" spans="2:16" x14ac:dyDescent="0.25">
      <c r="B32" s="184">
        <v>2270002003</v>
      </c>
      <c r="C32" s="184">
        <v>16</v>
      </c>
      <c r="D32" s="184">
        <v>25</v>
      </c>
      <c r="E32" s="184">
        <v>8.0500000000000007</v>
      </c>
      <c r="F32" s="184">
        <v>8.0500000000000007</v>
      </c>
      <c r="G32" s="184">
        <v>4.21</v>
      </c>
      <c r="H32" s="184">
        <v>4.21</v>
      </c>
      <c r="I32" s="184">
        <v>4.21</v>
      </c>
      <c r="J32" s="184">
        <v>4.21</v>
      </c>
      <c r="K32" s="184">
        <v>4.4400000000000004</v>
      </c>
      <c r="L32" s="184">
        <v>4.4400000000000004</v>
      </c>
      <c r="M32" s="184">
        <v>4.4400000000000004</v>
      </c>
      <c r="N32" s="184">
        <v>0.28000000000000003</v>
      </c>
      <c r="P32" s="119">
        <f t="shared" si="0"/>
        <v>4.3250000000000002</v>
      </c>
    </row>
    <row r="33" spans="2:16" x14ac:dyDescent="0.25">
      <c r="B33" s="184">
        <v>2270002003</v>
      </c>
      <c r="C33" s="184">
        <v>25</v>
      </c>
      <c r="D33" s="184">
        <v>50</v>
      </c>
      <c r="E33" s="184">
        <v>6.54</v>
      </c>
      <c r="F33" s="184">
        <v>6.54</v>
      </c>
      <c r="G33" s="184">
        <v>4.4800000000000004</v>
      </c>
      <c r="H33" s="184">
        <v>4.4800000000000004</v>
      </c>
      <c r="I33" s="184">
        <v>4.4800000000000004</v>
      </c>
      <c r="J33" s="184">
        <v>4.4800000000000004</v>
      </c>
      <c r="K33" s="184">
        <v>4.7300000000000004</v>
      </c>
      <c r="L33" s="184">
        <v>4.7300000000000004</v>
      </c>
      <c r="M33" s="184">
        <v>3</v>
      </c>
      <c r="N33" s="184">
        <v>0.28000000000000003</v>
      </c>
      <c r="P33" s="119">
        <f t="shared" si="0"/>
        <v>4.6050000000000004</v>
      </c>
    </row>
    <row r="34" spans="2:16" x14ac:dyDescent="0.25">
      <c r="B34" s="184">
        <v>2270002003</v>
      </c>
      <c r="C34" s="184">
        <v>50</v>
      </c>
      <c r="D34" s="184">
        <v>75</v>
      </c>
      <c r="E34" s="184">
        <v>9.6300000000000008</v>
      </c>
      <c r="F34" s="184">
        <v>6.54</v>
      </c>
      <c r="G34" s="184">
        <v>5.3</v>
      </c>
      <c r="H34" s="184">
        <v>4.45</v>
      </c>
      <c r="I34" s="184">
        <v>3.13</v>
      </c>
      <c r="J34" s="184">
        <v>3.13</v>
      </c>
      <c r="K34" s="184">
        <v>3</v>
      </c>
      <c r="L34" s="184">
        <v>3</v>
      </c>
      <c r="M34" s="184">
        <v>3</v>
      </c>
      <c r="N34" s="184">
        <v>0.28000000000000003</v>
      </c>
      <c r="P34" s="119">
        <f t="shared" si="0"/>
        <v>3.0649999999999999</v>
      </c>
    </row>
    <row r="35" spans="2:16" x14ac:dyDescent="0.25">
      <c r="B35" s="184">
        <v>2270002003</v>
      </c>
      <c r="C35" s="184">
        <v>75</v>
      </c>
      <c r="D35" s="184">
        <v>100</v>
      </c>
      <c r="E35" s="184">
        <v>9.6300000000000008</v>
      </c>
      <c r="F35" s="184">
        <v>6.54</v>
      </c>
      <c r="G35" s="184">
        <v>5.3</v>
      </c>
      <c r="H35" s="184">
        <v>4.45</v>
      </c>
      <c r="I35" s="184">
        <v>3.13</v>
      </c>
      <c r="J35" s="184">
        <v>3.13</v>
      </c>
      <c r="K35" s="184">
        <v>3</v>
      </c>
      <c r="L35" s="184">
        <v>3</v>
      </c>
      <c r="M35" s="184">
        <v>3</v>
      </c>
      <c r="N35" s="184">
        <v>0.28000000000000003</v>
      </c>
      <c r="P35" s="119">
        <f t="shared" si="0"/>
        <v>3.0649999999999999</v>
      </c>
    </row>
    <row r="36" spans="2:16" x14ac:dyDescent="0.25">
      <c r="B36" s="184">
        <v>2270002003</v>
      </c>
      <c r="C36" s="184">
        <v>100</v>
      </c>
      <c r="D36" s="184">
        <v>175</v>
      </c>
      <c r="E36" s="184">
        <v>9.6300000000000008</v>
      </c>
      <c r="F36" s="184">
        <v>7.94</v>
      </c>
      <c r="G36" s="184">
        <v>5.36</v>
      </c>
      <c r="H36" s="184">
        <v>3.88</v>
      </c>
      <c r="I36" s="184">
        <v>2.61</v>
      </c>
      <c r="J36" s="184">
        <v>2.61</v>
      </c>
      <c r="K36" s="184">
        <v>2.61</v>
      </c>
      <c r="L36" s="184">
        <v>2.5</v>
      </c>
      <c r="M36" s="184">
        <v>2.5</v>
      </c>
      <c r="N36" s="184">
        <v>0.28000000000000003</v>
      </c>
      <c r="P36" s="119">
        <f t="shared" si="0"/>
        <v>2.61</v>
      </c>
    </row>
    <row r="37" spans="2:16" x14ac:dyDescent="0.25">
      <c r="B37" s="184">
        <v>2270002003</v>
      </c>
      <c r="C37" s="184">
        <v>175</v>
      </c>
      <c r="D37" s="184">
        <v>300</v>
      </c>
      <c r="E37" s="184">
        <v>9.6300000000000008</v>
      </c>
      <c r="F37" s="184">
        <v>7.94</v>
      </c>
      <c r="G37" s="184">
        <v>5.28</v>
      </c>
      <c r="H37" s="184">
        <v>3.79</v>
      </c>
      <c r="I37" s="184">
        <v>2.61</v>
      </c>
      <c r="J37" s="184">
        <v>2.61</v>
      </c>
      <c r="K37" s="184">
        <v>2.61</v>
      </c>
      <c r="L37" s="184">
        <v>2.5</v>
      </c>
      <c r="M37" s="184">
        <v>2.5</v>
      </c>
      <c r="N37" s="184">
        <v>0.28000000000000003</v>
      </c>
      <c r="P37" s="119">
        <f t="shared" si="0"/>
        <v>2.61</v>
      </c>
    </row>
    <row r="38" spans="2:16" x14ac:dyDescent="0.25">
      <c r="B38" s="184">
        <v>2270002003</v>
      </c>
      <c r="C38" s="184">
        <v>300</v>
      </c>
      <c r="D38" s="184">
        <v>600</v>
      </c>
      <c r="E38" s="184">
        <v>9.6300000000000008</v>
      </c>
      <c r="F38" s="184">
        <v>7.94</v>
      </c>
      <c r="G38" s="184">
        <v>5.7</v>
      </c>
      <c r="H38" s="184">
        <v>4.1100000000000003</v>
      </c>
      <c r="I38" s="184">
        <v>2.61</v>
      </c>
      <c r="J38" s="184">
        <v>2.61</v>
      </c>
      <c r="K38" s="184">
        <v>2.61</v>
      </c>
      <c r="L38" s="184">
        <v>2.5</v>
      </c>
      <c r="M38" s="184">
        <v>2.5</v>
      </c>
      <c r="N38" s="184">
        <v>0.28000000000000003</v>
      </c>
      <c r="P38" s="119">
        <f t="shared" si="0"/>
        <v>2.61</v>
      </c>
    </row>
    <row r="39" spans="2:16" x14ac:dyDescent="0.25">
      <c r="B39" s="184">
        <v>2270002003</v>
      </c>
      <c r="C39" s="184">
        <v>600</v>
      </c>
      <c r="D39" s="184">
        <v>750</v>
      </c>
      <c r="E39" s="184">
        <v>9.6300000000000008</v>
      </c>
      <c r="F39" s="184">
        <v>7.94</v>
      </c>
      <c r="G39" s="184">
        <v>5.52</v>
      </c>
      <c r="H39" s="184">
        <v>3.88</v>
      </c>
      <c r="I39" s="184">
        <v>2.61</v>
      </c>
      <c r="J39" s="184">
        <v>2.61</v>
      </c>
      <c r="K39" s="184">
        <v>2.61</v>
      </c>
      <c r="L39" s="184">
        <v>2.5</v>
      </c>
      <c r="M39" s="184">
        <v>2.5</v>
      </c>
      <c r="N39" s="184">
        <v>0.28000000000000003</v>
      </c>
      <c r="P39" s="119">
        <f t="shared" si="0"/>
        <v>2.61</v>
      </c>
    </row>
    <row r="40" spans="2:16" x14ac:dyDescent="0.25">
      <c r="B40" s="184">
        <v>2270002003</v>
      </c>
      <c r="C40" s="184">
        <v>750</v>
      </c>
      <c r="D40" s="184">
        <v>9999</v>
      </c>
      <c r="E40" s="184">
        <v>9.6300000000000008</v>
      </c>
      <c r="F40" s="184">
        <v>7.94</v>
      </c>
      <c r="G40" s="184">
        <v>5.83</v>
      </c>
      <c r="H40" s="184">
        <v>3.88</v>
      </c>
      <c r="I40" s="184">
        <v>3.88</v>
      </c>
      <c r="J40" s="184">
        <v>4.2699999999999996</v>
      </c>
      <c r="K40" s="184">
        <v>4.2699999999999996</v>
      </c>
      <c r="L40" s="184">
        <v>4.0999999999999996</v>
      </c>
      <c r="M40" s="184">
        <v>2.39</v>
      </c>
      <c r="N40" s="184">
        <v>2.39</v>
      </c>
      <c r="P40" s="119">
        <f t="shared" si="0"/>
        <v>4.0749999999999993</v>
      </c>
    </row>
    <row r="41" spans="2:16" x14ac:dyDescent="0.25">
      <c r="B41" s="184">
        <v>2270002006</v>
      </c>
      <c r="C41" s="184">
        <v>0</v>
      </c>
      <c r="D41" s="184">
        <v>11</v>
      </c>
      <c r="E41" s="184">
        <v>10</v>
      </c>
      <c r="F41" s="184">
        <v>10</v>
      </c>
      <c r="G41" s="184">
        <v>5.23</v>
      </c>
      <c r="H41" s="184">
        <v>4.3</v>
      </c>
      <c r="I41" s="184">
        <v>4.3</v>
      </c>
      <c r="J41" s="184">
        <v>4.3</v>
      </c>
      <c r="K41" s="184">
        <v>4.3</v>
      </c>
      <c r="L41" s="184">
        <v>4.3</v>
      </c>
      <c r="M41" s="184">
        <v>4.3</v>
      </c>
      <c r="N41" s="184">
        <v>0.28000000000000003</v>
      </c>
      <c r="P41" s="119">
        <f t="shared" si="0"/>
        <v>4.3</v>
      </c>
    </row>
    <row r="42" spans="2:16" x14ac:dyDescent="0.25">
      <c r="B42" s="184">
        <v>2270002006</v>
      </c>
      <c r="C42" s="184">
        <v>11</v>
      </c>
      <c r="D42" s="184">
        <v>16</v>
      </c>
      <c r="E42" s="184">
        <v>8.5</v>
      </c>
      <c r="F42" s="184">
        <v>8.5</v>
      </c>
      <c r="G42" s="184">
        <v>4.4400000000000004</v>
      </c>
      <c r="H42" s="184">
        <v>4.4400000000000004</v>
      </c>
      <c r="I42" s="184">
        <v>4.4400000000000004</v>
      </c>
      <c r="J42" s="184">
        <v>4.4400000000000004</v>
      </c>
      <c r="K42" s="184">
        <v>4.4400000000000004</v>
      </c>
      <c r="L42" s="184">
        <v>4.4400000000000004</v>
      </c>
      <c r="M42" s="184">
        <v>4.4400000000000004</v>
      </c>
      <c r="N42" s="184">
        <v>0.28000000000000003</v>
      </c>
      <c r="P42" s="119">
        <f t="shared" si="0"/>
        <v>4.4400000000000004</v>
      </c>
    </row>
    <row r="43" spans="2:16" x14ac:dyDescent="0.25">
      <c r="B43" s="184">
        <v>2270002006</v>
      </c>
      <c r="C43" s="184">
        <v>16</v>
      </c>
      <c r="D43" s="184">
        <v>25</v>
      </c>
      <c r="E43" s="184">
        <v>8.5</v>
      </c>
      <c r="F43" s="184">
        <v>8.5</v>
      </c>
      <c r="G43" s="184">
        <v>4.4400000000000004</v>
      </c>
      <c r="H43" s="184">
        <v>4.4400000000000004</v>
      </c>
      <c r="I43" s="184">
        <v>4.4400000000000004</v>
      </c>
      <c r="J43" s="184">
        <v>4.4400000000000004</v>
      </c>
      <c r="K43" s="184">
        <v>4.4400000000000004</v>
      </c>
      <c r="L43" s="184">
        <v>4.4400000000000004</v>
      </c>
      <c r="M43" s="184">
        <v>4.4400000000000004</v>
      </c>
      <c r="N43" s="184">
        <v>0.28000000000000003</v>
      </c>
      <c r="P43" s="119">
        <f t="shared" si="0"/>
        <v>4.4400000000000004</v>
      </c>
    </row>
    <row r="44" spans="2:16" x14ac:dyDescent="0.25">
      <c r="B44" s="184">
        <v>2270002006</v>
      </c>
      <c r="C44" s="184">
        <v>25</v>
      </c>
      <c r="D44" s="184">
        <v>50</v>
      </c>
      <c r="E44" s="184">
        <v>6.9</v>
      </c>
      <c r="F44" s="184">
        <v>6.9</v>
      </c>
      <c r="G44" s="184">
        <v>4.7300000000000004</v>
      </c>
      <c r="H44" s="184">
        <v>4.7300000000000004</v>
      </c>
      <c r="I44" s="184">
        <v>4.7300000000000004</v>
      </c>
      <c r="J44" s="184">
        <v>4.7300000000000004</v>
      </c>
      <c r="K44" s="184">
        <v>4.7300000000000004</v>
      </c>
      <c r="L44" s="184">
        <v>4.7300000000000004</v>
      </c>
      <c r="M44" s="184">
        <v>3</v>
      </c>
      <c r="N44" s="184">
        <v>0.28000000000000003</v>
      </c>
      <c r="P44" s="119">
        <f t="shared" si="0"/>
        <v>4.7300000000000004</v>
      </c>
    </row>
    <row r="45" spans="2:16" x14ac:dyDescent="0.25">
      <c r="B45" s="184">
        <v>2270002006</v>
      </c>
      <c r="C45" s="184">
        <v>50</v>
      </c>
      <c r="D45" s="184">
        <v>75</v>
      </c>
      <c r="E45" s="184">
        <v>9.3000000000000007</v>
      </c>
      <c r="F45" s="184">
        <v>6.9</v>
      </c>
      <c r="G45" s="184">
        <v>5.6</v>
      </c>
      <c r="H45" s="184">
        <v>4.7</v>
      </c>
      <c r="I45" s="184">
        <v>3</v>
      </c>
      <c r="J45" s="184">
        <v>3</v>
      </c>
      <c r="K45" s="184">
        <v>3</v>
      </c>
      <c r="L45" s="184">
        <v>3</v>
      </c>
      <c r="M45" s="184">
        <v>3</v>
      </c>
      <c r="N45" s="184">
        <v>0.28000000000000003</v>
      </c>
      <c r="P45" s="119">
        <f t="shared" si="0"/>
        <v>3</v>
      </c>
    </row>
    <row r="46" spans="2:16" x14ac:dyDescent="0.25">
      <c r="B46" s="184">
        <v>2270002006</v>
      </c>
      <c r="C46" s="184">
        <v>75</v>
      </c>
      <c r="D46" s="184">
        <v>100</v>
      </c>
      <c r="E46" s="184">
        <v>9.3000000000000007</v>
      </c>
      <c r="F46" s="184">
        <v>6.9</v>
      </c>
      <c r="G46" s="184">
        <v>5.6</v>
      </c>
      <c r="H46" s="184">
        <v>4.7</v>
      </c>
      <c r="I46" s="184">
        <v>3</v>
      </c>
      <c r="J46" s="184">
        <v>3</v>
      </c>
      <c r="K46" s="184">
        <v>3</v>
      </c>
      <c r="L46" s="184">
        <v>3</v>
      </c>
      <c r="M46" s="184">
        <v>3</v>
      </c>
      <c r="N46" s="184">
        <v>0.28000000000000003</v>
      </c>
      <c r="P46" s="119">
        <f t="shared" si="0"/>
        <v>3</v>
      </c>
    </row>
    <row r="47" spans="2:16" x14ac:dyDescent="0.25">
      <c r="B47" s="184">
        <v>2270002006</v>
      </c>
      <c r="C47" s="184">
        <v>100</v>
      </c>
      <c r="D47" s="184">
        <v>175</v>
      </c>
      <c r="E47" s="184">
        <v>9.3000000000000007</v>
      </c>
      <c r="F47" s="184">
        <v>8.3800000000000008</v>
      </c>
      <c r="G47" s="184">
        <v>5.65</v>
      </c>
      <c r="H47" s="184">
        <v>4.0999999999999996</v>
      </c>
      <c r="I47" s="184">
        <v>2.5</v>
      </c>
      <c r="J47" s="184">
        <v>2.5</v>
      </c>
      <c r="K47" s="184">
        <v>2.5</v>
      </c>
      <c r="L47" s="184">
        <v>2.5</v>
      </c>
      <c r="M47" s="184">
        <v>2.5</v>
      </c>
      <c r="N47" s="184">
        <v>0.28000000000000003</v>
      </c>
      <c r="P47" s="119">
        <f t="shared" si="0"/>
        <v>2.5</v>
      </c>
    </row>
    <row r="48" spans="2:16" x14ac:dyDescent="0.25">
      <c r="B48" s="184">
        <v>2270002006</v>
      </c>
      <c r="C48" s="184">
        <v>175</v>
      </c>
      <c r="D48" s="184">
        <v>300</v>
      </c>
      <c r="E48" s="184">
        <v>9.3000000000000007</v>
      </c>
      <c r="F48" s="184">
        <v>8.3800000000000008</v>
      </c>
      <c r="G48" s="184">
        <v>5.58</v>
      </c>
      <c r="H48" s="184">
        <v>4</v>
      </c>
      <c r="I48" s="184">
        <v>2.5</v>
      </c>
      <c r="J48" s="184">
        <v>2.5</v>
      </c>
      <c r="K48" s="184">
        <v>2.5</v>
      </c>
      <c r="L48" s="184">
        <v>2.5</v>
      </c>
      <c r="M48" s="184">
        <v>2.5</v>
      </c>
      <c r="N48" s="184">
        <v>0.28000000000000003</v>
      </c>
      <c r="P48" s="119">
        <f t="shared" si="0"/>
        <v>2.5</v>
      </c>
    </row>
    <row r="49" spans="2:16" x14ac:dyDescent="0.25">
      <c r="B49" s="184">
        <v>2270002006</v>
      </c>
      <c r="C49" s="184">
        <v>300</v>
      </c>
      <c r="D49" s="184">
        <v>600</v>
      </c>
      <c r="E49" s="184">
        <v>9.3000000000000007</v>
      </c>
      <c r="F49" s="184">
        <v>8.3800000000000008</v>
      </c>
      <c r="G49" s="184">
        <v>6.02</v>
      </c>
      <c r="H49" s="184">
        <v>4.34</v>
      </c>
      <c r="I49" s="184">
        <v>2.5</v>
      </c>
      <c r="J49" s="184">
        <v>2.5</v>
      </c>
      <c r="K49" s="184">
        <v>2.5</v>
      </c>
      <c r="L49" s="184">
        <v>2.5</v>
      </c>
      <c r="M49" s="184">
        <v>2.5</v>
      </c>
      <c r="N49" s="184">
        <v>0.28000000000000003</v>
      </c>
      <c r="P49" s="119">
        <f t="shared" si="0"/>
        <v>2.5</v>
      </c>
    </row>
    <row r="50" spans="2:16" x14ac:dyDescent="0.25">
      <c r="B50" s="184">
        <v>2270002006</v>
      </c>
      <c r="C50" s="184">
        <v>600</v>
      </c>
      <c r="D50" s="184">
        <v>750</v>
      </c>
      <c r="E50" s="184">
        <v>9.3000000000000007</v>
      </c>
      <c r="F50" s="184">
        <v>8.3800000000000008</v>
      </c>
      <c r="G50" s="184">
        <v>5.82</v>
      </c>
      <c r="H50" s="184">
        <v>4.0999999999999996</v>
      </c>
      <c r="I50" s="184">
        <v>2.5</v>
      </c>
      <c r="J50" s="184">
        <v>2.5</v>
      </c>
      <c r="K50" s="184">
        <v>2.5</v>
      </c>
      <c r="L50" s="184">
        <v>2.5</v>
      </c>
      <c r="M50" s="184">
        <v>2.5</v>
      </c>
      <c r="N50" s="184">
        <v>0.28000000000000003</v>
      </c>
      <c r="P50" s="119">
        <f t="shared" si="0"/>
        <v>2.5</v>
      </c>
    </row>
    <row r="51" spans="2:16" x14ac:dyDescent="0.25">
      <c r="B51" s="184">
        <v>2270002006</v>
      </c>
      <c r="C51" s="184">
        <v>750</v>
      </c>
      <c r="D51" s="184">
        <v>9999</v>
      </c>
      <c r="E51" s="184">
        <v>9.3000000000000007</v>
      </c>
      <c r="F51" s="184">
        <v>8.3800000000000008</v>
      </c>
      <c r="G51" s="184">
        <v>6.15</v>
      </c>
      <c r="H51" s="184">
        <v>4.0999999999999996</v>
      </c>
      <c r="I51" s="184">
        <v>4.0999999999999996</v>
      </c>
      <c r="J51" s="184">
        <v>4.0999999999999996</v>
      </c>
      <c r="K51" s="184">
        <v>4.0999999999999996</v>
      </c>
      <c r="L51" s="184">
        <v>4.0999999999999996</v>
      </c>
      <c r="M51" s="184">
        <v>2.39</v>
      </c>
      <c r="N51" s="184">
        <v>2.39</v>
      </c>
      <c r="P51" s="119">
        <f t="shared" si="0"/>
        <v>4.0999999999999996</v>
      </c>
    </row>
    <row r="52" spans="2:16" x14ac:dyDescent="0.25">
      <c r="B52" s="184">
        <v>2270002009</v>
      </c>
      <c r="C52" s="184">
        <v>0</v>
      </c>
      <c r="D52" s="184">
        <v>11</v>
      </c>
      <c r="E52" s="184">
        <v>10</v>
      </c>
      <c r="F52" s="184">
        <v>10</v>
      </c>
      <c r="G52" s="184">
        <v>5.23</v>
      </c>
      <c r="H52" s="184">
        <v>4.3</v>
      </c>
      <c r="I52" s="184">
        <v>4.3</v>
      </c>
      <c r="J52" s="184">
        <v>4.3</v>
      </c>
      <c r="K52" s="184">
        <v>4.3</v>
      </c>
      <c r="L52" s="184">
        <v>4.3</v>
      </c>
      <c r="M52" s="184">
        <v>4.3</v>
      </c>
      <c r="N52" s="184">
        <v>0.28000000000000003</v>
      </c>
      <c r="P52" s="119">
        <f t="shared" si="0"/>
        <v>4.3</v>
      </c>
    </row>
    <row r="53" spans="2:16" x14ac:dyDescent="0.25">
      <c r="B53" s="184">
        <v>2270002009</v>
      </c>
      <c r="C53" s="184">
        <v>11</v>
      </c>
      <c r="D53" s="184">
        <v>16</v>
      </c>
      <c r="E53" s="184">
        <v>8.5</v>
      </c>
      <c r="F53" s="184">
        <v>8.5</v>
      </c>
      <c r="G53" s="184">
        <v>4.4400000000000004</v>
      </c>
      <c r="H53" s="184">
        <v>4.4400000000000004</v>
      </c>
      <c r="I53" s="184">
        <v>4.4400000000000004</v>
      </c>
      <c r="J53" s="184">
        <v>4.4400000000000004</v>
      </c>
      <c r="K53" s="184">
        <v>4.4400000000000004</v>
      </c>
      <c r="L53" s="184">
        <v>4.4400000000000004</v>
      </c>
      <c r="M53" s="184">
        <v>4.4400000000000004</v>
      </c>
      <c r="N53" s="184">
        <v>0.28000000000000003</v>
      </c>
      <c r="P53" s="119">
        <f t="shared" si="0"/>
        <v>4.4400000000000004</v>
      </c>
    </row>
    <row r="54" spans="2:16" x14ac:dyDescent="0.25">
      <c r="B54" s="184">
        <v>2270002009</v>
      </c>
      <c r="C54" s="184">
        <v>16</v>
      </c>
      <c r="D54" s="184">
        <v>25</v>
      </c>
      <c r="E54" s="184">
        <v>8.5</v>
      </c>
      <c r="F54" s="184">
        <v>8.5</v>
      </c>
      <c r="G54" s="184">
        <v>4.4400000000000004</v>
      </c>
      <c r="H54" s="184">
        <v>4.4400000000000004</v>
      </c>
      <c r="I54" s="184">
        <v>4.4400000000000004</v>
      </c>
      <c r="J54" s="184">
        <v>4.4400000000000004</v>
      </c>
      <c r="K54" s="184">
        <v>4.4400000000000004</v>
      </c>
      <c r="L54" s="184">
        <v>4.4400000000000004</v>
      </c>
      <c r="M54" s="184">
        <v>4.4400000000000004</v>
      </c>
      <c r="N54" s="184">
        <v>0.28000000000000003</v>
      </c>
      <c r="P54" s="119">
        <f t="shared" si="0"/>
        <v>4.4400000000000004</v>
      </c>
    </row>
    <row r="55" spans="2:16" x14ac:dyDescent="0.25">
      <c r="B55" s="184">
        <v>2270002009</v>
      </c>
      <c r="C55" s="184">
        <v>25</v>
      </c>
      <c r="D55" s="184">
        <v>50</v>
      </c>
      <c r="E55" s="184">
        <v>6.9</v>
      </c>
      <c r="F55" s="184">
        <v>6.9</v>
      </c>
      <c r="G55" s="184">
        <v>4.7300000000000004</v>
      </c>
      <c r="H55" s="184">
        <v>4.7300000000000004</v>
      </c>
      <c r="I55" s="184">
        <v>4.7300000000000004</v>
      </c>
      <c r="J55" s="184">
        <v>4.7300000000000004</v>
      </c>
      <c r="K55" s="184">
        <v>4.7300000000000004</v>
      </c>
      <c r="L55" s="184">
        <v>4.7300000000000004</v>
      </c>
      <c r="M55" s="184">
        <v>3</v>
      </c>
      <c r="N55" s="184">
        <v>0.28000000000000003</v>
      </c>
      <c r="P55" s="119">
        <f t="shared" si="0"/>
        <v>4.7300000000000004</v>
      </c>
    </row>
    <row r="56" spans="2:16" x14ac:dyDescent="0.25">
      <c r="B56" s="184">
        <v>2270002009</v>
      </c>
      <c r="C56" s="184">
        <v>50</v>
      </c>
      <c r="D56" s="184">
        <v>75</v>
      </c>
      <c r="E56" s="184">
        <v>9.3000000000000007</v>
      </c>
      <c r="F56" s="184">
        <v>6.9</v>
      </c>
      <c r="G56" s="184">
        <v>5.6</v>
      </c>
      <c r="H56" s="184">
        <v>4.7</v>
      </c>
      <c r="I56" s="184">
        <v>3</v>
      </c>
      <c r="J56" s="184">
        <v>3</v>
      </c>
      <c r="K56" s="184">
        <v>3</v>
      </c>
      <c r="L56" s="184">
        <v>3</v>
      </c>
      <c r="M56" s="184">
        <v>3</v>
      </c>
      <c r="N56" s="184">
        <v>0.28000000000000003</v>
      </c>
      <c r="P56" s="119">
        <f t="shared" si="0"/>
        <v>3</v>
      </c>
    </row>
    <row r="57" spans="2:16" x14ac:dyDescent="0.25">
      <c r="B57" s="184">
        <v>2270002009</v>
      </c>
      <c r="C57" s="184">
        <v>75</v>
      </c>
      <c r="D57" s="184">
        <v>100</v>
      </c>
      <c r="E57" s="184">
        <v>9.3000000000000007</v>
      </c>
      <c r="F57" s="184">
        <v>6.9</v>
      </c>
      <c r="G57" s="184">
        <v>5.6</v>
      </c>
      <c r="H57" s="184">
        <v>4.7</v>
      </c>
      <c r="I57" s="184">
        <v>3</v>
      </c>
      <c r="J57" s="184">
        <v>3</v>
      </c>
      <c r="K57" s="184">
        <v>3</v>
      </c>
      <c r="L57" s="184">
        <v>3</v>
      </c>
      <c r="M57" s="184">
        <v>3</v>
      </c>
      <c r="N57" s="184">
        <v>0.28000000000000003</v>
      </c>
      <c r="P57" s="119">
        <f t="shared" si="0"/>
        <v>3</v>
      </c>
    </row>
    <row r="58" spans="2:16" x14ac:dyDescent="0.25">
      <c r="B58" s="184">
        <v>2270002009</v>
      </c>
      <c r="C58" s="184">
        <v>100</v>
      </c>
      <c r="D58" s="184">
        <v>175</v>
      </c>
      <c r="E58" s="184">
        <v>9.3000000000000007</v>
      </c>
      <c r="F58" s="184">
        <v>8.3800000000000008</v>
      </c>
      <c r="G58" s="184">
        <v>5.65</v>
      </c>
      <c r="H58" s="184">
        <v>4.0999999999999996</v>
      </c>
      <c r="I58" s="184">
        <v>2.5</v>
      </c>
      <c r="J58" s="184">
        <v>2.5</v>
      </c>
      <c r="K58" s="184">
        <v>2.5</v>
      </c>
      <c r="L58" s="184">
        <v>2.5</v>
      </c>
      <c r="M58" s="184">
        <v>2.5</v>
      </c>
      <c r="N58" s="184">
        <v>0.28000000000000003</v>
      </c>
      <c r="P58" s="119">
        <f t="shared" si="0"/>
        <v>2.5</v>
      </c>
    </row>
    <row r="59" spans="2:16" x14ac:dyDescent="0.25">
      <c r="B59" s="184">
        <v>2270002009</v>
      </c>
      <c r="C59" s="184">
        <v>175</v>
      </c>
      <c r="D59" s="184">
        <v>300</v>
      </c>
      <c r="E59" s="184">
        <v>9.3000000000000007</v>
      </c>
      <c r="F59" s="184">
        <v>8.3800000000000008</v>
      </c>
      <c r="G59" s="184">
        <v>5.58</v>
      </c>
      <c r="H59" s="184">
        <v>4</v>
      </c>
      <c r="I59" s="184">
        <v>2.5</v>
      </c>
      <c r="J59" s="184">
        <v>2.5</v>
      </c>
      <c r="K59" s="184">
        <v>2.5</v>
      </c>
      <c r="L59" s="184">
        <v>2.5</v>
      </c>
      <c r="M59" s="184">
        <v>2.5</v>
      </c>
      <c r="N59" s="184">
        <v>0.28000000000000003</v>
      </c>
      <c r="P59" s="119">
        <f t="shared" si="0"/>
        <v>2.5</v>
      </c>
    </row>
    <row r="60" spans="2:16" x14ac:dyDescent="0.25">
      <c r="B60" s="184">
        <v>2270002009</v>
      </c>
      <c r="C60" s="184">
        <v>300</v>
      </c>
      <c r="D60" s="184">
        <v>600</v>
      </c>
      <c r="E60" s="184">
        <v>9.3000000000000007</v>
      </c>
      <c r="F60" s="184">
        <v>8.3800000000000008</v>
      </c>
      <c r="G60" s="184">
        <v>6.02</v>
      </c>
      <c r="H60" s="184">
        <v>4.34</v>
      </c>
      <c r="I60" s="184">
        <v>2.5</v>
      </c>
      <c r="J60" s="184">
        <v>2.5</v>
      </c>
      <c r="K60" s="184">
        <v>2.5</v>
      </c>
      <c r="L60" s="184">
        <v>2.5</v>
      </c>
      <c r="M60" s="184">
        <v>2.5</v>
      </c>
      <c r="N60" s="184">
        <v>0.28000000000000003</v>
      </c>
      <c r="P60" s="119">
        <f t="shared" si="0"/>
        <v>2.5</v>
      </c>
    </row>
    <row r="61" spans="2:16" x14ac:dyDescent="0.25">
      <c r="B61" s="184">
        <v>2270002009</v>
      </c>
      <c r="C61" s="184">
        <v>600</v>
      </c>
      <c r="D61" s="184">
        <v>750</v>
      </c>
      <c r="E61" s="184">
        <v>9.3000000000000007</v>
      </c>
      <c r="F61" s="184">
        <v>8.3800000000000008</v>
      </c>
      <c r="G61" s="184">
        <v>5.82</v>
      </c>
      <c r="H61" s="184">
        <v>4.0999999999999996</v>
      </c>
      <c r="I61" s="184">
        <v>2.5</v>
      </c>
      <c r="J61" s="184">
        <v>2.5</v>
      </c>
      <c r="K61" s="184">
        <v>2.5</v>
      </c>
      <c r="L61" s="184">
        <v>2.5</v>
      </c>
      <c r="M61" s="184">
        <v>2.5</v>
      </c>
      <c r="N61" s="184">
        <v>0.28000000000000003</v>
      </c>
      <c r="P61" s="119">
        <f t="shared" si="0"/>
        <v>2.5</v>
      </c>
    </row>
    <row r="62" spans="2:16" x14ac:dyDescent="0.25">
      <c r="B62" s="184">
        <v>2270002009</v>
      </c>
      <c r="C62" s="184">
        <v>750</v>
      </c>
      <c r="D62" s="184">
        <v>9999</v>
      </c>
      <c r="E62" s="184">
        <v>9.3000000000000007</v>
      </c>
      <c r="F62" s="184">
        <v>8.3800000000000008</v>
      </c>
      <c r="G62" s="184">
        <v>6.15</v>
      </c>
      <c r="H62" s="184">
        <v>4.0999999999999996</v>
      </c>
      <c r="I62" s="184">
        <v>4.0999999999999996</v>
      </c>
      <c r="J62" s="184">
        <v>4.0999999999999996</v>
      </c>
      <c r="K62" s="184">
        <v>4.0999999999999996</v>
      </c>
      <c r="L62" s="184">
        <v>4.0999999999999996</v>
      </c>
      <c r="M62" s="184">
        <v>2.39</v>
      </c>
      <c r="N62" s="184">
        <v>2.39</v>
      </c>
      <c r="P62" s="119">
        <f t="shared" si="0"/>
        <v>4.0999999999999996</v>
      </c>
    </row>
    <row r="63" spans="2:16" x14ac:dyDescent="0.25">
      <c r="B63" s="184">
        <v>2270002015</v>
      </c>
      <c r="C63" s="184">
        <v>0</v>
      </c>
      <c r="D63" s="184">
        <v>11</v>
      </c>
      <c r="E63" s="184">
        <v>9.48</v>
      </c>
      <c r="F63" s="184">
        <v>9.48</v>
      </c>
      <c r="G63" s="184">
        <v>4.96</v>
      </c>
      <c r="H63" s="184">
        <v>4.07</v>
      </c>
      <c r="I63" s="184">
        <v>4.07</v>
      </c>
      <c r="J63" s="184">
        <v>4.07</v>
      </c>
      <c r="K63" s="184">
        <v>4.3</v>
      </c>
      <c r="L63" s="184">
        <v>4.3</v>
      </c>
      <c r="M63" s="184">
        <v>4.3</v>
      </c>
      <c r="N63" s="184">
        <v>0.28000000000000003</v>
      </c>
      <c r="P63" s="119">
        <f t="shared" si="0"/>
        <v>4.1850000000000005</v>
      </c>
    </row>
    <row r="64" spans="2:16" x14ac:dyDescent="0.25">
      <c r="B64" s="184">
        <v>2270002015</v>
      </c>
      <c r="C64" s="184">
        <v>11</v>
      </c>
      <c r="D64" s="184">
        <v>16</v>
      </c>
      <c r="E64" s="184">
        <v>8.0500000000000007</v>
      </c>
      <c r="F64" s="184">
        <v>8.0500000000000007</v>
      </c>
      <c r="G64" s="184">
        <v>4.21</v>
      </c>
      <c r="H64" s="184">
        <v>4.21</v>
      </c>
      <c r="I64" s="184">
        <v>4.21</v>
      </c>
      <c r="J64" s="184">
        <v>4.21</v>
      </c>
      <c r="K64" s="184">
        <v>4.4400000000000004</v>
      </c>
      <c r="L64" s="184">
        <v>4.4400000000000004</v>
      </c>
      <c r="M64" s="184">
        <v>4.4400000000000004</v>
      </c>
      <c r="N64" s="184">
        <v>0.28000000000000003</v>
      </c>
      <c r="P64" s="119">
        <f t="shared" si="0"/>
        <v>4.3250000000000002</v>
      </c>
    </row>
    <row r="65" spans="2:16" x14ac:dyDescent="0.25">
      <c r="B65" s="184">
        <v>2270002015</v>
      </c>
      <c r="C65" s="184">
        <v>16</v>
      </c>
      <c r="D65" s="184">
        <v>25</v>
      </c>
      <c r="E65" s="184">
        <v>8.0500000000000007</v>
      </c>
      <c r="F65" s="184">
        <v>8.0500000000000007</v>
      </c>
      <c r="G65" s="184">
        <v>4.21</v>
      </c>
      <c r="H65" s="184">
        <v>4.21</v>
      </c>
      <c r="I65" s="184">
        <v>4.21</v>
      </c>
      <c r="J65" s="184">
        <v>4.21</v>
      </c>
      <c r="K65" s="184">
        <v>4.4400000000000004</v>
      </c>
      <c r="L65" s="184">
        <v>4.4400000000000004</v>
      </c>
      <c r="M65" s="184">
        <v>4.4400000000000004</v>
      </c>
      <c r="N65" s="184">
        <v>0.28000000000000003</v>
      </c>
      <c r="P65" s="119">
        <f t="shared" si="0"/>
        <v>4.3250000000000002</v>
      </c>
    </row>
    <row r="66" spans="2:16" x14ac:dyDescent="0.25">
      <c r="B66" s="184">
        <v>2270002015</v>
      </c>
      <c r="C66" s="184">
        <v>25</v>
      </c>
      <c r="D66" s="184">
        <v>50</v>
      </c>
      <c r="E66" s="184">
        <v>6.54</v>
      </c>
      <c r="F66" s="184">
        <v>6.54</v>
      </c>
      <c r="G66" s="184">
        <v>4.4800000000000004</v>
      </c>
      <c r="H66" s="184">
        <v>4.4800000000000004</v>
      </c>
      <c r="I66" s="184">
        <v>4.4800000000000004</v>
      </c>
      <c r="J66" s="184">
        <v>4.4800000000000004</v>
      </c>
      <c r="K66" s="184">
        <v>4.7300000000000004</v>
      </c>
      <c r="L66" s="184">
        <v>4.7300000000000004</v>
      </c>
      <c r="M66" s="184">
        <v>3</v>
      </c>
      <c r="N66" s="184">
        <v>0.28000000000000003</v>
      </c>
      <c r="P66" s="119">
        <f t="shared" si="0"/>
        <v>4.6050000000000004</v>
      </c>
    </row>
    <row r="67" spans="2:16" x14ac:dyDescent="0.25">
      <c r="B67" s="184">
        <v>2270002015</v>
      </c>
      <c r="C67" s="184">
        <v>50</v>
      </c>
      <c r="D67" s="184">
        <v>75</v>
      </c>
      <c r="E67" s="184">
        <v>8.81</v>
      </c>
      <c r="F67" s="184">
        <v>6.54</v>
      </c>
      <c r="G67" s="184">
        <v>5.3</v>
      </c>
      <c r="H67" s="184">
        <v>4.45</v>
      </c>
      <c r="I67" s="184">
        <v>3.13</v>
      </c>
      <c r="J67" s="184">
        <v>3.13</v>
      </c>
      <c r="K67" s="184">
        <v>3</v>
      </c>
      <c r="L67" s="184">
        <v>3</v>
      </c>
      <c r="M67" s="184">
        <v>3</v>
      </c>
      <c r="N67" s="184">
        <v>0.28000000000000003</v>
      </c>
      <c r="P67" s="119">
        <f t="shared" si="0"/>
        <v>3.0649999999999999</v>
      </c>
    </row>
    <row r="68" spans="2:16" x14ac:dyDescent="0.25">
      <c r="B68" s="184">
        <v>2270002015</v>
      </c>
      <c r="C68" s="184">
        <v>75</v>
      </c>
      <c r="D68" s="184">
        <v>100</v>
      </c>
      <c r="E68" s="184">
        <v>8.81</v>
      </c>
      <c r="F68" s="184">
        <v>6.54</v>
      </c>
      <c r="G68" s="184">
        <v>5.3</v>
      </c>
      <c r="H68" s="184">
        <v>4.45</v>
      </c>
      <c r="I68" s="184">
        <v>3.13</v>
      </c>
      <c r="J68" s="184">
        <v>3.13</v>
      </c>
      <c r="K68" s="184">
        <v>3</v>
      </c>
      <c r="L68" s="184">
        <v>3</v>
      </c>
      <c r="M68" s="184">
        <v>3</v>
      </c>
      <c r="N68" s="184">
        <v>0.28000000000000003</v>
      </c>
      <c r="P68" s="119">
        <f t="shared" si="0"/>
        <v>3.0649999999999999</v>
      </c>
    </row>
    <row r="69" spans="2:16" x14ac:dyDescent="0.25">
      <c r="B69" s="184">
        <v>2270002015</v>
      </c>
      <c r="C69" s="184">
        <v>100</v>
      </c>
      <c r="D69" s="184">
        <v>175</v>
      </c>
      <c r="E69" s="184">
        <v>8.81</v>
      </c>
      <c r="F69" s="184">
        <v>7.94</v>
      </c>
      <c r="G69" s="184">
        <v>5.36</v>
      </c>
      <c r="H69" s="184">
        <v>3.88</v>
      </c>
      <c r="I69" s="184">
        <v>2.61</v>
      </c>
      <c r="J69" s="184">
        <v>2.61</v>
      </c>
      <c r="K69" s="184">
        <v>2.61</v>
      </c>
      <c r="L69" s="184">
        <v>2.5</v>
      </c>
      <c r="M69" s="184">
        <v>2.5</v>
      </c>
      <c r="N69" s="184">
        <v>0.28000000000000003</v>
      </c>
      <c r="P69" s="119">
        <f t="shared" si="0"/>
        <v>2.61</v>
      </c>
    </row>
    <row r="70" spans="2:16" x14ac:dyDescent="0.25">
      <c r="B70" s="184">
        <v>2270002015</v>
      </c>
      <c r="C70" s="184">
        <v>175</v>
      </c>
      <c r="D70" s="184">
        <v>300</v>
      </c>
      <c r="E70" s="184">
        <v>8.81</v>
      </c>
      <c r="F70" s="184">
        <v>7.94</v>
      </c>
      <c r="G70" s="184">
        <v>5.28</v>
      </c>
      <c r="H70" s="184">
        <v>3.79</v>
      </c>
      <c r="I70" s="184">
        <v>2.61</v>
      </c>
      <c r="J70" s="184">
        <v>2.61</v>
      </c>
      <c r="K70" s="184">
        <v>2.61</v>
      </c>
      <c r="L70" s="184">
        <v>2.5</v>
      </c>
      <c r="M70" s="184">
        <v>2.5</v>
      </c>
      <c r="N70" s="184">
        <v>0.28000000000000003</v>
      </c>
      <c r="P70" s="119">
        <f t="shared" si="0"/>
        <v>2.61</v>
      </c>
    </row>
    <row r="71" spans="2:16" x14ac:dyDescent="0.25">
      <c r="B71" s="184">
        <v>2270002015</v>
      </c>
      <c r="C71" s="184">
        <v>300</v>
      </c>
      <c r="D71" s="184">
        <v>600</v>
      </c>
      <c r="E71" s="184">
        <v>8.81</v>
      </c>
      <c r="F71" s="184">
        <v>7.94</v>
      </c>
      <c r="G71" s="184">
        <v>5.7</v>
      </c>
      <c r="H71" s="184">
        <v>4.1100000000000003</v>
      </c>
      <c r="I71" s="184">
        <v>2.61</v>
      </c>
      <c r="J71" s="184">
        <v>2.61</v>
      </c>
      <c r="K71" s="184">
        <v>2.61</v>
      </c>
      <c r="L71" s="184">
        <v>2.5</v>
      </c>
      <c r="M71" s="184">
        <v>2.5</v>
      </c>
      <c r="N71" s="184">
        <v>0.28000000000000003</v>
      </c>
      <c r="P71" s="119">
        <f t="shared" si="0"/>
        <v>2.61</v>
      </c>
    </row>
    <row r="72" spans="2:16" x14ac:dyDescent="0.25">
      <c r="B72" s="184">
        <v>2270002015</v>
      </c>
      <c r="C72" s="184">
        <v>600</v>
      </c>
      <c r="D72" s="184">
        <v>750</v>
      </c>
      <c r="E72" s="184">
        <v>8.81</v>
      </c>
      <c r="F72" s="184">
        <v>7.94</v>
      </c>
      <c r="G72" s="184">
        <v>5.52</v>
      </c>
      <c r="H72" s="184">
        <v>3.88</v>
      </c>
      <c r="I72" s="184">
        <v>2.61</v>
      </c>
      <c r="J72" s="184">
        <v>2.61</v>
      </c>
      <c r="K72" s="184">
        <v>2.61</v>
      </c>
      <c r="L72" s="184">
        <v>2.5</v>
      </c>
      <c r="M72" s="184">
        <v>2.5</v>
      </c>
      <c r="N72" s="184">
        <v>0.28000000000000003</v>
      </c>
      <c r="P72" s="119">
        <f t="shared" si="0"/>
        <v>2.61</v>
      </c>
    </row>
    <row r="73" spans="2:16" x14ac:dyDescent="0.25">
      <c r="B73" s="184">
        <v>2270002015</v>
      </c>
      <c r="C73" s="184">
        <v>750</v>
      </c>
      <c r="D73" s="184">
        <v>9999</v>
      </c>
      <c r="E73" s="184">
        <v>8.81</v>
      </c>
      <c r="F73" s="184">
        <v>7.94</v>
      </c>
      <c r="G73" s="184">
        <v>5.83</v>
      </c>
      <c r="H73" s="184">
        <v>3.88</v>
      </c>
      <c r="I73" s="184">
        <v>3.88</v>
      </c>
      <c r="J73" s="184">
        <v>4.2699999999999996</v>
      </c>
      <c r="K73" s="184">
        <v>4.2699999999999996</v>
      </c>
      <c r="L73" s="184">
        <v>4.0999999999999996</v>
      </c>
      <c r="M73" s="184">
        <v>2.39</v>
      </c>
      <c r="N73" s="184">
        <v>2.39</v>
      </c>
      <c r="P73" s="119">
        <f t="shared" ref="P73:P136" si="1">H73*$G$2+I73*$G$3+K73*$G$4</f>
        <v>4.0749999999999993</v>
      </c>
    </row>
    <row r="74" spans="2:16" x14ac:dyDescent="0.25">
      <c r="B74" s="184">
        <v>2270002018</v>
      </c>
      <c r="C74" s="184">
        <v>0</v>
      </c>
      <c r="D74" s="184">
        <v>11</v>
      </c>
      <c r="E74" s="184">
        <v>9.48</v>
      </c>
      <c r="F74" s="184">
        <v>9.48</v>
      </c>
      <c r="G74" s="184">
        <v>4.96</v>
      </c>
      <c r="H74" s="184">
        <v>4.07</v>
      </c>
      <c r="I74" s="184">
        <v>4.07</v>
      </c>
      <c r="J74" s="184">
        <v>4.07</v>
      </c>
      <c r="K74" s="184">
        <v>4.3</v>
      </c>
      <c r="L74" s="184">
        <v>4.3</v>
      </c>
      <c r="M74" s="184">
        <v>4.3</v>
      </c>
      <c r="N74" s="184">
        <v>0.28000000000000003</v>
      </c>
      <c r="P74" s="119">
        <f t="shared" si="1"/>
        <v>4.1850000000000005</v>
      </c>
    </row>
    <row r="75" spans="2:16" x14ac:dyDescent="0.25">
      <c r="B75" s="184">
        <v>2270002018</v>
      </c>
      <c r="C75" s="184">
        <v>11</v>
      </c>
      <c r="D75" s="184">
        <v>16</v>
      </c>
      <c r="E75" s="184">
        <v>8.0500000000000007</v>
      </c>
      <c r="F75" s="184">
        <v>8.0500000000000007</v>
      </c>
      <c r="G75" s="184">
        <v>4.21</v>
      </c>
      <c r="H75" s="184">
        <v>4.21</v>
      </c>
      <c r="I75" s="184">
        <v>4.21</v>
      </c>
      <c r="J75" s="184">
        <v>4.21</v>
      </c>
      <c r="K75" s="184">
        <v>4.4400000000000004</v>
      </c>
      <c r="L75" s="184">
        <v>4.4400000000000004</v>
      </c>
      <c r="M75" s="184">
        <v>4.4400000000000004</v>
      </c>
      <c r="N75" s="184">
        <v>0.28000000000000003</v>
      </c>
      <c r="P75" s="119">
        <f t="shared" si="1"/>
        <v>4.3250000000000002</v>
      </c>
    </row>
    <row r="76" spans="2:16" x14ac:dyDescent="0.25">
      <c r="B76" s="184">
        <v>2270002018</v>
      </c>
      <c r="C76" s="184">
        <v>16</v>
      </c>
      <c r="D76" s="184">
        <v>25</v>
      </c>
      <c r="E76" s="184">
        <v>8.0500000000000007</v>
      </c>
      <c r="F76" s="184">
        <v>8.0500000000000007</v>
      </c>
      <c r="G76" s="184">
        <v>4.21</v>
      </c>
      <c r="H76" s="184">
        <v>4.21</v>
      </c>
      <c r="I76" s="184">
        <v>4.21</v>
      </c>
      <c r="J76" s="184">
        <v>4.21</v>
      </c>
      <c r="K76" s="184">
        <v>4.4400000000000004</v>
      </c>
      <c r="L76" s="184">
        <v>4.4400000000000004</v>
      </c>
      <c r="M76" s="184">
        <v>4.4400000000000004</v>
      </c>
      <c r="N76" s="184">
        <v>0.28000000000000003</v>
      </c>
      <c r="P76" s="119">
        <f t="shared" si="1"/>
        <v>4.3250000000000002</v>
      </c>
    </row>
    <row r="77" spans="2:16" x14ac:dyDescent="0.25">
      <c r="B77" s="184">
        <v>2270002018</v>
      </c>
      <c r="C77" s="184">
        <v>25</v>
      </c>
      <c r="D77" s="184">
        <v>50</v>
      </c>
      <c r="E77" s="184">
        <v>6.54</v>
      </c>
      <c r="F77" s="184">
        <v>6.54</v>
      </c>
      <c r="G77" s="184">
        <v>4.4800000000000004</v>
      </c>
      <c r="H77" s="184">
        <v>4.4800000000000004</v>
      </c>
      <c r="I77" s="184">
        <v>4.4800000000000004</v>
      </c>
      <c r="J77" s="184">
        <v>4.4800000000000004</v>
      </c>
      <c r="K77" s="184">
        <v>4.7300000000000004</v>
      </c>
      <c r="L77" s="184">
        <v>4.7300000000000004</v>
      </c>
      <c r="M77" s="184">
        <v>3</v>
      </c>
      <c r="N77" s="184">
        <v>0.28000000000000003</v>
      </c>
      <c r="P77" s="119">
        <f t="shared" si="1"/>
        <v>4.6050000000000004</v>
      </c>
    </row>
    <row r="78" spans="2:16" x14ac:dyDescent="0.25">
      <c r="B78" s="184">
        <v>2270002018</v>
      </c>
      <c r="C78" s="184">
        <v>50</v>
      </c>
      <c r="D78" s="184">
        <v>75</v>
      </c>
      <c r="E78" s="184">
        <v>8.24</v>
      </c>
      <c r="F78" s="184">
        <v>6.54</v>
      </c>
      <c r="G78" s="184">
        <v>5.3</v>
      </c>
      <c r="H78" s="184">
        <v>4.45</v>
      </c>
      <c r="I78" s="184">
        <v>3.13</v>
      </c>
      <c r="J78" s="184">
        <v>3.13</v>
      </c>
      <c r="K78" s="184">
        <v>3</v>
      </c>
      <c r="L78" s="184">
        <v>3</v>
      </c>
      <c r="M78" s="184">
        <v>3</v>
      </c>
      <c r="N78" s="184">
        <v>0.28000000000000003</v>
      </c>
      <c r="P78" s="119">
        <f t="shared" si="1"/>
        <v>3.0649999999999999</v>
      </c>
    </row>
    <row r="79" spans="2:16" x14ac:dyDescent="0.25">
      <c r="B79" s="184">
        <v>2270002018</v>
      </c>
      <c r="C79" s="184">
        <v>75</v>
      </c>
      <c r="D79" s="184">
        <v>100</v>
      </c>
      <c r="E79" s="184">
        <v>8.24</v>
      </c>
      <c r="F79" s="184">
        <v>6.54</v>
      </c>
      <c r="G79" s="184">
        <v>5.3</v>
      </c>
      <c r="H79" s="184">
        <v>4.45</v>
      </c>
      <c r="I79" s="184">
        <v>3.13</v>
      </c>
      <c r="J79" s="184">
        <v>3.13</v>
      </c>
      <c r="K79" s="184">
        <v>3</v>
      </c>
      <c r="L79" s="184">
        <v>3</v>
      </c>
      <c r="M79" s="184">
        <v>3</v>
      </c>
      <c r="N79" s="184">
        <v>0.28000000000000003</v>
      </c>
      <c r="P79" s="119">
        <f t="shared" si="1"/>
        <v>3.0649999999999999</v>
      </c>
    </row>
    <row r="80" spans="2:16" x14ac:dyDescent="0.25">
      <c r="B80" s="184">
        <v>2270002018</v>
      </c>
      <c r="C80" s="184">
        <v>100</v>
      </c>
      <c r="D80" s="184">
        <v>175</v>
      </c>
      <c r="E80" s="184">
        <v>8.24</v>
      </c>
      <c r="F80" s="184">
        <v>7.94</v>
      </c>
      <c r="G80" s="184">
        <v>5.36</v>
      </c>
      <c r="H80" s="184">
        <v>3.88</v>
      </c>
      <c r="I80" s="184">
        <v>2.61</v>
      </c>
      <c r="J80" s="184">
        <v>2.61</v>
      </c>
      <c r="K80" s="184">
        <v>2.61</v>
      </c>
      <c r="L80" s="184">
        <v>2.5</v>
      </c>
      <c r="M80" s="184">
        <v>2.5</v>
      </c>
      <c r="N80" s="184">
        <v>0.28000000000000003</v>
      </c>
      <c r="P80" s="119">
        <f t="shared" si="1"/>
        <v>2.61</v>
      </c>
    </row>
    <row r="81" spans="2:16" x14ac:dyDescent="0.25">
      <c r="B81" s="184">
        <v>2270002018</v>
      </c>
      <c r="C81" s="184">
        <v>175</v>
      </c>
      <c r="D81" s="184">
        <v>300</v>
      </c>
      <c r="E81" s="184">
        <v>8.24</v>
      </c>
      <c r="F81" s="184">
        <v>7.94</v>
      </c>
      <c r="G81" s="184">
        <v>5.28</v>
      </c>
      <c r="H81" s="184">
        <v>3.79</v>
      </c>
      <c r="I81" s="184">
        <v>2.61</v>
      </c>
      <c r="J81" s="184">
        <v>2.61</v>
      </c>
      <c r="K81" s="184">
        <v>2.61</v>
      </c>
      <c r="L81" s="184">
        <v>2.5</v>
      </c>
      <c r="M81" s="184">
        <v>2.5</v>
      </c>
      <c r="N81" s="184">
        <v>0.28000000000000003</v>
      </c>
      <c r="P81" s="119">
        <f t="shared" si="1"/>
        <v>2.61</v>
      </c>
    </row>
    <row r="82" spans="2:16" x14ac:dyDescent="0.25">
      <c r="B82" s="184">
        <v>2270002018</v>
      </c>
      <c r="C82" s="184">
        <v>300</v>
      </c>
      <c r="D82" s="184">
        <v>600</v>
      </c>
      <c r="E82" s="184">
        <v>8.24</v>
      </c>
      <c r="F82" s="184">
        <v>7.94</v>
      </c>
      <c r="G82" s="184">
        <v>5.7</v>
      </c>
      <c r="H82" s="184">
        <v>4.1100000000000003</v>
      </c>
      <c r="I82" s="184">
        <v>2.61</v>
      </c>
      <c r="J82" s="184">
        <v>2.61</v>
      </c>
      <c r="K82" s="184">
        <v>2.61</v>
      </c>
      <c r="L82" s="184">
        <v>2.5</v>
      </c>
      <c r="M82" s="184">
        <v>2.5</v>
      </c>
      <c r="N82" s="184">
        <v>0.28000000000000003</v>
      </c>
      <c r="P82" s="119">
        <f t="shared" si="1"/>
        <v>2.61</v>
      </c>
    </row>
    <row r="83" spans="2:16" x14ac:dyDescent="0.25">
      <c r="B83" s="184">
        <v>2270002018</v>
      </c>
      <c r="C83" s="184">
        <v>600</v>
      </c>
      <c r="D83" s="184">
        <v>750</v>
      </c>
      <c r="E83" s="184">
        <v>8.24</v>
      </c>
      <c r="F83" s="184">
        <v>7.94</v>
      </c>
      <c r="G83" s="184">
        <v>5.52</v>
      </c>
      <c r="H83" s="184">
        <v>3.88</v>
      </c>
      <c r="I83" s="184">
        <v>2.61</v>
      </c>
      <c r="J83" s="184">
        <v>2.61</v>
      </c>
      <c r="K83" s="184">
        <v>2.61</v>
      </c>
      <c r="L83" s="184">
        <v>2.5</v>
      </c>
      <c r="M83" s="184">
        <v>2.5</v>
      </c>
      <c r="N83" s="184">
        <v>0.28000000000000003</v>
      </c>
      <c r="P83" s="119">
        <f t="shared" si="1"/>
        <v>2.61</v>
      </c>
    </row>
    <row r="84" spans="2:16" x14ac:dyDescent="0.25">
      <c r="B84" s="184">
        <v>2270002018</v>
      </c>
      <c r="C84" s="184">
        <v>750</v>
      </c>
      <c r="D84" s="184">
        <v>9999</v>
      </c>
      <c r="E84" s="184">
        <v>8.24</v>
      </c>
      <c r="F84" s="184">
        <v>7.94</v>
      </c>
      <c r="G84" s="184">
        <v>5.83</v>
      </c>
      <c r="H84" s="184">
        <v>3.88</v>
      </c>
      <c r="I84" s="184">
        <v>3.88</v>
      </c>
      <c r="J84" s="184">
        <v>4.2699999999999996</v>
      </c>
      <c r="K84" s="184">
        <v>4.2699999999999996</v>
      </c>
      <c r="L84" s="184">
        <v>4.0999999999999996</v>
      </c>
      <c r="M84" s="184">
        <v>2.39</v>
      </c>
      <c r="N84" s="184">
        <v>2.39</v>
      </c>
      <c r="P84" s="119">
        <f t="shared" si="1"/>
        <v>4.0749999999999993</v>
      </c>
    </row>
    <row r="85" spans="2:16" x14ac:dyDescent="0.25">
      <c r="B85" s="184">
        <v>2270002021</v>
      </c>
      <c r="C85" s="184">
        <v>0</v>
      </c>
      <c r="D85" s="184">
        <v>11</v>
      </c>
      <c r="E85" s="184">
        <v>9.48</v>
      </c>
      <c r="F85" s="184">
        <v>9.48</v>
      </c>
      <c r="G85" s="184">
        <v>4.96</v>
      </c>
      <c r="H85" s="184">
        <v>4.07</v>
      </c>
      <c r="I85" s="184">
        <v>4.07</v>
      </c>
      <c r="J85" s="184">
        <v>4.07</v>
      </c>
      <c r="K85" s="184">
        <v>4.3</v>
      </c>
      <c r="L85" s="184">
        <v>4.3</v>
      </c>
      <c r="M85" s="184">
        <v>4.3</v>
      </c>
      <c r="N85" s="184">
        <v>0.28000000000000003</v>
      </c>
      <c r="P85" s="119">
        <f t="shared" si="1"/>
        <v>4.1850000000000005</v>
      </c>
    </row>
    <row r="86" spans="2:16" x14ac:dyDescent="0.25">
      <c r="B86" s="184">
        <v>2270002021</v>
      </c>
      <c r="C86" s="184">
        <v>11</v>
      </c>
      <c r="D86" s="184">
        <v>16</v>
      </c>
      <c r="E86" s="184">
        <v>8.0500000000000007</v>
      </c>
      <c r="F86" s="184">
        <v>8.0500000000000007</v>
      </c>
      <c r="G86" s="184">
        <v>4.21</v>
      </c>
      <c r="H86" s="184">
        <v>4.21</v>
      </c>
      <c r="I86" s="184">
        <v>4.21</v>
      </c>
      <c r="J86" s="184">
        <v>4.21</v>
      </c>
      <c r="K86" s="184">
        <v>4.4400000000000004</v>
      </c>
      <c r="L86" s="184">
        <v>4.4400000000000004</v>
      </c>
      <c r="M86" s="184">
        <v>4.4400000000000004</v>
      </c>
      <c r="N86" s="184">
        <v>0.28000000000000003</v>
      </c>
      <c r="P86" s="119">
        <f t="shared" si="1"/>
        <v>4.3250000000000002</v>
      </c>
    </row>
    <row r="87" spans="2:16" x14ac:dyDescent="0.25">
      <c r="B87" s="184">
        <v>2270002021</v>
      </c>
      <c r="C87" s="184">
        <v>16</v>
      </c>
      <c r="D87" s="184">
        <v>25</v>
      </c>
      <c r="E87" s="184">
        <v>8.0500000000000007</v>
      </c>
      <c r="F87" s="184">
        <v>8.0500000000000007</v>
      </c>
      <c r="G87" s="184">
        <v>4.21</v>
      </c>
      <c r="H87" s="184">
        <v>4.21</v>
      </c>
      <c r="I87" s="184">
        <v>4.21</v>
      </c>
      <c r="J87" s="184">
        <v>4.21</v>
      </c>
      <c r="K87" s="184">
        <v>4.4400000000000004</v>
      </c>
      <c r="L87" s="184">
        <v>4.4400000000000004</v>
      </c>
      <c r="M87" s="184">
        <v>4.4400000000000004</v>
      </c>
      <c r="N87" s="184">
        <v>0.28000000000000003</v>
      </c>
      <c r="P87" s="119">
        <f t="shared" si="1"/>
        <v>4.3250000000000002</v>
      </c>
    </row>
    <row r="88" spans="2:16" x14ac:dyDescent="0.25">
      <c r="B88" s="184">
        <v>2270002021</v>
      </c>
      <c r="C88" s="184">
        <v>25</v>
      </c>
      <c r="D88" s="184">
        <v>50</v>
      </c>
      <c r="E88" s="184">
        <v>6.54</v>
      </c>
      <c r="F88" s="184">
        <v>6.54</v>
      </c>
      <c r="G88" s="184">
        <v>4.4800000000000004</v>
      </c>
      <c r="H88" s="184">
        <v>4.4800000000000004</v>
      </c>
      <c r="I88" s="184">
        <v>4.4800000000000004</v>
      </c>
      <c r="J88" s="184">
        <v>4.4800000000000004</v>
      </c>
      <c r="K88" s="184">
        <v>4.7300000000000004</v>
      </c>
      <c r="L88" s="184">
        <v>4.7300000000000004</v>
      </c>
      <c r="M88" s="184">
        <v>3</v>
      </c>
      <c r="N88" s="184">
        <v>0.28000000000000003</v>
      </c>
      <c r="P88" s="119">
        <f t="shared" si="1"/>
        <v>4.6050000000000004</v>
      </c>
    </row>
    <row r="89" spans="2:16" x14ac:dyDescent="0.25">
      <c r="B89" s="184">
        <v>2270002021</v>
      </c>
      <c r="C89" s="184">
        <v>50</v>
      </c>
      <c r="D89" s="184">
        <v>75</v>
      </c>
      <c r="E89" s="184">
        <v>10.43</v>
      </c>
      <c r="F89" s="184">
        <v>6.54</v>
      </c>
      <c r="G89" s="184">
        <v>5.3</v>
      </c>
      <c r="H89" s="184">
        <v>4.45</v>
      </c>
      <c r="I89" s="184">
        <v>3.13</v>
      </c>
      <c r="J89" s="184">
        <v>3.13</v>
      </c>
      <c r="K89" s="184">
        <v>3</v>
      </c>
      <c r="L89" s="184">
        <v>3</v>
      </c>
      <c r="M89" s="184">
        <v>3</v>
      </c>
      <c r="N89" s="184">
        <v>0.28000000000000003</v>
      </c>
      <c r="P89" s="119">
        <f t="shared" si="1"/>
        <v>3.0649999999999999</v>
      </c>
    </row>
    <row r="90" spans="2:16" x14ac:dyDescent="0.25">
      <c r="B90" s="184">
        <v>2270002021</v>
      </c>
      <c r="C90" s="184">
        <v>75</v>
      </c>
      <c r="D90" s="184">
        <v>100</v>
      </c>
      <c r="E90" s="184">
        <v>10.43</v>
      </c>
      <c r="F90" s="184">
        <v>6.54</v>
      </c>
      <c r="G90" s="184">
        <v>5.3</v>
      </c>
      <c r="H90" s="184">
        <v>4.45</v>
      </c>
      <c r="I90" s="184">
        <v>3.13</v>
      </c>
      <c r="J90" s="184">
        <v>3.13</v>
      </c>
      <c r="K90" s="184">
        <v>3</v>
      </c>
      <c r="L90" s="184">
        <v>3</v>
      </c>
      <c r="M90" s="184">
        <v>3</v>
      </c>
      <c r="N90" s="184">
        <v>0.28000000000000003</v>
      </c>
      <c r="P90" s="119">
        <f t="shared" si="1"/>
        <v>3.0649999999999999</v>
      </c>
    </row>
    <row r="91" spans="2:16" x14ac:dyDescent="0.25">
      <c r="B91" s="184">
        <v>2270002021</v>
      </c>
      <c r="C91" s="184">
        <v>100</v>
      </c>
      <c r="D91" s="184">
        <v>175</v>
      </c>
      <c r="E91" s="184">
        <v>10.43</v>
      </c>
      <c r="F91" s="184">
        <v>7.94</v>
      </c>
      <c r="G91" s="184">
        <v>5.36</v>
      </c>
      <c r="H91" s="184">
        <v>3.88</v>
      </c>
      <c r="I91" s="184">
        <v>2.61</v>
      </c>
      <c r="J91" s="184">
        <v>2.61</v>
      </c>
      <c r="K91" s="184">
        <v>2.61</v>
      </c>
      <c r="L91" s="184">
        <v>2.5</v>
      </c>
      <c r="M91" s="184">
        <v>2.5</v>
      </c>
      <c r="N91" s="184">
        <v>0.28000000000000003</v>
      </c>
      <c r="P91" s="119">
        <f t="shared" si="1"/>
        <v>2.61</v>
      </c>
    </row>
    <row r="92" spans="2:16" x14ac:dyDescent="0.25">
      <c r="B92" s="184">
        <v>2270002021</v>
      </c>
      <c r="C92" s="184">
        <v>175</v>
      </c>
      <c r="D92" s="184">
        <v>300</v>
      </c>
      <c r="E92" s="184">
        <v>10.43</v>
      </c>
      <c r="F92" s="184">
        <v>7.94</v>
      </c>
      <c r="G92" s="184">
        <v>5.28</v>
      </c>
      <c r="H92" s="184">
        <v>3.79</v>
      </c>
      <c r="I92" s="184">
        <v>2.61</v>
      </c>
      <c r="J92" s="184">
        <v>2.61</v>
      </c>
      <c r="K92" s="184">
        <v>2.61</v>
      </c>
      <c r="L92" s="184">
        <v>2.5</v>
      </c>
      <c r="M92" s="184">
        <v>2.5</v>
      </c>
      <c r="N92" s="184">
        <v>0.28000000000000003</v>
      </c>
      <c r="P92" s="119">
        <f t="shared" si="1"/>
        <v>2.61</v>
      </c>
    </row>
    <row r="93" spans="2:16" x14ac:dyDescent="0.25">
      <c r="B93" s="184">
        <v>2270002021</v>
      </c>
      <c r="C93" s="184">
        <v>300</v>
      </c>
      <c r="D93" s="184">
        <v>600</v>
      </c>
      <c r="E93" s="184">
        <v>10.43</v>
      </c>
      <c r="F93" s="184">
        <v>7.94</v>
      </c>
      <c r="G93" s="184">
        <v>5.7</v>
      </c>
      <c r="H93" s="184">
        <v>4.1100000000000003</v>
      </c>
      <c r="I93" s="184">
        <v>2.61</v>
      </c>
      <c r="J93" s="184">
        <v>2.61</v>
      </c>
      <c r="K93" s="184">
        <v>2.61</v>
      </c>
      <c r="L93" s="184">
        <v>2.5</v>
      </c>
      <c r="M93" s="184">
        <v>2.5</v>
      </c>
      <c r="N93" s="184">
        <v>0.28000000000000003</v>
      </c>
      <c r="P93" s="119">
        <f t="shared" si="1"/>
        <v>2.61</v>
      </c>
    </row>
    <row r="94" spans="2:16" x14ac:dyDescent="0.25">
      <c r="B94" s="184">
        <v>2270002021</v>
      </c>
      <c r="C94" s="184">
        <v>600</v>
      </c>
      <c r="D94" s="184">
        <v>750</v>
      </c>
      <c r="E94" s="184">
        <v>10.43</v>
      </c>
      <c r="F94" s="184">
        <v>7.94</v>
      </c>
      <c r="G94" s="184">
        <v>5.52</v>
      </c>
      <c r="H94" s="184">
        <v>3.88</v>
      </c>
      <c r="I94" s="184">
        <v>2.61</v>
      </c>
      <c r="J94" s="184">
        <v>2.61</v>
      </c>
      <c r="K94" s="184">
        <v>2.61</v>
      </c>
      <c r="L94" s="184">
        <v>2.5</v>
      </c>
      <c r="M94" s="184">
        <v>2.5</v>
      </c>
      <c r="N94" s="184">
        <v>0.28000000000000003</v>
      </c>
      <c r="P94" s="119">
        <f t="shared" si="1"/>
        <v>2.61</v>
      </c>
    </row>
    <row r="95" spans="2:16" x14ac:dyDescent="0.25">
      <c r="B95" s="184">
        <v>2270002021</v>
      </c>
      <c r="C95" s="184">
        <v>750</v>
      </c>
      <c r="D95" s="184">
        <v>9999</v>
      </c>
      <c r="E95" s="184">
        <v>10.43</v>
      </c>
      <c r="F95" s="184">
        <v>7.94</v>
      </c>
      <c r="G95" s="184">
        <v>5.83</v>
      </c>
      <c r="H95" s="184">
        <v>3.88</v>
      </c>
      <c r="I95" s="184">
        <v>3.88</v>
      </c>
      <c r="J95" s="184">
        <v>4.2699999999999996</v>
      </c>
      <c r="K95" s="184">
        <v>4.2699999999999996</v>
      </c>
      <c r="L95" s="184">
        <v>4.0999999999999996</v>
      </c>
      <c r="M95" s="184">
        <v>2.39</v>
      </c>
      <c r="N95" s="184">
        <v>2.39</v>
      </c>
      <c r="P95" s="119">
        <f t="shared" si="1"/>
        <v>4.0749999999999993</v>
      </c>
    </row>
    <row r="96" spans="2:16" x14ac:dyDescent="0.25">
      <c r="B96" s="184">
        <v>2270002024</v>
      </c>
      <c r="C96" s="184">
        <v>0</v>
      </c>
      <c r="D96" s="184">
        <v>11</v>
      </c>
      <c r="E96" s="184">
        <v>9.48</v>
      </c>
      <c r="F96" s="184">
        <v>9.48</v>
      </c>
      <c r="G96" s="184">
        <v>4.96</v>
      </c>
      <c r="H96" s="184">
        <v>4.07</v>
      </c>
      <c r="I96" s="184">
        <v>4.07</v>
      </c>
      <c r="J96" s="184">
        <v>4.07</v>
      </c>
      <c r="K96" s="184">
        <v>4.3</v>
      </c>
      <c r="L96" s="184">
        <v>4.3</v>
      </c>
      <c r="M96" s="184">
        <v>4.3</v>
      </c>
      <c r="N96" s="184">
        <v>0.28000000000000003</v>
      </c>
      <c r="P96" s="119">
        <f t="shared" si="1"/>
        <v>4.1850000000000005</v>
      </c>
    </row>
    <row r="97" spans="2:16" x14ac:dyDescent="0.25">
      <c r="B97" s="184">
        <v>2270002024</v>
      </c>
      <c r="C97" s="184">
        <v>11</v>
      </c>
      <c r="D97" s="184">
        <v>16</v>
      </c>
      <c r="E97" s="184">
        <v>8.0500000000000007</v>
      </c>
      <c r="F97" s="184">
        <v>8.0500000000000007</v>
      </c>
      <c r="G97" s="184">
        <v>4.21</v>
      </c>
      <c r="H97" s="184">
        <v>4.21</v>
      </c>
      <c r="I97" s="184">
        <v>4.21</v>
      </c>
      <c r="J97" s="184">
        <v>4.21</v>
      </c>
      <c r="K97" s="184">
        <v>4.4400000000000004</v>
      </c>
      <c r="L97" s="184">
        <v>4.4400000000000004</v>
      </c>
      <c r="M97" s="184">
        <v>4.4400000000000004</v>
      </c>
      <c r="N97" s="184">
        <v>0.28000000000000003</v>
      </c>
      <c r="P97" s="119">
        <f t="shared" si="1"/>
        <v>4.3250000000000002</v>
      </c>
    </row>
    <row r="98" spans="2:16" x14ac:dyDescent="0.25">
      <c r="B98" s="184">
        <v>2270002024</v>
      </c>
      <c r="C98" s="184">
        <v>16</v>
      </c>
      <c r="D98" s="184">
        <v>25</v>
      </c>
      <c r="E98" s="184">
        <v>8.0500000000000007</v>
      </c>
      <c r="F98" s="184">
        <v>8.0500000000000007</v>
      </c>
      <c r="G98" s="184">
        <v>4.21</v>
      </c>
      <c r="H98" s="184">
        <v>4.21</v>
      </c>
      <c r="I98" s="184">
        <v>4.21</v>
      </c>
      <c r="J98" s="184">
        <v>4.21</v>
      </c>
      <c r="K98" s="184">
        <v>4.4400000000000004</v>
      </c>
      <c r="L98" s="184">
        <v>4.4400000000000004</v>
      </c>
      <c r="M98" s="184">
        <v>4.4400000000000004</v>
      </c>
      <c r="N98" s="184">
        <v>0.28000000000000003</v>
      </c>
      <c r="P98" s="119">
        <f t="shared" si="1"/>
        <v>4.3250000000000002</v>
      </c>
    </row>
    <row r="99" spans="2:16" x14ac:dyDescent="0.25">
      <c r="B99" s="184">
        <v>2270002024</v>
      </c>
      <c r="C99" s="184">
        <v>25</v>
      </c>
      <c r="D99" s="184">
        <v>50</v>
      </c>
      <c r="E99" s="184">
        <v>6.54</v>
      </c>
      <c r="F99" s="184">
        <v>6.54</v>
      </c>
      <c r="G99" s="184">
        <v>4.4800000000000004</v>
      </c>
      <c r="H99" s="184">
        <v>4.4800000000000004</v>
      </c>
      <c r="I99" s="184">
        <v>4.4800000000000004</v>
      </c>
      <c r="J99" s="184">
        <v>4.4800000000000004</v>
      </c>
      <c r="K99" s="184">
        <v>4.7300000000000004</v>
      </c>
      <c r="L99" s="184">
        <v>4.7300000000000004</v>
      </c>
      <c r="M99" s="184">
        <v>3</v>
      </c>
      <c r="N99" s="184">
        <v>0.28000000000000003</v>
      </c>
      <c r="P99" s="119">
        <f t="shared" si="1"/>
        <v>4.6050000000000004</v>
      </c>
    </row>
    <row r="100" spans="2:16" x14ac:dyDescent="0.25">
      <c r="B100" s="184">
        <v>2270002024</v>
      </c>
      <c r="C100" s="184">
        <v>50</v>
      </c>
      <c r="D100" s="184">
        <v>75</v>
      </c>
      <c r="E100" s="184">
        <v>10.43</v>
      </c>
      <c r="F100" s="184">
        <v>6.54</v>
      </c>
      <c r="G100" s="184">
        <v>5.3</v>
      </c>
      <c r="H100" s="184">
        <v>4.45</v>
      </c>
      <c r="I100" s="184">
        <v>3.13</v>
      </c>
      <c r="J100" s="184">
        <v>3.13</v>
      </c>
      <c r="K100" s="184">
        <v>3</v>
      </c>
      <c r="L100" s="184">
        <v>3</v>
      </c>
      <c r="M100" s="184">
        <v>3</v>
      </c>
      <c r="N100" s="184">
        <v>0.28000000000000003</v>
      </c>
      <c r="P100" s="119">
        <f t="shared" si="1"/>
        <v>3.0649999999999999</v>
      </c>
    </row>
    <row r="101" spans="2:16" x14ac:dyDescent="0.25">
      <c r="B101" s="184">
        <v>2270002024</v>
      </c>
      <c r="C101" s="184">
        <v>75</v>
      </c>
      <c r="D101" s="184">
        <v>100</v>
      </c>
      <c r="E101" s="184">
        <v>10.43</v>
      </c>
      <c r="F101" s="184">
        <v>6.54</v>
      </c>
      <c r="G101" s="184">
        <v>5.3</v>
      </c>
      <c r="H101" s="184">
        <v>4.45</v>
      </c>
      <c r="I101" s="184">
        <v>3.13</v>
      </c>
      <c r="J101" s="184">
        <v>3.13</v>
      </c>
      <c r="K101" s="184">
        <v>3</v>
      </c>
      <c r="L101" s="184">
        <v>3</v>
      </c>
      <c r="M101" s="184">
        <v>3</v>
      </c>
      <c r="N101" s="184">
        <v>0.28000000000000003</v>
      </c>
      <c r="P101" s="119">
        <f t="shared" si="1"/>
        <v>3.0649999999999999</v>
      </c>
    </row>
    <row r="102" spans="2:16" x14ac:dyDescent="0.25">
      <c r="B102" s="184">
        <v>2270002024</v>
      </c>
      <c r="C102" s="184">
        <v>100</v>
      </c>
      <c r="D102" s="184">
        <v>175</v>
      </c>
      <c r="E102" s="184">
        <v>10.43</v>
      </c>
      <c r="F102" s="184">
        <v>7.94</v>
      </c>
      <c r="G102" s="184">
        <v>5.36</v>
      </c>
      <c r="H102" s="184">
        <v>3.88</v>
      </c>
      <c r="I102" s="184">
        <v>2.61</v>
      </c>
      <c r="J102" s="184">
        <v>2.61</v>
      </c>
      <c r="K102" s="184">
        <v>2.61</v>
      </c>
      <c r="L102" s="184">
        <v>2.5</v>
      </c>
      <c r="M102" s="184">
        <v>2.5</v>
      </c>
      <c r="N102" s="184">
        <v>0.28000000000000003</v>
      </c>
      <c r="P102" s="119">
        <f t="shared" si="1"/>
        <v>2.61</v>
      </c>
    </row>
    <row r="103" spans="2:16" x14ac:dyDescent="0.25">
      <c r="B103" s="184">
        <v>2270002024</v>
      </c>
      <c r="C103" s="184">
        <v>175</v>
      </c>
      <c r="D103" s="184">
        <v>300</v>
      </c>
      <c r="E103" s="184">
        <v>10.43</v>
      </c>
      <c r="F103" s="184">
        <v>7.94</v>
      </c>
      <c r="G103" s="184">
        <v>5.28</v>
      </c>
      <c r="H103" s="184">
        <v>3.79</v>
      </c>
      <c r="I103" s="184">
        <v>2.61</v>
      </c>
      <c r="J103" s="184">
        <v>2.61</v>
      </c>
      <c r="K103" s="184">
        <v>2.61</v>
      </c>
      <c r="L103" s="184">
        <v>2.5</v>
      </c>
      <c r="M103" s="184">
        <v>2.5</v>
      </c>
      <c r="N103" s="184">
        <v>0.28000000000000003</v>
      </c>
      <c r="P103" s="119">
        <f t="shared" si="1"/>
        <v>2.61</v>
      </c>
    </row>
    <row r="104" spans="2:16" x14ac:dyDescent="0.25">
      <c r="B104" s="184">
        <v>2270002024</v>
      </c>
      <c r="C104" s="184">
        <v>300</v>
      </c>
      <c r="D104" s="184">
        <v>600</v>
      </c>
      <c r="E104" s="184">
        <v>10.43</v>
      </c>
      <c r="F104" s="184">
        <v>7.94</v>
      </c>
      <c r="G104" s="184">
        <v>5.7</v>
      </c>
      <c r="H104" s="184">
        <v>4.1100000000000003</v>
      </c>
      <c r="I104" s="184">
        <v>2.61</v>
      </c>
      <c r="J104" s="184">
        <v>2.61</v>
      </c>
      <c r="K104" s="184">
        <v>2.61</v>
      </c>
      <c r="L104" s="184">
        <v>2.5</v>
      </c>
      <c r="M104" s="184">
        <v>2.5</v>
      </c>
      <c r="N104" s="184">
        <v>0.28000000000000003</v>
      </c>
      <c r="P104" s="119">
        <f t="shared" si="1"/>
        <v>2.61</v>
      </c>
    </row>
    <row r="105" spans="2:16" x14ac:dyDescent="0.25">
      <c r="B105" s="184">
        <v>2270002024</v>
      </c>
      <c r="C105" s="184">
        <v>600</v>
      </c>
      <c r="D105" s="184">
        <v>750</v>
      </c>
      <c r="E105" s="184">
        <v>10.43</v>
      </c>
      <c r="F105" s="184">
        <v>7.94</v>
      </c>
      <c r="G105" s="184">
        <v>5.52</v>
      </c>
      <c r="H105" s="184">
        <v>3.88</v>
      </c>
      <c r="I105" s="184">
        <v>2.61</v>
      </c>
      <c r="J105" s="184">
        <v>2.61</v>
      </c>
      <c r="K105" s="184">
        <v>2.61</v>
      </c>
      <c r="L105" s="184">
        <v>2.5</v>
      </c>
      <c r="M105" s="184">
        <v>2.5</v>
      </c>
      <c r="N105" s="184">
        <v>0.28000000000000003</v>
      </c>
      <c r="P105" s="119">
        <f t="shared" si="1"/>
        <v>2.61</v>
      </c>
    </row>
    <row r="106" spans="2:16" x14ac:dyDescent="0.25">
      <c r="B106" s="184">
        <v>2270002024</v>
      </c>
      <c r="C106" s="184">
        <v>750</v>
      </c>
      <c r="D106" s="184">
        <v>9999</v>
      </c>
      <c r="E106" s="184">
        <v>10.43</v>
      </c>
      <c r="F106" s="184">
        <v>7.94</v>
      </c>
      <c r="G106" s="184">
        <v>5.83</v>
      </c>
      <c r="H106" s="184">
        <v>3.88</v>
      </c>
      <c r="I106" s="184">
        <v>3.88</v>
      </c>
      <c r="J106" s="184">
        <v>4.2699999999999996</v>
      </c>
      <c r="K106" s="184">
        <v>4.2699999999999996</v>
      </c>
      <c r="L106" s="184">
        <v>4.0999999999999996</v>
      </c>
      <c r="M106" s="184">
        <v>2.39</v>
      </c>
      <c r="N106" s="184">
        <v>2.39</v>
      </c>
      <c r="P106" s="119">
        <f t="shared" si="1"/>
        <v>4.0749999999999993</v>
      </c>
    </row>
    <row r="107" spans="2:16" x14ac:dyDescent="0.25">
      <c r="B107" s="184">
        <v>2270002027</v>
      </c>
      <c r="C107" s="184">
        <v>0</v>
      </c>
      <c r="D107" s="184">
        <v>11</v>
      </c>
      <c r="E107" s="184">
        <v>10</v>
      </c>
      <c r="F107" s="184">
        <v>10</v>
      </c>
      <c r="G107" s="184">
        <v>5.23</v>
      </c>
      <c r="H107" s="184">
        <v>4.3</v>
      </c>
      <c r="I107" s="184">
        <v>4.3</v>
      </c>
      <c r="J107" s="184">
        <v>4.3</v>
      </c>
      <c r="K107" s="184">
        <v>4.3</v>
      </c>
      <c r="L107" s="184">
        <v>4.3</v>
      </c>
      <c r="M107" s="184">
        <v>4.3</v>
      </c>
      <c r="N107" s="184">
        <v>0.28000000000000003</v>
      </c>
      <c r="P107" s="119">
        <f t="shared" si="1"/>
        <v>4.3</v>
      </c>
    </row>
    <row r="108" spans="2:16" x14ac:dyDescent="0.25">
      <c r="B108" s="184">
        <v>2270002027</v>
      </c>
      <c r="C108" s="184">
        <v>11</v>
      </c>
      <c r="D108" s="184">
        <v>16</v>
      </c>
      <c r="E108" s="184">
        <v>8.5</v>
      </c>
      <c r="F108" s="184">
        <v>8.5</v>
      </c>
      <c r="G108" s="184">
        <v>4.4400000000000004</v>
      </c>
      <c r="H108" s="184">
        <v>4.4400000000000004</v>
      </c>
      <c r="I108" s="184">
        <v>4.4400000000000004</v>
      </c>
      <c r="J108" s="184">
        <v>4.4400000000000004</v>
      </c>
      <c r="K108" s="184">
        <v>4.4400000000000004</v>
      </c>
      <c r="L108" s="184">
        <v>4.4400000000000004</v>
      </c>
      <c r="M108" s="184">
        <v>4.4400000000000004</v>
      </c>
      <c r="N108" s="184">
        <v>0.28000000000000003</v>
      </c>
      <c r="P108" s="119">
        <f t="shared" si="1"/>
        <v>4.4400000000000004</v>
      </c>
    </row>
    <row r="109" spans="2:16" x14ac:dyDescent="0.25">
      <c r="B109" s="184">
        <v>2270002027</v>
      </c>
      <c r="C109" s="184">
        <v>16</v>
      </c>
      <c r="D109" s="184">
        <v>25</v>
      </c>
      <c r="E109" s="184">
        <v>8.5</v>
      </c>
      <c r="F109" s="184">
        <v>8.5</v>
      </c>
      <c r="G109" s="184">
        <v>4.4400000000000004</v>
      </c>
      <c r="H109" s="184">
        <v>4.4400000000000004</v>
      </c>
      <c r="I109" s="184">
        <v>4.4400000000000004</v>
      </c>
      <c r="J109" s="184">
        <v>4.4400000000000004</v>
      </c>
      <c r="K109" s="184">
        <v>4.4400000000000004</v>
      </c>
      <c r="L109" s="184">
        <v>4.4400000000000004</v>
      </c>
      <c r="M109" s="184">
        <v>4.4400000000000004</v>
      </c>
      <c r="N109" s="184">
        <v>0.28000000000000003</v>
      </c>
      <c r="P109" s="119">
        <f t="shared" si="1"/>
        <v>4.4400000000000004</v>
      </c>
    </row>
    <row r="110" spans="2:16" x14ac:dyDescent="0.25">
      <c r="B110" s="184">
        <v>2270002027</v>
      </c>
      <c r="C110" s="184">
        <v>25</v>
      </c>
      <c r="D110" s="184">
        <v>50</v>
      </c>
      <c r="E110" s="184">
        <v>6.9</v>
      </c>
      <c r="F110" s="184">
        <v>6.9</v>
      </c>
      <c r="G110" s="184">
        <v>4.7300000000000004</v>
      </c>
      <c r="H110" s="184">
        <v>4.7300000000000004</v>
      </c>
      <c r="I110" s="184">
        <v>4.7300000000000004</v>
      </c>
      <c r="J110" s="184">
        <v>4.7300000000000004</v>
      </c>
      <c r="K110" s="184">
        <v>4.7300000000000004</v>
      </c>
      <c r="L110" s="184">
        <v>4.7300000000000004</v>
      </c>
      <c r="M110" s="184">
        <v>3</v>
      </c>
      <c r="N110" s="184">
        <v>0.28000000000000003</v>
      </c>
      <c r="P110" s="119">
        <f t="shared" si="1"/>
        <v>4.7300000000000004</v>
      </c>
    </row>
    <row r="111" spans="2:16" x14ac:dyDescent="0.25">
      <c r="B111" s="184">
        <v>2270002027</v>
      </c>
      <c r="C111" s="184">
        <v>50</v>
      </c>
      <c r="D111" s="184">
        <v>75</v>
      </c>
      <c r="E111" s="184">
        <v>8</v>
      </c>
      <c r="F111" s="184">
        <v>6.9</v>
      </c>
      <c r="G111" s="184">
        <v>5.6</v>
      </c>
      <c r="H111" s="184">
        <v>4.7</v>
      </c>
      <c r="I111" s="184">
        <v>3</v>
      </c>
      <c r="J111" s="184">
        <v>3</v>
      </c>
      <c r="K111" s="184">
        <v>3</v>
      </c>
      <c r="L111" s="184">
        <v>3</v>
      </c>
      <c r="M111" s="184">
        <v>3</v>
      </c>
      <c r="N111" s="184">
        <v>0.28000000000000003</v>
      </c>
      <c r="P111" s="119">
        <f t="shared" si="1"/>
        <v>3</v>
      </c>
    </row>
    <row r="112" spans="2:16" x14ac:dyDescent="0.25">
      <c r="B112" s="184">
        <v>2270002027</v>
      </c>
      <c r="C112" s="184">
        <v>75</v>
      </c>
      <c r="D112" s="184">
        <v>100</v>
      </c>
      <c r="E112" s="184">
        <v>8</v>
      </c>
      <c r="F112" s="184">
        <v>6.9</v>
      </c>
      <c r="G112" s="184">
        <v>5.6</v>
      </c>
      <c r="H112" s="184">
        <v>4.7</v>
      </c>
      <c r="I112" s="184">
        <v>3</v>
      </c>
      <c r="J112" s="184">
        <v>3</v>
      </c>
      <c r="K112" s="184">
        <v>3</v>
      </c>
      <c r="L112" s="184">
        <v>3</v>
      </c>
      <c r="M112" s="184">
        <v>3</v>
      </c>
      <c r="N112" s="184">
        <v>0.28000000000000003</v>
      </c>
      <c r="P112" s="119">
        <f t="shared" si="1"/>
        <v>3</v>
      </c>
    </row>
    <row r="113" spans="2:16" x14ac:dyDescent="0.25">
      <c r="B113" s="184">
        <v>2270002027</v>
      </c>
      <c r="C113" s="184">
        <v>100</v>
      </c>
      <c r="D113" s="184">
        <v>175</v>
      </c>
      <c r="E113" s="184">
        <v>8</v>
      </c>
      <c r="F113" s="184">
        <v>8.3800000000000008</v>
      </c>
      <c r="G113" s="184">
        <v>5.65</v>
      </c>
      <c r="H113" s="184">
        <v>4.0999999999999996</v>
      </c>
      <c r="I113" s="184">
        <v>2.5</v>
      </c>
      <c r="J113" s="184">
        <v>2.5</v>
      </c>
      <c r="K113" s="184">
        <v>2.5</v>
      </c>
      <c r="L113" s="184">
        <v>2.5</v>
      </c>
      <c r="M113" s="184">
        <v>2.5</v>
      </c>
      <c r="N113" s="184">
        <v>0.28000000000000003</v>
      </c>
      <c r="P113" s="119">
        <f t="shared" si="1"/>
        <v>2.5</v>
      </c>
    </row>
    <row r="114" spans="2:16" x14ac:dyDescent="0.25">
      <c r="B114" s="184">
        <v>2270002027</v>
      </c>
      <c r="C114" s="184">
        <v>175</v>
      </c>
      <c r="D114" s="184">
        <v>300</v>
      </c>
      <c r="E114" s="184">
        <v>8</v>
      </c>
      <c r="F114" s="184">
        <v>8.3800000000000008</v>
      </c>
      <c r="G114" s="184">
        <v>5.58</v>
      </c>
      <c r="H114" s="184">
        <v>4</v>
      </c>
      <c r="I114" s="184">
        <v>2.5</v>
      </c>
      <c r="J114" s="184">
        <v>2.5</v>
      </c>
      <c r="K114" s="184">
        <v>2.5</v>
      </c>
      <c r="L114" s="184">
        <v>2.5</v>
      </c>
      <c r="M114" s="184">
        <v>2.5</v>
      </c>
      <c r="N114" s="184">
        <v>0.28000000000000003</v>
      </c>
      <c r="P114" s="119">
        <f t="shared" si="1"/>
        <v>2.5</v>
      </c>
    </row>
    <row r="115" spans="2:16" x14ac:dyDescent="0.25">
      <c r="B115" s="184">
        <v>2270002027</v>
      </c>
      <c r="C115" s="184">
        <v>300</v>
      </c>
      <c r="D115" s="184">
        <v>600</v>
      </c>
      <c r="E115" s="184">
        <v>8</v>
      </c>
      <c r="F115" s="184">
        <v>8.3800000000000008</v>
      </c>
      <c r="G115" s="184">
        <v>6.02</v>
      </c>
      <c r="H115" s="184">
        <v>4.34</v>
      </c>
      <c r="I115" s="184">
        <v>2.5</v>
      </c>
      <c r="J115" s="184">
        <v>2.5</v>
      </c>
      <c r="K115" s="184">
        <v>2.5</v>
      </c>
      <c r="L115" s="184">
        <v>2.5</v>
      </c>
      <c r="M115" s="184">
        <v>2.5</v>
      </c>
      <c r="N115" s="184">
        <v>0.28000000000000003</v>
      </c>
      <c r="P115" s="119">
        <f t="shared" si="1"/>
        <v>2.5</v>
      </c>
    </row>
    <row r="116" spans="2:16" x14ac:dyDescent="0.25">
      <c r="B116" s="184">
        <v>2270002027</v>
      </c>
      <c r="C116" s="184">
        <v>600</v>
      </c>
      <c r="D116" s="184">
        <v>750</v>
      </c>
      <c r="E116" s="184">
        <v>8</v>
      </c>
      <c r="F116" s="184">
        <v>8.3800000000000008</v>
      </c>
      <c r="G116" s="184">
        <v>5.82</v>
      </c>
      <c r="H116" s="184">
        <v>4.0999999999999996</v>
      </c>
      <c r="I116" s="184">
        <v>2.5</v>
      </c>
      <c r="J116" s="184">
        <v>2.5</v>
      </c>
      <c r="K116" s="184">
        <v>2.5</v>
      </c>
      <c r="L116" s="184">
        <v>2.5</v>
      </c>
      <c r="M116" s="184">
        <v>2.5</v>
      </c>
      <c r="N116" s="184">
        <v>0.28000000000000003</v>
      </c>
      <c r="P116" s="119">
        <f t="shared" si="1"/>
        <v>2.5</v>
      </c>
    </row>
    <row r="117" spans="2:16" x14ac:dyDescent="0.25">
      <c r="B117" s="184">
        <v>2270002027</v>
      </c>
      <c r="C117" s="184">
        <v>750</v>
      </c>
      <c r="D117" s="184">
        <v>9999</v>
      </c>
      <c r="E117" s="184">
        <v>8</v>
      </c>
      <c r="F117" s="184">
        <v>8.3800000000000008</v>
      </c>
      <c r="G117" s="184">
        <v>6.15</v>
      </c>
      <c r="H117" s="184">
        <v>4.0999999999999996</v>
      </c>
      <c r="I117" s="184">
        <v>4.0999999999999996</v>
      </c>
      <c r="J117" s="184">
        <v>4.0999999999999996</v>
      </c>
      <c r="K117" s="184">
        <v>4.0999999999999996</v>
      </c>
      <c r="L117" s="184">
        <v>4.0999999999999996</v>
      </c>
      <c r="M117" s="184">
        <v>2.39</v>
      </c>
      <c r="N117" s="184">
        <v>2.39</v>
      </c>
      <c r="P117" s="119">
        <f t="shared" si="1"/>
        <v>4.0999999999999996</v>
      </c>
    </row>
    <row r="118" spans="2:16" x14ac:dyDescent="0.25">
      <c r="B118" s="184">
        <v>2270002030</v>
      </c>
      <c r="C118" s="184">
        <v>0</v>
      </c>
      <c r="D118" s="184">
        <v>11</v>
      </c>
      <c r="E118" s="184">
        <v>9.48</v>
      </c>
      <c r="F118" s="184">
        <v>9.48</v>
      </c>
      <c r="G118" s="184">
        <v>4.96</v>
      </c>
      <c r="H118" s="184">
        <v>4.07</v>
      </c>
      <c r="I118" s="184">
        <v>4.07</v>
      </c>
      <c r="J118" s="184">
        <v>4.07</v>
      </c>
      <c r="K118" s="184">
        <v>4.3</v>
      </c>
      <c r="L118" s="184">
        <v>4.3</v>
      </c>
      <c r="M118" s="184">
        <v>4.3</v>
      </c>
      <c r="N118" s="184">
        <v>0.28000000000000003</v>
      </c>
      <c r="P118" s="119">
        <f t="shared" si="1"/>
        <v>4.1850000000000005</v>
      </c>
    </row>
    <row r="119" spans="2:16" x14ac:dyDescent="0.25">
      <c r="B119" s="184">
        <v>2270002030</v>
      </c>
      <c r="C119" s="184">
        <v>11</v>
      </c>
      <c r="D119" s="184">
        <v>16</v>
      </c>
      <c r="E119" s="184">
        <v>8.0500000000000007</v>
      </c>
      <c r="F119" s="184">
        <v>8.0500000000000007</v>
      </c>
      <c r="G119" s="184">
        <v>4.21</v>
      </c>
      <c r="H119" s="184">
        <v>4.21</v>
      </c>
      <c r="I119" s="184">
        <v>4.21</v>
      </c>
      <c r="J119" s="184">
        <v>4.21</v>
      </c>
      <c r="K119" s="184">
        <v>4.4400000000000004</v>
      </c>
      <c r="L119" s="184">
        <v>4.4400000000000004</v>
      </c>
      <c r="M119" s="184">
        <v>4.4400000000000004</v>
      </c>
      <c r="N119" s="184">
        <v>0.28000000000000003</v>
      </c>
      <c r="P119" s="119">
        <f t="shared" si="1"/>
        <v>4.3250000000000002</v>
      </c>
    </row>
    <row r="120" spans="2:16" x14ac:dyDescent="0.25">
      <c r="B120" s="184">
        <v>2270002030</v>
      </c>
      <c r="C120" s="184">
        <v>16</v>
      </c>
      <c r="D120" s="184">
        <v>25</v>
      </c>
      <c r="E120" s="184">
        <v>8.0500000000000007</v>
      </c>
      <c r="F120" s="184">
        <v>8.0500000000000007</v>
      </c>
      <c r="G120" s="184">
        <v>4.21</v>
      </c>
      <c r="H120" s="184">
        <v>4.21</v>
      </c>
      <c r="I120" s="184">
        <v>4.21</v>
      </c>
      <c r="J120" s="184">
        <v>4.21</v>
      </c>
      <c r="K120" s="184">
        <v>4.4400000000000004</v>
      </c>
      <c r="L120" s="184">
        <v>4.4400000000000004</v>
      </c>
      <c r="M120" s="184">
        <v>4.4400000000000004</v>
      </c>
      <c r="N120" s="184">
        <v>0.28000000000000003</v>
      </c>
      <c r="P120" s="119">
        <f t="shared" si="1"/>
        <v>4.3250000000000002</v>
      </c>
    </row>
    <row r="121" spans="2:16" x14ac:dyDescent="0.25">
      <c r="B121" s="184">
        <v>2270002030</v>
      </c>
      <c r="C121" s="184">
        <v>25</v>
      </c>
      <c r="D121" s="184">
        <v>50</v>
      </c>
      <c r="E121" s="184">
        <v>6.54</v>
      </c>
      <c r="F121" s="184">
        <v>6.54</v>
      </c>
      <c r="G121" s="184">
        <v>4.4800000000000004</v>
      </c>
      <c r="H121" s="184">
        <v>4.4800000000000004</v>
      </c>
      <c r="I121" s="184">
        <v>4.4800000000000004</v>
      </c>
      <c r="J121" s="184">
        <v>4.4800000000000004</v>
      </c>
      <c r="K121" s="184">
        <v>4.7300000000000004</v>
      </c>
      <c r="L121" s="184">
        <v>4.7300000000000004</v>
      </c>
      <c r="M121" s="184">
        <v>3</v>
      </c>
      <c r="N121" s="184">
        <v>0.28000000000000003</v>
      </c>
      <c r="P121" s="119">
        <f t="shared" si="1"/>
        <v>4.6050000000000004</v>
      </c>
    </row>
    <row r="122" spans="2:16" x14ac:dyDescent="0.25">
      <c r="B122" s="184">
        <v>2270002030</v>
      </c>
      <c r="C122" s="184">
        <v>50</v>
      </c>
      <c r="D122" s="184">
        <v>75</v>
      </c>
      <c r="E122" s="184">
        <v>9.49</v>
      </c>
      <c r="F122" s="184">
        <v>6.54</v>
      </c>
      <c r="G122" s="184">
        <v>5.3</v>
      </c>
      <c r="H122" s="184">
        <v>4.45</v>
      </c>
      <c r="I122" s="184">
        <v>3.13</v>
      </c>
      <c r="J122" s="184">
        <v>3.13</v>
      </c>
      <c r="K122" s="184">
        <v>3</v>
      </c>
      <c r="L122" s="184">
        <v>3</v>
      </c>
      <c r="M122" s="184">
        <v>3</v>
      </c>
      <c r="N122" s="184">
        <v>0.28000000000000003</v>
      </c>
      <c r="P122" s="119">
        <f t="shared" si="1"/>
        <v>3.0649999999999999</v>
      </c>
    </row>
    <row r="123" spans="2:16" x14ac:dyDescent="0.25">
      <c r="B123" s="184">
        <v>2270002030</v>
      </c>
      <c r="C123" s="184">
        <v>75</v>
      </c>
      <c r="D123" s="184">
        <v>100</v>
      </c>
      <c r="E123" s="184">
        <v>9.49</v>
      </c>
      <c r="F123" s="184">
        <v>6.54</v>
      </c>
      <c r="G123" s="184">
        <v>5.3</v>
      </c>
      <c r="H123" s="184">
        <v>4.45</v>
      </c>
      <c r="I123" s="184">
        <v>3.13</v>
      </c>
      <c r="J123" s="184">
        <v>3.13</v>
      </c>
      <c r="K123" s="184">
        <v>3</v>
      </c>
      <c r="L123" s="184">
        <v>3</v>
      </c>
      <c r="M123" s="184">
        <v>3</v>
      </c>
      <c r="N123" s="184">
        <v>0.28000000000000003</v>
      </c>
      <c r="P123" s="119">
        <f t="shared" si="1"/>
        <v>3.0649999999999999</v>
      </c>
    </row>
    <row r="124" spans="2:16" x14ac:dyDescent="0.25">
      <c r="B124" s="184">
        <v>2270002030</v>
      </c>
      <c r="C124" s="184">
        <v>100</v>
      </c>
      <c r="D124" s="184">
        <v>175</v>
      </c>
      <c r="E124" s="184">
        <v>9.49</v>
      </c>
      <c r="F124" s="184">
        <v>7.94</v>
      </c>
      <c r="G124" s="184">
        <v>5.36</v>
      </c>
      <c r="H124" s="184">
        <v>3.88</v>
      </c>
      <c r="I124" s="184">
        <v>2.61</v>
      </c>
      <c r="J124" s="184">
        <v>2.61</v>
      </c>
      <c r="K124" s="184">
        <v>2.61</v>
      </c>
      <c r="L124" s="184">
        <v>2.5</v>
      </c>
      <c r="M124" s="184">
        <v>2.5</v>
      </c>
      <c r="N124" s="184">
        <v>0.28000000000000003</v>
      </c>
      <c r="P124" s="119">
        <f t="shared" si="1"/>
        <v>2.61</v>
      </c>
    </row>
    <row r="125" spans="2:16" x14ac:dyDescent="0.25">
      <c r="B125" s="184">
        <v>2270002030</v>
      </c>
      <c r="C125" s="184">
        <v>175</v>
      </c>
      <c r="D125" s="184">
        <v>300</v>
      </c>
      <c r="E125" s="184">
        <v>9.49</v>
      </c>
      <c r="F125" s="184">
        <v>7.94</v>
      </c>
      <c r="G125" s="184">
        <v>5.28</v>
      </c>
      <c r="H125" s="184">
        <v>3.79</v>
      </c>
      <c r="I125" s="184">
        <v>2.61</v>
      </c>
      <c r="J125" s="184">
        <v>2.61</v>
      </c>
      <c r="K125" s="184">
        <v>2.61</v>
      </c>
      <c r="L125" s="184">
        <v>2.5</v>
      </c>
      <c r="M125" s="184">
        <v>2.5</v>
      </c>
      <c r="N125" s="184">
        <v>0.28000000000000003</v>
      </c>
      <c r="P125" s="119">
        <f t="shared" si="1"/>
        <v>2.61</v>
      </c>
    </row>
    <row r="126" spans="2:16" x14ac:dyDescent="0.25">
      <c r="B126" s="184">
        <v>2270002030</v>
      </c>
      <c r="C126" s="184">
        <v>300</v>
      </c>
      <c r="D126" s="184">
        <v>600</v>
      </c>
      <c r="E126" s="184">
        <v>9.49</v>
      </c>
      <c r="F126" s="184">
        <v>7.94</v>
      </c>
      <c r="G126" s="184">
        <v>5.7</v>
      </c>
      <c r="H126" s="184">
        <v>4.1100000000000003</v>
      </c>
      <c r="I126" s="184">
        <v>2.61</v>
      </c>
      <c r="J126" s="184">
        <v>2.61</v>
      </c>
      <c r="K126" s="184">
        <v>2.61</v>
      </c>
      <c r="L126" s="184">
        <v>2.5</v>
      </c>
      <c r="M126" s="184">
        <v>2.5</v>
      </c>
      <c r="N126" s="184">
        <v>0.28000000000000003</v>
      </c>
      <c r="P126" s="119">
        <f t="shared" si="1"/>
        <v>2.61</v>
      </c>
    </row>
    <row r="127" spans="2:16" x14ac:dyDescent="0.25">
      <c r="B127" s="184">
        <v>2270002030</v>
      </c>
      <c r="C127" s="184">
        <v>600</v>
      </c>
      <c r="D127" s="184">
        <v>750</v>
      </c>
      <c r="E127" s="184">
        <v>9.49</v>
      </c>
      <c r="F127" s="184">
        <v>7.94</v>
      </c>
      <c r="G127" s="184">
        <v>5.52</v>
      </c>
      <c r="H127" s="184">
        <v>3.88</v>
      </c>
      <c r="I127" s="184">
        <v>2.61</v>
      </c>
      <c r="J127" s="184">
        <v>2.61</v>
      </c>
      <c r="K127" s="184">
        <v>2.61</v>
      </c>
      <c r="L127" s="184">
        <v>2.5</v>
      </c>
      <c r="M127" s="184">
        <v>2.5</v>
      </c>
      <c r="N127" s="184">
        <v>0.28000000000000003</v>
      </c>
      <c r="P127" s="119">
        <f t="shared" si="1"/>
        <v>2.61</v>
      </c>
    </row>
    <row r="128" spans="2:16" x14ac:dyDescent="0.25">
      <c r="B128" s="184">
        <v>2270002030</v>
      </c>
      <c r="C128" s="184">
        <v>750</v>
      </c>
      <c r="D128" s="184">
        <v>9999</v>
      </c>
      <c r="E128" s="184">
        <v>9.49</v>
      </c>
      <c r="F128" s="184">
        <v>7.94</v>
      </c>
      <c r="G128" s="184">
        <v>5.83</v>
      </c>
      <c r="H128" s="184">
        <v>3.88</v>
      </c>
      <c r="I128" s="184">
        <v>3.88</v>
      </c>
      <c r="J128" s="184">
        <v>4.2699999999999996</v>
      </c>
      <c r="K128" s="184">
        <v>4.2699999999999996</v>
      </c>
      <c r="L128" s="184">
        <v>4.0999999999999996</v>
      </c>
      <c r="M128" s="184">
        <v>2.39</v>
      </c>
      <c r="N128" s="184">
        <v>2.39</v>
      </c>
      <c r="P128" s="119">
        <f t="shared" si="1"/>
        <v>4.0749999999999993</v>
      </c>
    </row>
    <row r="129" spans="2:16" x14ac:dyDescent="0.25">
      <c r="B129" s="184">
        <v>2270002033</v>
      </c>
      <c r="C129" s="184">
        <v>0</v>
      </c>
      <c r="D129" s="184">
        <v>11</v>
      </c>
      <c r="E129" s="184">
        <v>10</v>
      </c>
      <c r="F129" s="184">
        <v>10</v>
      </c>
      <c r="G129" s="184">
        <v>5.23</v>
      </c>
      <c r="H129" s="184">
        <v>4.3</v>
      </c>
      <c r="I129" s="184">
        <v>4.3</v>
      </c>
      <c r="J129" s="184">
        <v>4.3</v>
      </c>
      <c r="K129" s="184">
        <v>4.3</v>
      </c>
      <c r="L129" s="184">
        <v>4.3</v>
      </c>
      <c r="M129" s="184">
        <v>4.3</v>
      </c>
      <c r="N129" s="184">
        <v>0.28000000000000003</v>
      </c>
      <c r="P129" s="119">
        <f t="shared" si="1"/>
        <v>4.3</v>
      </c>
    </row>
    <row r="130" spans="2:16" x14ac:dyDescent="0.25">
      <c r="B130" s="184">
        <v>2270002033</v>
      </c>
      <c r="C130" s="184">
        <v>11</v>
      </c>
      <c r="D130" s="184">
        <v>16</v>
      </c>
      <c r="E130" s="184">
        <v>8.5</v>
      </c>
      <c r="F130" s="184">
        <v>8.5</v>
      </c>
      <c r="G130" s="184">
        <v>4.4400000000000004</v>
      </c>
      <c r="H130" s="184">
        <v>4.4400000000000004</v>
      </c>
      <c r="I130" s="184">
        <v>4.4400000000000004</v>
      </c>
      <c r="J130" s="184">
        <v>4.4400000000000004</v>
      </c>
      <c r="K130" s="184">
        <v>4.4400000000000004</v>
      </c>
      <c r="L130" s="184">
        <v>4.4400000000000004</v>
      </c>
      <c r="M130" s="184">
        <v>4.4400000000000004</v>
      </c>
      <c r="N130" s="184">
        <v>0.28000000000000003</v>
      </c>
      <c r="P130" s="119">
        <f t="shared" si="1"/>
        <v>4.4400000000000004</v>
      </c>
    </row>
    <row r="131" spans="2:16" x14ac:dyDescent="0.25">
      <c r="B131" s="184">
        <v>2270002033</v>
      </c>
      <c r="C131" s="184">
        <v>16</v>
      </c>
      <c r="D131" s="184">
        <v>25</v>
      </c>
      <c r="E131" s="184">
        <v>8.5</v>
      </c>
      <c r="F131" s="184">
        <v>8.5</v>
      </c>
      <c r="G131" s="184">
        <v>4.4400000000000004</v>
      </c>
      <c r="H131" s="184">
        <v>4.4400000000000004</v>
      </c>
      <c r="I131" s="184">
        <v>4.4400000000000004</v>
      </c>
      <c r="J131" s="184">
        <v>4.4400000000000004</v>
      </c>
      <c r="K131" s="184">
        <v>4.4400000000000004</v>
      </c>
      <c r="L131" s="184">
        <v>4.4400000000000004</v>
      </c>
      <c r="M131" s="184">
        <v>4.4400000000000004</v>
      </c>
      <c r="N131" s="184">
        <v>0.28000000000000003</v>
      </c>
      <c r="P131" s="119">
        <f t="shared" si="1"/>
        <v>4.4400000000000004</v>
      </c>
    </row>
    <row r="132" spans="2:16" x14ac:dyDescent="0.25">
      <c r="B132" s="184">
        <v>2270002033</v>
      </c>
      <c r="C132" s="184">
        <v>25</v>
      </c>
      <c r="D132" s="184">
        <v>50</v>
      </c>
      <c r="E132" s="184">
        <v>6.9</v>
      </c>
      <c r="F132" s="184">
        <v>6.9</v>
      </c>
      <c r="G132" s="184">
        <v>4.7300000000000004</v>
      </c>
      <c r="H132" s="184">
        <v>4.7300000000000004</v>
      </c>
      <c r="I132" s="184">
        <v>4.7300000000000004</v>
      </c>
      <c r="J132" s="184">
        <v>4.7300000000000004</v>
      </c>
      <c r="K132" s="184">
        <v>4.7300000000000004</v>
      </c>
      <c r="L132" s="184">
        <v>4.7300000000000004</v>
      </c>
      <c r="M132" s="184">
        <v>3</v>
      </c>
      <c r="N132" s="184">
        <v>0.28000000000000003</v>
      </c>
      <c r="P132" s="119">
        <f t="shared" si="1"/>
        <v>4.7300000000000004</v>
      </c>
    </row>
    <row r="133" spans="2:16" x14ac:dyDescent="0.25">
      <c r="B133" s="184">
        <v>2270002033</v>
      </c>
      <c r="C133" s="184">
        <v>50</v>
      </c>
      <c r="D133" s="184">
        <v>75</v>
      </c>
      <c r="E133" s="184">
        <v>11.01</v>
      </c>
      <c r="F133" s="184">
        <v>6.9</v>
      </c>
      <c r="G133" s="184">
        <v>5.6</v>
      </c>
      <c r="H133" s="184">
        <v>4.7</v>
      </c>
      <c r="I133" s="184">
        <v>3</v>
      </c>
      <c r="J133" s="184">
        <v>3</v>
      </c>
      <c r="K133" s="184">
        <v>3</v>
      </c>
      <c r="L133" s="184">
        <v>3</v>
      </c>
      <c r="M133" s="184">
        <v>3</v>
      </c>
      <c r="N133" s="184">
        <v>0.28000000000000003</v>
      </c>
      <c r="P133" s="119">
        <f t="shared" si="1"/>
        <v>3</v>
      </c>
    </row>
    <row r="134" spans="2:16" x14ac:dyDescent="0.25">
      <c r="B134" s="184">
        <v>2270002033</v>
      </c>
      <c r="C134" s="184">
        <v>75</v>
      </c>
      <c r="D134" s="184">
        <v>100</v>
      </c>
      <c r="E134" s="184">
        <v>11.01</v>
      </c>
      <c r="F134" s="184">
        <v>6.9</v>
      </c>
      <c r="G134" s="184">
        <v>5.6</v>
      </c>
      <c r="H134" s="184">
        <v>4.7</v>
      </c>
      <c r="I134" s="184">
        <v>3</v>
      </c>
      <c r="J134" s="184">
        <v>3</v>
      </c>
      <c r="K134" s="184">
        <v>3</v>
      </c>
      <c r="L134" s="184">
        <v>3</v>
      </c>
      <c r="M134" s="184">
        <v>3</v>
      </c>
      <c r="N134" s="184">
        <v>0.28000000000000003</v>
      </c>
      <c r="P134" s="119">
        <f t="shared" si="1"/>
        <v>3</v>
      </c>
    </row>
    <row r="135" spans="2:16" x14ac:dyDescent="0.25">
      <c r="B135" s="184">
        <v>2270002033</v>
      </c>
      <c r="C135" s="184">
        <v>100</v>
      </c>
      <c r="D135" s="184">
        <v>175</v>
      </c>
      <c r="E135" s="184">
        <v>11.01</v>
      </c>
      <c r="F135" s="184">
        <v>8.3800000000000008</v>
      </c>
      <c r="G135" s="184">
        <v>5.65</v>
      </c>
      <c r="H135" s="184">
        <v>4.0999999999999996</v>
      </c>
      <c r="I135" s="184">
        <v>2.5</v>
      </c>
      <c r="J135" s="184">
        <v>2.5</v>
      </c>
      <c r="K135" s="184">
        <v>2.5</v>
      </c>
      <c r="L135" s="184">
        <v>2.5</v>
      </c>
      <c r="M135" s="184">
        <v>2.5</v>
      </c>
      <c r="N135" s="184">
        <v>0.28000000000000003</v>
      </c>
      <c r="P135" s="119">
        <f t="shared" si="1"/>
        <v>2.5</v>
      </c>
    </row>
    <row r="136" spans="2:16" x14ac:dyDescent="0.25">
      <c r="B136" s="184">
        <v>2270002033</v>
      </c>
      <c r="C136" s="184">
        <v>175</v>
      </c>
      <c r="D136" s="184">
        <v>300</v>
      </c>
      <c r="E136" s="184">
        <v>11.01</v>
      </c>
      <c r="F136" s="184">
        <v>8.3800000000000008</v>
      </c>
      <c r="G136" s="184">
        <v>5.58</v>
      </c>
      <c r="H136" s="184">
        <v>4</v>
      </c>
      <c r="I136" s="184">
        <v>2.5</v>
      </c>
      <c r="J136" s="184">
        <v>2.5</v>
      </c>
      <c r="K136" s="184">
        <v>2.5</v>
      </c>
      <c r="L136" s="184">
        <v>2.5</v>
      </c>
      <c r="M136" s="184">
        <v>2.5</v>
      </c>
      <c r="N136" s="184">
        <v>0.28000000000000003</v>
      </c>
      <c r="P136" s="119">
        <f t="shared" si="1"/>
        <v>2.5</v>
      </c>
    </row>
    <row r="137" spans="2:16" x14ac:dyDescent="0.25">
      <c r="B137" s="184">
        <v>2270002033</v>
      </c>
      <c r="C137" s="184">
        <v>300</v>
      </c>
      <c r="D137" s="184">
        <v>600</v>
      </c>
      <c r="E137" s="184">
        <v>11.01</v>
      </c>
      <c r="F137" s="184">
        <v>8.3800000000000008</v>
      </c>
      <c r="G137" s="184">
        <v>6.02</v>
      </c>
      <c r="H137" s="184">
        <v>4.34</v>
      </c>
      <c r="I137" s="184">
        <v>2.5</v>
      </c>
      <c r="J137" s="184">
        <v>2.5</v>
      </c>
      <c r="K137" s="184">
        <v>2.5</v>
      </c>
      <c r="L137" s="184">
        <v>2.5</v>
      </c>
      <c r="M137" s="184">
        <v>2.5</v>
      </c>
      <c r="N137" s="184">
        <v>0.28000000000000003</v>
      </c>
      <c r="P137" s="119">
        <f t="shared" ref="P137:P200" si="2">H137*$G$2+I137*$G$3+K137*$G$4</f>
        <v>2.5</v>
      </c>
    </row>
    <row r="138" spans="2:16" x14ac:dyDescent="0.25">
      <c r="B138" s="184">
        <v>2270002033</v>
      </c>
      <c r="C138" s="184">
        <v>600</v>
      </c>
      <c r="D138" s="184">
        <v>750</v>
      </c>
      <c r="E138" s="184">
        <v>11.01</v>
      </c>
      <c r="F138" s="184">
        <v>8.3800000000000008</v>
      </c>
      <c r="G138" s="184">
        <v>5.82</v>
      </c>
      <c r="H138" s="184">
        <v>4.0999999999999996</v>
      </c>
      <c r="I138" s="184">
        <v>2.5</v>
      </c>
      <c r="J138" s="184">
        <v>2.5</v>
      </c>
      <c r="K138" s="184">
        <v>2.5</v>
      </c>
      <c r="L138" s="184">
        <v>2.5</v>
      </c>
      <c r="M138" s="184">
        <v>2.5</v>
      </c>
      <c r="N138" s="184">
        <v>0.28000000000000003</v>
      </c>
      <c r="P138" s="119">
        <f t="shared" si="2"/>
        <v>2.5</v>
      </c>
    </row>
    <row r="139" spans="2:16" x14ac:dyDescent="0.25">
      <c r="B139" s="184">
        <v>2270002033</v>
      </c>
      <c r="C139" s="184">
        <v>750</v>
      </c>
      <c r="D139" s="184">
        <v>9999</v>
      </c>
      <c r="E139" s="184">
        <v>11.01</v>
      </c>
      <c r="F139" s="184">
        <v>8.3800000000000008</v>
      </c>
      <c r="G139" s="184">
        <v>6.15</v>
      </c>
      <c r="H139" s="184">
        <v>4.0999999999999996</v>
      </c>
      <c r="I139" s="184">
        <v>4.0999999999999996</v>
      </c>
      <c r="J139" s="184">
        <v>4.0999999999999996</v>
      </c>
      <c r="K139" s="184">
        <v>4.0999999999999996</v>
      </c>
      <c r="L139" s="184">
        <v>4.0999999999999996</v>
      </c>
      <c r="M139" s="184">
        <v>2.39</v>
      </c>
      <c r="N139" s="184">
        <v>2.39</v>
      </c>
      <c r="P139" s="119">
        <f t="shared" si="2"/>
        <v>4.0999999999999996</v>
      </c>
    </row>
    <row r="140" spans="2:16" x14ac:dyDescent="0.25">
      <c r="B140" s="184">
        <v>2270002036</v>
      </c>
      <c r="C140" s="184">
        <v>0</v>
      </c>
      <c r="D140" s="184">
        <v>11</v>
      </c>
      <c r="E140" s="184">
        <v>9.48</v>
      </c>
      <c r="F140" s="184">
        <v>9.48</v>
      </c>
      <c r="G140" s="184">
        <v>4.96</v>
      </c>
      <c r="H140" s="184">
        <v>4.07</v>
      </c>
      <c r="I140" s="184">
        <v>4.07</v>
      </c>
      <c r="J140" s="184">
        <v>4.07</v>
      </c>
      <c r="K140" s="184">
        <v>4.3</v>
      </c>
      <c r="L140" s="184">
        <v>4.3</v>
      </c>
      <c r="M140" s="184">
        <v>4.3</v>
      </c>
      <c r="N140" s="184">
        <v>0.28000000000000003</v>
      </c>
      <c r="P140" s="119">
        <f t="shared" si="2"/>
        <v>4.1850000000000005</v>
      </c>
    </row>
    <row r="141" spans="2:16" x14ac:dyDescent="0.25">
      <c r="B141" s="184">
        <v>2270002036</v>
      </c>
      <c r="C141" s="184">
        <v>11</v>
      </c>
      <c r="D141" s="184">
        <v>16</v>
      </c>
      <c r="E141" s="184">
        <v>8.0500000000000007</v>
      </c>
      <c r="F141" s="184">
        <v>8.0500000000000007</v>
      </c>
      <c r="G141" s="184">
        <v>4.21</v>
      </c>
      <c r="H141" s="184">
        <v>4.21</v>
      </c>
      <c r="I141" s="184">
        <v>4.21</v>
      </c>
      <c r="J141" s="184">
        <v>4.21</v>
      </c>
      <c r="K141" s="184">
        <v>4.4400000000000004</v>
      </c>
      <c r="L141" s="184">
        <v>4.4400000000000004</v>
      </c>
      <c r="M141" s="184">
        <v>4.4400000000000004</v>
      </c>
      <c r="N141" s="184">
        <v>0.28000000000000003</v>
      </c>
      <c r="P141" s="119">
        <f t="shared" si="2"/>
        <v>4.3250000000000002</v>
      </c>
    </row>
    <row r="142" spans="2:16" x14ac:dyDescent="0.25">
      <c r="B142" s="184">
        <v>2270002036</v>
      </c>
      <c r="C142" s="184">
        <v>16</v>
      </c>
      <c r="D142" s="184">
        <v>25</v>
      </c>
      <c r="E142" s="184">
        <v>8.0500000000000007</v>
      </c>
      <c r="F142" s="184">
        <v>8.0500000000000007</v>
      </c>
      <c r="G142" s="184">
        <v>4.21</v>
      </c>
      <c r="H142" s="184">
        <v>4.21</v>
      </c>
      <c r="I142" s="184">
        <v>4.21</v>
      </c>
      <c r="J142" s="184">
        <v>4.21</v>
      </c>
      <c r="K142" s="184">
        <v>4.4400000000000004</v>
      </c>
      <c r="L142" s="184">
        <v>4.4400000000000004</v>
      </c>
      <c r="M142" s="184">
        <v>4.4400000000000004</v>
      </c>
      <c r="N142" s="184">
        <v>0.28000000000000003</v>
      </c>
      <c r="P142" s="119">
        <f t="shared" si="2"/>
        <v>4.3250000000000002</v>
      </c>
    </row>
    <row r="143" spans="2:16" x14ac:dyDescent="0.25">
      <c r="B143" s="184">
        <v>2270002036</v>
      </c>
      <c r="C143" s="184">
        <v>25</v>
      </c>
      <c r="D143" s="184">
        <v>50</v>
      </c>
      <c r="E143" s="184">
        <v>6.54</v>
      </c>
      <c r="F143" s="184">
        <v>6.54</v>
      </c>
      <c r="G143" s="184">
        <v>4.4800000000000004</v>
      </c>
      <c r="H143" s="184">
        <v>4.4800000000000004</v>
      </c>
      <c r="I143" s="184">
        <v>4.4800000000000004</v>
      </c>
      <c r="J143" s="184">
        <v>4.4800000000000004</v>
      </c>
      <c r="K143" s="184">
        <v>4.7300000000000004</v>
      </c>
      <c r="L143" s="184">
        <v>4.7300000000000004</v>
      </c>
      <c r="M143" s="184">
        <v>3</v>
      </c>
      <c r="N143" s="184">
        <v>0.28000000000000003</v>
      </c>
      <c r="P143" s="119">
        <f t="shared" si="2"/>
        <v>4.6050000000000004</v>
      </c>
    </row>
    <row r="144" spans="2:16" x14ac:dyDescent="0.25">
      <c r="B144" s="184">
        <v>2270002036</v>
      </c>
      <c r="C144" s="184">
        <v>50</v>
      </c>
      <c r="D144" s="184">
        <v>75</v>
      </c>
      <c r="E144" s="184">
        <v>10.19</v>
      </c>
      <c r="F144" s="184">
        <v>6.54</v>
      </c>
      <c r="G144" s="184">
        <v>5.3</v>
      </c>
      <c r="H144" s="184">
        <v>4.45</v>
      </c>
      <c r="I144" s="184">
        <v>3.13</v>
      </c>
      <c r="J144" s="184">
        <v>3.13</v>
      </c>
      <c r="K144" s="184">
        <v>3</v>
      </c>
      <c r="L144" s="184">
        <v>3</v>
      </c>
      <c r="M144" s="184">
        <v>3</v>
      </c>
      <c r="N144" s="184">
        <v>0.28000000000000003</v>
      </c>
      <c r="P144" s="119">
        <f t="shared" si="2"/>
        <v>3.0649999999999999</v>
      </c>
    </row>
    <row r="145" spans="2:16" x14ac:dyDescent="0.25">
      <c r="B145" s="184">
        <v>2270002036</v>
      </c>
      <c r="C145" s="184">
        <v>75</v>
      </c>
      <c r="D145" s="184">
        <v>100</v>
      </c>
      <c r="E145" s="184">
        <v>10.19</v>
      </c>
      <c r="F145" s="184">
        <v>6.54</v>
      </c>
      <c r="G145" s="184">
        <v>5.3</v>
      </c>
      <c r="H145" s="184">
        <v>4.45</v>
      </c>
      <c r="I145" s="184">
        <v>3.13</v>
      </c>
      <c r="J145" s="184">
        <v>3.13</v>
      </c>
      <c r="K145" s="184">
        <v>3</v>
      </c>
      <c r="L145" s="184">
        <v>3</v>
      </c>
      <c r="M145" s="184">
        <v>3</v>
      </c>
      <c r="N145" s="184">
        <v>0.28000000000000003</v>
      </c>
      <c r="P145" s="119">
        <f t="shared" si="2"/>
        <v>3.0649999999999999</v>
      </c>
    </row>
    <row r="146" spans="2:16" x14ac:dyDescent="0.25">
      <c r="B146" s="184">
        <v>2270002036</v>
      </c>
      <c r="C146" s="184">
        <v>100</v>
      </c>
      <c r="D146" s="184">
        <v>175</v>
      </c>
      <c r="E146" s="184">
        <v>10.19</v>
      </c>
      <c r="F146" s="184">
        <v>7.94</v>
      </c>
      <c r="G146" s="184">
        <v>5.36</v>
      </c>
      <c r="H146" s="184">
        <v>3.88</v>
      </c>
      <c r="I146" s="184">
        <v>2.61</v>
      </c>
      <c r="J146" s="184">
        <v>2.61</v>
      </c>
      <c r="K146" s="184">
        <v>2.61</v>
      </c>
      <c r="L146" s="184">
        <v>2.5</v>
      </c>
      <c r="M146" s="184">
        <v>2.5</v>
      </c>
      <c r="N146" s="184">
        <v>0.28000000000000003</v>
      </c>
      <c r="P146" s="119">
        <f t="shared" si="2"/>
        <v>2.61</v>
      </c>
    </row>
    <row r="147" spans="2:16" x14ac:dyDescent="0.25">
      <c r="B147" s="184">
        <v>2270002036</v>
      </c>
      <c r="C147" s="184">
        <v>175</v>
      </c>
      <c r="D147" s="184">
        <v>300</v>
      </c>
      <c r="E147" s="184">
        <v>10.19</v>
      </c>
      <c r="F147" s="184">
        <v>7.94</v>
      </c>
      <c r="G147" s="184">
        <v>5.28</v>
      </c>
      <c r="H147" s="184">
        <v>3.79</v>
      </c>
      <c r="I147" s="184">
        <v>2.61</v>
      </c>
      <c r="J147" s="184">
        <v>2.61</v>
      </c>
      <c r="K147" s="184">
        <v>2.61</v>
      </c>
      <c r="L147" s="184">
        <v>2.5</v>
      </c>
      <c r="M147" s="184">
        <v>2.5</v>
      </c>
      <c r="N147" s="184">
        <v>0.28000000000000003</v>
      </c>
      <c r="P147" s="119">
        <f t="shared" si="2"/>
        <v>2.61</v>
      </c>
    </row>
    <row r="148" spans="2:16" x14ac:dyDescent="0.25">
      <c r="B148" s="184">
        <v>2270002036</v>
      </c>
      <c r="C148" s="184">
        <v>300</v>
      </c>
      <c r="D148" s="184">
        <v>600</v>
      </c>
      <c r="E148" s="184">
        <v>10.19</v>
      </c>
      <c r="F148" s="184">
        <v>7.94</v>
      </c>
      <c r="G148" s="184">
        <v>5.7</v>
      </c>
      <c r="H148" s="184">
        <v>4.1100000000000003</v>
      </c>
      <c r="I148" s="184">
        <v>2.61</v>
      </c>
      <c r="J148" s="184">
        <v>2.61</v>
      </c>
      <c r="K148" s="184">
        <v>2.61</v>
      </c>
      <c r="L148" s="184">
        <v>2.5</v>
      </c>
      <c r="M148" s="184">
        <v>2.5</v>
      </c>
      <c r="N148" s="184">
        <v>0.28000000000000003</v>
      </c>
      <c r="P148" s="119">
        <f t="shared" si="2"/>
        <v>2.61</v>
      </c>
    </row>
    <row r="149" spans="2:16" x14ac:dyDescent="0.25">
      <c r="B149" s="184">
        <v>2270002036</v>
      </c>
      <c r="C149" s="184">
        <v>600</v>
      </c>
      <c r="D149" s="184">
        <v>750</v>
      </c>
      <c r="E149" s="184">
        <v>10.19</v>
      </c>
      <c r="F149" s="184">
        <v>7.94</v>
      </c>
      <c r="G149" s="184">
        <v>5.52</v>
      </c>
      <c r="H149" s="184">
        <v>3.88</v>
      </c>
      <c r="I149" s="184">
        <v>2.61</v>
      </c>
      <c r="J149" s="184">
        <v>2.61</v>
      </c>
      <c r="K149" s="184">
        <v>2.61</v>
      </c>
      <c r="L149" s="184">
        <v>2.5</v>
      </c>
      <c r="M149" s="184">
        <v>2.5</v>
      </c>
      <c r="N149" s="184">
        <v>0.28000000000000003</v>
      </c>
      <c r="P149" s="119">
        <f t="shared" si="2"/>
        <v>2.61</v>
      </c>
    </row>
    <row r="150" spans="2:16" x14ac:dyDescent="0.25">
      <c r="B150" s="184">
        <v>2270002036</v>
      </c>
      <c r="C150" s="184">
        <v>750</v>
      </c>
      <c r="D150" s="184">
        <v>9999</v>
      </c>
      <c r="E150" s="184">
        <v>10.19</v>
      </c>
      <c r="F150" s="184">
        <v>7.94</v>
      </c>
      <c r="G150" s="184">
        <v>5.83</v>
      </c>
      <c r="H150" s="184">
        <v>3.88</v>
      </c>
      <c r="I150" s="184">
        <v>3.88</v>
      </c>
      <c r="J150" s="184">
        <v>4.2699999999999996</v>
      </c>
      <c r="K150" s="184">
        <v>4.2699999999999996</v>
      </c>
      <c r="L150" s="184">
        <v>4.0999999999999996</v>
      </c>
      <c r="M150" s="184">
        <v>2.39</v>
      </c>
      <c r="N150" s="184">
        <v>2.39</v>
      </c>
      <c r="P150" s="119">
        <f t="shared" si="2"/>
        <v>4.0749999999999993</v>
      </c>
    </row>
    <row r="151" spans="2:16" x14ac:dyDescent="0.25">
      <c r="B151" s="184">
        <v>2270002039</v>
      </c>
      <c r="C151" s="184">
        <v>0</v>
      </c>
      <c r="D151" s="184">
        <v>11</v>
      </c>
      <c r="E151" s="184">
        <v>9.48</v>
      </c>
      <c r="F151" s="184">
        <v>9.48</v>
      </c>
      <c r="G151" s="184">
        <v>4.96</v>
      </c>
      <c r="H151" s="184">
        <v>4.07</v>
      </c>
      <c r="I151" s="184">
        <v>4.07</v>
      </c>
      <c r="J151" s="184">
        <v>4.07</v>
      </c>
      <c r="K151" s="184">
        <v>4.3</v>
      </c>
      <c r="L151" s="184">
        <v>4.3</v>
      </c>
      <c r="M151" s="184">
        <v>4.3</v>
      </c>
      <c r="N151" s="184">
        <v>0.28000000000000003</v>
      </c>
      <c r="P151" s="119">
        <f t="shared" si="2"/>
        <v>4.1850000000000005</v>
      </c>
    </row>
    <row r="152" spans="2:16" x14ac:dyDescent="0.25">
      <c r="B152" s="184">
        <v>2270002039</v>
      </c>
      <c r="C152" s="184">
        <v>11</v>
      </c>
      <c r="D152" s="184">
        <v>16</v>
      </c>
      <c r="E152" s="184">
        <v>8.0500000000000007</v>
      </c>
      <c r="F152" s="184">
        <v>8.0500000000000007</v>
      </c>
      <c r="G152" s="184">
        <v>4.21</v>
      </c>
      <c r="H152" s="184">
        <v>4.21</v>
      </c>
      <c r="I152" s="184">
        <v>4.21</v>
      </c>
      <c r="J152" s="184">
        <v>4.21</v>
      </c>
      <c r="K152" s="184">
        <v>4.4400000000000004</v>
      </c>
      <c r="L152" s="184">
        <v>4.4400000000000004</v>
      </c>
      <c r="M152" s="184">
        <v>4.4400000000000004</v>
      </c>
      <c r="N152" s="184">
        <v>0.28000000000000003</v>
      </c>
      <c r="P152" s="119">
        <f t="shared" si="2"/>
        <v>4.3250000000000002</v>
      </c>
    </row>
    <row r="153" spans="2:16" x14ac:dyDescent="0.25">
      <c r="B153" s="184">
        <v>2270002039</v>
      </c>
      <c r="C153" s="184">
        <v>16</v>
      </c>
      <c r="D153" s="184">
        <v>25</v>
      </c>
      <c r="E153" s="184">
        <v>8.0500000000000007</v>
      </c>
      <c r="F153" s="184">
        <v>8.0500000000000007</v>
      </c>
      <c r="G153" s="184">
        <v>4.21</v>
      </c>
      <c r="H153" s="184">
        <v>4.21</v>
      </c>
      <c r="I153" s="184">
        <v>4.21</v>
      </c>
      <c r="J153" s="184">
        <v>4.21</v>
      </c>
      <c r="K153" s="184">
        <v>4.4400000000000004</v>
      </c>
      <c r="L153" s="184">
        <v>4.4400000000000004</v>
      </c>
      <c r="M153" s="184">
        <v>4.4400000000000004</v>
      </c>
      <c r="N153" s="184">
        <v>0.28000000000000003</v>
      </c>
      <c r="P153" s="119">
        <f t="shared" si="2"/>
        <v>4.3250000000000002</v>
      </c>
    </row>
    <row r="154" spans="2:16" x14ac:dyDescent="0.25">
      <c r="B154" s="184">
        <v>2270002039</v>
      </c>
      <c r="C154" s="184">
        <v>25</v>
      </c>
      <c r="D154" s="184">
        <v>50</v>
      </c>
      <c r="E154" s="184">
        <v>6.54</v>
      </c>
      <c r="F154" s="184">
        <v>6.54</v>
      </c>
      <c r="G154" s="184">
        <v>4.4800000000000004</v>
      </c>
      <c r="H154" s="184">
        <v>4.4800000000000004</v>
      </c>
      <c r="I154" s="184">
        <v>4.4800000000000004</v>
      </c>
      <c r="J154" s="184">
        <v>4.4800000000000004</v>
      </c>
      <c r="K154" s="184">
        <v>4.7300000000000004</v>
      </c>
      <c r="L154" s="184">
        <v>4.7300000000000004</v>
      </c>
      <c r="M154" s="184">
        <v>3</v>
      </c>
      <c r="N154" s="184">
        <v>0.28000000000000003</v>
      </c>
      <c r="P154" s="119">
        <f t="shared" si="2"/>
        <v>4.6050000000000004</v>
      </c>
    </row>
    <row r="155" spans="2:16" x14ac:dyDescent="0.25">
      <c r="B155" s="184">
        <v>2270002039</v>
      </c>
      <c r="C155" s="184">
        <v>50</v>
      </c>
      <c r="D155" s="184">
        <v>75</v>
      </c>
      <c r="E155" s="184">
        <v>10.43</v>
      </c>
      <c r="F155" s="184">
        <v>6.54</v>
      </c>
      <c r="G155" s="184">
        <v>5.3</v>
      </c>
      <c r="H155" s="184">
        <v>4.45</v>
      </c>
      <c r="I155" s="184">
        <v>3.13</v>
      </c>
      <c r="J155" s="184">
        <v>3.13</v>
      </c>
      <c r="K155" s="184">
        <v>3</v>
      </c>
      <c r="L155" s="184">
        <v>3</v>
      </c>
      <c r="M155" s="184">
        <v>3</v>
      </c>
      <c r="N155" s="184">
        <v>0.28000000000000003</v>
      </c>
      <c r="P155" s="119">
        <f t="shared" si="2"/>
        <v>3.0649999999999999</v>
      </c>
    </row>
    <row r="156" spans="2:16" x14ac:dyDescent="0.25">
      <c r="B156" s="184">
        <v>2270002039</v>
      </c>
      <c r="C156" s="184">
        <v>75</v>
      </c>
      <c r="D156" s="184">
        <v>100</v>
      </c>
      <c r="E156" s="184">
        <v>10.43</v>
      </c>
      <c r="F156" s="184">
        <v>6.54</v>
      </c>
      <c r="G156" s="184">
        <v>5.3</v>
      </c>
      <c r="H156" s="184">
        <v>4.45</v>
      </c>
      <c r="I156" s="184">
        <v>3.13</v>
      </c>
      <c r="J156" s="184">
        <v>3.13</v>
      </c>
      <c r="K156" s="184">
        <v>3</v>
      </c>
      <c r="L156" s="184">
        <v>3</v>
      </c>
      <c r="M156" s="184">
        <v>3</v>
      </c>
      <c r="N156" s="184">
        <v>0.28000000000000003</v>
      </c>
      <c r="P156" s="119">
        <f t="shared" si="2"/>
        <v>3.0649999999999999</v>
      </c>
    </row>
    <row r="157" spans="2:16" x14ac:dyDescent="0.25">
      <c r="B157" s="184">
        <v>2270002039</v>
      </c>
      <c r="C157" s="184">
        <v>100</v>
      </c>
      <c r="D157" s="184">
        <v>175</v>
      </c>
      <c r="E157" s="184">
        <v>10.43</v>
      </c>
      <c r="F157" s="184">
        <v>7.94</v>
      </c>
      <c r="G157" s="184">
        <v>5.36</v>
      </c>
      <c r="H157" s="184">
        <v>3.88</v>
      </c>
      <c r="I157" s="184">
        <v>2.61</v>
      </c>
      <c r="J157" s="184">
        <v>2.61</v>
      </c>
      <c r="K157" s="184">
        <v>2.61</v>
      </c>
      <c r="L157" s="184">
        <v>2.5</v>
      </c>
      <c r="M157" s="184">
        <v>2.5</v>
      </c>
      <c r="N157" s="184">
        <v>0.28000000000000003</v>
      </c>
      <c r="P157" s="119">
        <f t="shared" si="2"/>
        <v>2.61</v>
      </c>
    </row>
    <row r="158" spans="2:16" x14ac:dyDescent="0.25">
      <c r="B158" s="184">
        <v>2270002039</v>
      </c>
      <c r="C158" s="184">
        <v>175</v>
      </c>
      <c r="D158" s="184">
        <v>300</v>
      </c>
      <c r="E158" s="184">
        <v>10.43</v>
      </c>
      <c r="F158" s="184">
        <v>7.94</v>
      </c>
      <c r="G158" s="184">
        <v>5.28</v>
      </c>
      <c r="H158" s="184">
        <v>3.79</v>
      </c>
      <c r="I158" s="184">
        <v>2.61</v>
      </c>
      <c r="J158" s="184">
        <v>2.61</v>
      </c>
      <c r="K158" s="184">
        <v>2.61</v>
      </c>
      <c r="L158" s="184">
        <v>2.5</v>
      </c>
      <c r="M158" s="184">
        <v>2.5</v>
      </c>
      <c r="N158" s="184">
        <v>0.28000000000000003</v>
      </c>
      <c r="P158" s="119">
        <f t="shared" si="2"/>
        <v>2.61</v>
      </c>
    </row>
    <row r="159" spans="2:16" x14ac:dyDescent="0.25">
      <c r="B159" s="184">
        <v>2270002039</v>
      </c>
      <c r="C159" s="184">
        <v>300</v>
      </c>
      <c r="D159" s="184">
        <v>600</v>
      </c>
      <c r="E159" s="184">
        <v>10.43</v>
      </c>
      <c r="F159" s="184">
        <v>7.94</v>
      </c>
      <c r="G159" s="184">
        <v>5.7</v>
      </c>
      <c r="H159" s="184">
        <v>4.1100000000000003</v>
      </c>
      <c r="I159" s="184">
        <v>2.61</v>
      </c>
      <c r="J159" s="184">
        <v>2.61</v>
      </c>
      <c r="K159" s="184">
        <v>2.61</v>
      </c>
      <c r="L159" s="184">
        <v>2.5</v>
      </c>
      <c r="M159" s="184">
        <v>2.5</v>
      </c>
      <c r="N159" s="184">
        <v>0.28000000000000003</v>
      </c>
      <c r="P159" s="119">
        <f t="shared" si="2"/>
        <v>2.61</v>
      </c>
    </row>
    <row r="160" spans="2:16" x14ac:dyDescent="0.25">
      <c r="B160" s="184">
        <v>2270002039</v>
      </c>
      <c r="C160" s="184">
        <v>600</v>
      </c>
      <c r="D160" s="184">
        <v>750</v>
      </c>
      <c r="E160" s="184">
        <v>10.43</v>
      </c>
      <c r="F160" s="184">
        <v>7.94</v>
      </c>
      <c r="G160" s="184">
        <v>5.52</v>
      </c>
      <c r="H160" s="184">
        <v>3.88</v>
      </c>
      <c r="I160" s="184">
        <v>2.61</v>
      </c>
      <c r="J160" s="184">
        <v>2.61</v>
      </c>
      <c r="K160" s="184">
        <v>2.61</v>
      </c>
      <c r="L160" s="184">
        <v>2.5</v>
      </c>
      <c r="M160" s="184">
        <v>2.5</v>
      </c>
      <c r="N160" s="184">
        <v>0.28000000000000003</v>
      </c>
      <c r="P160" s="119">
        <f t="shared" si="2"/>
        <v>2.61</v>
      </c>
    </row>
    <row r="161" spans="2:16" x14ac:dyDescent="0.25">
      <c r="B161" s="184">
        <v>2270002039</v>
      </c>
      <c r="C161" s="184">
        <v>750</v>
      </c>
      <c r="D161" s="184">
        <v>9999</v>
      </c>
      <c r="E161" s="184">
        <v>10.43</v>
      </c>
      <c r="F161" s="184">
        <v>7.94</v>
      </c>
      <c r="G161" s="184">
        <v>5.83</v>
      </c>
      <c r="H161" s="184">
        <v>3.88</v>
      </c>
      <c r="I161" s="184">
        <v>3.88</v>
      </c>
      <c r="J161" s="184">
        <v>4.2699999999999996</v>
      </c>
      <c r="K161" s="184">
        <v>4.2699999999999996</v>
      </c>
      <c r="L161" s="184">
        <v>4.0999999999999996</v>
      </c>
      <c r="M161" s="184">
        <v>2.39</v>
      </c>
      <c r="N161" s="184">
        <v>2.39</v>
      </c>
      <c r="P161" s="119">
        <f t="shared" si="2"/>
        <v>4.0749999999999993</v>
      </c>
    </row>
    <row r="162" spans="2:16" x14ac:dyDescent="0.25">
      <c r="B162" s="184">
        <v>2270002042</v>
      </c>
      <c r="C162" s="184">
        <v>0</v>
      </c>
      <c r="D162" s="184">
        <v>11</v>
      </c>
      <c r="E162" s="184">
        <v>10</v>
      </c>
      <c r="F162" s="184">
        <v>10</v>
      </c>
      <c r="G162" s="184">
        <v>5.23</v>
      </c>
      <c r="H162" s="184">
        <v>4.3</v>
      </c>
      <c r="I162" s="184">
        <v>4.3</v>
      </c>
      <c r="J162" s="184">
        <v>4.3</v>
      </c>
      <c r="K162" s="184">
        <v>4.3</v>
      </c>
      <c r="L162" s="184">
        <v>4.3</v>
      </c>
      <c r="M162" s="184">
        <v>4.3</v>
      </c>
      <c r="N162" s="184">
        <v>0.28000000000000003</v>
      </c>
      <c r="P162" s="119">
        <f t="shared" si="2"/>
        <v>4.3</v>
      </c>
    </row>
    <row r="163" spans="2:16" x14ac:dyDescent="0.25">
      <c r="B163" s="184">
        <v>2270002042</v>
      </c>
      <c r="C163" s="184">
        <v>11</v>
      </c>
      <c r="D163" s="184">
        <v>16</v>
      </c>
      <c r="E163" s="184">
        <v>8.5</v>
      </c>
      <c r="F163" s="184">
        <v>8.5</v>
      </c>
      <c r="G163" s="184">
        <v>4.4400000000000004</v>
      </c>
      <c r="H163" s="184">
        <v>4.4400000000000004</v>
      </c>
      <c r="I163" s="184">
        <v>4.4400000000000004</v>
      </c>
      <c r="J163" s="184">
        <v>4.4400000000000004</v>
      </c>
      <c r="K163" s="184">
        <v>4.4400000000000004</v>
      </c>
      <c r="L163" s="184">
        <v>4.4400000000000004</v>
      </c>
      <c r="M163" s="184">
        <v>4.4400000000000004</v>
      </c>
      <c r="N163" s="184">
        <v>0.28000000000000003</v>
      </c>
      <c r="P163" s="119">
        <f t="shared" si="2"/>
        <v>4.4400000000000004</v>
      </c>
    </row>
    <row r="164" spans="2:16" x14ac:dyDescent="0.25">
      <c r="B164" s="184">
        <v>2270002042</v>
      </c>
      <c r="C164" s="184">
        <v>16</v>
      </c>
      <c r="D164" s="184">
        <v>25</v>
      </c>
      <c r="E164" s="184">
        <v>8.5</v>
      </c>
      <c r="F164" s="184">
        <v>8.5</v>
      </c>
      <c r="G164" s="184">
        <v>4.4400000000000004</v>
      </c>
      <c r="H164" s="184">
        <v>4.4400000000000004</v>
      </c>
      <c r="I164" s="184">
        <v>4.4400000000000004</v>
      </c>
      <c r="J164" s="184">
        <v>4.4400000000000004</v>
      </c>
      <c r="K164" s="184">
        <v>4.4400000000000004</v>
      </c>
      <c r="L164" s="184">
        <v>4.4400000000000004</v>
      </c>
      <c r="M164" s="184">
        <v>4.4400000000000004</v>
      </c>
      <c r="N164" s="184">
        <v>0.28000000000000003</v>
      </c>
      <c r="P164" s="119">
        <f t="shared" si="2"/>
        <v>4.4400000000000004</v>
      </c>
    </row>
    <row r="165" spans="2:16" x14ac:dyDescent="0.25">
      <c r="B165" s="184">
        <v>2270002042</v>
      </c>
      <c r="C165" s="184">
        <v>25</v>
      </c>
      <c r="D165" s="184">
        <v>50</v>
      </c>
      <c r="E165" s="184">
        <v>6.9</v>
      </c>
      <c r="F165" s="184">
        <v>6.9</v>
      </c>
      <c r="G165" s="184">
        <v>4.7300000000000004</v>
      </c>
      <c r="H165" s="184">
        <v>4.7300000000000004</v>
      </c>
      <c r="I165" s="184">
        <v>4.7300000000000004</v>
      </c>
      <c r="J165" s="184">
        <v>4.7300000000000004</v>
      </c>
      <c r="K165" s="184">
        <v>4.7300000000000004</v>
      </c>
      <c r="L165" s="184">
        <v>4.7300000000000004</v>
      </c>
      <c r="M165" s="184">
        <v>3</v>
      </c>
      <c r="N165" s="184">
        <v>0.28000000000000003</v>
      </c>
      <c r="P165" s="119">
        <f t="shared" si="2"/>
        <v>4.7300000000000004</v>
      </c>
    </row>
    <row r="166" spans="2:16" x14ac:dyDescent="0.25">
      <c r="B166" s="184">
        <v>2270002042</v>
      </c>
      <c r="C166" s="184">
        <v>50</v>
      </c>
      <c r="D166" s="184">
        <v>75</v>
      </c>
      <c r="E166" s="184">
        <v>11.01</v>
      </c>
      <c r="F166" s="184">
        <v>6.9</v>
      </c>
      <c r="G166" s="184">
        <v>5.6</v>
      </c>
      <c r="H166" s="184">
        <v>4.7</v>
      </c>
      <c r="I166" s="184">
        <v>3</v>
      </c>
      <c r="J166" s="184">
        <v>3</v>
      </c>
      <c r="K166" s="184">
        <v>3</v>
      </c>
      <c r="L166" s="184">
        <v>3</v>
      </c>
      <c r="M166" s="184">
        <v>3</v>
      </c>
      <c r="N166" s="184">
        <v>0.28000000000000003</v>
      </c>
      <c r="P166" s="119">
        <f t="shared" si="2"/>
        <v>3</v>
      </c>
    </row>
    <row r="167" spans="2:16" x14ac:dyDescent="0.25">
      <c r="B167" s="184">
        <v>2270002042</v>
      </c>
      <c r="C167" s="184">
        <v>75</v>
      </c>
      <c r="D167" s="184">
        <v>100</v>
      </c>
      <c r="E167" s="184">
        <v>11.01</v>
      </c>
      <c r="F167" s="184">
        <v>6.9</v>
      </c>
      <c r="G167" s="184">
        <v>5.6</v>
      </c>
      <c r="H167" s="184">
        <v>4.7</v>
      </c>
      <c r="I167" s="184">
        <v>3</v>
      </c>
      <c r="J167" s="184">
        <v>3</v>
      </c>
      <c r="K167" s="184">
        <v>3</v>
      </c>
      <c r="L167" s="184">
        <v>3</v>
      </c>
      <c r="M167" s="184">
        <v>3</v>
      </c>
      <c r="N167" s="184">
        <v>0.28000000000000003</v>
      </c>
      <c r="P167" s="119">
        <f t="shared" si="2"/>
        <v>3</v>
      </c>
    </row>
    <row r="168" spans="2:16" x14ac:dyDescent="0.25">
      <c r="B168" s="184">
        <v>2270002042</v>
      </c>
      <c r="C168" s="184">
        <v>100</v>
      </c>
      <c r="D168" s="184">
        <v>175</v>
      </c>
      <c r="E168" s="184">
        <v>11.01</v>
      </c>
      <c r="F168" s="184">
        <v>8.3800000000000008</v>
      </c>
      <c r="G168" s="184">
        <v>5.65</v>
      </c>
      <c r="H168" s="184">
        <v>4.0999999999999996</v>
      </c>
      <c r="I168" s="184">
        <v>2.5</v>
      </c>
      <c r="J168" s="184">
        <v>2.5</v>
      </c>
      <c r="K168" s="184">
        <v>2.5</v>
      </c>
      <c r="L168" s="184">
        <v>2.5</v>
      </c>
      <c r="M168" s="184">
        <v>2.5</v>
      </c>
      <c r="N168" s="184">
        <v>0.28000000000000003</v>
      </c>
      <c r="P168" s="119">
        <f t="shared" si="2"/>
        <v>2.5</v>
      </c>
    </row>
    <row r="169" spans="2:16" x14ac:dyDescent="0.25">
      <c r="B169" s="184">
        <v>2270002042</v>
      </c>
      <c r="C169" s="184">
        <v>175</v>
      </c>
      <c r="D169" s="184">
        <v>300</v>
      </c>
      <c r="E169" s="184">
        <v>11.01</v>
      </c>
      <c r="F169" s="184">
        <v>8.3800000000000008</v>
      </c>
      <c r="G169" s="184">
        <v>5.58</v>
      </c>
      <c r="H169" s="184">
        <v>4</v>
      </c>
      <c r="I169" s="184">
        <v>2.5</v>
      </c>
      <c r="J169" s="184">
        <v>2.5</v>
      </c>
      <c r="K169" s="184">
        <v>2.5</v>
      </c>
      <c r="L169" s="184">
        <v>2.5</v>
      </c>
      <c r="M169" s="184">
        <v>2.5</v>
      </c>
      <c r="N169" s="184">
        <v>0.28000000000000003</v>
      </c>
      <c r="P169" s="119">
        <f t="shared" si="2"/>
        <v>2.5</v>
      </c>
    </row>
    <row r="170" spans="2:16" x14ac:dyDescent="0.25">
      <c r="B170" s="184">
        <v>2270002042</v>
      </c>
      <c r="C170" s="184">
        <v>300</v>
      </c>
      <c r="D170" s="184">
        <v>600</v>
      </c>
      <c r="E170" s="184">
        <v>11.01</v>
      </c>
      <c r="F170" s="184">
        <v>8.3800000000000008</v>
      </c>
      <c r="G170" s="184">
        <v>6.02</v>
      </c>
      <c r="H170" s="184">
        <v>4.34</v>
      </c>
      <c r="I170" s="184">
        <v>2.5</v>
      </c>
      <c r="J170" s="184">
        <v>2.5</v>
      </c>
      <c r="K170" s="184">
        <v>2.5</v>
      </c>
      <c r="L170" s="184">
        <v>2.5</v>
      </c>
      <c r="M170" s="184">
        <v>2.5</v>
      </c>
      <c r="N170" s="184">
        <v>0.28000000000000003</v>
      </c>
      <c r="P170" s="119">
        <f t="shared" si="2"/>
        <v>2.5</v>
      </c>
    </row>
    <row r="171" spans="2:16" x14ac:dyDescent="0.25">
      <c r="B171" s="184">
        <v>2270002042</v>
      </c>
      <c r="C171" s="184">
        <v>600</v>
      </c>
      <c r="D171" s="184">
        <v>750</v>
      </c>
      <c r="E171" s="184">
        <v>11.01</v>
      </c>
      <c r="F171" s="184">
        <v>8.3800000000000008</v>
      </c>
      <c r="G171" s="184">
        <v>5.82</v>
      </c>
      <c r="H171" s="184">
        <v>4.0999999999999996</v>
      </c>
      <c r="I171" s="184">
        <v>2.5</v>
      </c>
      <c r="J171" s="184">
        <v>2.5</v>
      </c>
      <c r="K171" s="184">
        <v>2.5</v>
      </c>
      <c r="L171" s="184">
        <v>2.5</v>
      </c>
      <c r="M171" s="184">
        <v>2.5</v>
      </c>
      <c r="N171" s="184">
        <v>0.28000000000000003</v>
      </c>
      <c r="P171" s="119">
        <f t="shared" si="2"/>
        <v>2.5</v>
      </c>
    </row>
    <row r="172" spans="2:16" x14ac:dyDescent="0.25">
      <c r="B172" s="184">
        <v>2270002042</v>
      </c>
      <c r="C172" s="184">
        <v>750</v>
      </c>
      <c r="D172" s="184">
        <v>9999</v>
      </c>
      <c r="E172" s="184">
        <v>11.01</v>
      </c>
      <c r="F172" s="184">
        <v>8.3800000000000008</v>
      </c>
      <c r="G172" s="184">
        <v>6.15</v>
      </c>
      <c r="H172" s="184">
        <v>4.0999999999999996</v>
      </c>
      <c r="I172" s="184">
        <v>4.0999999999999996</v>
      </c>
      <c r="J172" s="184">
        <v>4.0999999999999996</v>
      </c>
      <c r="K172" s="184">
        <v>4.0999999999999996</v>
      </c>
      <c r="L172" s="184">
        <v>4.0999999999999996</v>
      </c>
      <c r="M172" s="184">
        <v>2.39</v>
      </c>
      <c r="N172" s="184">
        <v>2.39</v>
      </c>
      <c r="P172" s="119">
        <f t="shared" si="2"/>
        <v>4.0999999999999996</v>
      </c>
    </row>
    <row r="173" spans="2:16" x14ac:dyDescent="0.25">
      <c r="B173" s="184">
        <v>2270002045</v>
      </c>
      <c r="C173" s="184">
        <v>0</v>
      </c>
      <c r="D173" s="184">
        <v>11</v>
      </c>
      <c r="E173" s="184">
        <v>10</v>
      </c>
      <c r="F173" s="184">
        <v>10</v>
      </c>
      <c r="G173" s="184">
        <v>5.23</v>
      </c>
      <c r="H173" s="184">
        <v>4.3</v>
      </c>
      <c r="I173" s="184">
        <v>4.3</v>
      </c>
      <c r="J173" s="184">
        <v>4.3</v>
      </c>
      <c r="K173" s="184">
        <v>4.3</v>
      </c>
      <c r="L173" s="184">
        <v>4.3</v>
      </c>
      <c r="M173" s="184">
        <v>4.3</v>
      </c>
      <c r="N173" s="184">
        <v>0.28000000000000003</v>
      </c>
      <c r="P173" s="119">
        <f t="shared" si="2"/>
        <v>4.3</v>
      </c>
    </row>
    <row r="174" spans="2:16" x14ac:dyDescent="0.25">
      <c r="B174" s="184">
        <v>2270002045</v>
      </c>
      <c r="C174" s="184">
        <v>11</v>
      </c>
      <c r="D174" s="184">
        <v>16</v>
      </c>
      <c r="E174" s="184">
        <v>8.5</v>
      </c>
      <c r="F174" s="184">
        <v>8.5</v>
      </c>
      <c r="G174" s="184">
        <v>4.4400000000000004</v>
      </c>
      <c r="H174" s="184">
        <v>4.4400000000000004</v>
      </c>
      <c r="I174" s="184">
        <v>4.4400000000000004</v>
      </c>
      <c r="J174" s="184">
        <v>4.4400000000000004</v>
      </c>
      <c r="K174" s="184">
        <v>4.4400000000000004</v>
      </c>
      <c r="L174" s="184">
        <v>4.4400000000000004</v>
      </c>
      <c r="M174" s="184">
        <v>4.4400000000000004</v>
      </c>
      <c r="N174" s="184">
        <v>0.28000000000000003</v>
      </c>
      <c r="P174" s="119">
        <f t="shared" si="2"/>
        <v>4.4400000000000004</v>
      </c>
    </row>
    <row r="175" spans="2:16" x14ac:dyDescent="0.25">
      <c r="B175" s="184">
        <v>2270002045</v>
      </c>
      <c r="C175" s="184">
        <v>16</v>
      </c>
      <c r="D175" s="184">
        <v>25</v>
      </c>
      <c r="E175" s="184">
        <v>8.5</v>
      </c>
      <c r="F175" s="184">
        <v>8.5</v>
      </c>
      <c r="G175" s="184">
        <v>4.4400000000000004</v>
      </c>
      <c r="H175" s="184">
        <v>4.4400000000000004</v>
      </c>
      <c r="I175" s="184">
        <v>4.4400000000000004</v>
      </c>
      <c r="J175" s="184">
        <v>4.4400000000000004</v>
      </c>
      <c r="K175" s="184">
        <v>4.4400000000000004</v>
      </c>
      <c r="L175" s="184">
        <v>4.4400000000000004</v>
      </c>
      <c r="M175" s="184">
        <v>4.4400000000000004</v>
      </c>
      <c r="N175" s="184">
        <v>0.28000000000000003</v>
      </c>
      <c r="P175" s="119">
        <f t="shared" si="2"/>
        <v>4.4400000000000004</v>
      </c>
    </row>
    <row r="176" spans="2:16" x14ac:dyDescent="0.25">
      <c r="B176" s="184">
        <v>2270002045</v>
      </c>
      <c r="C176" s="184">
        <v>25</v>
      </c>
      <c r="D176" s="184">
        <v>50</v>
      </c>
      <c r="E176" s="184">
        <v>6.9</v>
      </c>
      <c r="F176" s="184">
        <v>6.9</v>
      </c>
      <c r="G176" s="184">
        <v>4.7300000000000004</v>
      </c>
      <c r="H176" s="184">
        <v>4.7300000000000004</v>
      </c>
      <c r="I176" s="184">
        <v>4.7300000000000004</v>
      </c>
      <c r="J176" s="184">
        <v>4.7300000000000004</v>
      </c>
      <c r="K176" s="184">
        <v>4.7300000000000004</v>
      </c>
      <c r="L176" s="184">
        <v>4.7300000000000004</v>
      </c>
      <c r="M176" s="184">
        <v>3</v>
      </c>
      <c r="N176" s="184">
        <v>0.28000000000000003</v>
      </c>
      <c r="P176" s="119">
        <f t="shared" si="2"/>
        <v>4.7300000000000004</v>
      </c>
    </row>
    <row r="177" spans="2:16" x14ac:dyDescent="0.25">
      <c r="B177" s="184">
        <v>2270002045</v>
      </c>
      <c r="C177" s="184">
        <v>50</v>
      </c>
      <c r="D177" s="184">
        <v>75</v>
      </c>
      <c r="E177" s="184">
        <v>10.3</v>
      </c>
      <c r="F177" s="184">
        <v>6.9</v>
      </c>
      <c r="G177" s="184">
        <v>5.6</v>
      </c>
      <c r="H177" s="184">
        <v>4.7</v>
      </c>
      <c r="I177" s="184">
        <v>3</v>
      </c>
      <c r="J177" s="184">
        <v>3</v>
      </c>
      <c r="K177" s="184">
        <v>3</v>
      </c>
      <c r="L177" s="184">
        <v>3</v>
      </c>
      <c r="M177" s="184">
        <v>3</v>
      </c>
      <c r="N177" s="184">
        <v>0.28000000000000003</v>
      </c>
      <c r="P177" s="119">
        <f t="shared" si="2"/>
        <v>3</v>
      </c>
    </row>
    <row r="178" spans="2:16" x14ac:dyDescent="0.25">
      <c r="B178" s="184">
        <v>2270002045</v>
      </c>
      <c r="C178" s="184">
        <v>75</v>
      </c>
      <c r="D178" s="184">
        <v>100</v>
      </c>
      <c r="E178" s="184">
        <v>10.3</v>
      </c>
      <c r="F178" s="184">
        <v>6.9</v>
      </c>
      <c r="G178" s="184">
        <v>5.6</v>
      </c>
      <c r="H178" s="184">
        <v>4.7</v>
      </c>
      <c r="I178" s="184">
        <v>3</v>
      </c>
      <c r="J178" s="184">
        <v>3</v>
      </c>
      <c r="K178" s="184">
        <v>3</v>
      </c>
      <c r="L178" s="184">
        <v>3</v>
      </c>
      <c r="M178" s="184">
        <v>3</v>
      </c>
      <c r="N178" s="184">
        <v>0.28000000000000003</v>
      </c>
      <c r="P178" s="119">
        <f t="shared" si="2"/>
        <v>3</v>
      </c>
    </row>
    <row r="179" spans="2:16" x14ac:dyDescent="0.25">
      <c r="B179" s="184">
        <v>2270002045</v>
      </c>
      <c r="C179" s="184">
        <v>100</v>
      </c>
      <c r="D179" s="184">
        <v>175</v>
      </c>
      <c r="E179" s="184">
        <v>10.3</v>
      </c>
      <c r="F179" s="184">
        <v>8.3800000000000008</v>
      </c>
      <c r="G179" s="184">
        <v>5.65</v>
      </c>
      <c r="H179" s="184">
        <v>4.0999999999999996</v>
      </c>
      <c r="I179" s="184">
        <v>2.5</v>
      </c>
      <c r="J179" s="184">
        <v>2.5</v>
      </c>
      <c r="K179" s="184">
        <v>2.5</v>
      </c>
      <c r="L179" s="184">
        <v>2.5</v>
      </c>
      <c r="M179" s="184">
        <v>2.5</v>
      </c>
      <c r="N179" s="184">
        <v>0.28000000000000003</v>
      </c>
      <c r="P179" s="119">
        <f t="shared" si="2"/>
        <v>2.5</v>
      </c>
    </row>
    <row r="180" spans="2:16" x14ac:dyDescent="0.25">
      <c r="B180" s="184">
        <v>2270002045</v>
      </c>
      <c r="C180" s="184">
        <v>175</v>
      </c>
      <c r="D180" s="184">
        <v>300</v>
      </c>
      <c r="E180" s="184">
        <v>10.3</v>
      </c>
      <c r="F180" s="184">
        <v>8.3800000000000008</v>
      </c>
      <c r="G180" s="184">
        <v>5.58</v>
      </c>
      <c r="H180" s="184">
        <v>4</v>
      </c>
      <c r="I180" s="184">
        <v>2.5</v>
      </c>
      <c r="J180" s="184">
        <v>2.5</v>
      </c>
      <c r="K180" s="184">
        <v>2.5</v>
      </c>
      <c r="L180" s="184">
        <v>2.5</v>
      </c>
      <c r="M180" s="184">
        <v>2.5</v>
      </c>
      <c r="N180" s="184">
        <v>0.28000000000000003</v>
      </c>
      <c r="P180" s="119">
        <f t="shared" si="2"/>
        <v>2.5</v>
      </c>
    </row>
    <row r="181" spans="2:16" x14ac:dyDescent="0.25">
      <c r="B181" s="184">
        <v>2270002045</v>
      </c>
      <c r="C181" s="184">
        <v>300</v>
      </c>
      <c r="D181" s="184">
        <v>600</v>
      </c>
      <c r="E181" s="184">
        <v>10.3</v>
      </c>
      <c r="F181" s="184">
        <v>8.3800000000000008</v>
      </c>
      <c r="G181" s="184">
        <v>6.02</v>
      </c>
      <c r="H181" s="184">
        <v>4.34</v>
      </c>
      <c r="I181" s="184">
        <v>2.5</v>
      </c>
      <c r="J181" s="184">
        <v>2.5</v>
      </c>
      <c r="K181" s="184">
        <v>2.5</v>
      </c>
      <c r="L181" s="184">
        <v>2.5</v>
      </c>
      <c r="M181" s="184">
        <v>2.5</v>
      </c>
      <c r="N181" s="184">
        <v>0.28000000000000003</v>
      </c>
      <c r="P181" s="119">
        <f t="shared" si="2"/>
        <v>2.5</v>
      </c>
    </row>
    <row r="182" spans="2:16" x14ac:dyDescent="0.25">
      <c r="B182" s="184">
        <v>2270002045</v>
      </c>
      <c r="C182" s="184">
        <v>600</v>
      </c>
      <c r="D182" s="184">
        <v>750</v>
      </c>
      <c r="E182" s="184">
        <v>10.3</v>
      </c>
      <c r="F182" s="184">
        <v>8.3800000000000008</v>
      </c>
      <c r="G182" s="184">
        <v>5.82</v>
      </c>
      <c r="H182" s="184">
        <v>4.0999999999999996</v>
      </c>
      <c r="I182" s="184">
        <v>2.5</v>
      </c>
      <c r="J182" s="184">
        <v>2.5</v>
      </c>
      <c r="K182" s="184">
        <v>2.5</v>
      </c>
      <c r="L182" s="184">
        <v>2.5</v>
      </c>
      <c r="M182" s="184">
        <v>2.5</v>
      </c>
      <c r="N182" s="184">
        <v>0.28000000000000003</v>
      </c>
      <c r="P182" s="119">
        <f t="shared" si="2"/>
        <v>2.5</v>
      </c>
    </row>
    <row r="183" spans="2:16" x14ac:dyDescent="0.25">
      <c r="B183" s="184">
        <v>2270002045</v>
      </c>
      <c r="C183" s="184">
        <v>750</v>
      </c>
      <c r="D183" s="184">
        <v>9999</v>
      </c>
      <c r="E183" s="184">
        <v>10.3</v>
      </c>
      <c r="F183" s="184">
        <v>8.3800000000000008</v>
      </c>
      <c r="G183" s="184">
        <v>6.15</v>
      </c>
      <c r="H183" s="184">
        <v>4.0999999999999996</v>
      </c>
      <c r="I183" s="184">
        <v>4.0999999999999996</v>
      </c>
      <c r="J183" s="184">
        <v>4.0999999999999996</v>
      </c>
      <c r="K183" s="184">
        <v>4.0999999999999996</v>
      </c>
      <c r="L183" s="184">
        <v>4.0999999999999996</v>
      </c>
      <c r="M183" s="184">
        <v>2.39</v>
      </c>
      <c r="N183" s="184">
        <v>2.39</v>
      </c>
      <c r="P183" s="119">
        <f t="shared" si="2"/>
        <v>4.0999999999999996</v>
      </c>
    </row>
    <row r="184" spans="2:16" x14ac:dyDescent="0.25">
      <c r="B184" s="184">
        <v>2270002048</v>
      </c>
      <c r="C184" s="184">
        <v>0</v>
      </c>
      <c r="D184" s="184">
        <v>11</v>
      </c>
      <c r="E184" s="184">
        <v>9.48</v>
      </c>
      <c r="F184" s="184">
        <v>9.48</v>
      </c>
      <c r="G184" s="184">
        <v>4.96</v>
      </c>
      <c r="H184" s="184">
        <v>4.07</v>
      </c>
      <c r="I184" s="184">
        <v>4.07</v>
      </c>
      <c r="J184" s="184">
        <v>4.07</v>
      </c>
      <c r="K184" s="184">
        <v>4.3</v>
      </c>
      <c r="L184" s="184">
        <v>4.3</v>
      </c>
      <c r="M184" s="184">
        <v>4.3</v>
      </c>
      <c r="N184" s="184">
        <v>0.28000000000000003</v>
      </c>
      <c r="P184" s="119">
        <f t="shared" si="2"/>
        <v>4.1850000000000005</v>
      </c>
    </row>
    <row r="185" spans="2:16" x14ac:dyDescent="0.25">
      <c r="B185" s="184">
        <v>2270002048</v>
      </c>
      <c r="C185" s="184">
        <v>11</v>
      </c>
      <c r="D185" s="184">
        <v>16</v>
      </c>
      <c r="E185" s="184">
        <v>8.0500000000000007</v>
      </c>
      <c r="F185" s="184">
        <v>8.0500000000000007</v>
      </c>
      <c r="G185" s="184">
        <v>4.21</v>
      </c>
      <c r="H185" s="184">
        <v>4.21</v>
      </c>
      <c r="I185" s="184">
        <v>4.21</v>
      </c>
      <c r="J185" s="184">
        <v>4.21</v>
      </c>
      <c r="K185" s="184">
        <v>4.4400000000000004</v>
      </c>
      <c r="L185" s="184">
        <v>4.4400000000000004</v>
      </c>
      <c r="M185" s="184">
        <v>4.4400000000000004</v>
      </c>
      <c r="N185" s="184">
        <v>0.28000000000000003</v>
      </c>
      <c r="P185" s="119">
        <f t="shared" si="2"/>
        <v>4.3250000000000002</v>
      </c>
    </row>
    <row r="186" spans="2:16" x14ac:dyDescent="0.25">
      <c r="B186" s="184">
        <v>2270002048</v>
      </c>
      <c r="C186" s="184">
        <v>16</v>
      </c>
      <c r="D186" s="184">
        <v>25</v>
      </c>
      <c r="E186" s="184">
        <v>8.0500000000000007</v>
      </c>
      <c r="F186" s="184">
        <v>8.0500000000000007</v>
      </c>
      <c r="G186" s="184">
        <v>4.21</v>
      </c>
      <c r="H186" s="184">
        <v>4.21</v>
      </c>
      <c r="I186" s="184">
        <v>4.21</v>
      </c>
      <c r="J186" s="184">
        <v>4.21</v>
      </c>
      <c r="K186" s="184">
        <v>4.4400000000000004</v>
      </c>
      <c r="L186" s="184">
        <v>4.4400000000000004</v>
      </c>
      <c r="M186" s="184">
        <v>4.4400000000000004</v>
      </c>
      <c r="N186" s="184">
        <v>0.28000000000000003</v>
      </c>
      <c r="P186" s="119">
        <f t="shared" si="2"/>
        <v>4.3250000000000002</v>
      </c>
    </row>
    <row r="187" spans="2:16" x14ac:dyDescent="0.25">
      <c r="B187" s="184">
        <v>2270002048</v>
      </c>
      <c r="C187" s="184">
        <v>25</v>
      </c>
      <c r="D187" s="184">
        <v>50</v>
      </c>
      <c r="E187" s="184">
        <v>6.54</v>
      </c>
      <c r="F187" s="184">
        <v>6.54</v>
      </c>
      <c r="G187" s="184">
        <v>4.4800000000000004</v>
      </c>
      <c r="H187" s="184">
        <v>4.4800000000000004</v>
      </c>
      <c r="I187" s="184">
        <v>4.4800000000000004</v>
      </c>
      <c r="J187" s="184">
        <v>4.4800000000000004</v>
      </c>
      <c r="K187" s="184">
        <v>4.7300000000000004</v>
      </c>
      <c r="L187" s="184">
        <v>4.7300000000000004</v>
      </c>
      <c r="M187" s="184">
        <v>3</v>
      </c>
      <c r="N187" s="184">
        <v>0.28000000000000003</v>
      </c>
      <c r="P187" s="119">
        <f t="shared" si="2"/>
        <v>4.6050000000000004</v>
      </c>
    </row>
    <row r="188" spans="2:16" x14ac:dyDescent="0.25">
      <c r="B188" s="184">
        <v>2270002048</v>
      </c>
      <c r="C188" s="184">
        <v>50</v>
      </c>
      <c r="D188" s="184">
        <v>75</v>
      </c>
      <c r="E188" s="184">
        <v>9.1</v>
      </c>
      <c r="F188" s="184">
        <v>6.54</v>
      </c>
      <c r="G188" s="184">
        <v>5.3</v>
      </c>
      <c r="H188" s="184">
        <v>4.45</v>
      </c>
      <c r="I188" s="184">
        <v>3.13</v>
      </c>
      <c r="J188" s="184">
        <v>3.13</v>
      </c>
      <c r="K188" s="184">
        <v>3</v>
      </c>
      <c r="L188" s="184">
        <v>3</v>
      </c>
      <c r="M188" s="184">
        <v>3</v>
      </c>
      <c r="N188" s="184">
        <v>0.28000000000000003</v>
      </c>
      <c r="P188" s="119">
        <f t="shared" si="2"/>
        <v>3.0649999999999999</v>
      </c>
    </row>
    <row r="189" spans="2:16" x14ac:dyDescent="0.25">
      <c r="B189" s="184">
        <v>2270002048</v>
      </c>
      <c r="C189" s="184">
        <v>75</v>
      </c>
      <c r="D189" s="184">
        <v>100</v>
      </c>
      <c r="E189" s="184">
        <v>9.1</v>
      </c>
      <c r="F189" s="184">
        <v>6.54</v>
      </c>
      <c r="G189" s="184">
        <v>5.3</v>
      </c>
      <c r="H189" s="184">
        <v>4.45</v>
      </c>
      <c r="I189" s="184">
        <v>3.13</v>
      </c>
      <c r="J189" s="184">
        <v>3.13</v>
      </c>
      <c r="K189" s="184">
        <v>3</v>
      </c>
      <c r="L189" s="184">
        <v>3</v>
      </c>
      <c r="M189" s="184">
        <v>3</v>
      </c>
      <c r="N189" s="184">
        <v>0.28000000000000003</v>
      </c>
      <c r="P189" s="119">
        <f t="shared" si="2"/>
        <v>3.0649999999999999</v>
      </c>
    </row>
    <row r="190" spans="2:16" x14ac:dyDescent="0.25">
      <c r="B190" s="184">
        <v>2270002048</v>
      </c>
      <c r="C190" s="184">
        <v>100</v>
      </c>
      <c r="D190" s="184">
        <v>175</v>
      </c>
      <c r="E190" s="184">
        <v>9.1</v>
      </c>
      <c r="F190" s="184">
        <v>7.94</v>
      </c>
      <c r="G190" s="184">
        <v>5.36</v>
      </c>
      <c r="H190" s="184">
        <v>3.88</v>
      </c>
      <c r="I190" s="184">
        <v>2.61</v>
      </c>
      <c r="J190" s="184">
        <v>2.61</v>
      </c>
      <c r="K190" s="184">
        <v>2.61</v>
      </c>
      <c r="L190" s="184">
        <v>2.5</v>
      </c>
      <c r="M190" s="184">
        <v>2.5</v>
      </c>
      <c r="N190" s="184">
        <v>0.28000000000000003</v>
      </c>
      <c r="P190" s="119">
        <f t="shared" si="2"/>
        <v>2.61</v>
      </c>
    </row>
    <row r="191" spans="2:16" x14ac:dyDescent="0.25">
      <c r="B191" s="184">
        <v>2270002048</v>
      </c>
      <c r="C191" s="184">
        <v>175</v>
      </c>
      <c r="D191" s="184">
        <v>300</v>
      </c>
      <c r="E191" s="184">
        <v>9.1</v>
      </c>
      <c r="F191" s="184">
        <v>7.94</v>
      </c>
      <c r="G191" s="184">
        <v>5.28</v>
      </c>
      <c r="H191" s="184">
        <v>3.79</v>
      </c>
      <c r="I191" s="184">
        <v>2.61</v>
      </c>
      <c r="J191" s="184">
        <v>2.61</v>
      </c>
      <c r="K191" s="184">
        <v>2.61</v>
      </c>
      <c r="L191" s="184">
        <v>2.5</v>
      </c>
      <c r="M191" s="184">
        <v>2.5</v>
      </c>
      <c r="N191" s="184">
        <v>0.28000000000000003</v>
      </c>
      <c r="P191" s="119">
        <f t="shared" si="2"/>
        <v>2.61</v>
      </c>
    </row>
    <row r="192" spans="2:16" x14ac:dyDescent="0.25">
      <c r="B192" s="184">
        <v>2270002048</v>
      </c>
      <c r="C192" s="184">
        <v>300</v>
      </c>
      <c r="D192" s="184">
        <v>600</v>
      </c>
      <c r="E192" s="184">
        <v>9.1</v>
      </c>
      <c r="F192" s="184">
        <v>7.94</v>
      </c>
      <c r="G192" s="184">
        <v>5.7</v>
      </c>
      <c r="H192" s="184">
        <v>4.1100000000000003</v>
      </c>
      <c r="I192" s="184">
        <v>2.61</v>
      </c>
      <c r="J192" s="184">
        <v>2.61</v>
      </c>
      <c r="K192" s="184">
        <v>2.61</v>
      </c>
      <c r="L192" s="184">
        <v>2.5</v>
      </c>
      <c r="M192" s="184">
        <v>2.5</v>
      </c>
      <c r="N192" s="184">
        <v>0.28000000000000003</v>
      </c>
      <c r="P192" s="119">
        <f t="shared" si="2"/>
        <v>2.61</v>
      </c>
    </row>
    <row r="193" spans="2:16" x14ac:dyDescent="0.25">
      <c r="B193" s="184">
        <v>2270002048</v>
      </c>
      <c r="C193" s="184">
        <v>600</v>
      </c>
      <c r="D193" s="184">
        <v>750</v>
      </c>
      <c r="E193" s="184">
        <v>9.1</v>
      </c>
      <c r="F193" s="184">
        <v>7.94</v>
      </c>
      <c r="G193" s="184">
        <v>5.52</v>
      </c>
      <c r="H193" s="184">
        <v>3.88</v>
      </c>
      <c r="I193" s="184">
        <v>2.61</v>
      </c>
      <c r="J193" s="184">
        <v>2.61</v>
      </c>
      <c r="K193" s="184">
        <v>2.61</v>
      </c>
      <c r="L193" s="184">
        <v>2.5</v>
      </c>
      <c r="M193" s="184">
        <v>2.5</v>
      </c>
      <c r="N193" s="184">
        <v>0.28000000000000003</v>
      </c>
      <c r="P193" s="119">
        <f t="shared" si="2"/>
        <v>2.61</v>
      </c>
    </row>
    <row r="194" spans="2:16" x14ac:dyDescent="0.25">
      <c r="B194" s="184">
        <v>2270002048</v>
      </c>
      <c r="C194" s="184">
        <v>750</v>
      </c>
      <c r="D194" s="184">
        <v>9999</v>
      </c>
      <c r="E194" s="184">
        <v>9.1</v>
      </c>
      <c r="F194" s="184">
        <v>7.94</v>
      </c>
      <c r="G194" s="184">
        <v>5.83</v>
      </c>
      <c r="H194" s="184">
        <v>3.88</v>
      </c>
      <c r="I194" s="184">
        <v>3.88</v>
      </c>
      <c r="J194" s="184">
        <v>4.2699999999999996</v>
      </c>
      <c r="K194" s="184">
        <v>4.2699999999999996</v>
      </c>
      <c r="L194" s="184">
        <v>4.0999999999999996</v>
      </c>
      <c r="M194" s="184">
        <v>2.39</v>
      </c>
      <c r="N194" s="184">
        <v>2.39</v>
      </c>
      <c r="P194" s="119">
        <f t="shared" si="2"/>
        <v>4.0749999999999993</v>
      </c>
    </row>
    <row r="195" spans="2:16" x14ac:dyDescent="0.25">
      <c r="B195" s="184">
        <v>2270002051</v>
      </c>
      <c r="C195" s="184">
        <v>0</v>
      </c>
      <c r="D195" s="184">
        <v>11</v>
      </c>
      <c r="E195" s="184">
        <v>9.48</v>
      </c>
      <c r="F195" s="184">
        <v>9.48</v>
      </c>
      <c r="G195" s="184">
        <v>4.96</v>
      </c>
      <c r="H195" s="184">
        <v>4.07</v>
      </c>
      <c r="I195" s="184">
        <v>4.07</v>
      </c>
      <c r="J195" s="184">
        <v>4.07</v>
      </c>
      <c r="K195" s="184">
        <v>4.3</v>
      </c>
      <c r="L195" s="184">
        <v>4.3</v>
      </c>
      <c r="M195" s="184">
        <v>4.3</v>
      </c>
      <c r="N195" s="184">
        <v>0.28000000000000003</v>
      </c>
      <c r="P195" s="119">
        <f t="shared" si="2"/>
        <v>4.1850000000000005</v>
      </c>
    </row>
    <row r="196" spans="2:16" x14ac:dyDescent="0.25">
      <c r="B196" s="184">
        <v>2270002051</v>
      </c>
      <c r="C196" s="184">
        <v>11</v>
      </c>
      <c r="D196" s="184">
        <v>16</v>
      </c>
      <c r="E196" s="184">
        <v>8.0500000000000007</v>
      </c>
      <c r="F196" s="184">
        <v>8.0500000000000007</v>
      </c>
      <c r="G196" s="184">
        <v>4.21</v>
      </c>
      <c r="H196" s="184">
        <v>4.21</v>
      </c>
      <c r="I196" s="184">
        <v>4.21</v>
      </c>
      <c r="J196" s="184">
        <v>4.21</v>
      </c>
      <c r="K196" s="184">
        <v>4.4400000000000004</v>
      </c>
      <c r="L196" s="184">
        <v>4.4400000000000004</v>
      </c>
      <c r="M196" s="184">
        <v>4.4400000000000004</v>
      </c>
      <c r="N196" s="184">
        <v>0.28000000000000003</v>
      </c>
      <c r="P196" s="119">
        <f t="shared" si="2"/>
        <v>4.3250000000000002</v>
      </c>
    </row>
    <row r="197" spans="2:16" x14ac:dyDescent="0.25">
      <c r="B197" s="184">
        <v>2270002051</v>
      </c>
      <c r="C197" s="184">
        <v>16</v>
      </c>
      <c r="D197" s="184">
        <v>25</v>
      </c>
      <c r="E197" s="184">
        <v>8.0500000000000007</v>
      </c>
      <c r="F197" s="184">
        <v>8.0500000000000007</v>
      </c>
      <c r="G197" s="184">
        <v>4.21</v>
      </c>
      <c r="H197" s="184">
        <v>4.21</v>
      </c>
      <c r="I197" s="184">
        <v>4.21</v>
      </c>
      <c r="J197" s="184">
        <v>4.21</v>
      </c>
      <c r="K197" s="184">
        <v>4.4400000000000004</v>
      </c>
      <c r="L197" s="184">
        <v>4.4400000000000004</v>
      </c>
      <c r="M197" s="184">
        <v>4.4400000000000004</v>
      </c>
      <c r="N197" s="184">
        <v>0.28000000000000003</v>
      </c>
      <c r="P197" s="119">
        <f t="shared" si="2"/>
        <v>4.3250000000000002</v>
      </c>
    </row>
    <row r="198" spans="2:16" x14ac:dyDescent="0.25">
      <c r="B198" s="184">
        <v>2270002051</v>
      </c>
      <c r="C198" s="184">
        <v>25</v>
      </c>
      <c r="D198" s="184">
        <v>50</v>
      </c>
      <c r="E198" s="184">
        <v>6.54</v>
      </c>
      <c r="F198" s="184">
        <v>6.54</v>
      </c>
      <c r="G198" s="184">
        <v>4.4800000000000004</v>
      </c>
      <c r="H198" s="184">
        <v>4.4800000000000004</v>
      </c>
      <c r="I198" s="184">
        <v>4.4800000000000004</v>
      </c>
      <c r="J198" s="184">
        <v>4.4800000000000004</v>
      </c>
      <c r="K198" s="184">
        <v>4.7300000000000004</v>
      </c>
      <c r="L198" s="184">
        <v>4.7300000000000004</v>
      </c>
      <c r="M198" s="184">
        <v>3</v>
      </c>
      <c r="N198" s="184">
        <v>0.28000000000000003</v>
      </c>
      <c r="P198" s="119">
        <f t="shared" si="2"/>
        <v>4.6050000000000004</v>
      </c>
    </row>
    <row r="199" spans="2:16" x14ac:dyDescent="0.25">
      <c r="B199" s="184">
        <v>2270002051</v>
      </c>
      <c r="C199" s="184">
        <v>50</v>
      </c>
      <c r="D199" s="184">
        <v>75</v>
      </c>
      <c r="E199" s="184">
        <v>9.1</v>
      </c>
      <c r="F199" s="184">
        <v>6.54</v>
      </c>
      <c r="G199" s="184">
        <v>5.3</v>
      </c>
      <c r="H199" s="184">
        <v>4.45</v>
      </c>
      <c r="I199" s="184">
        <v>3.13</v>
      </c>
      <c r="J199" s="184">
        <v>3.13</v>
      </c>
      <c r="K199" s="184">
        <v>3</v>
      </c>
      <c r="L199" s="184">
        <v>3</v>
      </c>
      <c r="M199" s="184">
        <v>3</v>
      </c>
      <c r="N199" s="184">
        <v>0.28000000000000003</v>
      </c>
      <c r="P199" s="119">
        <f t="shared" si="2"/>
        <v>3.0649999999999999</v>
      </c>
    </row>
    <row r="200" spans="2:16" x14ac:dyDescent="0.25">
      <c r="B200" s="184">
        <v>2270002051</v>
      </c>
      <c r="C200" s="184">
        <v>75</v>
      </c>
      <c r="D200" s="184">
        <v>100</v>
      </c>
      <c r="E200" s="184">
        <v>9.1</v>
      </c>
      <c r="F200" s="184">
        <v>6.54</v>
      </c>
      <c r="G200" s="184">
        <v>5.3</v>
      </c>
      <c r="H200" s="184">
        <v>4.45</v>
      </c>
      <c r="I200" s="184">
        <v>3.13</v>
      </c>
      <c r="J200" s="184">
        <v>3.13</v>
      </c>
      <c r="K200" s="184">
        <v>3</v>
      </c>
      <c r="L200" s="184">
        <v>3</v>
      </c>
      <c r="M200" s="184">
        <v>3</v>
      </c>
      <c r="N200" s="184">
        <v>0.28000000000000003</v>
      </c>
      <c r="P200" s="119">
        <f t="shared" si="2"/>
        <v>3.0649999999999999</v>
      </c>
    </row>
    <row r="201" spans="2:16" x14ac:dyDescent="0.25">
      <c r="B201" s="184">
        <v>2270002051</v>
      </c>
      <c r="C201" s="184">
        <v>100</v>
      </c>
      <c r="D201" s="184">
        <v>175</v>
      </c>
      <c r="E201" s="184">
        <v>9.1</v>
      </c>
      <c r="F201" s="184">
        <v>7.94</v>
      </c>
      <c r="G201" s="184">
        <v>5.36</v>
      </c>
      <c r="H201" s="184">
        <v>3.88</v>
      </c>
      <c r="I201" s="184">
        <v>2.61</v>
      </c>
      <c r="J201" s="184">
        <v>2.61</v>
      </c>
      <c r="K201" s="184">
        <v>2.61</v>
      </c>
      <c r="L201" s="184">
        <v>2.5</v>
      </c>
      <c r="M201" s="184">
        <v>2.5</v>
      </c>
      <c r="N201" s="184">
        <v>0.28000000000000003</v>
      </c>
      <c r="P201" s="119">
        <f t="shared" ref="P201:P264" si="3">H201*$G$2+I201*$G$3+K201*$G$4</f>
        <v>2.61</v>
      </c>
    </row>
    <row r="202" spans="2:16" x14ac:dyDescent="0.25">
      <c r="B202" s="184">
        <v>2270002051</v>
      </c>
      <c r="C202" s="184">
        <v>175</v>
      </c>
      <c r="D202" s="184">
        <v>300</v>
      </c>
      <c r="E202" s="184">
        <v>9.1</v>
      </c>
      <c r="F202" s="184">
        <v>7.94</v>
      </c>
      <c r="G202" s="184">
        <v>5.28</v>
      </c>
      <c r="H202" s="184">
        <v>3.79</v>
      </c>
      <c r="I202" s="184">
        <v>2.61</v>
      </c>
      <c r="J202" s="184">
        <v>2.61</v>
      </c>
      <c r="K202" s="184">
        <v>2.61</v>
      </c>
      <c r="L202" s="184">
        <v>2.5</v>
      </c>
      <c r="M202" s="184">
        <v>2.5</v>
      </c>
      <c r="N202" s="184">
        <v>0.28000000000000003</v>
      </c>
      <c r="P202" s="119">
        <f t="shared" si="3"/>
        <v>2.61</v>
      </c>
    </row>
    <row r="203" spans="2:16" x14ac:dyDescent="0.25">
      <c r="B203" s="184">
        <v>2270002051</v>
      </c>
      <c r="C203" s="184">
        <v>300</v>
      </c>
      <c r="D203" s="184">
        <v>600</v>
      </c>
      <c r="E203" s="184">
        <v>9.1</v>
      </c>
      <c r="F203" s="184">
        <v>7.94</v>
      </c>
      <c r="G203" s="184">
        <v>5.7</v>
      </c>
      <c r="H203" s="184">
        <v>4.1100000000000003</v>
      </c>
      <c r="I203" s="184">
        <v>2.61</v>
      </c>
      <c r="J203" s="184">
        <v>2.61</v>
      </c>
      <c r="K203" s="184">
        <v>2.61</v>
      </c>
      <c r="L203" s="184">
        <v>2.5</v>
      </c>
      <c r="M203" s="184">
        <v>2.5</v>
      </c>
      <c r="N203" s="184">
        <v>0.28000000000000003</v>
      </c>
      <c r="P203" s="119">
        <f t="shared" si="3"/>
        <v>2.61</v>
      </c>
    </row>
    <row r="204" spans="2:16" x14ac:dyDescent="0.25">
      <c r="B204" s="184">
        <v>2270002051</v>
      </c>
      <c r="C204" s="184">
        <v>600</v>
      </c>
      <c r="D204" s="184">
        <v>750</v>
      </c>
      <c r="E204" s="184">
        <v>9.1</v>
      </c>
      <c r="F204" s="184">
        <v>7.94</v>
      </c>
      <c r="G204" s="184">
        <v>5.52</v>
      </c>
      <c r="H204" s="184">
        <v>3.88</v>
      </c>
      <c r="I204" s="184">
        <v>2.61</v>
      </c>
      <c r="J204" s="184">
        <v>2.61</v>
      </c>
      <c r="K204" s="184">
        <v>2.61</v>
      </c>
      <c r="L204" s="184">
        <v>2.5</v>
      </c>
      <c r="M204" s="184">
        <v>2.5</v>
      </c>
      <c r="N204" s="184">
        <v>0.28000000000000003</v>
      </c>
      <c r="P204" s="119">
        <f t="shared" si="3"/>
        <v>2.61</v>
      </c>
    </row>
    <row r="205" spans="2:16" x14ac:dyDescent="0.25">
      <c r="B205" s="184">
        <v>2270002051</v>
      </c>
      <c r="C205" s="184">
        <v>750</v>
      </c>
      <c r="D205" s="184">
        <v>9999</v>
      </c>
      <c r="E205" s="184">
        <v>9.1</v>
      </c>
      <c r="F205" s="184">
        <v>7.94</v>
      </c>
      <c r="G205" s="184">
        <v>5.83</v>
      </c>
      <c r="H205" s="184">
        <v>3.88</v>
      </c>
      <c r="I205" s="184">
        <v>3.88</v>
      </c>
      <c r="J205" s="184">
        <v>4.2699999999999996</v>
      </c>
      <c r="K205" s="184">
        <v>4.2699999999999996</v>
      </c>
      <c r="L205" s="184">
        <v>4.0999999999999996</v>
      </c>
      <c r="M205" s="184">
        <v>2.39</v>
      </c>
      <c r="N205" s="184">
        <v>2.39</v>
      </c>
      <c r="P205" s="119">
        <f t="shared" si="3"/>
        <v>4.0749999999999993</v>
      </c>
    </row>
    <row r="206" spans="2:16" x14ac:dyDescent="0.25">
      <c r="B206" s="184">
        <v>2270002054</v>
      </c>
      <c r="C206" s="184">
        <v>0</v>
      </c>
      <c r="D206" s="184">
        <v>11</v>
      </c>
      <c r="E206" s="184">
        <v>10</v>
      </c>
      <c r="F206" s="184">
        <v>10</v>
      </c>
      <c r="G206" s="184">
        <v>5.23</v>
      </c>
      <c r="H206" s="184">
        <v>4.3</v>
      </c>
      <c r="I206" s="184">
        <v>4.3</v>
      </c>
      <c r="J206" s="184">
        <v>4.3</v>
      </c>
      <c r="K206" s="184">
        <v>4.3</v>
      </c>
      <c r="L206" s="184">
        <v>4.3</v>
      </c>
      <c r="M206" s="184">
        <v>4.3</v>
      </c>
      <c r="N206" s="184">
        <v>0.28000000000000003</v>
      </c>
      <c r="P206" s="119">
        <f t="shared" si="3"/>
        <v>4.3</v>
      </c>
    </row>
    <row r="207" spans="2:16" x14ac:dyDescent="0.25">
      <c r="B207" s="184">
        <v>2270002054</v>
      </c>
      <c r="C207" s="184">
        <v>11</v>
      </c>
      <c r="D207" s="184">
        <v>16</v>
      </c>
      <c r="E207" s="184">
        <v>8.5</v>
      </c>
      <c r="F207" s="184">
        <v>8.5</v>
      </c>
      <c r="G207" s="184">
        <v>4.4400000000000004</v>
      </c>
      <c r="H207" s="184">
        <v>4.4400000000000004</v>
      </c>
      <c r="I207" s="184">
        <v>4.4400000000000004</v>
      </c>
      <c r="J207" s="184">
        <v>4.4400000000000004</v>
      </c>
      <c r="K207" s="184">
        <v>4.4400000000000004</v>
      </c>
      <c r="L207" s="184">
        <v>4.4400000000000004</v>
      </c>
      <c r="M207" s="184">
        <v>4.4400000000000004</v>
      </c>
      <c r="N207" s="184">
        <v>0.28000000000000003</v>
      </c>
      <c r="P207" s="119">
        <f t="shared" si="3"/>
        <v>4.4400000000000004</v>
      </c>
    </row>
    <row r="208" spans="2:16" x14ac:dyDescent="0.25">
      <c r="B208" s="184">
        <v>2270002054</v>
      </c>
      <c r="C208" s="184">
        <v>16</v>
      </c>
      <c r="D208" s="184">
        <v>25</v>
      </c>
      <c r="E208" s="184">
        <v>8.5</v>
      </c>
      <c r="F208" s="184">
        <v>8.5</v>
      </c>
      <c r="G208" s="184">
        <v>4.4400000000000004</v>
      </c>
      <c r="H208" s="184">
        <v>4.4400000000000004</v>
      </c>
      <c r="I208" s="184">
        <v>4.4400000000000004</v>
      </c>
      <c r="J208" s="184">
        <v>4.4400000000000004</v>
      </c>
      <c r="K208" s="184">
        <v>4.4400000000000004</v>
      </c>
      <c r="L208" s="184">
        <v>4.4400000000000004</v>
      </c>
      <c r="M208" s="184">
        <v>4.4400000000000004</v>
      </c>
      <c r="N208" s="184">
        <v>0.28000000000000003</v>
      </c>
      <c r="P208" s="119">
        <f t="shared" si="3"/>
        <v>4.4400000000000004</v>
      </c>
    </row>
    <row r="209" spans="2:16" x14ac:dyDescent="0.25">
      <c r="B209" s="184">
        <v>2270002054</v>
      </c>
      <c r="C209" s="184">
        <v>25</v>
      </c>
      <c r="D209" s="184">
        <v>50</v>
      </c>
      <c r="E209" s="184">
        <v>6.9</v>
      </c>
      <c r="F209" s="184">
        <v>6.9</v>
      </c>
      <c r="G209" s="184">
        <v>4.7300000000000004</v>
      </c>
      <c r="H209" s="184">
        <v>4.7300000000000004</v>
      </c>
      <c r="I209" s="184">
        <v>4.7300000000000004</v>
      </c>
      <c r="J209" s="184">
        <v>4.7300000000000004</v>
      </c>
      <c r="K209" s="184">
        <v>4.7300000000000004</v>
      </c>
      <c r="L209" s="184">
        <v>4.7300000000000004</v>
      </c>
      <c r="M209" s="184">
        <v>3</v>
      </c>
      <c r="N209" s="184">
        <v>0.28000000000000003</v>
      </c>
      <c r="P209" s="119">
        <f t="shared" si="3"/>
        <v>4.7300000000000004</v>
      </c>
    </row>
    <row r="210" spans="2:16" x14ac:dyDescent="0.25">
      <c r="B210" s="184">
        <v>2270002054</v>
      </c>
      <c r="C210" s="184">
        <v>50</v>
      </c>
      <c r="D210" s="184">
        <v>75</v>
      </c>
      <c r="E210" s="184">
        <v>11.01</v>
      </c>
      <c r="F210" s="184">
        <v>6.9</v>
      </c>
      <c r="G210" s="184">
        <v>5.6</v>
      </c>
      <c r="H210" s="184">
        <v>4.7</v>
      </c>
      <c r="I210" s="184">
        <v>3</v>
      </c>
      <c r="J210" s="184">
        <v>3</v>
      </c>
      <c r="K210" s="184">
        <v>3</v>
      </c>
      <c r="L210" s="184">
        <v>3</v>
      </c>
      <c r="M210" s="184">
        <v>3</v>
      </c>
      <c r="N210" s="184">
        <v>0.28000000000000003</v>
      </c>
      <c r="P210" s="119">
        <f t="shared" si="3"/>
        <v>3</v>
      </c>
    </row>
    <row r="211" spans="2:16" x14ac:dyDescent="0.25">
      <c r="B211" s="184">
        <v>2270002054</v>
      </c>
      <c r="C211" s="184">
        <v>75</v>
      </c>
      <c r="D211" s="184">
        <v>100</v>
      </c>
      <c r="E211" s="184">
        <v>11.01</v>
      </c>
      <c r="F211" s="184">
        <v>6.9</v>
      </c>
      <c r="G211" s="184">
        <v>5.6</v>
      </c>
      <c r="H211" s="184">
        <v>4.7</v>
      </c>
      <c r="I211" s="184">
        <v>3</v>
      </c>
      <c r="J211" s="184">
        <v>3</v>
      </c>
      <c r="K211" s="184">
        <v>3</v>
      </c>
      <c r="L211" s="184">
        <v>3</v>
      </c>
      <c r="M211" s="184">
        <v>3</v>
      </c>
      <c r="N211" s="184">
        <v>0.28000000000000003</v>
      </c>
      <c r="P211" s="119">
        <f t="shared" si="3"/>
        <v>3</v>
      </c>
    </row>
    <row r="212" spans="2:16" x14ac:dyDescent="0.25">
      <c r="B212" s="184">
        <v>2270002054</v>
      </c>
      <c r="C212" s="184">
        <v>100</v>
      </c>
      <c r="D212" s="184">
        <v>175</v>
      </c>
      <c r="E212" s="184">
        <v>11.01</v>
      </c>
      <c r="F212" s="184">
        <v>8.3800000000000008</v>
      </c>
      <c r="G212" s="184">
        <v>5.65</v>
      </c>
      <c r="H212" s="184">
        <v>4.0999999999999996</v>
      </c>
      <c r="I212" s="184">
        <v>2.5</v>
      </c>
      <c r="J212" s="184">
        <v>2.5</v>
      </c>
      <c r="K212" s="184">
        <v>2.5</v>
      </c>
      <c r="L212" s="184">
        <v>2.5</v>
      </c>
      <c r="M212" s="184">
        <v>2.5</v>
      </c>
      <c r="N212" s="184">
        <v>0.28000000000000003</v>
      </c>
      <c r="P212" s="119">
        <f t="shared" si="3"/>
        <v>2.5</v>
      </c>
    </row>
    <row r="213" spans="2:16" x14ac:dyDescent="0.25">
      <c r="B213" s="184">
        <v>2270002054</v>
      </c>
      <c r="C213" s="184">
        <v>175</v>
      </c>
      <c r="D213" s="184">
        <v>300</v>
      </c>
      <c r="E213" s="184">
        <v>11.01</v>
      </c>
      <c r="F213" s="184">
        <v>8.3800000000000008</v>
      </c>
      <c r="G213" s="184">
        <v>5.58</v>
      </c>
      <c r="H213" s="184">
        <v>4</v>
      </c>
      <c r="I213" s="184">
        <v>2.5</v>
      </c>
      <c r="J213" s="184">
        <v>2.5</v>
      </c>
      <c r="K213" s="184">
        <v>2.5</v>
      </c>
      <c r="L213" s="184">
        <v>2.5</v>
      </c>
      <c r="M213" s="184">
        <v>2.5</v>
      </c>
      <c r="N213" s="184">
        <v>0.28000000000000003</v>
      </c>
      <c r="P213" s="119">
        <f t="shared" si="3"/>
        <v>2.5</v>
      </c>
    </row>
    <row r="214" spans="2:16" x14ac:dyDescent="0.25">
      <c r="B214" s="184">
        <v>2270002054</v>
      </c>
      <c r="C214" s="184">
        <v>300</v>
      </c>
      <c r="D214" s="184">
        <v>600</v>
      </c>
      <c r="E214" s="184">
        <v>11.01</v>
      </c>
      <c r="F214" s="184">
        <v>8.3800000000000008</v>
      </c>
      <c r="G214" s="184">
        <v>6.02</v>
      </c>
      <c r="H214" s="184">
        <v>4.34</v>
      </c>
      <c r="I214" s="184">
        <v>2.5</v>
      </c>
      <c r="J214" s="184">
        <v>2.5</v>
      </c>
      <c r="K214" s="184">
        <v>2.5</v>
      </c>
      <c r="L214" s="184">
        <v>2.5</v>
      </c>
      <c r="M214" s="184">
        <v>2.5</v>
      </c>
      <c r="N214" s="184">
        <v>0.28000000000000003</v>
      </c>
      <c r="P214" s="119">
        <f t="shared" si="3"/>
        <v>2.5</v>
      </c>
    </row>
    <row r="215" spans="2:16" x14ac:dyDescent="0.25">
      <c r="B215" s="184">
        <v>2270002054</v>
      </c>
      <c r="C215" s="184">
        <v>600</v>
      </c>
      <c r="D215" s="184">
        <v>750</v>
      </c>
      <c r="E215" s="184">
        <v>11.01</v>
      </c>
      <c r="F215" s="184">
        <v>8.3800000000000008</v>
      </c>
      <c r="G215" s="184">
        <v>5.82</v>
      </c>
      <c r="H215" s="184">
        <v>4.0999999999999996</v>
      </c>
      <c r="I215" s="184">
        <v>2.5</v>
      </c>
      <c r="J215" s="184">
        <v>2.5</v>
      </c>
      <c r="K215" s="184">
        <v>2.5</v>
      </c>
      <c r="L215" s="184">
        <v>2.5</v>
      </c>
      <c r="M215" s="184">
        <v>2.5</v>
      </c>
      <c r="N215" s="184">
        <v>0.28000000000000003</v>
      </c>
      <c r="P215" s="119">
        <f t="shared" si="3"/>
        <v>2.5</v>
      </c>
    </row>
    <row r="216" spans="2:16" x14ac:dyDescent="0.25">
      <c r="B216" s="184">
        <v>2270002054</v>
      </c>
      <c r="C216" s="184">
        <v>750</v>
      </c>
      <c r="D216" s="184">
        <v>9999</v>
      </c>
      <c r="E216" s="184">
        <v>11.01</v>
      </c>
      <c r="F216" s="184">
        <v>8.3800000000000008</v>
      </c>
      <c r="G216" s="184">
        <v>6.15</v>
      </c>
      <c r="H216" s="184">
        <v>4.0999999999999996</v>
      </c>
      <c r="I216" s="184">
        <v>4.0999999999999996</v>
      </c>
      <c r="J216" s="184">
        <v>4.0999999999999996</v>
      </c>
      <c r="K216" s="184">
        <v>4.0999999999999996</v>
      </c>
      <c r="L216" s="184">
        <v>4.0999999999999996</v>
      </c>
      <c r="M216" s="184">
        <v>2.39</v>
      </c>
      <c r="N216" s="184">
        <v>2.39</v>
      </c>
      <c r="P216" s="119">
        <f t="shared" si="3"/>
        <v>4.0999999999999996</v>
      </c>
    </row>
    <row r="217" spans="2:16" x14ac:dyDescent="0.25">
      <c r="B217" s="184">
        <v>2270002057</v>
      </c>
      <c r="C217" s="184">
        <v>0</v>
      </c>
      <c r="D217" s="184">
        <v>11</v>
      </c>
      <c r="E217" s="184">
        <v>9.48</v>
      </c>
      <c r="F217" s="184">
        <v>9.48</v>
      </c>
      <c r="G217" s="184">
        <v>4.96</v>
      </c>
      <c r="H217" s="184">
        <v>4.07</v>
      </c>
      <c r="I217" s="184">
        <v>4.07</v>
      </c>
      <c r="J217" s="184">
        <v>4.07</v>
      </c>
      <c r="K217" s="184">
        <v>4.3</v>
      </c>
      <c r="L217" s="184">
        <v>4.3</v>
      </c>
      <c r="M217" s="184">
        <v>4.3</v>
      </c>
      <c r="N217" s="184">
        <v>0.28000000000000003</v>
      </c>
      <c r="P217" s="119">
        <f t="shared" si="3"/>
        <v>4.1850000000000005</v>
      </c>
    </row>
    <row r="218" spans="2:16" x14ac:dyDescent="0.25">
      <c r="B218" s="184">
        <v>2270002057</v>
      </c>
      <c r="C218" s="184">
        <v>11</v>
      </c>
      <c r="D218" s="184">
        <v>16</v>
      </c>
      <c r="E218" s="184">
        <v>8.0500000000000007</v>
      </c>
      <c r="F218" s="184">
        <v>8.0500000000000007</v>
      </c>
      <c r="G218" s="184">
        <v>4.21</v>
      </c>
      <c r="H218" s="184">
        <v>4.21</v>
      </c>
      <c r="I218" s="184">
        <v>4.21</v>
      </c>
      <c r="J218" s="184">
        <v>4.21</v>
      </c>
      <c r="K218" s="184">
        <v>4.4400000000000004</v>
      </c>
      <c r="L218" s="184">
        <v>4.4400000000000004</v>
      </c>
      <c r="M218" s="184">
        <v>4.4400000000000004</v>
      </c>
      <c r="N218" s="184">
        <v>0.28000000000000003</v>
      </c>
      <c r="P218" s="119">
        <f t="shared" si="3"/>
        <v>4.3250000000000002</v>
      </c>
    </row>
    <row r="219" spans="2:16" x14ac:dyDescent="0.25">
      <c r="B219" s="184">
        <v>2270002057</v>
      </c>
      <c r="C219" s="184">
        <v>16</v>
      </c>
      <c r="D219" s="184">
        <v>25</v>
      </c>
      <c r="E219" s="184">
        <v>8.0500000000000007</v>
      </c>
      <c r="F219" s="184">
        <v>8.0500000000000007</v>
      </c>
      <c r="G219" s="184">
        <v>4.21</v>
      </c>
      <c r="H219" s="184">
        <v>4.21</v>
      </c>
      <c r="I219" s="184">
        <v>4.21</v>
      </c>
      <c r="J219" s="184">
        <v>4.21</v>
      </c>
      <c r="K219" s="184">
        <v>4.4400000000000004</v>
      </c>
      <c r="L219" s="184">
        <v>4.4400000000000004</v>
      </c>
      <c r="M219" s="184">
        <v>4.4400000000000004</v>
      </c>
      <c r="N219" s="184">
        <v>0.28000000000000003</v>
      </c>
      <c r="P219" s="119">
        <f t="shared" si="3"/>
        <v>4.3250000000000002</v>
      </c>
    </row>
    <row r="220" spans="2:16" x14ac:dyDescent="0.25">
      <c r="B220" s="184">
        <v>2270002057</v>
      </c>
      <c r="C220" s="184">
        <v>25</v>
      </c>
      <c r="D220" s="184">
        <v>50</v>
      </c>
      <c r="E220" s="184">
        <v>6.54</v>
      </c>
      <c r="F220" s="184">
        <v>6.54</v>
      </c>
      <c r="G220" s="184">
        <v>4.4800000000000004</v>
      </c>
      <c r="H220" s="184">
        <v>4.4800000000000004</v>
      </c>
      <c r="I220" s="184">
        <v>4.4800000000000004</v>
      </c>
      <c r="J220" s="184">
        <v>4.4800000000000004</v>
      </c>
      <c r="K220" s="184">
        <v>4.7300000000000004</v>
      </c>
      <c r="L220" s="184">
        <v>4.7300000000000004</v>
      </c>
      <c r="M220" s="184">
        <v>3</v>
      </c>
      <c r="N220" s="184">
        <v>0.28000000000000003</v>
      </c>
      <c r="P220" s="119">
        <f t="shared" si="3"/>
        <v>4.6050000000000004</v>
      </c>
    </row>
    <row r="221" spans="2:16" x14ac:dyDescent="0.25">
      <c r="B221" s="184">
        <v>2270002057</v>
      </c>
      <c r="C221" s="184">
        <v>50</v>
      </c>
      <c r="D221" s="184">
        <v>75</v>
      </c>
      <c r="E221" s="184">
        <v>7.58</v>
      </c>
      <c r="F221" s="184">
        <v>6.54</v>
      </c>
      <c r="G221" s="184">
        <v>5.3</v>
      </c>
      <c r="H221" s="184">
        <v>4.45</v>
      </c>
      <c r="I221" s="184">
        <v>3.13</v>
      </c>
      <c r="J221" s="184">
        <v>3.13</v>
      </c>
      <c r="K221" s="184">
        <v>3</v>
      </c>
      <c r="L221" s="184">
        <v>3</v>
      </c>
      <c r="M221" s="184">
        <v>3</v>
      </c>
      <c r="N221" s="184">
        <v>0.28000000000000003</v>
      </c>
      <c r="P221" s="119">
        <f t="shared" si="3"/>
        <v>3.0649999999999999</v>
      </c>
    </row>
    <row r="222" spans="2:16" x14ac:dyDescent="0.25">
      <c r="B222" s="184">
        <v>2270002057</v>
      </c>
      <c r="C222" s="184">
        <v>75</v>
      </c>
      <c r="D222" s="184">
        <v>100</v>
      </c>
      <c r="E222" s="184">
        <v>7.58</v>
      </c>
      <c r="F222" s="184">
        <v>6.54</v>
      </c>
      <c r="G222" s="184">
        <v>5.3</v>
      </c>
      <c r="H222" s="184">
        <v>4.45</v>
      </c>
      <c r="I222" s="184">
        <v>3.13</v>
      </c>
      <c r="J222" s="184">
        <v>3.13</v>
      </c>
      <c r="K222" s="184">
        <v>3</v>
      </c>
      <c r="L222" s="184">
        <v>3</v>
      </c>
      <c r="M222" s="184">
        <v>3</v>
      </c>
      <c r="N222" s="184">
        <v>0.28000000000000003</v>
      </c>
      <c r="P222" s="119">
        <f t="shared" si="3"/>
        <v>3.0649999999999999</v>
      </c>
    </row>
    <row r="223" spans="2:16" x14ac:dyDescent="0.25">
      <c r="B223" s="184">
        <v>2270002057</v>
      </c>
      <c r="C223" s="184">
        <v>100</v>
      </c>
      <c r="D223" s="184">
        <v>175</v>
      </c>
      <c r="E223" s="184">
        <v>7.58</v>
      </c>
      <c r="F223" s="184">
        <v>7.94</v>
      </c>
      <c r="G223" s="184">
        <v>5.36</v>
      </c>
      <c r="H223" s="184">
        <v>3.88</v>
      </c>
      <c r="I223" s="184">
        <v>2.61</v>
      </c>
      <c r="J223" s="184">
        <v>2.61</v>
      </c>
      <c r="K223" s="184">
        <v>2.61</v>
      </c>
      <c r="L223" s="184">
        <v>2.5</v>
      </c>
      <c r="M223" s="184">
        <v>2.5</v>
      </c>
      <c r="N223" s="184">
        <v>0.28000000000000003</v>
      </c>
      <c r="P223" s="119">
        <f t="shared" si="3"/>
        <v>2.61</v>
      </c>
    </row>
    <row r="224" spans="2:16" x14ac:dyDescent="0.25">
      <c r="B224" s="184">
        <v>2270002057</v>
      </c>
      <c r="C224" s="184">
        <v>175</v>
      </c>
      <c r="D224" s="184">
        <v>300</v>
      </c>
      <c r="E224" s="184">
        <v>7.58</v>
      </c>
      <c r="F224" s="184">
        <v>7.94</v>
      </c>
      <c r="G224" s="184">
        <v>5.28</v>
      </c>
      <c r="H224" s="184">
        <v>3.79</v>
      </c>
      <c r="I224" s="184">
        <v>2.61</v>
      </c>
      <c r="J224" s="184">
        <v>2.61</v>
      </c>
      <c r="K224" s="184">
        <v>2.61</v>
      </c>
      <c r="L224" s="184">
        <v>2.5</v>
      </c>
      <c r="M224" s="184">
        <v>2.5</v>
      </c>
      <c r="N224" s="184">
        <v>0.28000000000000003</v>
      </c>
      <c r="P224" s="119">
        <f t="shared" si="3"/>
        <v>2.61</v>
      </c>
    </row>
    <row r="225" spans="2:16" x14ac:dyDescent="0.25">
      <c r="B225" s="184">
        <v>2270002057</v>
      </c>
      <c r="C225" s="184">
        <v>300</v>
      </c>
      <c r="D225" s="184">
        <v>600</v>
      </c>
      <c r="E225" s="184">
        <v>7.58</v>
      </c>
      <c r="F225" s="184">
        <v>7.94</v>
      </c>
      <c r="G225" s="184">
        <v>5.7</v>
      </c>
      <c r="H225" s="184">
        <v>4.1100000000000003</v>
      </c>
      <c r="I225" s="184">
        <v>2.61</v>
      </c>
      <c r="J225" s="184">
        <v>2.61</v>
      </c>
      <c r="K225" s="184">
        <v>2.61</v>
      </c>
      <c r="L225" s="184">
        <v>2.5</v>
      </c>
      <c r="M225" s="184">
        <v>2.5</v>
      </c>
      <c r="N225" s="184">
        <v>0.28000000000000003</v>
      </c>
      <c r="P225" s="119">
        <f t="shared" si="3"/>
        <v>2.61</v>
      </c>
    </row>
    <row r="226" spans="2:16" x14ac:dyDescent="0.25">
      <c r="B226" s="184">
        <v>2270002057</v>
      </c>
      <c r="C226" s="184">
        <v>600</v>
      </c>
      <c r="D226" s="184">
        <v>750</v>
      </c>
      <c r="E226" s="184">
        <v>7.58</v>
      </c>
      <c r="F226" s="184">
        <v>7.94</v>
      </c>
      <c r="G226" s="184">
        <v>5.52</v>
      </c>
      <c r="H226" s="184">
        <v>3.88</v>
      </c>
      <c r="I226" s="184">
        <v>2.61</v>
      </c>
      <c r="J226" s="184">
        <v>2.61</v>
      </c>
      <c r="K226" s="184">
        <v>2.61</v>
      </c>
      <c r="L226" s="184">
        <v>2.5</v>
      </c>
      <c r="M226" s="184">
        <v>2.5</v>
      </c>
      <c r="N226" s="184">
        <v>0.28000000000000003</v>
      </c>
      <c r="P226" s="119">
        <f t="shared" si="3"/>
        <v>2.61</v>
      </c>
    </row>
    <row r="227" spans="2:16" x14ac:dyDescent="0.25">
      <c r="B227" s="184">
        <v>2270002057</v>
      </c>
      <c r="C227" s="184">
        <v>750</v>
      </c>
      <c r="D227" s="184">
        <v>9999</v>
      </c>
      <c r="E227" s="184">
        <v>7.58</v>
      </c>
      <c r="F227" s="184">
        <v>7.94</v>
      </c>
      <c r="G227" s="184">
        <v>5.83</v>
      </c>
      <c r="H227" s="184">
        <v>3.88</v>
      </c>
      <c r="I227" s="184">
        <v>3.88</v>
      </c>
      <c r="J227" s="184">
        <v>4.2699999999999996</v>
      </c>
      <c r="K227" s="184">
        <v>4.2699999999999996</v>
      </c>
      <c r="L227" s="184">
        <v>4.0999999999999996</v>
      </c>
      <c r="M227" s="184">
        <v>2.39</v>
      </c>
      <c r="N227" s="184">
        <v>2.39</v>
      </c>
      <c r="P227" s="119">
        <f t="shared" si="3"/>
        <v>4.0749999999999993</v>
      </c>
    </row>
    <row r="228" spans="2:16" x14ac:dyDescent="0.25">
      <c r="B228" s="184">
        <v>2270002060</v>
      </c>
      <c r="C228" s="184">
        <v>0</v>
      </c>
      <c r="D228" s="184">
        <v>11</v>
      </c>
      <c r="E228" s="184">
        <v>9.48</v>
      </c>
      <c r="F228" s="184">
        <v>9.48</v>
      </c>
      <c r="G228" s="184">
        <v>4.96</v>
      </c>
      <c r="H228" s="184">
        <v>4.07</v>
      </c>
      <c r="I228" s="184">
        <v>4.07</v>
      </c>
      <c r="J228" s="184">
        <v>4.07</v>
      </c>
      <c r="K228" s="184">
        <v>4.3</v>
      </c>
      <c r="L228" s="184">
        <v>4.3</v>
      </c>
      <c r="M228" s="184">
        <v>4.3</v>
      </c>
      <c r="N228" s="184">
        <v>0.28000000000000003</v>
      </c>
      <c r="P228" s="119">
        <f t="shared" si="3"/>
        <v>4.1850000000000005</v>
      </c>
    </row>
    <row r="229" spans="2:16" x14ac:dyDescent="0.25">
      <c r="B229" s="184">
        <v>2270002060</v>
      </c>
      <c r="C229" s="184">
        <v>11</v>
      </c>
      <c r="D229" s="184">
        <v>16</v>
      </c>
      <c r="E229" s="184">
        <v>8.0500000000000007</v>
      </c>
      <c r="F229" s="184">
        <v>8.0500000000000007</v>
      </c>
      <c r="G229" s="184">
        <v>4.21</v>
      </c>
      <c r="H229" s="184">
        <v>4.21</v>
      </c>
      <c r="I229" s="184">
        <v>4.21</v>
      </c>
      <c r="J229" s="184">
        <v>4.21</v>
      </c>
      <c r="K229" s="184">
        <v>4.4400000000000004</v>
      </c>
      <c r="L229" s="184">
        <v>4.4400000000000004</v>
      </c>
      <c r="M229" s="184">
        <v>4.4400000000000004</v>
      </c>
      <c r="N229" s="184">
        <v>0.28000000000000003</v>
      </c>
      <c r="P229" s="119">
        <f t="shared" si="3"/>
        <v>4.3250000000000002</v>
      </c>
    </row>
    <row r="230" spans="2:16" x14ac:dyDescent="0.25">
      <c r="B230" s="184">
        <v>2270002060</v>
      </c>
      <c r="C230" s="184">
        <v>16</v>
      </c>
      <c r="D230" s="184">
        <v>25</v>
      </c>
      <c r="E230" s="184">
        <v>8.0500000000000007</v>
      </c>
      <c r="F230" s="184">
        <v>8.0500000000000007</v>
      </c>
      <c r="G230" s="184">
        <v>4.21</v>
      </c>
      <c r="H230" s="184">
        <v>4.21</v>
      </c>
      <c r="I230" s="184">
        <v>4.21</v>
      </c>
      <c r="J230" s="184">
        <v>4.21</v>
      </c>
      <c r="K230" s="184">
        <v>4.4400000000000004</v>
      </c>
      <c r="L230" s="184">
        <v>4.4400000000000004</v>
      </c>
      <c r="M230" s="184">
        <v>4.4400000000000004</v>
      </c>
      <c r="N230" s="184">
        <v>0.28000000000000003</v>
      </c>
      <c r="P230" s="119">
        <f t="shared" si="3"/>
        <v>4.3250000000000002</v>
      </c>
    </row>
    <row r="231" spans="2:16" x14ac:dyDescent="0.25">
      <c r="B231" s="184">
        <v>2270002060</v>
      </c>
      <c r="C231" s="184">
        <v>25</v>
      </c>
      <c r="D231" s="184">
        <v>50</v>
      </c>
      <c r="E231" s="184">
        <v>6.54</v>
      </c>
      <c r="F231" s="184">
        <v>6.54</v>
      </c>
      <c r="G231" s="184">
        <v>4.4800000000000004</v>
      </c>
      <c r="H231" s="184">
        <v>4.4800000000000004</v>
      </c>
      <c r="I231" s="184">
        <v>4.4800000000000004</v>
      </c>
      <c r="J231" s="184">
        <v>4.4800000000000004</v>
      </c>
      <c r="K231" s="184">
        <v>4.7300000000000004</v>
      </c>
      <c r="L231" s="184">
        <v>4.7300000000000004</v>
      </c>
      <c r="M231" s="184">
        <v>3</v>
      </c>
      <c r="N231" s="184">
        <v>0.28000000000000003</v>
      </c>
      <c r="P231" s="119">
        <f t="shared" si="3"/>
        <v>4.6050000000000004</v>
      </c>
    </row>
    <row r="232" spans="2:16" x14ac:dyDescent="0.25">
      <c r="B232" s="184">
        <v>2270002060</v>
      </c>
      <c r="C232" s="184">
        <v>50</v>
      </c>
      <c r="D232" s="184">
        <v>75</v>
      </c>
      <c r="E232" s="184">
        <v>9.76</v>
      </c>
      <c r="F232" s="184">
        <v>6.54</v>
      </c>
      <c r="G232" s="184">
        <v>5.3</v>
      </c>
      <c r="H232" s="184">
        <v>4.45</v>
      </c>
      <c r="I232" s="184">
        <v>3.13</v>
      </c>
      <c r="J232" s="184">
        <v>3.13</v>
      </c>
      <c r="K232" s="184">
        <v>3</v>
      </c>
      <c r="L232" s="184">
        <v>3</v>
      </c>
      <c r="M232" s="184">
        <v>3</v>
      </c>
      <c r="N232" s="184">
        <v>0.28000000000000003</v>
      </c>
      <c r="P232" s="119">
        <f t="shared" si="3"/>
        <v>3.0649999999999999</v>
      </c>
    </row>
    <row r="233" spans="2:16" x14ac:dyDescent="0.25">
      <c r="B233" s="184">
        <v>2270002060</v>
      </c>
      <c r="C233" s="184">
        <v>75</v>
      </c>
      <c r="D233" s="184">
        <v>100</v>
      </c>
      <c r="E233" s="184">
        <v>9.76</v>
      </c>
      <c r="F233" s="184">
        <v>6.54</v>
      </c>
      <c r="G233" s="184">
        <v>5.3</v>
      </c>
      <c r="H233" s="184">
        <v>4.45</v>
      </c>
      <c r="I233" s="184">
        <v>3.13</v>
      </c>
      <c r="J233" s="184">
        <v>3.13</v>
      </c>
      <c r="K233" s="184">
        <v>3</v>
      </c>
      <c r="L233" s="184">
        <v>3</v>
      </c>
      <c r="M233" s="184">
        <v>3</v>
      </c>
      <c r="N233" s="184">
        <v>0.28000000000000003</v>
      </c>
      <c r="P233" s="119">
        <f t="shared" si="3"/>
        <v>3.0649999999999999</v>
      </c>
    </row>
    <row r="234" spans="2:16" x14ac:dyDescent="0.25">
      <c r="B234" s="184">
        <v>2270002060</v>
      </c>
      <c r="C234" s="184">
        <v>100</v>
      </c>
      <c r="D234" s="184">
        <v>175</v>
      </c>
      <c r="E234" s="184">
        <v>9.76</v>
      </c>
      <c r="F234" s="184">
        <v>7.94</v>
      </c>
      <c r="G234" s="184">
        <v>5.36</v>
      </c>
      <c r="H234" s="184">
        <v>3.88</v>
      </c>
      <c r="I234" s="184">
        <v>2.61</v>
      </c>
      <c r="J234" s="184">
        <v>2.61</v>
      </c>
      <c r="K234" s="184">
        <v>2.61</v>
      </c>
      <c r="L234" s="184">
        <v>2.5</v>
      </c>
      <c r="M234" s="184">
        <v>2.5</v>
      </c>
      <c r="N234" s="184">
        <v>0.28000000000000003</v>
      </c>
      <c r="P234" s="119">
        <f t="shared" si="3"/>
        <v>2.61</v>
      </c>
    </row>
    <row r="235" spans="2:16" x14ac:dyDescent="0.25">
      <c r="B235" s="184">
        <v>2270002060</v>
      </c>
      <c r="C235" s="184">
        <v>175</v>
      </c>
      <c r="D235" s="184">
        <v>300</v>
      </c>
      <c r="E235" s="184">
        <v>9.76</v>
      </c>
      <c r="F235" s="184">
        <v>7.94</v>
      </c>
      <c r="G235" s="184">
        <v>5.28</v>
      </c>
      <c r="H235" s="184">
        <v>3.79</v>
      </c>
      <c r="I235" s="184">
        <v>2.61</v>
      </c>
      <c r="J235" s="184">
        <v>2.61</v>
      </c>
      <c r="K235" s="184">
        <v>2.61</v>
      </c>
      <c r="L235" s="184">
        <v>2.5</v>
      </c>
      <c r="M235" s="184">
        <v>2.5</v>
      </c>
      <c r="N235" s="184">
        <v>0.28000000000000003</v>
      </c>
      <c r="P235" s="119">
        <f t="shared" si="3"/>
        <v>2.61</v>
      </c>
    </row>
    <row r="236" spans="2:16" x14ac:dyDescent="0.25">
      <c r="B236" s="184">
        <v>2270002060</v>
      </c>
      <c r="C236" s="184">
        <v>300</v>
      </c>
      <c r="D236" s="184">
        <v>600</v>
      </c>
      <c r="E236" s="184">
        <v>9.76</v>
      </c>
      <c r="F236" s="184">
        <v>7.94</v>
      </c>
      <c r="G236" s="184">
        <v>5.7</v>
      </c>
      <c r="H236" s="184">
        <v>4.1100000000000003</v>
      </c>
      <c r="I236" s="184">
        <v>2.61</v>
      </c>
      <c r="J236" s="184">
        <v>2.61</v>
      </c>
      <c r="K236" s="184">
        <v>2.61</v>
      </c>
      <c r="L236" s="184">
        <v>2.5</v>
      </c>
      <c r="M236" s="184">
        <v>2.5</v>
      </c>
      <c r="N236" s="184">
        <v>0.28000000000000003</v>
      </c>
      <c r="P236" s="119">
        <f t="shared" si="3"/>
        <v>2.61</v>
      </c>
    </row>
    <row r="237" spans="2:16" x14ac:dyDescent="0.25">
      <c r="B237" s="184">
        <v>2270002060</v>
      </c>
      <c r="C237" s="184">
        <v>600</v>
      </c>
      <c r="D237" s="184">
        <v>750</v>
      </c>
      <c r="E237" s="184">
        <v>9.76</v>
      </c>
      <c r="F237" s="184">
        <v>7.94</v>
      </c>
      <c r="G237" s="184">
        <v>5.52</v>
      </c>
      <c r="H237" s="184">
        <v>3.88</v>
      </c>
      <c r="I237" s="184">
        <v>2.61</v>
      </c>
      <c r="J237" s="184">
        <v>2.61</v>
      </c>
      <c r="K237" s="184">
        <v>2.61</v>
      </c>
      <c r="L237" s="184">
        <v>2.5</v>
      </c>
      <c r="M237" s="184">
        <v>2.5</v>
      </c>
      <c r="N237" s="184">
        <v>0.28000000000000003</v>
      </c>
      <c r="P237" s="119">
        <f t="shared" si="3"/>
        <v>2.61</v>
      </c>
    </row>
    <row r="238" spans="2:16" x14ac:dyDescent="0.25">
      <c r="B238" s="184">
        <v>2270002060</v>
      </c>
      <c r="C238" s="184">
        <v>750</v>
      </c>
      <c r="D238" s="184">
        <v>9999</v>
      </c>
      <c r="E238" s="184">
        <v>9.76</v>
      </c>
      <c r="F238" s="184">
        <v>7.94</v>
      </c>
      <c r="G238" s="184">
        <v>5.83</v>
      </c>
      <c r="H238" s="184">
        <v>3.88</v>
      </c>
      <c r="I238" s="184">
        <v>3.88</v>
      </c>
      <c r="J238" s="184">
        <v>4.2699999999999996</v>
      </c>
      <c r="K238" s="184">
        <v>4.2699999999999996</v>
      </c>
      <c r="L238" s="184">
        <v>4.0999999999999996</v>
      </c>
      <c r="M238" s="184">
        <v>2.39</v>
      </c>
      <c r="N238" s="184">
        <v>2.39</v>
      </c>
      <c r="P238" s="119">
        <f t="shared" si="3"/>
        <v>4.0749999999999993</v>
      </c>
    </row>
    <row r="239" spans="2:16" x14ac:dyDescent="0.25">
      <c r="B239" s="184">
        <v>2270002063</v>
      </c>
      <c r="C239" s="184">
        <v>0</v>
      </c>
      <c r="D239" s="184">
        <v>11</v>
      </c>
      <c r="E239" s="184">
        <v>9.48</v>
      </c>
      <c r="F239" s="184">
        <v>9.48</v>
      </c>
      <c r="G239" s="184">
        <v>4.96</v>
      </c>
      <c r="H239" s="184">
        <v>4.07</v>
      </c>
      <c r="I239" s="184">
        <v>4.07</v>
      </c>
      <c r="J239" s="184">
        <v>4.07</v>
      </c>
      <c r="K239" s="184">
        <v>4.3</v>
      </c>
      <c r="L239" s="184">
        <v>4.3</v>
      </c>
      <c r="M239" s="184">
        <v>4.3</v>
      </c>
      <c r="N239" s="184">
        <v>0.28000000000000003</v>
      </c>
      <c r="P239" s="119">
        <f t="shared" si="3"/>
        <v>4.1850000000000005</v>
      </c>
    </row>
    <row r="240" spans="2:16" x14ac:dyDescent="0.25">
      <c r="B240" s="184">
        <v>2270002063</v>
      </c>
      <c r="C240" s="184">
        <v>11</v>
      </c>
      <c r="D240" s="184">
        <v>16</v>
      </c>
      <c r="E240" s="184">
        <v>8.0500000000000007</v>
      </c>
      <c r="F240" s="184">
        <v>8.0500000000000007</v>
      </c>
      <c r="G240" s="184">
        <v>4.21</v>
      </c>
      <c r="H240" s="184">
        <v>4.21</v>
      </c>
      <c r="I240" s="184">
        <v>4.21</v>
      </c>
      <c r="J240" s="184">
        <v>4.21</v>
      </c>
      <c r="K240" s="184">
        <v>4.4400000000000004</v>
      </c>
      <c r="L240" s="184">
        <v>4.4400000000000004</v>
      </c>
      <c r="M240" s="184">
        <v>4.4400000000000004</v>
      </c>
      <c r="N240" s="184">
        <v>0.28000000000000003</v>
      </c>
      <c r="P240" s="119">
        <f t="shared" si="3"/>
        <v>4.3250000000000002</v>
      </c>
    </row>
    <row r="241" spans="2:16" x14ac:dyDescent="0.25">
      <c r="B241" s="184">
        <v>2270002063</v>
      </c>
      <c r="C241" s="184">
        <v>16</v>
      </c>
      <c r="D241" s="184">
        <v>25</v>
      </c>
      <c r="E241" s="184">
        <v>8.0500000000000007</v>
      </c>
      <c r="F241" s="184">
        <v>8.0500000000000007</v>
      </c>
      <c r="G241" s="184">
        <v>4.21</v>
      </c>
      <c r="H241" s="184">
        <v>4.21</v>
      </c>
      <c r="I241" s="184">
        <v>4.21</v>
      </c>
      <c r="J241" s="184">
        <v>4.21</v>
      </c>
      <c r="K241" s="184">
        <v>4.4400000000000004</v>
      </c>
      <c r="L241" s="184">
        <v>4.4400000000000004</v>
      </c>
      <c r="M241" s="184">
        <v>4.4400000000000004</v>
      </c>
      <c r="N241" s="184">
        <v>0.28000000000000003</v>
      </c>
      <c r="P241" s="119">
        <f t="shared" si="3"/>
        <v>4.3250000000000002</v>
      </c>
    </row>
    <row r="242" spans="2:16" x14ac:dyDescent="0.25">
      <c r="B242" s="184">
        <v>2270002063</v>
      </c>
      <c r="C242" s="184">
        <v>25</v>
      </c>
      <c r="D242" s="184">
        <v>50</v>
      </c>
      <c r="E242" s="184">
        <v>6.54</v>
      </c>
      <c r="F242" s="184">
        <v>6.54</v>
      </c>
      <c r="G242" s="184">
        <v>4.4800000000000004</v>
      </c>
      <c r="H242" s="184">
        <v>4.4800000000000004</v>
      </c>
      <c r="I242" s="184">
        <v>4.4800000000000004</v>
      </c>
      <c r="J242" s="184">
        <v>4.4800000000000004</v>
      </c>
      <c r="K242" s="184">
        <v>4.7300000000000004</v>
      </c>
      <c r="L242" s="184">
        <v>4.7300000000000004</v>
      </c>
      <c r="M242" s="184">
        <v>3</v>
      </c>
      <c r="N242" s="184">
        <v>0.28000000000000003</v>
      </c>
      <c r="P242" s="119">
        <f t="shared" si="3"/>
        <v>4.6050000000000004</v>
      </c>
    </row>
    <row r="243" spans="2:16" x14ac:dyDescent="0.25">
      <c r="B243" s="184">
        <v>2270002063</v>
      </c>
      <c r="C243" s="184">
        <v>50</v>
      </c>
      <c r="D243" s="184">
        <v>75</v>
      </c>
      <c r="E243" s="184">
        <v>9.1</v>
      </c>
      <c r="F243" s="184">
        <v>6.54</v>
      </c>
      <c r="G243" s="184">
        <v>5.3</v>
      </c>
      <c r="H243" s="184">
        <v>4.45</v>
      </c>
      <c r="I243" s="184">
        <v>3.13</v>
      </c>
      <c r="J243" s="184">
        <v>3.13</v>
      </c>
      <c r="K243" s="184">
        <v>3</v>
      </c>
      <c r="L243" s="184">
        <v>3</v>
      </c>
      <c r="M243" s="184">
        <v>3</v>
      </c>
      <c r="N243" s="184">
        <v>0.28000000000000003</v>
      </c>
      <c r="P243" s="119">
        <f t="shared" si="3"/>
        <v>3.0649999999999999</v>
      </c>
    </row>
    <row r="244" spans="2:16" x14ac:dyDescent="0.25">
      <c r="B244" s="184">
        <v>2270002063</v>
      </c>
      <c r="C244" s="184">
        <v>75</v>
      </c>
      <c r="D244" s="184">
        <v>100</v>
      </c>
      <c r="E244" s="184">
        <v>9.1</v>
      </c>
      <c r="F244" s="184">
        <v>6.54</v>
      </c>
      <c r="G244" s="184">
        <v>5.3</v>
      </c>
      <c r="H244" s="184">
        <v>4.45</v>
      </c>
      <c r="I244" s="184">
        <v>3.13</v>
      </c>
      <c r="J244" s="184">
        <v>3.13</v>
      </c>
      <c r="K244" s="184">
        <v>3</v>
      </c>
      <c r="L244" s="184">
        <v>3</v>
      </c>
      <c r="M244" s="184">
        <v>3</v>
      </c>
      <c r="N244" s="184">
        <v>0.28000000000000003</v>
      </c>
      <c r="P244" s="119">
        <f t="shared" si="3"/>
        <v>3.0649999999999999</v>
      </c>
    </row>
    <row r="245" spans="2:16" x14ac:dyDescent="0.25">
      <c r="B245" s="184">
        <v>2270002063</v>
      </c>
      <c r="C245" s="184">
        <v>100</v>
      </c>
      <c r="D245" s="184">
        <v>175</v>
      </c>
      <c r="E245" s="184">
        <v>9.1</v>
      </c>
      <c r="F245" s="184">
        <v>7.94</v>
      </c>
      <c r="G245" s="184">
        <v>5.36</v>
      </c>
      <c r="H245" s="184">
        <v>3.88</v>
      </c>
      <c r="I245" s="184">
        <v>2.61</v>
      </c>
      <c r="J245" s="184">
        <v>2.61</v>
      </c>
      <c r="K245" s="184">
        <v>2.61</v>
      </c>
      <c r="L245" s="184">
        <v>2.5</v>
      </c>
      <c r="M245" s="184">
        <v>2.5</v>
      </c>
      <c r="N245" s="184">
        <v>0.28000000000000003</v>
      </c>
      <c r="P245" s="119">
        <f t="shared" si="3"/>
        <v>2.61</v>
      </c>
    </row>
    <row r="246" spans="2:16" x14ac:dyDescent="0.25">
      <c r="B246" s="184">
        <v>2270002063</v>
      </c>
      <c r="C246" s="184">
        <v>175</v>
      </c>
      <c r="D246" s="184">
        <v>300</v>
      </c>
      <c r="E246" s="184">
        <v>9.1</v>
      </c>
      <c r="F246" s="184">
        <v>7.94</v>
      </c>
      <c r="G246" s="184">
        <v>5.28</v>
      </c>
      <c r="H246" s="184">
        <v>3.79</v>
      </c>
      <c r="I246" s="184">
        <v>2.61</v>
      </c>
      <c r="J246" s="184">
        <v>2.61</v>
      </c>
      <c r="K246" s="184">
        <v>2.61</v>
      </c>
      <c r="L246" s="184">
        <v>2.5</v>
      </c>
      <c r="M246" s="184">
        <v>2.5</v>
      </c>
      <c r="N246" s="184">
        <v>0.28000000000000003</v>
      </c>
      <c r="P246" s="119">
        <f t="shared" si="3"/>
        <v>2.61</v>
      </c>
    </row>
    <row r="247" spans="2:16" x14ac:dyDescent="0.25">
      <c r="B247" s="184">
        <v>2270002063</v>
      </c>
      <c r="C247" s="184">
        <v>300</v>
      </c>
      <c r="D247" s="184">
        <v>600</v>
      </c>
      <c r="E247" s="184">
        <v>9.1</v>
      </c>
      <c r="F247" s="184">
        <v>7.94</v>
      </c>
      <c r="G247" s="184">
        <v>5.7</v>
      </c>
      <c r="H247" s="184">
        <v>4.1100000000000003</v>
      </c>
      <c r="I247" s="184">
        <v>2.61</v>
      </c>
      <c r="J247" s="184">
        <v>2.61</v>
      </c>
      <c r="K247" s="184">
        <v>2.61</v>
      </c>
      <c r="L247" s="184">
        <v>2.5</v>
      </c>
      <c r="M247" s="184">
        <v>2.5</v>
      </c>
      <c r="N247" s="184">
        <v>0.28000000000000003</v>
      </c>
      <c r="P247" s="119">
        <f t="shared" si="3"/>
        <v>2.61</v>
      </c>
    </row>
    <row r="248" spans="2:16" x14ac:dyDescent="0.25">
      <c r="B248" s="184">
        <v>2270002063</v>
      </c>
      <c r="C248" s="184">
        <v>600</v>
      </c>
      <c r="D248" s="184">
        <v>750</v>
      </c>
      <c r="E248" s="184">
        <v>9.1</v>
      </c>
      <c r="F248" s="184">
        <v>7.94</v>
      </c>
      <c r="G248" s="184">
        <v>5.52</v>
      </c>
      <c r="H248" s="184">
        <v>3.88</v>
      </c>
      <c r="I248" s="184">
        <v>2.61</v>
      </c>
      <c r="J248" s="184">
        <v>2.61</v>
      </c>
      <c r="K248" s="184">
        <v>2.61</v>
      </c>
      <c r="L248" s="184">
        <v>2.5</v>
      </c>
      <c r="M248" s="184">
        <v>2.5</v>
      </c>
      <c r="N248" s="184">
        <v>0.28000000000000003</v>
      </c>
      <c r="P248" s="119">
        <f t="shared" si="3"/>
        <v>2.61</v>
      </c>
    </row>
    <row r="249" spans="2:16" x14ac:dyDescent="0.25">
      <c r="B249" s="184">
        <v>2270002063</v>
      </c>
      <c r="C249" s="184">
        <v>750</v>
      </c>
      <c r="D249" s="184">
        <v>9999</v>
      </c>
      <c r="E249" s="184">
        <v>9.1</v>
      </c>
      <c r="F249" s="184">
        <v>7.94</v>
      </c>
      <c r="G249" s="184">
        <v>5.83</v>
      </c>
      <c r="H249" s="184">
        <v>3.88</v>
      </c>
      <c r="I249" s="184">
        <v>3.88</v>
      </c>
      <c r="J249" s="184">
        <v>4.2699999999999996</v>
      </c>
      <c r="K249" s="184">
        <v>4.2699999999999996</v>
      </c>
      <c r="L249" s="184">
        <v>4.0999999999999996</v>
      </c>
      <c r="M249" s="184">
        <v>2.39</v>
      </c>
      <c r="N249" s="184">
        <v>2.39</v>
      </c>
      <c r="P249" s="119">
        <f t="shared" si="3"/>
        <v>4.0749999999999993</v>
      </c>
    </row>
    <row r="250" spans="2:16" x14ac:dyDescent="0.25">
      <c r="B250" s="184">
        <v>2270002066</v>
      </c>
      <c r="C250" s="184">
        <v>0</v>
      </c>
      <c r="D250" s="184">
        <v>11</v>
      </c>
      <c r="E250" s="184">
        <v>11.03</v>
      </c>
      <c r="F250" s="184">
        <v>11.03</v>
      </c>
      <c r="G250" s="184">
        <v>5.77</v>
      </c>
      <c r="H250" s="184">
        <v>4.74</v>
      </c>
      <c r="I250" s="184">
        <v>4.74</v>
      </c>
      <c r="J250" s="184">
        <v>4.74</v>
      </c>
      <c r="K250" s="184">
        <v>4.3</v>
      </c>
      <c r="L250" s="184">
        <v>4.3</v>
      </c>
      <c r="M250" s="184">
        <v>4.3</v>
      </c>
      <c r="N250" s="184">
        <v>0.28000000000000003</v>
      </c>
      <c r="P250" s="119">
        <f t="shared" si="3"/>
        <v>4.5199999999999996</v>
      </c>
    </row>
    <row r="251" spans="2:16" x14ac:dyDescent="0.25">
      <c r="B251" s="184">
        <v>2270002066</v>
      </c>
      <c r="C251" s="184">
        <v>11</v>
      </c>
      <c r="D251" s="184">
        <v>16</v>
      </c>
      <c r="E251" s="184">
        <v>9.3800000000000008</v>
      </c>
      <c r="F251" s="184">
        <v>9.3800000000000008</v>
      </c>
      <c r="G251" s="184">
        <v>4.9000000000000004</v>
      </c>
      <c r="H251" s="184">
        <v>4.9000000000000004</v>
      </c>
      <c r="I251" s="184">
        <v>4.9000000000000004</v>
      </c>
      <c r="J251" s="184">
        <v>4.9000000000000004</v>
      </c>
      <c r="K251" s="184">
        <v>4.4400000000000004</v>
      </c>
      <c r="L251" s="184">
        <v>4.4400000000000004</v>
      </c>
      <c r="M251" s="184">
        <v>4.4400000000000004</v>
      </c>
      <c r="N251" s="184">
        <v>0.28000000000000003</v>
      </c>
      <c r="P251" s="119">
        <f t="shared" si="3"/>
        <v>4.67</v>
      </c>
    </row>
    <row r="252" spans="2:16" x14ac:dyDescent="0.25">
      <c r="B252" s="184">
        <v>2270002066</v>
      </c>
      <c r="C252" s="184">
        <v>16</v>
      </c>
      <c r="D252" s="184">
        <v>25</v>
      </c>
      <c r="E252" s="184">
        <v>9.3800000000000008</v>
      </c>
      <c r="F252" s="184">
        <v>9.3800000000000008</v>
      </c>
      <c r="G252" s="184">
        <v>4.9000000000000004</v>
      </c>
      <c r="H252" s="184">
        <v>4.9000000000000004</v>
      </c>
      <c r="I252" s="184">
        <v>4.9000000000000004</v>
      </c>
      <c r="J252" s="184">
        <v>4.9000000000000004</v>
      </c>
      <c r="K252" s="184">
        <v>4.4400000000000004</v>
      </c>
      <c r="L252" s="184">
        <v>4.4400000000000004</v>
      </c>
      <c r="M252" s="184">
        <v>4.4400000000000004</v>
      </c>
      <c r="N252" s="184">
        <v>0.28000000000000003</v>
      </c>
      <c r="P252" s="119">
        <f t="shared" si="3"/>
        <v>4.67</v>
      </c>
    </row>
    <row r="253" spans="2:16" x14ac:dyDescent="0.25">
      <c r="B253" s="184">
        <v>2270002066</v>
      </c>
      <c r="C253" s="184">
        <v>25</v>
      </c>
      <c r="D253" s="184">
        <v>50</v>
      </c>
      <c r="E253" s="184">
        <v>7.61</v>
      </c>
      <c r="F253" s="184">
        <v>7.61</v>
      </c>
      <c r="G253" s="184">
        <v>5.22</v>
      </c>
      <c r="H253" s="184">
        <v>5.22</v>
      </c>
      <c r="I253" s="184">
        <v>5.22</v>
      </c>
      <c r="J253" s="184">
        <v>5.22</v>
      </c>
      <c r="K253" s="184">
        <v>4.7300000000000004</v>
      </c>
      <c r="L253" s="184">
        <v>4.7300000000000004</v>
      </c>
      <c r="M253" s="184">
        <v>3</v>
      </c>
      <c r="N253" s="184">
        <v>0.28000000000000003</v>
      </c>
      <c r="P253" s="119">
        <f t="shared" si="3"/>
        <v>4.9749999999999996</v>
      </c>
    </row>
    <row r="254" spans="2:16" x14ac:dyDescent="0.25">
      <c r="B254" s="184">
        <v>2270002066</v>
      </c>
      <c r="C254" s="184">
        <v>50</v>
      </c>
      <c r="D254" s="184">
        <v>75</v>
      </c>
      <c r="E254" s="184">
        <v>11.14</v>
      </c>
      <c r="F254" s="184">
        <v>7.61</v>
      </c>
      <c r="G254" s="184">
        <v>6.18</v>
      </c>
      <c r="H254" s="184">
        <v>5.19</v>
      </c>
      <c r="I254" s="184">
        <v>3.64</v>
      </c>
      <c r="J254" s="184">
        <v>3.64</v>
      </c>
      <c r="K254" s="184">
        <v>3</v>
      </c>
      <c r="L254" s="184">
        <v>3</v>
      </c>
      <c r="M254" s="184">
        <v>3</v>
      </c>
      <c r="N254" s="184">
        <v>0.28000000000000003</v>
      </c>
      <c r="P254" s="119">
        <f t="shared" si="3"/>
        <v>3.3200000000000003</v>
      </c>
    </row>
    <row r="255" spans="2:16" x14ac:dyDescent="0.25">
      <c r="B255" s="184">
        <v>2270002066</v>
      </c>
      <c r="C255" s="184">
        <v>75</v>
      </c>
      <c r="D255" s="184">
        <v>100</v>
      </c>
      <c r="E255" s="184">
        <v>11.14</v>
      </c>
      <c r="F255" s="184">
        <v>7.61</v>
      </c>
      <c r="G255" s="184">
        <v>6.18</v>
      </c>
      <c r="H255" s="184">
        <v>5.19</v>
      </c>
      <c r="I255" s="184">
        <v>3.64</v>
      </c>
      <c r="J255" s="184">
        <v>3.64</v>
      </c>
      <c r="K255" s="184">
        <v>3</v>
      </c>
      <c r="L255" s="184">
        <v>3</v>
      </c>
      <c r="M255" s="184">
        <v>3</v>
      </c>
      <c r="N255" s="184">
        <v>0.28000000000000003</v>
      </c>
      <c r="P255" s="119">
        <f t="shared" si="3"/>
        <v>3.3200000000000003</v>
      </c>
    </row>
    <row r="256" spans="2:16" x14ac:dyDescent="0.25">
      <c r="B256" s="184">
        <v>2270002066</v>
      </c>
      <c r="C256" s="184">
        <v>100</v>
      </c>
      <c r="D256" s="184">
        <v>175</v>
      </c>
      <c r="E256" s="184">
        <v>11.14</v>
      </c>
      <c r="F256" s="184">
        <v>9.25</v>
      </c>
      <c r="G256" s="184">
        <v>6.24</v>
      </c>
      <c r="H256" s="184">
        <v>4.5199999999999996</v>
      </c>
      <c r="I256" s="184">
        <v>3.03</v>
      </c>
      <c r="J256" s="184">
        <v>3.03</v>
      </c>
      <c r="K256" s="184">
        <v>3.03</v>
      </c>
      <c r="L256" s="184">
        <v>2.5</v>
      </c>
      <c r="M256" s="184">
        <v>2.5</v>
      </c>
      <c r="N256" s="184">
        <v>0.28000000000000003</v>
      </c>
      <c r="P256" s="119">
        <f t="shared" si="3"/>
        <v>3.03</v>
      </c>
    </row>
    <row r="257" spans="2:16" x14ac:dyDescent="0.25">
      <c r="B257" s="184">
        <v>2270002066</v>
      </c>
      <c r="C257" s="184">
        <v>175</v>
      </c>
      <c r="D257" s="184">
        <v>300</v>
      </c>
      <c r="E257" s="184">
        <v>11.14</v>
      </c>
      <c r="F257" s="184">
        <v>9.25</v>
      </c>
      <c r="G257" s="184">
        <v>6.15</v>
      </c>
      <c r="H257" s="184">
        <v>4.41</v>
      </c>
      <c r="I257" s="184">
        <v>3.03</v>
      </c>
      <c r="J257" s="184">
        <v>3.03</v>
      </c>
      <c r="K257" s="184">
        <v>3.03</v>
      </c>
      <c r="L257" s="184">
        <v>2.5</v>
      </c>
      <c r="M257" s="184">
        <v>2.5</v>
      </c>
      <c r="N257" s="184">
        <v>0.28000000000000003</v>
      </c>
      <c r="P257" s="119">
        <f t="shared" si="3"/>
        <v>3.03</v>
      </c>
    </row>
    <row r="258" spans="2:16" x14ac:dyDescent="0.25">
      <c r="B258" s="184">
        <v>2270002066</v>
      </c>
      <c r="C258" s="184">
        <v>300</v>
      </c>
      <c r="D258" s="184">
        <v>600</v>
      </c>
      <c r="E258" s="184">
        <v>11.14</v>
      </c>
      <c r="F258" s="184">
        <v>9.25</v>
      </c>
      <c r="G258" s="184">
        <v>6.64</v>
      </c>
      <c r="H258" s="184">
        <v>4.78</v>
      </c>
      <c r="I258" s="184">
        <v>3.03</v>
      </c>
      <c r="J258" s="184">
        <v>3.03</v>
      </c>
      <c r="K258" s="184">
        <v>3.03</v>
      </c>
      <c r="L258" s="184">
        <v>2.5</v>
      </c>
      <c r="M258" s="184">
        <v>2.5</v>
      </c>
      <c r="N258" s="184">
        <v>0.28000000000000003</v>
      </c>
      <c r="P258" s="119">
        <f t="shared" si="3"/>
        <v>3.03</v>
      </c>
    </row>
    <row r="259" spans="2:16" x14ac:dyDescent="0.25">
      <c r="B259" s="184">
        <v>2270002066</v>
      </c>
      <c r="C259" s="184">
        <v>600</v>
      </c>
      <c r="D259" s="184">
        <v>750</v>
      </c>
      <c r="E259" s="184">
        <v>11.14</v>
      </c>
      <c r="F259" s="184">
        <v>9.25</v>
      </c>
      <c r="G259" s="184">
        <v>6.42</v>
      </c>
      <c r="H259" s="184">
        <v>4.5199999999999996</v>
      </c>
      <c r="I259" s="184">
        <v>3.03</v>
      </c>
      <c r="J259" s="184">
        <v>3.03</v>
      </c>
      <c r="K259" s="184">
        <v>3.03</v>
      </c>
      <c r="L259" s="184">
        <v>2.5</v>
      </c>
      <c r="M259" s="184">
        <v>2.5</v>
      </c>
      <c r="N259" s="184">
        <v>0.28000000000000003</v>
      </c>
      <c r="P259" s="119">
        <f t="shared" si="3"/>
        <v>3.03</v>
      </c>
    </row>
    <row r="260" spans="2:16" x14ac:dyDescent="0.25">
      <c r="B260" s="184">
        <v>2270002066</v>
      </c>
      <c r="C260" s="184">
        <v>750</v>
      </c>
      <c r="D260" s="184">
        <v>9999</v>
      </c>
      <c r="E260" s="184">
        <v>11.14</v>
      </c>
      <c r="F260" s="184">
        <v>9.25</v>
      </c>
      <c r="G260" s="184">
        <v>6.79</v>
      </c>
      <c r="H260" s="184">
        <v>4.5199999999999996</v>
      </c>
      <c r="I260" s="184">
        <v>4.5199999999999996</v>
      </c>
      <c r="J260" s="184">
        <v>4.9800000000000004</v>
      </c>
      <c r="K260" s="184">
        <v>4.9800000000000004</v>
      </c>
      <c r="L260" s="184">
        <v>4.0999999999999996</v>
      </c>
      <c r="M260" s="184">
        <v>2.39</v>
      </c>
      <c r="N260" s="184">
        <v>2.39</v>
      </c>
      <c r="P260" s="119">
        <f t="shared" si="3"/>
        <v>4.75</v>
      </c>
    </row>
    <row r="261" spans="2:16" x14ac:dyDescent="0.25">
      <c r="B261" s="184">
        <v>2270002069</v>
      </c>
      <c r="C261" s="184">
        <v>0</v>
      </c>
      <c r="D261" s="184">
        <v>11</v>
      </c>
      <c r="E261" s="184">
        <v>9.48</v>
      </c>
      <c r="F261" s="184">
        <v>9.48</v>
      </c>
      <c r="G261" s="184">
        <v>4.96</v>
      </c>
      <c r="H261" s="184">
        <v>4.07</v>
      </c>
      <c r="I261" s="184">
        <v>4.07</v>
      </c>
      <c r="J261" s="184">
        <v>4.07</v>
      </c>
      <c r="K261" s="184">
        <v>4.3</v>
      </c>
      <c r="L261" s="184">
        <v>4.3</v>
      </c>
      <c r="M261" s="184">
        <v>4.3</v>
      </c>
      <c r="N261" s="184">
        <v>0.28000000000000003</v>
      </c>
      <c r="P261" s="119">
        <f t="shared" si="3"/>
        <v>4.1850000000000005</v>
      </c>
    </row>
    <row r="262" spans="2:16" x14ac:dyDescent="0.25">
      <c r="B262" s="184">
        <v>2270002069</v>
      </c>
      <c r="C262" s="184">
        <v>11</v>
      </c>
      <c r="D262" s="184">
        <v>16</v>
      </c>
      <c r="E262" s="184">
        <v>8.0500000000000007</v>
      </c>
      <c r="F262" s="184">
        <v>8.0500000000000007</v>
      </c>
      <c r="G262" s="184">
        <v>4.21</v>
      </c>
      <c r="H262" s="184">
        <v>4.21</v>
      </c>
      <c r="I262" s="184">
        <v>4.21</v>
      </c>
      <c r="J262" s="184">
        <v>4.21</v>
      </c>
      <c r="K262" s="184">
        <v>4.4400000000000004</v>
      </c>
      <c r="L262" s="184">
        <v>4.4400000000000004</v>
      </c>
      <c r="M262" s="184">
        <v>4.4400000000000004</v>
      </c>
      <c r="N262" s="184">
        <v>0.28000000000000003</v>
      </c>
      <c r="P262" s="119">
        <f t="shared" si="3"/>
        <v>4.3250000000000002</v>
      </c>
    </row>
    <row r="263" spans="2:16" x14ac:dyDescent="0.25">
      <c r="B263" s="184">
        <v>2270002069</v>
      </c>
      <c r="C263" s="184">
        <v>16</v>
      </c>
      <c r="D263" s="184">
        <v>25</v>
      </c>
      <c r="E263" s="184">
        <v>8.0500000000000007</v>
      </c>
      <c r="F263" s="184">
        <v>8.0500000000000007</v>
      </c>
      <c r="G263" s="184">
        <v>4.21</v>
      </c>
      <c r="H263" s="184">
        <v>4.21</v>
      </c>
      <c r="I263" s="184">
        <v>4.21</v>
      </c>
      <c r="J263" s="184">
        <v>4.21</v>
      </c>
      <c r="K263" s="184">
        <v>4.4400000000000004</v>
      </c>
      <c r="L263" s="184">
        <v>4.4400000000000004</v>
      </c>
      <c r="M263" s="184">
        <v>4.4400000000000004</v>
      </c>
      <c r="N263" s="184">
        <v>0.28000000000000003</v>
      </c>
      <c r="P263" s="119">
        <f t="shared" si="3"/>
        <v>4.3250000000000002</v>
      </c>
    </row>
    <row r="264" spans="2:16" x14ac:dyDescent="0.25">
      <c r="B264" s="184">
        <v>2270002069</v>
      </c>
      <c r="C264" s="184">
        <v>25</v>
      </c>
      <c r="D264" s="184">
        <v>50</v>
      </c>
      <c r="E264" s="184">
        <v>6.54</v>
      </c>
      <c r="F264" s="184">
        <v>6.54</v>
      </c>
      <c r="G264" s="184">
        <v>4.4800000000000004</v>
      </c>
      <c r="H264" s="184">
        <v>4.4800000000000004</v>
      </c>
      <c r="I264" s="184">
        <v>4.4800000000000004</v>
      </c>
      <c r="J264" s="184">
        <v>4.4800000000000004</v>
      </c>
      <c r="K264" s="184">
        <v>4.7300000000000004</v>
      </c>
      <c r="L264" s="184">
        <v>4.7300000000000004</v>
      </c>
      <c r="M264" s="184">
        <v>3</v>
      </c>
      <c r="N264" s="184">
        <v>0.28000000000000003</v>
      </c>
      <c r="P264" s="119">
        <f t="shared" si="3"/>
        <v>4.6050000000000004</v>
      </c>
    </row>
    <row r="265" spans="2:16" x14ac:dyDescent="0.25">
      <c r="B265" s="184">
        <v>2270002069</v>
      </c>
      <c r="C265" s="184">
        <v>50</v>
      </c>
      <c r="D265" s="184">
        <v>75</v>
      </c>
      <c r="E265" s="184">
        <v>9.76</v>
      </c>
      <c r="F265" s="184">
        <v>6.54</v>
      </c>
      <c r="G265" s="184">
        <v>5.3</v>
      </c>
      <c r="H265" s="184">
        <v>4.45</v>
      </c>
      <c r="I265" s="184">
        <v>3.13</v>
      </c>
      <c r="J265" s="184">
        <v>3.13</v>
      </c>
      <c r="K265" s="184">
        <v>3</v>
      </c>
      <c r="L265" s="184">
        <v>3</v>
      </c>
      <c r="M265" s="184">
        <v>3</v>
      </c>
      <c r="N265" s="184">
        <v>0.28000000000000003</v>
      </c>
      <c r="P265" s="119">
        <f t="shared" ref="P265:P328" si="4">H265*$G$2+I265*$G$3+K265*$G$4</f>
        <v>3.0649999999999999</v>
      </c>
    </row>
    <row r="266" spans="2:16" x14ac:dyDescent="0.25">
      <c r="B266" s="184">
        <v>2270002069</v>
      </c>
      <c r="C266" s="184">
        <v>75</v>
      </c>
      <c r="D266" s="184">
        <v>100</v>
      </c>
      <c r="E266" s="184">
        <v>9.76</v>
      </c>
      <c r="F266" s="184">
        <v>6.54</v>
      </c>
      <c r="G266" s="184">
        <v>5.3</v>
      </c>
      <c r="H266" s="184">
        <v>4.45</v>
      </c>
      <c r="I266" s="184">
        <v>3.13</v>
      </c>
      <c r="J266" s="184">
        <v>3.13</v>
      </c>
      <c r="K266" s="184">
        <v>3</v>
      </c>
      <c r="L266" s="184">
        <v>3</v>
      </c>
      <c r="M266" s="184">
        <v>3</v>
      </c>
      <c r="N266" s="184">
        <v>0.28000000000000003</v>
      </c>
      <c r="P266" s="119">
        <f t="shared" si="4"/>
        <v>3.0649999999999999</v>
      </c>
    </row>
    <row r="267" spans="2:16" x14ac:dyDescent="0.25">
      <c r="B267" s="184">
        <v>2270002069</v>
      </c>
      <c r="C267" s="184">
        <v>100</v>
      </c>
      <c r="D267" s="184">
        <v>175</v>
      </c>
      <c r="E267" s="184">
        <v>9.76</v>
      </c>
      <c r="F267" s="184">
        <v>7.94</v>
      </c>
      <c r="G267" s="184">
        <v>5.36</v>
      </c>
      <c r="H267" s="184">
        <v>3.88</v>
      </c>
      <c r="I267" s="184">
        <v>2.61</v>
      </c>
      <c r="J267" s="184">
        <v>2.61</v>
      </c>
      <c r="K267" s="184">
        <v>2.61</v>
      </c>
      <c r="L267" s="184">
        <v>2.5</v>
      </c>
      <c r="M267" s="184">
        <v>2.5</v>
      </c>
      <c r="N267" s="184">
        <v>0.28000000000000003</v>
      </c>
      <c r="P267" s="119">
        <f t="shared" si="4"/>
        <v>2.61</v>
      </c>
    </row>
    <row r="268" spans="2:16" x14ac:dyDescent="0.25">
      <c r="B268" s="184">
        <v>2270002069</v>
      </c>
      <c r="C268" s="184">
        <v>175</v>
      </c>
      <c r="D268" s="184">
        <v>300</v>
      </c>
      <c r="E268" s="184">
        <v>9.76</v>
      </c>
      <c r="F268" s="184">
        <v>7.94</v>
      </c>
      <c r="G268" s="184">
        <v>5.28</v>
      </c>
      <c r="H268" s="184">
        <v>3.79</v>
      </c>
      <c r="I268" s="184">
        <v>2.61</v>
      </c>
      <c r="J268" s="184">
        <v>2.61</v>
      </c>
      <c r="K268" s="184">
        <v>2.61</v>
      </c>
      <c r="L268" s="184">
        <v>2.5</v>
      </c>
      <c r="M268" s="184">
        <v>2.5</v>
      </c>
      <c r="N268" s="184">
        <v>0.28000000000000003</v>
      </c>
      <c r="P268" s="119">
        <f t="shared" si="4"/>
        <v>2.61</v>
      </c>
    </row>
    <row r="269" spans="2:16" x14ac:dyDescent="0.25">
      <c r="B269" s="184">
        <v>2270002069</v>
      </c>
      <c r="C269" s="184">
        <v>300</v>
      </c>
      <c r="D269" s="184">
        <v>600</v>
      </c>
      <c r="E269" s="184">
        <v>9.76</v>
      </c>
      <c r="F269" s="184">
        <v>7.94</v>
      </c>
      <c r="G269" s="184">
        <v>5.7</v>
      </c>
      <c r="H269" s="184">
        <v>4.1100000000000003</v>
      </c>
      <c r="I269" s="184">
        <v>2.61</v>
      </c>
      <c r="J269" s="184">
        <v>2.61</v>
      </c>
      <c r="K269" s="184">
        <v>2.61</v>
      </c>
      <c r="L269" s="184">
        <v>2.5</v>
      </c>
      <c r="M269" s="184">
        <v>2.5</v>
      </c>
      <c r="N269" s="184">
        <v>0.28000000000000003</v>
      </c>
      <c r="P269" s="119">
        <f t="shared" si="4"/>
        <v>2.61</v>
      </c>
    </row>
    <row r="270" spans="2:16" x14ac:dyDescent="0.25">
      <c r="B270" s="184">
        <v>2270002069</v>
      </c>
      <c r="C270" s="184">
        <v>600</v>
      </c>
      <c r="D270" s="184">
        <v>750</v>
      </c>
      <c r="E270" s="184">
        <v>9.76</v>
      </c>
      <c r="F270" s="184">
        <v>7.94</v>
      </c>
      <c r="G270" s="184">
        <v>5.52</v>
      </c>
      <c r="H270" s="184">
        <v>3.88</v>
      </c>
      <c r="I270" s="184">
        <v>2.61</v>
      </c>
      <c r="J270" s="184">
        <v>2.61</v>
      </c>
      <c r="K270" s="184">
        <v>2.61</v>
      </c>
      <c r="L270" s="184">
        <v>2.5</v>
      </c>
      <c r="M270" s="184">
        <v>2.5</v>
      </c>
      <c r="N270" s="184">
        <v>0.28000000000000003</v>
      </c>
      <c r="P270" s="119">
        <f t="shared" si="4"/>
        <v>2.61</v>
      </c>
    </row>
    <row r="271" spans="2:16" x14ac:dyDescent="0.25">
      <c r="B271" s="184">
        <v>2270002069</v>
      </c>
      <c r="C271" s="184">
        <v>750</v>
      </c>
      <c r="D271" s="184">
        <v>9999</v>
      </c>
      <c r="E271" s="184">
        <v>9.76</v>
      </c>
      <c r="F271" s="184">
        <v>7.94</v>
      </c>
      <c r="G271" s="184">
        <v>5.83</v>
      </c>
      <c r="H271" s="184">
        <v>3.88</v>
      </c>
      <c r="I271" s="184">
        <v>3.88</v>
      </c>
      <c r="J271" s="184">
        <v>4.2699999999999996</v>
      </c>
      <c r="K271" s="184">
        <v>4.2699999999999996</v>
      </c>
      <c r="L271" s="184">
        <v>4.0999999999999996</v>
      </c>
      <c r="M271" s="184">
        <v>2.39</v>
      </c>
      <c r="N271" s="184">
        <v>2.39</v>
      </c>
      <c r="P271" s="119">
        <f t="shared" si="4"/>
        <v>4.0749999999999993</v>
      </c>
    </row>
    <row r="272" spans="2:16" x14ac:dyDescent="0.25">
      <c r="B272" s="184">
        <v>2270002072</v>
      </c>
      <c r="C272" s="184">
        <v>0</v>
      </c>
      <c r="D272" s="184">
        <v>11</v>
      </c>
      <c r="E272" s="184">
        <v>11.03</v>
      </c>
      <c r="F272" s="184">
        <v>11.03</v>
      </c>
      <c r="G272" s="184">
        <v>5.77</v>
      </c>
      <c r="H272" s="184">
        <v>4.74</v>
      </c>
      <c r="I272" s="184">
        <v>4.74</v>
      </c>
      <c r="J272" s="184">
        <v>4.74</v>
      </c>
      <c r="K272" s="184">
        <v>4.3</v>
      </c>
      <c r="L272" s="184">
        <v>4.3</v>
      </c>
      <c r="M272" s="184">
        <v>4.3</v>
      </c>
      <c r="N272" s="184">
        <v>0.28000000000000003</v>
      </c>
      <c r="P272" s="119">
        <f t="shared" si="4"/>
        <v>4.5199999999999996</v>
      </c>
    </row>
    <row r="273" spans="2:16" x14ac:dyDescent="0.25">
      <c r="B273" s="184">
        <v>2270002072</v>
      </c>
      <c r="C273" s="184">
        <v>11</v>
      </c>
      <c r="D273" s="184">
        <v>16</v>
      </c>
      <c r="E273" s="184">
        <v>9.3800000000000008</v>
      </c>
      <c r="F273" s="184">
        <v>9.3800000000000008</v>
      </c>
      <c r="G273" s="184">
        <v>4.9000000000000004</v>
      </c>
      <c r="H273" s="184">
        <v>4.9000000000000004</v>
      </c>
      <c r="I273" s="184">
        <v>4.9000000000000004</v>
      </c>
      <c r="J273" s="184">
        <v>4.9000000000000004</v>
      </c>
      <c r="K273" s="184">
        <v>4.4400000000000004</v>
      </c>
      <c r="L273" s="184">
        <v>4.4400000000000004</v>
      </c>
      <c r="M273" s="184">
        <v>4.4400000000000004</v>
      </c>
      <c r="N273" s="184">
        <v>0.28000000000000003</v>
      </c>
      <c r="P273" s="119">
        <f t="shared" si="4"/>
        <v>4.67</v>
      </c>
    </row>
    <row r="274" spans="2:16" x14ac:dyDescent="0.25">
      <c r="B274" s="184">
        <v>2270002072</v>
      </c>
      <c r="C274" s="184">
        <v>16</v>
      </c>
      <c r="D274" s="184">
        <v>25</v>
      </c>
      <c r="E274" s="184">
        <v>9.3800000000000008</v>
      </c>
      <c r="F274" s="184">
        <v>9.3800000000000008</v>
      </c>
      <c r="G274" s="184">
        <v>4.9000000000000004</v>
      </c>
      <c r="H274" s="184">
        <v>4.9000000000000004</v>
      </c>
      <c r="I274" s="184">
        <v>4.9000000000000004</v>
      </c>
      <c r="J274" s="184">
        <v>4.9000000000000004</v>
      </c>
      <c r="K274" s="184">
        <v>4.4400000000000004</v>
      </c>
      <c r="L274" s="184">
        <v>4.4400000000000004</v>
      </c>
      <c r="M274" s="184">
        <v>4.4400000000000004</v>
      </c>
      <c r="N274" s="184">
        <v>0.28000000000000003</v>
      </c>
      <c r="P274" s="119">
        <f t="shared" si="4"/>
        <v>4.67</v>
      </c>
    </row>
    <row r="275" spans="2:16" x14ac:dyDescent="0.25">
      <c r="B275" s="184">
        <v>2270002072</v>
      </c>
      <c r="C275" s="184">
        <v>25</v>
      </c>
      <c r="D275" s="184">
        <v>50</v>
      </c>
      <c r="E275" s="184">
        <v>7.61</v>
      </c>
      <c r="F275" s="184">
        <v>7.61</v>
      </c>
      <c r="G275" s="184">
        <v>5.22</v>
      </c>
      <c r="H275" s="184">
        <v>5.22</v>
      </c>
      <c r="I275" s="184">
        <v>5.22</v>
      </c>
      <c r="J275" s="184">
        <v>5.22</v>
      </c>
      <c r="K275" s="184">
        <v>4.7300000000000004</v>
      </c>
      <c r="L275" s="184">
        <v>4.7300000000000004</v>
      </c>
      <c r="M275" s="184">
        <v>3</v>
      </c>
      <c r="N275" s="184">
        <v>0.28000000000000003</v>
      </c>
      <c r="P275" s="119">
        <f t="shared" si="4"/>
        <v>4.9749999999999996</v>
      </c>
    </row>
    <row r="276" spans="2:16" x14ac:dyDescent="0.25">
      <c r="B276" s="184">
        <v>2270002072</v>
      </c>
      <c r="C276" s="184">
        <v>50</v>
      </c>
      <c r="D276" s="184">
        <v>75</v>
      </c>
      <c r="E276" s="184">
        <v>10.59</v>
      </c>
      <c r="F276" s="184">
        <v>7.61</v>
      </c>
      <c r="G276" s="184">
        <v>6.18</v>
      </c>
      <c r="H276" s="184">
        <v>5.19</v>
      </c>
      <c r="I276" s="184">
        <v>3.64</v>
      </c>
      <c r="J276" s="184">
        <v>3.64</v>
      </c>
      <c r="K276" s="184">
        <v>3</v>
      </c>
      <c r="L276" s="184">
        <v>3</v>
      </c>
      <c r="M276" s="184">
        <v>3</v>
      </c>
      <c r="N276" s="184">
        <v>0.28000000000000003</v>
      </c>
      <c r="P276" s="119">
        <f t="shared" si="4"/>
        <v>3.3200000000000003</v>
      </c>
    </row>
    <row r="277" spans="2:16" x14ac:dyDescent="0.25">
      <c r="B277" s="184">
        <v>2270002072</v>
      </c>
      <c r="C277" s="184">
        <v>75</v>
      </c>
      <c r="D277" s="184">
        <v>100</v>
      </c>
      <c r="E277" s="184">
        <v>10.59</v>
      </c>
      <c r="F277" s="184">
        <v>7.61</v>
      </c>
      <c r="G277" s="184">
        <v>6.18</v>
      </c>
      <c r="H277" s="184">
        <v>5.19</v>
      </c>
      <c r="I277" s="184">
        <v>3.64</v>
      </c>
      <c r="J277" s="184">
        <v>3.64</v>
      </c>
      <c r="K277" s="184">
        <v>3</v>
      </c>
      <c r="L277" s="184">
        <v>3</v>
      </c>
      <c r="M277" s="184">
        <v>3</v>
      </c>
      <c r="N277" s="184">
        <v>0.28000000000000003</v>
      </c>
      <c r="P277" s="119">
        <f t="shared" si="4"/>
        <v>3.3200000000000003</v>
      </c>
    </row>
    <row r="278" spans="2:16" x14ac:dyDescent="0.25">
      <c r="B278" s="184">
        <v>2270002072</v>
      </c>
      <c r="C278" s="184">
        <v>100</v>
      </c>
      <c r="D278" s="184">
        <v>175</v>
      </c>
      <c r="E278" s="184">
        <v>10.59</v>
      </c>
      <c r="F278" s="184">
        <v>9.25</v>
      </c>
      <c r="G278" s="184">
        <v>6.24</v>
      </c>
      <c r="H278" s="184">
        <v>4.5199999999999996</v>
      </c>
      <c r="I278" s="184">
        <v>3.03</v>
      </c>
      <c r="J278" s="184">
        <v>3.03</v>
      </c>
      <c r="K278" s="184">
        <v>3.03</v>
      </c>
      <c r="L278" s="184">
        <v>2.5</v>
      </c>
      <c r="M278" s="184">
        <v>2.5</v>
      </c>
      <c r="N278" s="184">
        <v>0.28000000000000003</v>
      </c>
      <c r="P278" s="119">
        <f t="shared" si="4"/>
        <v>3.03</v>
      </c>
    </row>
    <row r="279" spans="2:16" x14ac:dyDescent="0.25">
      <c r="B279" s="184">
        <v>2270002072</v>
      </c>
      <c r="C279" s="184">
        <v>175</v>
      </c>
      <c r="D279" s="184">
        <v>300</v>
      </c>
      <c r="E279" s="184">
        <v>10.59</v>
      </c>
      <c r="F279" s="184">
        <v>9.25</v>
      </c>
      <c r="G279" s="184">
        <v>6.15</v>
      </c>
      <c r="H279" s="184">
        <v>4.41</v>
      </c>
      <c r="I279" s="184">
        <v>3.03</v>
      </c>
      <c r="J279" s="184">
        <v>3.03</v>
      </c>
      <c r="K279" s="184">
        <v>3.03</v>
      </c>
      <c r="L279" s="184">
        <v>2.5</v>
      </c>
      <c r="M279" s="184">
        <v>2.5</v>
      </c>
      <c r="N279" s="184">
        <v>0.28000000000000003</v>
      </c>
      <c r="P279" s="119">
        <f t="shared" si="4"/>
        <v>3.03</v>
      </c>
    </row>
    <row r="280" spans="2:16" x14ac:dyDescent="0.25">
      <c r="B280" s="184">
        <v>2270002072</v>
      </c>
      <c r="C280" s="184">
        <v>300</v>
      </c>
      <c r="D280" s="184">
        <v>600</v>
      </c>
      <c r="E280" s="184">
        <v>10.59</v>
      </c>
      <c r="F280" s="184">
        <v>9.25</v>
      </c>
      <c r="G280" s="184">
        <v>6.64</v>
      </c>
      <c r="H280" s="184">
        <v>4.78</v>
      </c>
      <c r="I280" s="184">
        <v>3.03</v>
      </c>
      <c r="J280" s="184">
        <v>3.03</v>
      </c>
      <c r="K280" s="184">
        <v>3.03</v>
      </c>
      <c r="L280" s="184">
        <v>2.5</v>
      </c>
      <c r="M280" s="184">
        <v>2.5</v>
      </c>
      <c r="N280" s="184">
        <v>0.28000000000000003</v>
      </c>
      <c r="P280" s="119">
        <f t="shared" si="4"/>
        <v>3.03</v>
      </c>
    </row>
    <row r="281" spans="2:16" x14ac:dyDescent="0.25">
      <c r="B281" s="184">
        <v>2270002072</v>
      </c>
      <c r="C281" s="184">
        <v>600</v>
      </c>
      <c r="D281" s="184">
        <v>750</v>
      </c>
      <c r="E281" s="184">
        <v>10.59</v>
      </c>
      <c r="F281" s="184">
        <v>9.25</v>
      </c>
      <c r="G281" s="184">
        <v>6.42</v>
      </c>
      <c r="H281" s="184">
        <v>4.5199999999999996</v>
      </c>
      <c r="I281" s="184">
        <v>3.03</v>
      </c>
      <c r="J281" s="184">
        <v>3.03</v>
      </c>
      <c r="K281" s="184">
        <v>3.03</v>
      </c>
      <c r="L281" s="184">
        <v>2.5</v>
      </c>
      <c r="M281" s="184">
        <v>2.5</v>
      </c>
      <c r="N281" s="184">
        <v>0.28000000000000003</v>
      </c>
      <c r="P281" s="119">
        <f t="shared" si="4"/>
        <v>3.03</v>
      </c>
    </row>
    <row r="282" spans="2:16" x14ac:dyDescent="0.25">
      <c r="B282" s="184">
        <v>2270002072</v>
      </c>
      <c r="C282" s="184">
        <v>750</v>
      </c>
      <c r="D282" s="184">
        <v>9999</v>
      </c>
      <c r="E282" s="184">
        <v>10.59</v>
      </c>
      <c r="F282" s="184">
        <v>9.25</v>
      </c>
      <c r="G282" s="184">
        <v>6.79</v>
      </c>
      <c r="H282" s="184">
        <v>4.5199999999999996</v>
      </c>
      <c r="I282" s="184">
        <v>4.5199999999999996</v>
      </c>
      <c r="J282" s="184">
        <v>4.9800000000000004</v>
      </c>
      <c r="K282" s="184">
        <v>4.9800000000000004</v>
      </c>
      <c r="L282" s="184">
        <v>4.0999999999999996</v>
      </c>
      <c r="M282" s="184">
        <v>2.39</v>
      </c>
      <c r="N282" s="184">
        <v>2.39</v>
      </c>
      <c r="P282" s="119">
        <f t="shared" si="4"/>
        <v>4.75</v>
      </c>
    </row>
    <row r="283" spans="2:16" x14ac:dyDescent="0.25">
      <c r="B283" s="184">
        <v>2270002075</v>
      </c>
      <c r="C283" s="184">
        <v>0</v>
      </c>
      <c r="D283" s="184">
        <v>11</v>
      </c>
      <c r="E283" s="184">
        <v>9.48</v>
      </c>
      <c r="F283" s="184">
        <v>9.48</v>
      </c>
      <c r="G283" s="184">
        <v>4.96</v>
      </c>
      <c r="H283" s="184">
        <v>4.07</v>
      </c>
      <c r="I283" s="184">
        <v>4.07</v>
      </c>
      <c r="J283" s="184">
        <v>4.07</v>
      </c>
      <c r="K283" s="184">
        <v>4.3</v>
      </c>
      <c r="L283" s="184">
        <v>4.3</v>
      </c>
      <c r="M283" s="184">
        <v>4.3</v>
      </c>
      <c r="N283" s="184">
        <v>0.28000000000000003</v>
      </c>
      <c r="P283" s="119">
        <f t="shared" si="4"/>
        <v>4.1850000000000005</v>
      </c>
    </row>
    <row r="284" spans="2:16" x14ac:dyDescent="0.25">
      <c r="B284" s="184">
        <v>2270002075</v>
      </c>
      <c r="C284" s="184">
        <v>11</v>
      </c>
      <c r="D284" s="184">
        <v>16</v>
      </c>
      <c r="E284" s="184">
        <v>8.0500000000000007</v>
      </c>
      <c r="F284" s="184">
        <v>8.0500000000000007</v>
      </c>
      <c r="G284" s="184">
        <v>4.21</v>
      </c>
      <c r="H284" s="184">
        <v>4.21</v>
      </c>
      <c r="I284" s="184">
        <v>4.21</v>
      </c>
      <c r="J284" s="184">
        <v>4.21</v>
      </c>
      <c r="K284" s="184">
        <v>4.4400000000000004</v>
      </c>
      <c r="L284" s="184">
        <v>4.4400000000000004</v>
      </c>
      <c r="M284" s="184">
        <v>4.4400000000000004</v>
      </c>
      <c r="N284" s="184">
        <v>0.28000000000000003</v>
      </c>
      <c r="P284" s="119">
        <f t="shared" si="4"/>
        <v>4.3250000000000002</v>
      </c>
    </row>
    <row r="285" spans="2:16" x14ac:dyDescent="0.25">
      <c r="B285" s="184">
        <v>2270002075</v>
      </c>
      <c r="C285" s="184">
        <v>16</v>
      </c>
      <c r="D285" s="184">
        <v>25</v>
      </c>
      <c r="E285" s="184">
        <v>8.0500000000000007</v>
      </c>
      <c r="F285" s="184">
        <v>8.0500000000000007</v>
      </c>
      <c r="G285" s="184">
        <v>4.21</v>
      </c>
      <c r="H285" s="184">
        <v>4.21</v>
      </c>
      <c r="I285" s="184">
        <v>4.21</v>
      </c>
      <c r="J285" s="184">
        <v>4.21</v>
      </c>
      <c r="K285" s="184">
        <v>4.4400000000000004</v>
      </c>
      <c r="L285" s="184">
        <v>4.4400000000000004</v>
      </c>
      <c r="M285" s="184">
        <v>4.4400000000000004</v>
      </c>
      <c r="N285" s="184">
        <v>0.28000000000000003</v>
      </c>
      <c r="P285" s="119">
        <f t="shared" si="4"/>
        <v>4.3250000000000002</v>
      </c>
    </row>
    <row r="286" spans="2:16" x14ac:dyDescent="0.25">
      <c r="B286" s="184">
        <v>2270002075</v>
      </c>
      <c r="C286" s="184">
        <v>25</v>
      </c>
      <c r="D286" s="184">
        <v>50</v>
      </c>
      <c r="E286" s="184">
        <v>6.54</v>
      </c>
      <c r="F286" s="184">
        <v>6.54</v>
      </c>
      <c r="G286" s="184">
        <v>4.4800000000000004</v>
      </c>
      <c r="H286" s="184">
        <v>4.4800000000000004</v>
      </c>
      <c r="I286" s="184">
        <v>4.4800000000000004</v>
      </c>
      <c r="J286" s="184">
        <v>4.4800000000000004</v>
      </c>
      <c r="K286" s="184">
        <v>4.7300000000000004</v>
      </c>
      <c r="L286" s="184">
        <v>4.7300000000000004</v>
      </c>
      <c r="M286" s="184">
        <v>3</v>
      </c>
      <c r="N286" s="184">
        <v>0.28000000000000003</v>
      </c>
      <c r="P286" s="119">
        <f t="shared" si="4"/>
        <v>4.6050000000000004</v>
      </c>
    </row>
    <row r="287" spans="2:16" x14ac:dyDescent="0.25">
      <c r="B287" s="184">
        <v>2270002075</v>
      </c>
      <c r="C287" s="184">
        <v>50</v>
      </c>
      <c r="D287" s="184">
        <v>75</v>
      </c>
      <c r="E287" s="184">
        <v>11.28</v>
      </c>
      <c r="F287" s="184">
        <v>6.54</v>
      </c>
      <c r="G287" s="184">
        <v>5.3</v>
      </c>
      <c r="H287" s="184">
        <v>4.45</v>
      </c>
      <c r="I287" s="184">
        <v>3.13</v>
      </c>
      <c r="J287" s="184">
        <v>3.13</v>
      </c>
      <c r="K287" s="184">
        <v>3</v>
      </c>
      <c r="L287" s="184">
        <v>3</v>
      </c>
      <c r="M287" s="184">
        <v>3</v>
      </c>
      <c r="N287" s="184">
        <v>0.28000000000000003</v>
      </c>
      <c r="P287" s="119">
        <f t="shared" si="4"/>
        <v>3.0649999999999999</v>
      </c>
    </row>
    <row r="288" spans="2:16" x14ac:dyDescent="0.25">
      <c r="B288" s="184">
        <v>2270002075</v>
      </c>
      <c r="C288" s="184">
        <v>75</v>
      </c>
      <c r="D288" s="184">
        <v>100</v>
      </c>
      <c r="E288" s="184">
        <v>11.28</v>
      </c>
      <c r="F288" s="184">
        <v>6.54</v>
      </c>
      <c r="G288" s="184">
        <v>5.3</v>
      </c>
      <c r="H288" s="184">
        <v>4.45</v>
      </c>
      <c r="I288" s="184">
        <v>3.13</v>
      </c>
      <c r="J288" s="184">
        <v>3.13</v>
      </c>
      <c r="K288" s="184">
        <v>3</v>
      </c>
      <c r="L288" s="184">
        <v>3</v>
      </c>
      <c r="M288" s="184">
        <v>3</v>
      </c>
      <c r="N288" s="184">
        <v>0.28000000000000003</v>
      </c>
      <c r="P288" s="119">
        <f t="shared" si="4"/>
        <v>3.0649999999999999</v>
      </c>
    </row>
    <row r="289" spans="2:16" x14ac:dyDescent="0.25">
      <c r="B289" s="184">
        <v>2270002075</v>
      </c>
      <c r="C289" s="184">
        <v>100</v>
      </c>
      <c r="D289" s="184">
        <v>175</v>
      </c>
      <c r="E289" s="184">
        <v>11.28</v>
      </c>
      <c r="F289" s="184">
        <v>7.94</v>
      </c>
      <c r="G289" s="184">
        <v>5.36</v>
      </c>
      <c r="H289" s="184">
        <v>3.88</v>
      </c>
      <c r="I289" s="184">
        <v>2.61</v>
      </c>
      <c r="J289" s="184">
        <v>2.61</v>
      </c>
      <c r="K289" s="184">
        <v>2.61</v>
      </c>
      <c r="L289" s="184">
        <v>2.5</v>
      </c>
      <c r="M289" s="184">
        <v>2.5</v>
      </c>
      <c r="N289" s="184">
        <v>0.28000000000000003</v>
      </c>
      <c r="P289" s="119">
        <f t="shared" si="4"/>
        <v>2.61</v>
      </c>
    </row>
    <row r="290" spans="2:16" x14ac:dyDescent="0.25">
      <c r="B290" s="184">
        <v>2270002075</v>
      </c>
      <c r="C290" s="184">
        <v>175</v>
      </c>
      <c r="D290" s="184">
        <v>300</v>
      </c>
      <c r="E290" s="184">
        <v>11.28</v>
      </c>
      <c r="F290" s="184">
        <v>7.94</v>
      </c>
      <c r="G290" s="184">
        <v>5.28</v>
      </c>
      <c r="H290" s="184">
        <v>3.79</v>
      </c>
      <c r="I290" s="184">
        <v>2.61</v>
      </c>
      <c r="J290" s="184">
        <v>2.61</v>
      </c>
      <c r="K290" s="184">
        <v>2.61</v>
      </c>
      <c r="L290" s="184">
        <v>2.5</v>
      </c>
      <c r="M290" s="184">
        <v>2.5</v>
      </c>
      <c r="N290" s="184">
        <v>0.28000000000000003</v>
      </c>
      <c r="P290" s="119">
        <f t="shared" si="4"/>
        <v>2.61</v>
      </c>
    </row>
    <row r="291" spans="2:16" x14ac:dyDescent="0.25">
      <c r="B291" s="184">
        <v>2270002075</v>
      </c>
      <c r="C291" s="184">
        <v>300</v>
      </c>
      <c r="D291" s="184">
        <v>600</v>
      </c>
      <c r="E291" s="184">
        <v>11.28</v>
      </c>
      <c r="F291" s="184">
        <v>7.94</v>
      </c>
      <c r="G291" s="184">
        <v>5.7</v>
      </c>
      <c r="H291" s="184">
        <v>4.1100000000000003</v>
      </c>
      <c r="I291" s="184">
        <v>2.61</v>
      </c>
      <c r="J291" s="184">
        <v>2.61</v>
      </c>
      <c r="K291" s="184">
        <v>2.61</v>
      </c>
      <c r="L291" s="184">
        <v>2.5</v>
      </c>
      <c r="M291" s="184">
        <v>2.5</v>
      </c>
      <c r="N291" s="184">
        <v>0.28000000000000003</v>
      </c>
      <c r="P291" s="119">
        <f t="shared" si="4"/>
        <v>2.61</v>
      </c>
    </row>
    <row r="292" spans="2:16" x14ac:dyDescent="0.25">
      <c r="B292" s="184">
        <v>2270002075</v>
      </c>
      <c r="C292" s="184">
        <v>600</v>
      </c>
      <c r="D292" s="184">
        <v>750</v>
      </c>
      <c r="E292" s="184">
        <v>11.28</v>
      </c>
      <c r="F292" s="184">
        <v>7.94</v>
      </c>
      <c r="G292" s="184">
        <v>5.52</v>
      </c>
      <c r="H292" s="184">
        <v>3.88</v>
      </c>
      <c r="I292" s="184">
        <v>2.61</v>
      </c>
      <c r="J292" s="184">
        <v>2.61</v>
      </c>
      <c r="K292" s="184">
        <v>2.61</v>
      </c>
      <c r="L292" s="184">
        <v>2.5</v>
      </c>
      <c r="M292" s="184">
        <v>2.5</v>
      </c>
      <c r="N292" s="184">
        <v>0.28000000000000003</v>
      </c>
      <c r="P292" s="119">
        <f t="shared" si="4"/>
        <v>2.61</v>
      </c>
    </row>
    <row r="293" spans="2:16" x14ac:dyDescent="0.25">
      <c r="B293" s="184">
        <v>2270002075</v>
      </c>
      <c r="C293" s="184">
        <v>750</v>
      </c>
      <c r="D293" s="184">
        <v>9999</v>
      </c>
      <c r="E293" s="184">
        <v>11.28</v>
      </c>
      <c r="F293" s="184">
        <v>7.94</v>
      </c>
      <c r="G293" s="184">
        <v>5.83</v>
      </c>
      <c r="H293" s="184">
        <v>3.88</v>
      </c>
      <c r="I293" s="184">
        <v>3.88</v>
      </c>
      <c r="J293" s="184">
        <v>4.2699999999999996</v>
      </c>
      <c r="K293" s="184">
        <v>4.2699999999999996</v>
      </c>
      <c r="L293" s="184">
        <v>4.0999999999999996</v>
      </c>
      <c r="M293" s="184">
        <v>2.39</v>
      </c>
      <c r="N293" s="184">
        <v>2.39</v>
      </c>
      <c r="P293" s="119">
        <f t="shared" si="4"/>
        <v>4.0749999999999993</v>
      </c>
    </row>
    <row r="294" spans="2:16" x14ac:dyDescent="0.25">
      <c r="B294" s="184">
        <v>2270002078</v>
      </c>
      <c r="C294" s="184">
        <v>0</v>
      </c>
      <c r="D294" s="184">
        <v>11</v>
      </c>
      <c r="E294" s="184">
        <v>11.03</v>
      </c>
      <c r="F294" s="184">
        <v>11.03</v>
      </c>
      <c r="G294" s="184">
        <v>5.77</v>
      </c>
      <c r="H294" s="184">
        <v>4.74</v>
      </c>
      <c r="I294" s="184">
        <v>4.74</v>
      </c>
      <c r="J294" s="184">
        <v>4.74</v>
      </c>
      <c r="K294" s="184">
        <v>4.3</v>
      </c>
      <c r="L294" s="184">
        <v>4.3</v>
      </c>
      <c r="M294" s="184">
        <v>4.3</v>
      </c>
      <c r="N294" s="184">
        <v>0.28000000000000003</v>
      </c>
      <c r="P294" s="119">
        <f t="shared" si="4"/>
        <v>4.5199999999999996</v>
      </c>
    </row>
    <row r="295" spans="2:16" x14ac:dyDescent="0.25">
      <c r="B295" s="184">
        <v>2270002078</v>
      </c>
      <c r="C295" s="184">
        <v>11</v>
      </c>
      <c r="D295" s="184">
        <v>16</v>
      </c>
      <c r="E295" s="184">
        <v>9.3800000000000008</v>
      </c>
      <c r="F295" s="184">
        <v>9.3800000000000008</v>
      </c>
      <c r="G295" s="184">
        <v>4.9000000000000004</v>
      </c>
      <c r="H295" s="184">
        <v>4.9000000000000004</v>
      </c>
      <c r="I295" s="184">
        <v>4.9000000000000004</v>
      </c>
      <c r="J295" s="184">
        <v>4.9000000000000004</v>
      </c>
      <c r="K295" s="184">
        <v>4.4400000000000004</v>
      </c>
      <c r="L295" s="184">
        <v>4.4400000000000004</v>
      </c>
      <c r="M295" s="184">
        <v>4.4400000000000004</v>
      </c>
      <c r="N295" s="184">
        <v>0.28000000000000003</v>
      </c>
      <c r="P295" s="119">
        <f t="shared" si="4"/>
        <v>4.67</v>
      </c>
    </row>
    <row r="296" spans="2:16" x14ac:dyDescent="0.25">
      <c r="B296" s="184">
        <v>2270002078</v>
      </c>
      <c r="C296" s="184">
        <v>16</v>
      </c>
      <c r="D296" s="184">
        <v>25</v>
      </c>
      <c r="E296" s="184">
        <v>9.3800000000000008</v>
      </c>
      <c r="F296" s="184">
        <v>9.3800000000000008</v>
      </c>
      <c r="G296" s="184">
        <v>4.9000000000000004</v>
      </c>
      <c r="H296" s="184">
        <v>4.9000000000000004</v>
      </c>
      <c r="I296" s="184">
        <v>4.9000000000000004</v>
      </c>
      <c r="J296" s="184">
        <v>4.9000000000000004</v>
      </c>
      <c r="K296" s="184">
        <v>4.4400000000000004</v>
      </c>
      <c r="L296" s="184">
        <v>4.4400000000000004</v>
      </c>
      <c r="M296" s="184">
        <v>4.4400000000000004</v>
      </c>
      <c r="N296" s="184">
        <v>0.28000000000000003</v>
      </c>
      <c r="P296" s="119">
        <f t="shared" si="4"/>
        <v>4.67</v>
      </c>
    </row>
    <row r="297" spans="2:16" x14ac:dyDescent="0.25">
      <c r="B297" s="184">
        <v>2270002078</v>
      </c>
      <c r="C297" s="184">
        <v>25</v>
      </c>
      <c r="D297" s="184">
        <v>50</v>
      </c>
      <c r="E297" s="184">
        <v>7.61</v>
      </c>
      <c r="F297" s="184">
        <v>7.61</v>
      </c>
      <c r="G297" s="184">
        <v>5.22</v>
      </c>
      <c r="H297" s="184">
        <v>5.22</v>
      </c>
      <c r="I297" s="184">
        <v>5.22</v>
      </c>
      <c r="J297" s="184">
        <v>5.22</v>
      </c>
      <c r="K297" s="184">
        <v>4.7300000000000004</v>
      </c>
      <c r="L297" s="184">
        <v>4.7300000000000004</v>
      </c>
      <c r="M297" s="184">
        <v>3</v>
      </c>
      <c r="N297" s="184">
        <v>0.28000000000000003</v>
      </c>
      <c r="P297" s="119">
        <f t="shared" si="4"/>
        <v>4.9749999999999996</v>
      </c>
    </row>
    <row r="298" spans="2:16" x14ac:dyDescent="0.25">
      <c r="B298" s="184">
        <v>2270002078</v>
      </c>
      <c r="C298" s="184">
        <v>50</v>
      </c>
      <c r="D298" s="184">
        <v>75</v>
      </c>
      <c r="E298" s="184">
        <v>10.59</v>
      </c>
      <c r="F298" s="184">
        <v>7.61</v>
      </c>
      <c r="G298" s="184">
        <v>6.18</v>
      </c>
      <c r="H298" s="184">
        <v>5.19</v>
      </c>
      <c r="I298" s="184">
        <v>3.64</v>
      </c>
      <c r="J298" s="184">
        <v>3.64</v>
      </c>
      <c r="K298" s="184">
        <v>3</v>
      </c>
      <c r="L298" s="184">
        <v>3</v>
      </c>
      <c r="M298" s="184">
        <v>3</v>
      </c>
      <c r="N298" s="184">
        <v>0.28000000000000003</v>
      </c>
      <c r="P298" s="119">
        <f t="shared" si="4"/>
        <v>3.3200000000000003</v>
      </c>
    </row>
    <row r="299" spans="2:16" x14ac:dyDescent="0.25">
      <c r="B299" s="184">
        <v>2270002078</v>
      </c>
      <c r="C299" s="184">
        <v>75</v>
      </c>
      <c r="D299" s="184">
        <v>100</v>
      </c>
      <c r="E299" s="184">
        <v>10.59</v>
      </c>
      <c r="F299" s="184">
        <v>7.61</v>
      </c>
      <c r="G299" s="184">
        <v>6.18</v>
      </c>
      <c r="H299" s="184">
        <v>5.19</v>
      </c>
      <c r="I299" s="184">
        <v>3.64</v>
      </c>
      <c r="J299" s="184">
        <v>3.64</v>
      </c>
      <c r="K299" s="184">
        <v>3</v>
      </c>
      <c r="L299" s="184">
        <v>3</v>
      </c>
      <c r="M299" s="184">
        <v>3</v>
      </c>
      <c r="N299" s="184">
        <v>0.28000000000000003</v>
      </c>
      <c r="P299" s="119">
        <f t="shared" si="4"/>
        <v>3.3200000000000003</v>
      </c>
    </row>
    <row r="300" spans="2:16" x14ac:dyDescent="0.25">
      <c r="B300" s="184">
        <v>2270002078</v>
      </c>
      <c r="C300" s="184">
        <v>100</v>
      </c>
      <c r="D300" s="184">
        <v>175</v>
      </c>
      <c r="E300" s="184">
        <v>10.59</v>
      </c>
      <c r="F300" s="184">
        <v>9.25</v>
      </c>
      <c r="G300" s="184">
        <v>6.24</v>
      </c>
      <c r="H300" s="184">
        <v>4.5199999999999996</v>
      </c>
      <c r="I300" s="184">
        <v>3.03</v>
      </c>
      <c r="J300" s="184">
        <v>3.03</v>
      </c>
      <c r="K300" s="184">
        <v>3.03</v>
      </c>
      <c r="L300" s="184">
        <v>2.5</v>
      </c>
      <c r="M300" s="184">
        <v>2.5</v>
      </c>
      <c r="N300" s="184">
        <v>0.28000000000000003</v>
      </c>
      <c r="P300" s="119">
        <f t="shared" si="4"/>
        <v>3.03</v>
      </c>
    </row>
    <row r="301" spans="2:16" x14ac:dyDescent="0.25">
      <c r="B301" s="184">
        <v>2270002078</v>
      </c>
      <c r="C301" s="184">
        <v>175</v>
      </c>
      <c r="D301" s="184">
        <v>300</v>
      </c>
      <c r="E301" s="184">
        <v>10.59</v>
      </c>
      <c r="F301" s="184">
        <v>9.25</v>
      </c>
      <c r="G301" s="184">
        <v>6.15</v>
      </c>
      <c r="H301" s="184">
        <v>4.41</v>
      </c>
      <c r="I301" s="184">
        <v>3.03</v>
      </c>
      <c r="J301" s="184">
        <v>3.03</v>
      </c>
      <c r="K301" s="184">
        <v>3.03</v>
      </c>
      <c r="L301" s="184">
        <v>2.5</v>
      </c>
      <c r="M301" s="184">
        <v>2.5</v>
      </c>
      <c r="N301" s="184">
        <v>0.28000000000000003</v>
      </c>
      <c r="P301" s="119">
        <f t="shared" si="4"/>
        <v>3.03</v>
      </c>
    </row>
    <row r="302" spans="2:16" x14ac:dyDescent="0.25">
      <c r="B302" s="184">
        <v>2270002078</v>
      </c>
      <c r="C302" s="184">
        <v>300</v>
      </c>
      <c r="D302" s="184">
        <v>600</v>
      </c>
      <c r="E302" s="184">
        <v>10.59</v>
      </c>
      <c r="F302" s="184">
        <v>9.25</v>
      </c>
      <c r="G302" s="184">
        <v>6.64</v>
      </c>
      <c r="H302" s="184">
        <v>4.78</v>
      </c>
      <c r="I302" s="184">
        <v>3.03</v>
      </c>
      <c r="J302" s="184">
        <v>3.03</v>
      </c>
      <c r="K302" s="184">
        <v>3.03</v>
      </c>
      <c r="L302" s="184">
        <v>2.5</v>
      </c>
      <c r="M302" s="184">
        <v>2.5</v>
      </c>
      <c r="N302" s="184">
        <v>0.28000000000000003</v>
      </c>
      <c r="P302" s="119">
        <f t="shared" si="4"/>
        <v>3.03</v>
      </c>
    </row>
    <row r="303" spans="2:16" x14ac:dyDescent="0.25">
      <c r="B303" s="184">
        <v>2270002078</v>
      </c>
      <c r="C303" s="184">
        <v>600</v>
      </c>
      <c r="D303" s="184">
        <v>750</v>
      </c>
      <c r="E303" s="184">
        <v>10.59</v>
      </c>
      <c r="F303" s="184">
        <v>9.25</v>
      </c>
      <c r="G303" s="184">
        <v>6.42</v>
      </c>
      <c r="H303" s="184">
        <v>4.5199999999999996</v>
      </c>
      <c r="I303" s="184">
        <v>3.03</v>
      </c>
      <c r="J303" s="184">
        <v>3.03</v>
      </c>
      <c r="K303" s="184">
        <v>3.03</v>
      </c>
      <c r="L303" s="184">
        <v>2.5</v>
      </c>
      <c r="M303" s="184">
        <v>2.5</v>
      </c>
      <c r="N303" s="184">
        <v>0.28000000000000003</v>
      </c>
      <c r="P303" s="119">
        <f t="shared" si="4"/>
        <v>3.03</v>
      </c>
    </row>
    <row r="304" spans="2:16" x14ac:dyDescent="0.25">
      <c r="B304" s="184">
        <v>2270002078</v>
      </c>
      <c r="C304" s="184">
        <v>750</v>
      </c>
      <c r="D304" s="184">
        <v>9999</v>
      </c>
      <c r="E304" s="184">
        <v>10.59</v>
      </c>
      <c r="F304" s="184">
        <v>9.25</v>
      </c>
      <c r="G304" s="184">
        <v>6.79</v>
      </c>
      <c r="H304" s="184">
        <v>4.5199999999999996</v>
      </c>
      <c r="I304" s="184">
        <v>4.5199999999999996</v>
      </c>
      <c r="J304" s="184">
        <v>4.9800000000000004</v>
      </c>
      <c r="K304" s="184">
        <v>4.9800000000000004</v>
      </c>
      <c r="L304" s="184">
        <v>4.0999999999999996</v>
      </c>
      <c r="M304" s="184">
        <v>2.39</v>
      </c>
      <c r="N304" s="184">
        <v>2.39</v>
      </c>
      <c r="P304" s="119">
        <f t="shared" si="4"/>
        <v>4.75</v>
      </c>
    </row>
    <row r="305" spans="2:16" x14ac:dyDescent="0.25">
      <c r="B305" s="184">
        <v>2270002081</v>
      </c>
      <c r="C305" s="184">
        <v>0</v>
      </c>
      <c r="D305" s="184">
        <v>11</v>
      </c>
      <c r="E305" s="184">
        <v>9.48</v>
      </c>
      <c r="F305" s="184">
        <v>9.48</v>
      </c>
      <c r="G305" s="184">
        <v>4.96</v>
      </c>
      <c r="H305" s="184">
        <v>4.07</v>
      </c>
      <c r="I305" s="184">
        <v>4.07</v>
      </c>
      <c r="J305" s="184">
        <v>4.07</v>
      </c>
      <c r="K305" s="184">
        <v>4.3</v>
      </c>
      <c r="L305" s="184">
        <v>4.3</v>
      </c>
      <c r="M305" s="184">
        <v>4.3</v>
      </c>
      <c r="N305" s="184">
        <v>0.28000000000000003</v>
      </c>
      <c r="P305" s="119">
        <f t="shared" si="4"/>
        <v>4.1850000000000005</v>
      </c>
    </row>
    <row r="306" spans="2:16" x14ac:dyDescent="0.25">
      <c r="B306" s="184">
        <v>2270002081</v>
      </c>
      <c r="C306" s="184">
        <v>11</v>
      </c>
      <c r="D306" s="184">
        <v>16</v>
      </c>
      <c r="E306" s="184">
        <v>8.0500000000000007</v>
      </c>
      <c r="F306" s="184">
        <v>8.0500000000000007</v>
      </c>
      <c r="G306" s="184">
        <v>4.21</v>
      </c>
      <c r="H306" s="184">
        <v>4.21</v>
      </c>
      <c r="I306" s="184">
        <v>4.21</v>
      </c>
      <c r="J306" s="184">
        <v>4.21</v>
      </c>
      <c r="K306" s="184">
        <v>4.4400000000000004</v>
      </c>
      <c r="L306" s="184">
        <v>4.4400000000000004</v>
      </c>
      <c r="M306" s="184">
        <v>4.4400000000000004</v>
      </c>
      <c r="N306" s="184">
        <v>0.28000000000000003</v>
      </c>
      <c r="P306" s="119">
        <f t="shared" si="4"/>
        <v>4.3250000000000002</v>
      </c>
    </row>
    <row r="307" spans="2:16" x14ac:dyDescent="0.25">
      <c r="B307" s="184">
        <v>2270002081</v>
      </c>
      <c r="C307" s="184">
        <v>16</v>
      </c>
      <c r="D307" s="184">
        <v>25</v>
      </c>
      <c r="E307" s="184">
        <v>8.0500000000000007</v>
      </c>
      <c r="F307" s="184">
        <v>8.0500000000000007</v>
      </c>
      <c r="G307" s="184">
        <v>4.21</v>
      </c>
      <c r="H307" s="184">
        <v>4.21</v>
      </c>
      <c r="I307" s="184">
        <v>4.21</v>
      </c>
      <c r="J307" s="184">
        <v>4.21</v>
      </c>
      <c r="K307" s="184">
        <v>4.4400000000000004</v>
      </c>
      <c r="L307" s="184">
        <v>4.4400000000000004</v>
      </c>
      <c r="M307" s="184">
        <v>4.4400000000000004</v>
      </c>
      <c r="N307" s="184">
        <v>0.28000000000000003</v>
      </c>
      <c r="P307" s="119">
        <f t="shared" si="4"/>
        <v>4.3250000000000002</v>
      </c>
    </row>
    <row r="308" spans="2:16" x14ac:dyDescent="0.25">
      <c r="B308" s="184">
        <v>2270002081</v>
      </c>
      <c r="C308" s="184">
        <v>25</v>
      </c>
      <c r="D308" s="184">
        <v>50</v>
      </c>
      <c r="E308" s="184">
        <v>6.54</v>
      </c>
      <c r="F308" s="184">
        <v>6.54</v>
      </c>
      <c r="G308" s="184">
        <v>4.4800000000000004</v>
      </c>
      <c r="H308" s="184">
        <v>4.4800000000000004</v>
      </c>
      <c r="I308" s="184">
        <v>4.4800000000000004</v>
      </c>
      <c r="J308" s="184">
        <v>4.4800000000000004</v>
      </c>
      <c r="K308" s="184">
        <v>4.7300000000000004</v>
      </c>
      <c r="L308" s="184">
        <v>4.7300000000000004</v>
      </c>
      <c r="M308" s="184">
        <v>3</v>
      </c>
      <c r="N308" s="184">
        <v>0.28000000000000003</v>
      </c>
      <c r="P308" s="119">
        <f t="shared" si="4"/>
        <v>4.6050000000000004</v>
      </c>
    </row>
    <row r="309" spans="2:16" x14ac:dyDescent="0.25">
      <c r="B309" s="184">
        <v>2270002081</v>
      </c>
      <c r="C309" s="184">
        <v>50</v>
      </c>
      <c r="D309" s="184">
        <v>75</v>
      </c>
      <c r="E309" s="184">
        <v>10.43</v>
      </c>
      <c r="F309" s="184">
        <v>6.54</v>
      </c>
      <c r="G309" s="184">
        <v>5.3</v>
      </c>
      <c r="H309" s="184">
        <v>4.45</v>
      </c>
      <c r="I309" s="184">
        <v>3.13</v>
      </c>
      <c r="J309" s="184">
        <v>3.13</v>
      </c>
      <c r="K309" s="184">
        <v>3</v>
      </c>
      <c r="L309" s="184">
        <v>3</v>
      </c>
      <c r="M309" s="184">
        <v>3</v>
      </c>
      <c r="N309" s="184">
        <v>0.28000000000000003</v>
      </c>
      <c r="P309" s="119">
        <f t="shared" si="4"/>
        <v>3.0649999999999999</v>
      </c>
    </row>
    <row r="310" spans="2:16" x14ac:dyDescent="0.25">
      <c r="B310" s="184">
        <v>2270002081</v>
      </c>
      <c r="C310" s="184">
        <v>75</v>
      </c>
      <c r="D310" s="184">
        <v>100</v>
      </c>
      <c r="E310" s="184">
        <v>10.43</v>
      </c>
      <c r="F310" s="184">
        <v>6.54</v>
      </c>
      <c r="G310" s="184">
        <v>5.3</v>
      </c>
      <c r="H310" s="184">
        <v>4.45</v>
      </c>
      <c r="I310" s="184">
        <v>3.13</v>
      </c>
      <c r="J310" s="184">
        <v>3.13</v>
      </c>
      <c r="K310" s="184">
        <v>3</v>
      </c>
      <c r="L310" s="184">
        <v>3</v>
      </c>
      <c r="M310" s="184">
        <v>3</v>
      </c>
      <c r="N310" s="184">
        <v>0.28000000000000003</v>
      </c>
      <c r="P310" s="119">
        <f t="shared" si="4"/>
        <v>3.0649999999999999</v>
      </c>
    </row>
    <row r="311" spans="2:16" x14ac:dyDescent="0.25">
      <c r="B311" s="184">
        <v>2270002081</v>
      </c>
      <c r="C311" s="184">
        <v>100</v>
      </c>
      <c r="D311" s="184">
        <v>175</v>
      </c>
      <c r="E311" s="184">
        <v>10.43</v>
      </c>
      <c r="F311" s="184">
        <v>7.94</v>
      </c>
      <c r="G311" s="184">
        <v>5.36</v>
      </c>
      <c r="H311" s="184">
        <v>3.88</v>
      </c>
      <c r="I311" s="184">
        <v>2.61</v>
      </c>
      <c r="J311" s="184">
        <v>2.61</v>
      </c>
      <c r="K311" s="184">
        <v>2.61</v>
      </c>
      <c r="L311" s="184">
        <v>2.5</v>
      </c>
      <c r="M311" s="184">
        <v>2.5</v>
      </c>
      <c r="N311" s="184">
        <v>0.28000000000000003</v>
      </c>
      <c r="P311" s="119">
        <f t="shared" si="4"/>
        <v>2.61</v>
      </c>
    </row>
    <row r="312" spans="2:16" x14ac:dyDescent="0.25">
      <c r="B312" s="184">
        <v>2270002081</v>
      </c>
      <c r="C312" s="184">
        <v>175</v>
      </c>
      <c r="D312" s="184">
        <v>300</v>
      </c>
      <c r="E312" s="184">
        <v>10.43</v>
      </c>
      <c r="F312" s="184">
        <v>7.94</v>
      </c>
      <c r="G312" s="184">
        <v>5.28</v>
      </c>
      <c r="H312" s="184">
        <v>3.79</v>
      </c>
      <c r="I312" s="184">
        <v>2.61</v>
      </c>
      <c r="J312" s="184">
        <v>2.61</v>
      </c>
      <c r="K312" s="184">
        <v>2.61</v>
      </c>
      <c r="L312" s="184">
        <v>2.5</v>
      </c>
      <c r="M312" s="184">
        <v>2.5</v>
      </c>
      <c r="N312" s="184">
        <v>0.28000000000000003</v>
      </c>
      <c r="P312" s="119">
        <f t="shared" si="4"/>
        <v>2.61</v>
      </c>
    </row>
    <row r="313" spans="2:16" x14ac:dyDescent="0.25">
      <c r="B313" s="184">
        <v>2270002081</v>
      </c>
      <c r="C313" s="184">
        <v>300</v>
      </c>
      <c r="D313" s="184">
        <v>600</v>
      </c>
      <c r="E313" s="184">
        <v>10.43</v>
      </c>
      <c r="F313" s="184">
        <v>7.94</v>
      </c>
      <c r="G313" s="184">
        <v>5.7</v>
      </c>
      <c r="H313" s="184">
        <v>4.1100000000000003</v>
      </c>
      <c r="I313" s="184">
        <v>2.61</v>
      </c>
      <c r="J313" s="184">
        <v>2.61</v>
      </c>
      <c r="K313" s="184">
        <v>2.61</v>
      </c>
      <c r="L313" s="184">
        <v>2.5</v>
      </c>
      <c r="M313" s="184">
        <v>2.5</v>
      </c>
      <c r="N313" s="184">
        <v>0.28000000000000003</v>
      </c>
      <c r="P313" s="119">
        <f t="shared" si="4"/>
        <v>2.61</v>
      </c>
    </row>
    <row r="314" spans="2:16" x14ac:dyDescent="0.25">
      <c r="B314" s="184">
        <v>2270002081</v>
      </c>
      <c r="C314" s="184">
        <v>600</v>
      </c>
      <c r="D314" s="184">
        <v>750</v>
      </c>
      <c r="E314" s="184">
        <v>10.43</v>
      </c>
      <c r="F314" s="184">
        <v>7.94</v>
      </c>
      <c r="G314" s="184">
        <v>5.52</v>
      </c>
      <c r="H314" s="184">
        <v>3.88</v>
      </c>
      <c r="I314" s="184">
        <v>2.61</v>
      </c>
      <c r="J314" s="184">
        <v>2.61</v>
      </c>
      <c r="K314" s="184">
        <v>2.61</v>
      </c>
      <c r="L314" s="184">
        <v>2.5</v>
      </c>
      <c r="M314" s="184">
        <v>2.5</v>
      </c>
      <c r="N314" s="184">
        <v>0.28000000000000003</v>
      </c>
      <c r="P314" s="119">
        <f t="shared" si="4"/>
        <v>2.61</v>
      </c>
    </row>
    <row r="315" spans="2:16" x14ac:dyDescent="0.25">
      <c r="B315" s="184">
        <v>2270002081</v>
      </c>
      <c r="C315" s="184">
        <v>750</v>
      </c>
      <c r="D315" s="184">
        <v>9999</v>
      </c>
      <c r="E315" s="184">
        <v>10.43</v>
      </c>
      <c r="F315" s="184">
        <v>7.94</v>
      </c>
      <c r="G315" s="184">
        <v>5.83</v>
      </c>
      <c r="H315" s="184">
        <v>3.88</v>
      </c>
      <c r="I315" s="184">
        <v>3.88</v>
      </c>
      <c r="J315" s="184">
        <v>4.2699999999999996</v>
      </c>
      <c r="K315" s="184">
        <v>4.2699999999999996</v>
      </c>
      <c r="L315" s="184">
        <v>4.0999999999999996</v>
      </c>
      <c r="M315" s="184">
        <v>2.39</v>
      </c>
      <c r="N315" s="184">
        <v>2.39</v>
      </c>
      <c r="P315" s="119">
        <f t="shared" si="4"/>
        <v>4.0749999999999993</v>
      </c>
    </row>
    <row r="316" spans="2:16" x14ac:dyDescent="0.25">
      <c r="B316" s="184">
        <v>2270003010</v>
      </c>
      <c r="C316" s="184">
        <v>0</v>
      </c>
      <c r="D316" s="184">
        <v>11</v>
      </c>
      <c r="E316" s="184">
        <v>11.03</v>
      </c>
      <c r="F316" s="184">
        <v>11.03</v>
      </c>
      <c r="G316" s="184">
        <v>5.77</v>
      </c>
      <c r="H316" s="184">
        <v>4.74</v>
      </c>
      <c r="I316" s="184">
        <v>4.74</v>
      </c>
      <c r="J316" s="184">
        <v>4.74</v>
      </c>
      <c r="K316" s="184">
        <v>4.3</v>
      </c>
      <c r="L316" s="184">
        <v>4.3</v>
      </c>
      <c r="M316" s="184">
        <v>4.3</v>
      </c>
      <c r="N316" s="184">
        <v>0.28000000000000003</v>
      </c>
      <c r="P316" s="119">
        <f t="shared" si="4"/>
        <v>4.5199999999999996</v>
      </c>
    </row>
    <row r="317" spans="2:16" x14ac:dyDescent="0.25">
      <c r="B317" s="184">
        <v>2270003010</v>
      </c>
      <c r="C317" s="184">
        <v>11</v>
      </c>
      <c r="D317" s="184">
        <v>16</v>
      </c>
      <c r="E317" s="184">
        <v>9.3800000000000008</v>
      </c>
      <c r="F317" s="184">
        <v>9.3800000000000008</v>
      </c>
      <c r="G317" s="184">
        <v>4.9000000000000004</v>
      </c>
      <c r="H317" s="184">
        <v>4.9000000000000004</v>
      </c>
      <c r="I317" s="184">
        <v>4.9000000000000004</v>
      </c>
      <c r="J317" s="184">
        <v>4.9000000000000004</v>
      </c>
      <c r="K317" s="184">
        <v>4.4400000000000004</v>
      </c>
      <c r="L317" s="184">
        <v>4.4400000000000004</v>
      </c>
      <c r="M317" s="184">
        <v>4.4400000000000004</v>
      </c>
      <c r="N317" s="184">
        <v>0.28000000000000003</v>
      </c>
      <c r="P317" s="119">
        <f t="shared" si="4"/>
        <v>4.67</v>
      </c>
    </row>
    <row r="318" spans="2:16" x14ac:dyDescent="0.25">
      <c r="B318" s="184">
        <v>2270003010</v>
      </c>
      <c r="C318" s="184">
        <v>16</v>
      </c>
      <c r="D318" s="184">
        <v>25</v>
      </c>
      <c r="E318" s="184">
        <v>9.3800000000000008</v>
      </c>
      <c r="F318" s="184">
        <v>9.3800000000000008</v>
      </c>
      <c r="G318" s="184">
        <v>4.9000000000000004</v>
      </c>
      <c r="H318" s="184">
        <v>4.9000000000000004</v>
      </c>
      <c r="I318" s="184">
        <v>4.9000000000000004</v>
      </c>
      <c r="J318" s="184">
        <v>4.9000000000000004</v>
      </c>
      <c r="K318" s="184">
        <v>4.4400000000000004</v>
      </c>
      <c r="L318" s="184">
        <v>4.4400000000000004</v>
      </c>
      <c r="M318" s="184">
        <v>4.4400000000000004</v>
      </c>
      <c r="N318" s="184">
        <v>0.28000000000000003</v>
      </c>
      <c r="P318" s="119">
        <f t="shared" si="4"/>
        <v>4.67</v>
      </c>
    </row>
    <row r="319" spans="2:16" x14ac:dyDescent="0.25">
      <c r="B319" s="184">
        <v>2270003010</v>
      </c>
      <c r="C319" s="184">
        <v>25</v>
      </c>
      <c r="D319" s="184">
        <v>50</v>
      </c>
      <c r="E319" s="184">
        <v>7.61</v>
      </c>
      <c r="F319" s="184">
        <v>7.61</v>
      </c>
      <c r="G319" s="184">
        <v>5.22</v>
      </c>
      <c r="H319" s="184">
        <v>5.22</v>
      </c>
      <c r="I319" s="184">
        <v>5.22</v>
      </c>
      <c r="J319" s="184">
        <v>5.22</v>
      </c>
      <c r="K319" s="184">
        <v>4.7300000000000004</v>
      </c>
      <c r="L319" s="184">
        <v>4.7300000000000004</v>
      </c>
      <c r="M319" s="184">
        <v>3</v>
      </c>
      <c r="N319" s="184">
        <v>0.28000000000000003</v>
      </c>
      <c r="P319" s="119">
        <f t="shared" si="4"/>
        <v>4.9749999999999996</v>
      </c>
    </row>
    <row r="320" spans="2:16" x14ac:dyDescent="0.25">
      <c r="B320" s="184">
        <v>2270003010</v>
      </c>
      <c r="C320" s="184">
        <v>50</v>
      </c>
      <c r="D320" s="184">
        <v>75</v>
      </c>
      <c r="E320" s="184">
        <v>15.45</v>
      </c>
      <c r="F320" s="184">
        <v>7.61</v>
      </c>
      <c r="G320" s="184">
        <v>6.18</v>
      </c>
      <c r="H320" s="184">
        <v>5.19</v>
      </c>
      <c r="I320" s="184">
        <v>3.64</v>
      </c>
      <c r="J320" s="184">
        <v>3.64</v>
      </c>
      <c r="K320" s="184">
        <v>3</v>
      </c>
      <c r="L320" s="184">
        <v>3</v>
      </c>
      <c r="M320" s="184">
        <v>3</v>
      </c>
      <c r="N320" s="184">
        <v>0.28000000000000003</v>
      </c>
      <c r="P320" s="119">
        <f t="shared" si="4"/>
        <v>3.3200000000000003</v>
      </c>
    </row>
    <row r="321" spans="2:16" x14ac:dyDescent="0.25">
      <c r="B321" s="184">
        <v>2270003010</v>
      </c>
      <c r="C321" s="184">
        <v>75</v>
      </c>
      <c r="D321" s="184">
        <v>100</v>
      </c>
      <c r="E321" s="184">
        <v>15.45</v>
      </c>
      <c r="F321" s="184">
        <v>7.61</v>
      </c>
      <c r="G321" s="184">
        <v>6.18</v>
      </c>
      <c r="H321" s="184">
        <v>5.19</v>
      </c>
      <c r="I321" s="184">
        <v>3.64</v>
      </c>
      <c r="J321" s="184">
        <v>3.64</v>
      </c>
      <c r="K321" s="184">
        <v>3</v>
      </c>
      <c r="L321" s="184">
        <v>3</v>
      </c>
      <c r="M321" s="184">
        <v>3</v>
      </c>
      <c r="N321" s="184">
        <v>0.28000000000000003</v>
      </c>
      <c r="P321" s="119">
        <f t="shared" si="4"/>
        <v>3.3200000000000003</v>
      </c>
    </row>
    <row r="322" spans="2:16" x14ac:dyDescent="0.25">
      <c r="B322" s="184">
        <v>2270003010</v>
      </c>
      <c r="C322" s="184">
        <v>100</v>
      </c>
      <c r="D322" s="184">
        <v>175</v>
      </c>
      <c r="E322" s="184">
        <v>15.45</v>
      </c>
      <c r="F322" s="184">
        <v>9.25</v>
      </c>
      <c r="G322" s="184">
        <v>6.24</v>
      </c>
      <c r="H322" s="184">
        <v>4.5199999999999996</v>
      </c>
      <c r="I322" s="184">
        <v>3.03</v>
      </c>
      <c r="J322" s="184">
        <v>3.03</v>
      </c>
      <c r="K322" s="184">
        <v>3.03</v>
      </c>
      <c r="L322" s="184">
        <v>2.5</v>
      </c>
      <c r="M322" s="184">
        <v>2.5</v>
      </c>
      <c r="N322" s="184">
        <v>0.28000000000000003</v>
      </c>
      <c r="P322" s="119">
        <f t="shared" si="4"/>
        <v>3.03</v>
      </c>
    </row>
    <row r="323" spans="2:16" x14ac:dyDescent="0.25">
      <c r="B323" s="184">
        <v>2270003010</v>
      </c>
      <c r="C323" s="184">
        <v>175</v>
      </c>
      <c r="D323" s="184">
        <v>300</v>
      </c>
      <c r="E323" s="184">
        <v>15.45</v>
      </c>
      <c r="F323" s="184">
        <v>9.25</v>
      </c>
      <c r="G323" s="184">
        <v>6.15</v>
      </c>
      <c r="H323" s="184">
        <v>4.41</v>
      </c>
      <c r="I323" s="184">
        <v>3.03</v>
      </c>
      <c r="J323" s="184">
        <v>3.03</v>
      </c>
      <c r="K323" s="184">
        <v>3.03</v>
      </c>
      <c r="L323" s="184">
        <v>2.5</v>
      </c>
      <c r="M323" s="184">
        <v>2.5</v>
      </c>
      <c r="N323" s="184">
        <v>0.28000000000000003</v>
      </c>
      <c r="P323" s="119">
        <f t="shared" si="4"/>
        <v>3.03</v>
      </c>
    </row>
    <row r="324" spans="2:16" x14ac:dyDescent="0.25">
      <c r="B324" s="184">
        <v>2270003010</v>
      </c>
      <c r="C324" s="184">
        <v>300</v>
      </c>
      <c r="D324" s="184">
        <v>600</v>
      </c>
      <c r="E324" s="184">
        <v>15.45</v>
      </c>
      <c r="F324" s="184">
        <v>9.25</v>
      </c>
      <c r="G324" s="184">
        <v>6.64</v>
      </c>
      <c r="H324" s="184">
        <v>4.78</v>
      </c>
      <c r="I324" s="184">
        <v>3.03</v>
      </c>
      <c r="J324" s="184">
        <v>3.03</v>
      </c>
      <c r="K324" s="184">
        <v>3.03</v>
      </c>
      <c r="L324" s="184">
        <v>2.5</v>
      </c>
      <c r="M324" s="184">
        <v>2.5</v>
      </c>
      <c r="N324" s="184">
        <v>0.28000000000000003</v>
      </c>
      <c r="P324" s="119">
        <f t="shared" si="4"/>
        <v>3.03</v>
      </c>
    </row>
    <row r="325" spans="2:16" x14ac:dyDescent="0.25">
      <c r="B325" s="184">
        <v>2270003010</v>
      </c>
      <c r="C325" s="184">
        <v>600</v>
      </c>
      <c r="D325" s="184">
        <v>750</v>
      </c>
      <c r="E325" s="184">
        <v>15.45</v>
      </c>
      <c r="F325" s="184">
        <v>9.25</v>
      </c>
      <c r="G325" s="184">
        <v>6.42</v>
      </c>
      <c r="H325" s="184">
        <v>4.5199999999999996</v>
      </c>
      <c r="I325" s="184">
        <v>3.03</v>
      </c>
      <c r="J325" s="184">
        <v>3.03</v>
      </c>
      <c r="K325" s="184">
        <v>3.03</v>
      </c>
      <c r="L325" s="184">
        <v>2.5</v>
      </c>
      <c r="M325" s="184">
        <v>2.5</v>
      </c>
      <c r="N325" s="184">
        <v>0.28000000000000003</v>
      </c>
      <c r="P325" s="119">
        <f t="shared" si="4"/>
        <v>3.03</v>
      </c>
    </row>
    <row r="326" spans="2:16" x14ac:dyDescent="0.25">
      <c r="B326" s="184">
        <v>2270003010</v>
      </c>
      <c r="C326" s="184">
        <v>750</v>
      </c>
      <c r="D326" s="184">
        <v>9999</v>
      </c>
      <c r="E326" s="184">
        <v>15.45</v>
      </c>
      <c r="F326" s="184">
        <v>9.25</v>
      </c>
      <c r="G326" s="184">
        <v>6.79</v>
      </c>
      <c r="H326" s="184">
        <v>4.5199999999999996</v>
      </c>
      <c r="I326" s="184">
        <v>4.5199999999999996</v>
      </c>
      <c r="J326" s="184">
        <v>4.9800000000000004</v>
      </c>
      <c r="K326" s="184">
        <v>4.9800000000000004</v>
      </c>
      <c r="L326" s="184">
        <v>4.0999999999999996</v>
      </c>
      <c r="M326" s="184">
        <v>2.39</v>
      </c>
      <c r="N326" s="184">
        <v>2.39</v>
      </c>
      <c r="P326" s="119">
        <f t="shared" si="4"/>
        <v>4.75</v>
      </c>
    </row>
    <row r="327" spans="2:16" x14ac:dyDescent="0.25">
      <c r="B327" s="184">
        <v>2270003020</v>
      </c>
      <c r="C327" s="184">
        <v>0</v>
      </c>
      <c r="D327" s="184">
        <v>11</v>
      </c>
      <c r="E327" s="184">
        <v>9.48</v>
      </c>
      <c r="F327" s="184">
        <v>9.48</v>
      </c>
      <c r="G327" s="184">
        <v>4.96</v>
      </c>
      <c r="H327" s="184">
        <v>4.07</v>
      </c>
      <c r="I327" s="184">
        <v>4.07</v>
      </c>
      <c r="J327" s="184">
        <v>4.07</v>
      </c>
      <c r="K327" s="184">
        <v>4.3</v>
      </c>
      <c r="L327" s="184">
        <v>4.3</v>
      </c>
      <c r="M327" s="184">
        <v>4.3</v>
      </c>
      <c r="N327" s="184">
        <v>0.28000000000000003</v>
      </c>
      <c r="P327" s="119">
        <f t="shared" si="4"/>
        <v>4.1850000000000005</v>
      </c>
    </row>
    <row r="328" spans="2:16" x14ac:dyDescent="0.25">
      <c r="B328" s="184">
        <v>2270003020</v>
      </c>
      <c r="C328" s="184">
        <v>11</v>
      </c>
      <c r="D328" s="184">
        <v>16</v>
      </c>
      <c r="E328" s="184">
        <v>8.0500000000000007</v>
      </c>
      <c r="F328" s="184">
        <v>8.0500000000000007</v>
      </c>
      <c r="G328" s="184">
        <v>4.21</v>
      </c>
      <c r="H328" s="184">
        <v>4.21</v>
      </c>
      <c r="I328" s="184">
        <v>4.21</v>
      </c>
      <c r="J328" s="184">
        <v>4.21</v>
      </c>
      <c r="K328" s="184">
        <v>4.4400000000000004</v>
      </c>
      <c r="L328" s="184">
        <v>4.4400000000000004</v>
      </c>
      <c r="M328" s="184">
        <v>4.4400000000000004</v>
      </c>
      <c r="N328" s="184">
        <v>0.28000000000000003</v>
      </c>
      <c r="P328" s="119">
        <f t="shared" si="4"/>
        <v>4.3250000000000002</v>
      </c>
    </row>
    <row r="329" spans="2:16" x14ac:dyDescent="0.25">
      <c r="B329" s="184">
        <v>2270003020</v>
      </c>
      <c r="C329" s="184">
        <v>16</v>
      </c>
      <c r="D329" s="184">
        <v>25</v>
      </c>
      <c r="E329" s="184">
        <v>8.0500000000000007</v>
      </c>
      <c r="F329" s="184">
        <v>8.0500000000000007</v>
      </c>
      <c r="G329" s="184">
        <v>4.21</v>
      </c>
      <c r="H329" s="184">
        <v>4.21</v>
      </c>
      <c r="I329" s="184">
        <v>4.21</v>
      </c>
      <c r="J329" s="184">
        <v>4.21</v>
      </c>
      <c r="K329" s="184">
        <v>4.4400000000000004</v>
      </c>
      <c r="L329" s="184">
        <v>4.4400000000000004</v>
      </c>
      <c r="M329" s="184">
        <v>4.4400000000000004</v>
      </c>
      <c r="N329" s="184">
        <v>0.28000000000000003</v>
      </c>
      <c r="P329" s="119">
        <f t="shared" ref="P329:P392" si="5">H329*$G$2+I329*$G$3+K329*$G$4</f>
        <v>4.3250000000000002</v>
      </c>
    </row>
    <row r="330" spans="2:16" x14ac:dyDescent="0.25">
      <c r="B330" s="184">
        <v>2270003020</v>
      </c>
      <c r="C330" s="184">
        <v>25</v>
      </c>
      <c r="D330" s="184">
        <v>50</v>
      </c>
      <c r="E330" s="184">
        <v>6.54</v>
      </c>
      <c r="F330" s="184">
        <v>6.54</v>
      </c>
      <c r="G330" s="184">
        <v>4.4800000000000004</v>
      </c>
      <c r="H330" s="184">
        <v>4.4800000000000004</v>
      </c>
      <c r="I330" s="184">
        <v>4.4800000000000004</v>
      </c>
      <c r="J330" s="184">
        <v>4.4800000000000004</v>
      </c>
      <c r="K330" s="184">
        <v>4.7300000000000004</v>
      </c>
      <c r="L330" s="184">
        <v>4.7300000000000004</v>
      </c>
      <c r="M330" s="184">
        <v>3</v>
      </c>
      <c r="N330" s="184">
        <v>0.28000000000000003</v>
      </c>
      <c r="P330" s="119">
        <f t="shared" si="5"/>
        <v>4.6050000000000004</v>
      </c>
    </row>
    <row r="331" spans="2:16" x14ac:dyDescent="0.25">
      <c r="B331" s="184">
        <v>2270003020</v>
      </c>
      <c r="C331" s="184">
        <v>50</v>
      </c>
      <c r="D331" s="184">
        <v>75</v>
      </c>
      <c r="E331" s="184">
        <v>13.27</v>
      </c>
      <c r="F331" s="184">
        <v>6.54</v>
      </c>
      <c r="G331" s="184">
        <v>5.3</v>
      </c>
      <c r="H331" s="184">
        <v>4.45</v>
      </c>
      <c r="I331" s="184">
        <v>3.13</v>
      </c>
      <c r="J331" s="184">
        <v>3.13</v>
      </c>
      <c r="K331" s="184">
        <v>3</v>
      </c>
      <c r="L331" s="184">
        <v>3</v>
      </c>
      <c r="M331" s="184">
        <v>3</v>
      </c>
      <c r="N331" s="184">
        <v>0.28000000000000003</v>
      </c>
      <c r="P331" s="119">
        <f t="shared" si="5"/>
        <v>3.0649999999999999</v>
      </c>
    </row>
    <row r="332" spans="2:16" x14ac:dyDescent="0.25">
      <c r="B332" s="184">
        <v>2270003020</v>
      </c>
      <c r="C332" s="184">
        <v>75</v>
      </c>
      <c r="D332" s="184">
        <v>100</v>
      </c>
      <c r="E332" s="184">
        <v>13.27</v>
      </c>
      <c r="F332" s="184">
        <v>6.54</v>
      </c>
      <c r="G332" s="184">
        <v>5.3</v>
      </c>
      <c r="H332" s="184">
        <v>4.45</v>
      </c>
      <c r="I332" s="184">
        <v>3.13</v>
      </c>
      <c r="J332" s="184">
        <v>3.13</v>
      </c>
      <c r="K332" s="184">
        <v>3</v>
      </c>
      <c r="L332" s="184">
        <v>3</v>
      </c>
      <c r="M332" s="184">
        <v>3</v>
      </c>
      <c r="N332" s="184">
        <v>0.28000000000000003</v>
      </c>
      <c r="P332" s="119">
        <f t="shared" si="5"/>
        <v>3.0649999999999999</v>
      </c>
    </row>
    <row r="333" spans="2:16" x14ac:dyDescent="0.25">
      <c r="B333" s="184">
        <v>2270003020</v>
      </c>
      <c r="C333" s="184">
        <v>100</v>
      </c>
      <c r="D333" s="184">
        <v>175</v>
      </c>
      <c r="E333" s="184">
        <v>13.27</v>
      </c>
      <c r="F333" s="184">
        <v>7.94</v>
      </c>
      <c r="G333" s="184">
        <v>5.36</v>
      </c>
      <c r="H333" s="184">
        <v>3.88</v>
      </c>
      <c r="I333" s="184">
        <v>2.61</v>
      </c>
      <c r="J333" s="184">
        <v>2.61</v>
      </c>
      <c r="K333" s="184">
        <v>2.61</v>
      </c>
      <c r="L333" s="184">
        <v>2.5</v>
      </c>
      <c r="M333" s="184">
        <v>2.5</v>
      </c>
      <c r="N333" s="184">
        <v>0.28000000000000003</v>
      </c>
      <c r="P333" s="119">
        <f t="shared" si="5"/>
        <v>2.61</v>
      </c>
    </row>
    <row r="334" spans="2:16" x14ac:dyDescent="0.25">
      <c r="B334" s="184">
        <v>2270003020</v>
      </c>
      <c r="C334" s="184">
        <v>175</v>
      </c>
      <c r="D334" s="184">
        <v>300</v>
      </c>
      <c r="E334" s="184">
        <v>13.27</v>
      </c>
      <c r="F334" s="184">
        <v>7.94</v>
      </c>
      <c r="G334" s="184">
        <v>5.28</v>
      </c>
      <c r="H334" s="184">
        <v>3.79</v>
      </c>
      <c r="I334" s="184">
        <v>2.61</v>
      </c>
      <c r="J334" s="184">
        <v>2.61</v>
      </c>
      <c r="K334" s="184">
        <v>2.61</v>
      </c>
      <c r="L334" s="184">
        <v>2.5</v>
      </c>
      <c r="M334" s="184">
        <v>2.5</v>
      </c>
      <c r="N334" s="184">
        <v>0.28000000000000003</v>
      </c>
      <c r="P334" s="119">
        <f t="shared" si="5"/>
        <v>2.61</v>
      </c>
    </row>
    <row r="335" spans="2:16" x14ac:dyDescent="0.25">
      <c r="B335" s="184">
        <v>2270003020</v>
      </c>
      <c r="C335" s="184">
        <v>300</v>
      </c>
      <c r="D335" s="184">
        <v>600</v>
      </c>
      <c r="E335" s="184">
        <v>13.27</v>
      </c>
      <c r="F335" s="184">
        <v>7.94</v>
      </c>
      <c r="G335" s="184">
        <v>5.7</v>
      </c>
      <c r="H335" s="184">
        <v>4.1100000000000003</v>
      </c>
      <c r="I335" s="184">
        <v>2.61</v>
      </c>
      <c r="J335" s="184">
        <v>2.61</v>
      </c>
      <c r="K335" s="184">
        <v>2.61</v>
      </c>
      <c r="L335" s="184">
        <v>2.5</v>
      </c>
      <c r="M335" s="184">
        <v>2.5</v>
      </c>
      <c r="N335" s="184">
        <v>0.28000000000000003</v>
      </c>
      <c r="P335" s="119">
        <f t="shared" si="5"/>
        <v>2.61</v>
      </c>
    </row>
    <row r="336" spans="2:16" x14ac:dyDescent="0.25">
      <c r="B336" s="184">
        <v>2270003020</v>
      </c>
      <c r="C336" s="184">
        <v>600</v>
      </c>
      <c r="D336" s="184">
        <v>750</v>
      </c>
      <c r="E336" s="184">
        <v>13.27</v>
      </c>
      <c r="F336" s="184">
        <v>7.94</v>
      </c>
      <c r="G336" s="184">
        <v>5.52</v>
      </c>
      <c r="H336" s="184">
        <v>3.88</v>
      </c>
      <c r="I336" s="184">
        <v>2.61</v>
      </c>
      <c r="J336" s="184">
        <v>2.61</v>
      </c>
      <c r="K336" s="184">
        <v>2.61</v>
      </c>
      <c r="L336" s="184">
        <v>2.5</v>
      </c>
      <c r="M336" s="184">
        <v>2.5</v>
      </c>
      <c r="N336" s="184">
        <v>0.28000000000000003</v>
      </c>
      <c r="P336" s="119">
        <f t="shared" si="5"/>
        <v>2.61</v>
      </c>
    </row>
    <row r="337" spans="2:16" x14ac:dyDescent="0.25">
      <c r="B337" s="184">
        <v>2270003020</v>
      </c>
      <c r="C337" s="184">
        <v>750</v>
      </c>
      <c r="D337" s="184">
        <v>9999</v>
      </c>
      <c r="E337" s="184">
        <v>13.27</v>
      </c>
      <c r="F337" s="184">
        <v>7.94</v>
      </c>
      <c r="G337" s="184">
        <v>5.83</v>
      </c>
      <c r="H337" s="184">
        <v>3.88</v>
      </c>
      <c r="I337" s="184">
        <v>3.88</v>
      </c>
      <c r="J337" s="184">
        <v>4.2699999999999996</v>
      </c>
      <c r="K337" s="184">
        <v>4.2699999999999996</v>
      </c>
      <c r="L337" s="184">
        <v>4.0999999999999996</v>
      </c>
      <c r="M337" s="184">
        <v>2.39</v>
      </c>
      <c r="N337" s="184">
        <v>2.39</v>
      </c>
      <c r="P337" s="119">
        <f t="shared" si="5"/>
        <v>4.0749999999999993</v>
      </c>
    </row>
    <row r="338" spans="2:16" x14ac:dyDescent="0.25">
      <c r="B338" s="184">
        <v>2270003030</v>
      </c>
      <c r="C338" s="184">
        <v>0</v>
      </c>
      <c r="D338" s="184">
        <v>11</v>
      </c>
      <c r="E338" s="184">
        <v>10</v>
      </c>
      <c r="F338" s="184">
        <v>10</v>
      </c>
      <c r="G338" s="184">
        <v>5.23</v>
      </c>
      <c r="H338" s="184">
        <v>4.3</v>
      </c>
      <c r="I338" s="184">
        <v>4.3</v>
      </c>
      <c r="J338" s="184">
        <v>4.3</v>
      </c>
      <c r="K338" s="184">
        <v>4.3</v>
      </c>
      <c r="L338" s="184">
        <v>4.3</v>
      </c>
      <c r="M338" s="184">
        <v>4.3</v>
      </c>
      <c r="N338" s="184">
        <v>0.28000000000000003</v>
      </c>
      <c r="P338" s="119">
        <f t="shared" si="5"/>
        <v>4.3</v>
      </c>
    </row>
    <row r="339" spans="2:16" x14ac:dyDescent="0.25">
      <c r="B339" s="184">
        <v>2270003030</v>
      </c>
      <c r="C339" s="184">
        <v>11</v>
      </c>
      <c r="D339" s="184">
        <v>16</v>
      </c>
      <c r="E339" s="184">
        <v>8.5</v>
      </c>
      <c r="F339" s="184">
        <v>8.5</v>
      </c>
      <c r="G339" s="184">
        <v>4.4400000000000004</v>
      </c>
      <c r="H339" s="184">
        <v>4.4400000000000004</v>
      </c>
      <c r="I339" s="184">
        <v>4.4400000000000004</v>
      </c>
      <c r="J339" s="184">
        <v>4.4400000000000004</v>
      </c>
      <c r="K339" s="184">
        <v>4.4400000000000004</v>
      </c>
      <c r="L339" s="184">
        <v>4.4400000000000004</v>
      </c>
      <c r="M339" s="184">
        <v>4.4400000000000004</v>
      </c>
      <c r="N339" s="184">
        <v>0.28000000000000003</v>
      </c>
      <c r="P339" s="119">
        <f t="shared" si="5"/>
        <v>4.4400000000000004</v>
      </c>
    </row>
    <row r="340" spans="2:16" x14ac:dyDescent="0.25">
      <c r="B340" s="184">
        <v>2270003030</v>
      </c>
      <c r="C340" s="184">
        <v>16</v>
      </c>
      <c r="D340" s="184">
        <v>25</v>
      </c>
      <c r="E340" s="184">
        <v>8.5</v>
      </c>
      <c r="F340" s="184">
        <v>8.5</v>
      </c>
      <c r="G340" s="184">
        <v>4.4400000000000004</v>
      </c>
      <c r="H340" s="184">
        <v>4.4400000000000004</v>
      </c>
      <c r="I340" s="184">
        <v>4.4400000000000004</v>
      </c>
      <c r="J340" s="184">
        <v>4.4400000000000004</v>
      </c>
      <c r="K340" s="184">
        <v>4.4400000000000004</v>
      </c>
      <c r="L340" s="184">
        <v>4.4400000000000004</v>
      </c>
      <c r="M340" s="184">
        <v>4.4400000000000004</v>
      </c>
      <c r="N340" s="184">
        <v>0.28000000000000003</v>
      </c>
      <c r="P340" s="119">
        <f t="shared" si="5"/>
        <v>4.4400000000000004</v>
      </c>
    </row>
    <row r="341" spans="2:16" x14ac:dyDescent="0.25">
      <c r="B341" s="184">
        <v>2270003030</v>
      </c>
      <c r="C341" s="184">
        <v>25</v>
      </c>
      <c r="D341" s="184">
        <v>50</v>
      </c>
      <c r="E341" s="184">
        <v>6.9</v>
      </c>
      <c r="F341" s="184">
        <v>6.9</v>
      </c>
      <c r="G341" s="184">
        <v>4.7300000000000004</v>
      </c>
      <c r="H341" s="184">
        <v>4.7300000000000004</v>
      </c>
      <c r="I341" s="184">
        <v>4.7300000000000004</v>
      </c>
      <c r="J341" s="184">
        <v>4.7300000000000004</v>
      </c>
      <c r="K341" s="184">
        <v>4.7300000000000004</v>
      </c>
      <c r="L341" s="184">
        <v>4.7300000000000004</v>
      </c>
      <c r="M341" s="184">
        <v>3</v>
      </c>
      <c r="N341" s="184">
        <v>0.28000000000000003</v>
      </c>
      <c r="P341" s="119">
        <f t="shared" si="5"/>
        <v>4.7300000000000004</v>
      </c>
    </row>
    <row r="342" spans="2:16" x14ac:dyDescent="0.25">
      <c r="B342" s="184">
        <v>2270003030</v>
      </c>
      <c r="C342" s="184">
        <v>50</v>
      </c>
      <c r="D342" s="184">
        <v>75</v>
      </c>
      <c r="E342" s="184">
        <v>14</v>
      </c>
      <c r="F342" s="184">
        <v>6.9</v>
      </c>
      <c r="G342" s="184">
        <v>5.6</v>
      </c>
      <c r="H342" s="184">
        <v>4.7</v>
      </c>
      <c r="I342" s="184">
        <v>3</v>
      </c>
      <c r="J342" s="184">
        <v>3</v>
      </c>
      <c r="K342" s="184">
        <v>3</v>
      </c>
      <c r="L342" s="184">
        <v>3</v>
      </c>
      <c r="M342" s="184">
        <v>3</v>
      </c>
      <c r="N342" s="184">
        <v>0.28000000000000003</v>
      </c>
      <c r="P342" s="119">
        <f t="shared" si="5"/>
        <v>3</v>
      </c>
    </row>
    <row r="343" spans="2:16" x14ac:dyDescent="0.25">
      <c r="B343" s="184">
        <v>2270003030</v>
      </c>
      <c r="C343" s="184">
        <v>75</v>
      </c>
      <c r="D343" s="184">
        <v>100</v>
      </c>
      <c r="E343" s="184">
        <v>14</v>
      </c>
      <c r="F343" s="184">
        <v>6.9</v>
      </c>
      <c r="G343" s="184">
        <v>5.6</v>
      </c>
      <c r="H343" s="184">
        <v>4.7</v>
      </c>
      <c r="I343" s="184">
        <v>3</v>
      </c>
      <c r="J343" s="184">
        <v>3</v>
      </c>
      <c r="K343" s="184">
        <v>3</v>
      </c>
      <c r="L343" s="184">
        <v>3</v>
      </c>
      <c r="M343" s="184">
        <v>3</v>
      </c>
      <c r="N343" s="184">
        <v>0.28000000000000003</v>
      </c>
      <c r="P343" s="119">
        <f t="shared" si="5"/>
        <v>3</v>
      </c>
    </row>
    <row r="344" spans="2:16" x14ac:dyDescent="0.25">
      <c r="B344" s="184">
        <v>2270003030</v>
      </c>
      <c r="C344" s="184">
        <v>100</v>
      </c>
      <c r="D344" s="184">
        <v>175</v>
      </c>
      <c r="E344" s="184">
        <v>14</v>
      </c>
      <c r="F344" s="184">
        <v>8.3800000000000008</v>
      </c>
      <c r="G344" s="184">
        <v>5.65</v>
      </c>
      <c r="H344" s="184">
        <v>4.0999999999999996</v>
      </c>
      <c r="I344" s="184">
        <v>2.5</v>
      </c>
      <c r="J344" s="184">
        <v>2.5</v>
      </c>
      <c r="K344" s="184">
        <v>2.5</v>
      </c>
      <c r="L344" s="184">
        <v>2.5</v>
      </c>
      <c r="M344" s="184">
        <v>2.5</v>
      </c>
      <c r="N344" s="184">
        <v>0.28000000000000003</v>
      </c>
      <c r="P344" s="119">
        <f t="shared" si="5"/>
        <v>2.5</v>
      </c>
    </row>
    <row r="345" spans="2:16" x14ac:dyDescent="0.25">
      <c r="B345" s="184">
        <v>2270003030</v>
      </c>
      <c r="C345" s="184">
        <v>175</v>
      </c>
      <c r="D345" s="184">
        <v>300</v>
      </c>
      <c r="E345" s="184">
        <v>14</v>
      </c>
      <c r="F345" s="184">
        <v>8.3800000000000008</v>
      </c>
      <c r="G345" s="184">
        <v>5.58</v>
      </c>
      <c r="H345" s="184">
        <v>4</v>
      </c>
      <c r="I345" s="184">
        <v>2.5</v>
      </c>
      <c r="J345" s="184">
        <v>2.5</v>
      </c>
      <c r="K345" s="184">
        <v>2.5</v>
      </c>
      <c r="L345" s="184">
        <v>2.5</v>
      </c>
      <c r="M345" s="184">
        <v>2.5</v>
      </c>
      <c r="N345" s="184">
        <v>0.28000000000000003</v>
      </c>
      <c r="P345" s="119">
        <f t="shared" si="5"/>
        <v>2.5</v>
      </c>
    </row>
    <row r="346" spans="2:16" x14ac:dyDescent="0.25">
      <c r="B346" s="184">
        <v>2270003030</v>
      </c>
      <c r="C346" s="184">
        <v>300</v>
      </c>
      <c r="D346" s="184">
        <v>600</v>
      </c>
      <c r="E346" s="184">
        <v>14</v>
      </c>
      <c r="F346" s="184">
        <v>8.3800000000000008</v>
      </c>
      <c r="G346" s="184">
        <v>6.02</v>
      </c>
      <c r="H346" s="184">
        <v>4.34</v>
      </c>
      <c r="I346" s="184">
        <v>2.5</v>
      </c>
      <c r="J346" s="184">
        <v>2.5</v>
      </c>
      <c r="K346" s="184">
        <v>2.5</v>
      </c>
      <c r="L346" s="184">
        <v>2.5</v>
      </c>
      <c r="M346" s="184">
        <v>2.5</v>
      </c>
      <c r="N346" s="184">
        <v>0.28000000000000003</v>
      </c>
      <c r="P346" s="119">
        <f t="shared" si="5"/>
        <v>2.5</v>
      </c>
    </row>
    <row r="347" spans="2:16" x14ac:dyDescent="0.25">
      <c r="B347" s="184">
        <v>2270003030</v>
      </c>
      <c r="C347" s="184">
        <v>600</v>
      </c>
      <c r="D347" s="184">
        <v>750</v>
      </c>
      <c r="E347" s="184">
        <v>14</v>
      </c>
      <c r="F347" s="184">
        <v>8.3800000000000008</v>
      </c>
      <c r="G347" s="184">
        <v>5.82</v>
      </c>
      <c r="H347" s="184">
        <v>4.0999999999999996</v>
      </c>
      <c r="I347" s="184">
        <v>2.5</v>
      </c>
      <c r="J347" s="184">
        <v>2.5</v>
      </c>
      <c r="K347" s="184">
        <v>2.5</v>
      </c>
      <c r="L347" s="184">
        <v>2.5</v>
      </c>
      <c r="M347" s="184">
        <v>2.5</v>
      </c>
      <c r="N347" s="184">
        <v>0.28000000000000003</v>
      </c>
      <c r="P347" s="119">
        <f t="shared" si="5"/>
        <v>2.5</v>
      </c>
    </row>
    <row r="348" spans="2:16" x14ac:dyDescent="0.25">
      <c r="B348" s="184">
        <v>2270003030</v>
      </c>
      <c r="C348" s="184">
        <v>750</v>
      </c>
      <c r="D348" s="184">
        <v>9999</v>
      </c>
      <c r="E348" s="184">
        <v>14</v>
      </c>
      <c r="F348" s="184">
        <v>8.3800000000000008</v>
      </c>
      <c r="G348" s="184">
        <v>6.15</v>
      </c>
      <c r="H348" s="184">
        <v>4.0999999999999996</v>
      </c>
      <c r="I348" s="184">
        <v>4.0999999999999996</v>
      </c>
      <c r="J348" s="184">
        <v>4.0999999999999996</v>
      </c>
      <c r="K348" s="184">
        <v>4.0999999999999996</v>
      </c>
      <c r="L348" s="184">
        <v>4.0999999999999996</v>
      </c>
      <c r="M348" s="184">
        <v>2.39</v>
      </c>
      <c r="N348" s="184">
        <v>2.39</v>
      </c>
      <c r="P348" s="119">
        <f t="shared" si="5"/>
        <v>4.0999999999999996</v>
      </c>
    </row>
    <row r="349" spans="2:16" x14ac:dyDescent="0.25">
      <c r="B349" s="184">
        <v>2270003040</v>
      </c>
      <c r="C349" s="184">
        <v>0</v>
      </c>
      <c r="D349" s="184">
        <v>11</v>
      </c>
      <c r="E349" s="184">
        <v>10</v>
      </c>
      <c r="F349" s="184">
        <v>10</v>
      </c>
      <c r="G349" s="184">
        <v>5.23</v>
      </c>
      <c r="H349" s="184">
        <v>4.3</v>
      </c>
      <c r="I349" s="184">
        <v>4.3</v>
      </c>
      <c r="J349" s="184">
        <v>4.3</v>
      </c>
      <c r="K349" s="184">
        <v>4.3</v>
      </c>
      <c r="L349" s="184">
        <v>4.3</v>
      </c>
      <c r="M349" s="184">
        <v>4.3</v>
      </c>
      <c r="N349" s="184">
        <v>0.28000000000000003</v>
      </c>
      <c r="P349" s="119">
        <f t="shared" si="5"/>
        <v>4.3</v>
      </c>
    </row>
    <row r="350" spans="2:16" x14ac:dyDescent="0.25">
      <c r="B350" s="184">
        <v>2270003040</v>
      </c>
      <c r="C350" s="184">
        <v>11</v>
      </c>
      <c r="D350" s="184">
        <v>16</v>
      </c>
      <c r="E350" s="184">
        <v>8.5</v>
      </c>
      <c r="F350" s="184">
        <v>8.5</v>
      </c>
      <c r="G350" s="184">
        <v>4.4400000000000004</v>
      </c>
      <c r="H350" s="184">
        <v>4.4400000000000004</v>
      </c>
      <c r="I350" s="184">
        <v>4.4400000000000004</v>
      </c>
      <c r="J350" s="184">
        <v>4.4400000000000004</v>
      </c>
      <c r="K350" s="184">
        <v>4.4400000000000004</v>
      </c>
      <c r="L350" s="184">
        <v>4.4400000000000004</v>
      </c>
      <c r="M350" s="184">
        <v>4.4400000000000004</v>
      </c>
      <c r="N350" s="184">
        <v>0.28000000000000003</v>
      </c>
      <c r="P350" s="119">
        <f t="shared" si="5"/>
        <v>4.4400000000000004</v>
      </c>
    </row>
    <row r="351" spans="2:16" x14ac:dyDescent="0.25">
      <c r="B351" s="184">
        <v>2270003040</v>
      </c>
      <c r="C351" s="184">
        <v>16</v>
      </c>
      <c r="D351" s="184">
        <v>25</v>
      </c>
      <c r="E351" s="184">
        <v>8.5</v>
      </c>
      <c r="F351" s="184">
        <v>8.5</v>
      </c>
      <c r="G351" s="184">
        <v>4.4400000000000004</v>
      </c>
      <c r="H351" s="184">
        <v>4.4400000000000004</v>
      </c>
      <c r="I351" s="184">
        <v>4.4400000000000004</v>
      </c>
      <c r="J351" s="184">
        <v>4.4400000000000004</v>
      </c>
      <c r="K351" s="184">
        <v>4.4400000000000004</v>
      </c>
      <c r="L351" s="184">
        <v>4.4400000000000004</v>
      </c>
      <c r="M351" s="184">
        <v>4.4400000000000004</v>
      </c>
      <c r="N351" s="184">
        <v>0.28000000000000003</v>
      </c>
      <c r="P351" s="119">
        <f t="shared" si="5"/>
        <v>4.4400000000000004</v>
      </c>
    </row>
    <row r="352" spans="2:16" x14ac:dyDescent="0.25">
      <c r="B352" s="184">
        <v>2270003040</v>
      </c>
      <c r="C352" s="184">
        <v>25</v>
      </c>
      <c r="D352" s="184">
        <v>50</v>
      </c>
      <c r="E352" s="184">
        <v>6.9</v>
      </c>
      <c r="F352" s="184">
        <v>6.9</v>
      </c>
      <c r="G352" s="184">
        <v>4.7300000000000004</v>
      </c>
      <c r="H352" s="184">
        <v>4.7300000000000004</v>
      </c>
      <c r="I352" s="184">
        <v>4.7300000000000004</v>
      </c>
      <c r="J352" s="184">
        <v>4.7300000000000004</v>
      </c>
      <c r="K352" s="184">
        <v>4.7300000000000004</v>
      </c>
      <c r="L352" s="184">
        <v>4.7300000000000004</v>
      </c>
      <c r="M352" s="184">
        <v>3</v>
      </c>
      <c r="N352" s="184">
        <v>0.28000000000000003</v>
      </c>
      <c r="P352" s="119">
        <f t="shared" si="5"/>
        <v>4.7300000000000004</v>
      </c>
    </row>
    <row r="353" spans="2:16" x14ac:dyDescent="0.25">
      <c r="B353" s="184">
        <v>2270003040</v>
      </c>
      <c r="C353" s="184">
        <v>50</v>
      </c>
      <c r="D353" s="184">
        <v>75</v>
      </c>
      <c r="E353" s="184">
        <v>14</v>
      </c>
      <c r="F353" s="184">
        <v>6.9</v>
      </c>
      <c r="G353" s="184">
        <v>5.6</v>
      </c>
      <c r="H353" s="184">
        <v>4.7</v>
      </c>
      <c r="I353" s="184">
        <v>3</v>
      </c>
      <c r="J353" s="184">
        <v>3</v>
      </c>
      <c r="K353" s="184">
        <v>3</v>
      </c>
      <c r="L353" s="184">
        <v>3</v>
      </c>
      <c r="M353" s="184">
        <v>3</v>
      </c>
      <c r="N353" s="184">
        <v>0.28000000000000003</v>
      </c>
      <c r="P353" s="119">
        <f t="shared" si="5"/>
        <v>3</v>
      </c>
    </row>
    <row r="354" spans="2:16" x14ac:dyDescent="0.25">
      <c r="B354" s="184">
        <v>2270003040</v>
      </c>
      <c r="C354" s="184">
        <v>75</v>
      </c>
      <c r="D354" s="184">
        <v>100</v>
      </c>
      <c r="E354" s="184">
        <v>14</v>
      </c>
      <c r="F354" s="184">
        <v>6.9</v>
      </c>
      <c r="G354" s="184">
        <v>5.6</v>
      </c>
      <c r="H354" s="184">
        <v>4.7</v>
      </c>
      <c r="I354" s="184">
        <v>3</v>
      </c>
      <c r="J354" s="184">
        <v>3</v>
      </c>
      <c r="K354" s="184">
        <v>3</v>
      </c>
      <c r="L354" s="184">
        <v>3</v>
      </c>
      <c r="M354" s="184">
        <v>3</v>
      </c>
      <c r="N354" s="184">
        <v>0.28000000000000003</v>
      </c>
      <c r="P354" s="119">
        <f t="shared" si="5"/>
        <v>3</v>
      </c>
    </row>
    <row r="355" spans="2:16" x14ac:dyDescent="0.25">
      <c r="B355" s="184">
        <v>2270003040</v>
      </c>
      <c r="C355" s="184">
        <v>100</v>
      </c>
      <c r="D355" s="184">
        <v>175</v>
      </c>
      <c r="E355" s="184">
        <v>14</v>
      </c>
      <c r="F355" s="184">
        <v>8.3800000000000008</v>
      </c>
      <c r="G355" s="184">
        <v>5.65</v>
      </c>
      <c r="H355" s="184">
        <v>4.0999999999999996</v>
      </c>
      <c r="I355" s="184">
        <v>2.5</v>
      </c>
      <c r="J355" s="184">
        <v>2.5</v>
      </c>
      <c r="K355" s="184">
        <v>2.5</v>
      </c>
      <c r="L355" s="184">
        <v>2.5</v>
      </c>
      <c r="M355" s="184">
        <v>2.5</v>
      </c>
      <c r="N355" s="184">
        <v>0.28000000000000003</v>
      </c>
      <c r="P355" s="119">
        <f t="shared" si="5"/>
        <v>2.5</v>
      </c>
    </row>
    <row r="356" spans="2:16" x14ac:dyDescent="0.25">
      <c r="B356" s="184">
        <v>2270003040</v>
      </c>
      <c r="C356" s="184">
        <v>175</v>
      </c>
      <c r="D356" s="184">
        <v>300</v>
      </c>
      <c r="E356" s="184">
        <v>14</v>
      </c>
      <c r="F356" s="184">
        <v>8.3800000000000008</v>
      </c>
      <c r="G356" s="184">
        <v>5.58</v>
      </c>
      <c r="H356" s="184">
        <v>4</v>
      </c>
      <c r="I356" s="184">
        <v>2.5</v>
      </c>
      <c r="J356" s="184">
        <v>2.5</v>
      </c>
      <c r="K356" s="184">
        <v>2.5</v>
      </c>
      <c r="L356" s="184">
        <v>2.5</v>
      </c>
      <c r="M356" s="184">
        <v>2.5</v>
      </c>
      <c r="N356" s="184">
        <v>0.28000000000000003</v>
      </c>
      <c r="P356" s="119">
        <f t="shared" si="5"/>
        <v>2.5</v>
      </c>
    </row>
    <row r="357" spans="2:16" x14ac:dyDescent="0.25">
      <c r="B357" s="184">
        <v>2270003040</v>
      </c>
      <c r="C357" s="184">
        <v>300</v>
      </c>
      <c r="D357" s="184">
        <v>600</v>
      </c>
      <c r="E357" s="184">
        <v>14</v>
      </c>
      <c r="F357" s="184">
        <v>8.3800000000000008</v>
      </c>
      <c r="G357" s="184">
        <v>6.02</v>
      </c>
      <c r="H357" s="184">
        <v>4.34</v>
      </c>
      <c r="I357" s="184">
        <v>2.5</v>
      </c>
      <c r="J357" s="184">
        <v>2.5</v>
      </c>
      <c r="K357" s="184">
        <v>2.5</v>
      </c>
      <c r="L357" s="184">
        <v>2.5</v>
      </c>
      <c r="M357" s="184">
        <v>2.5</v>
      </c>
      <c r="N357" s="184">
        <v>0.28000000000000003</v>
      </c>
      <c r="P357" s="119">
        <f t="shared" si="5"/>
        <v>2.5</v>
      </c>
    </row>
    <row r="358" spans="2:16" x14ac:dyDescent="0.25">
      <c r="B358" s="184">
        <v>2270003040</v>
      </c>
      <c r="C358" s="184">
        <v>600</v>
      </c>
      <c r="D358" s="184">
        <v>750</v>
      </c>
      <c r="E358" s="184">
        <v>14</v>
      </c>
      <c r="F358" s="184">
        <v>8.3800000000000008</v>
      </c>
      <c r="G358" s="184">
        <v>5.82</v>
      </c>
      <c r="H358" s="184">
        <v>4.0999999999999996</v>
      </c>
      <c r="I358" s="184">
        <v>2.5</v>
      </c>
      <c r="J358" s="184">
        <v>2.5</v>
      </c>
      <c r="K358" s="184">
        <v>2.5</v>
      </c>
      <c r="L358" s="184">
        <v>2.5</v>
      </c>
      <c r="M358" s="184">
        <v>2.5</v>
      </c>
      <c r="N358" s="184">
        <v>0.28000000000000003</v>
      </c>
      <c r="P358" s="119">
        <f t="shared" si="5"/>
        <v>2.5</v>
      </c>
    </row>
    <row r="359" spans="2:16" x14ac:dyDescent="0.25">
      <c r="B359" s="184">
        <v>2270003040</v>
      </c>
      <c r="C359" s="184">
        <v>750</v>
      </c>
      <c r="D359" s="184">
        <v>9999</v>
      </c>
      <c r="E359" s="184">
        <v>14</v>
      </c>
      <c r="F359" s="184">
        <v>8.3800000000000008</v>
      </c>
      <c r="G359" s="184">
        <v>6.15</v>
      </c>
      <c r="H359" s="184">
        <v>4.0999999999999996</v>
      </c>
      <c r="I359" s="184">
        <v>4.0999999999999996</v>
      </c>
      <c r="J359" s="184">
        <v>4.0999999999999996</v>
      </c>
      <c r="K359" s="184">
        <v>4.0999999999999996</v>
      </c>
      <c r="L359" s="184">
        <v>4.0999999999999996</v>
      </c>
      <c r="M359" s="184">
        <v>2.39</v>
      </c>
      <c r="N359" s="184">
        <v>2.39</v>
      </c>
      <c r="P359" s="119">
        <f t="shared" si="5"/>
        <v>4.0999999999999996</v>
      </c>
    </row>
    <row r="360" spans="2:16" x14ac:dyDescent="0.25">
      <c r="B360" s="184">
        <v>2270003050</v>
      </c>
      <c r="C360" s="184">
        <v>0</v>
      </c>
      <c r="D360" s="184">
        <v>11</v>
      </c>
      <c r="E360" s="184">
        <v>11.03</v>
      </c>
      <c r="F360" s="184">
        <v>11.03</v>
      </c>
      <c r="G360" s="184">
        <v>5.77</v>
      </c>
      <c r="H360" s="184">
        <v>4.74</v>
      </c>
      <c r="I360" s="184">
        <v>4.74</v>
      </c>
      <c r="J360" s="184">
        <v>4.74</v>
      </c>
      <c r="K360" s="184">
        <v>4.3</v>
      </c>
      <c r="L360" s="184">
        <v>4.3</v>
      </c>
      <c r="M360" s="184">
        <v>4.3</v>
      </c>
      <c r="N360" s="184">
        <v>0.28000000000000003</v>
      </c>
      <c r="P360" s="119">
        <f t="shared" si="5"/>
        <v>4.5199999999999996</v>
      </c>
    </row>
    <row r="361" spans="2:16" x14ac:dyDescent="0.25">
      <c r="B361" s="184">
        <v>2270003050</v>
      </c>
      <c r="C361" s="184">
        <v>11</v>
      </c>
      <c r="D361" s="184">
        <v>16</v>
      </c>
      <c r="E361" s="184">
        <v>9.3800000000000008</v>
      </c>
      <c r="F361" s="184">
        <v>9.3800000000000008</v>
      </c>
      <c r="G361" s="184">
        <v>4.9000000000000004</v>
      </c>
      <c r="H361" s="184">
        <v>4.9000000000000004</v>
      </c>
      <c r="I361" s="184">
        <v>4.9000000000000004</v>
      </c>
      <c r="J361" s="184">
        <v>4.9000000000000004</v>
      </c>
      <c r="K361" s="184">
        <v>4.4400000000000004</v>
      </c>
      <c r="L361" s="184">
        <v>4.4400000000000004</v>
      </c>
      <c r="M361" s="184">
        <v>4.4400000000000004</v>
      </c>
      <c r="N361" s="184">
        <v>0.28000000000000003</v>
      </c>
      <c r="P361" s="119">
        <f t="shared" si="5"/>
        <v>4.67</v>
      </c>
    </row>
    <row r="362" spans="2:16" x14ac:dyDescent="0.25">
      <c r="B362" s="184">
        <v>2270003050</v>
      </c>
      <c r="C362" s="184">
        <v>16</v>
      </c>
      <c r="D362" s="184">
        <v>25</v>
      </c>
      <c r="E362" s="184">
        <v>9.3800000000000008</v>
      </c>
      <c r="F362" s="184">
        <v>9.3800000000000008</v>
      </c>
      <c r="G362" s="184">
        <v>4.9000000000000004</v>
      </c>
      <c r="H362" s="184">
        <v>4.9000000000000004</v>
      </c>
      <c r="I362" s="184">
        <v>4.9000000000000004</v>
      </c>
      <c r="J362" s="184">
        <v>4.9000000000000004</v>
      </c>
      <c r="K362" s="184">
        <v>4.4400000000000004</v>
      </c>
      <c r="L362" s="184">
        <v>4.4400000000000004</v>
      </c>
      <c r="M362" s="184">
        <v>4.4400000000000004</v>
      </c>
      <c r="N362" s="184">
        <v>0.28000000000000003</v>
      </c>
      <c r="P362" s="119">
        <f t="shared" si="5"/>
        <v>4.67</v>
      </c>
    </row>
    <row r="363" spans="2:16" x14ac:dyDescent="0.25">
      <c r="B363" s="184">
        <v>2270003050</v>
      </c>
      <c r="C363" s="184">
        <v>25</v>
      </c>
      <c r="D363" s="184">
        <v>50</v>
      </c>
      <c r="E363" s="184">
        <v>7.61</v>
      </c>
      <c r="F363" s="184">
        <v>7.61</v>
      </c>
      <c r="G363" s="184">
        <v>5.22</v>
      </c>
      <c r="H363" s="184">
        <v>5.22</v>
      </c>
      <c r="I363" s="184">
        <v>5.22</v>
      </c>
      <c r="J363" s="184">
        <v>5.22</v>
      </c>
      <c r="K363" s="184">
        <v>4.7300000000000004</v>
      </c>
      <c r="L363" s="184">
        <v>4.7300000000000004</v>
      </c>
      <c r="M363" s="184">
        <v>3</v>
      </c>
      <c r="N363" s="184">
        <v>0.28000000000000003</v>
      </c>
      <c r="P363" s="119">
        <f t="shared" si="5"/>
        <v>4.9749999999999996</v>
      </c>
    </row>
    <row r="364" spans="2:16" x14ac:dyDescent="0.25">
      <c r="B364" s="184">
        <v>2270003050</v>
      </c>
      <c r="C364" s="184">
        <v>50</v>
      </c>
      <c r="D364" s="184">
        <v>75</v>
      </c>
      <c r="E364" s="184">
        <v>15.45</v>
      </c>
      <c r="F364" s="184">
        <v>7.61</v>
      </c>
      <c r="G364" s="184">
        <v>6.18</v>
      </c>
      <c r="H364" s="184">
        <v>5.19</v>
      </c>
      <c r="I364" s="184">
        <v>3.64</v>
      </c>
      <c r="J364" s="184">
        <v>3.64</v>
      </c>
      <c r="K364" s="184">
        <v>3</v>
      </c>
      <c r="L364" s="184">
        <v>3</v>
      </c>
      <c r="M364" s="184">
        <v>3</v>
      </c>
      <c r="N364" s="184">
        <v>0.28000000000000003</v>
      </c>
      <c r="P364" s="119">
        <f t="shared" si="5"/>
        <v>3.3200000000000003</v>
      </c>
    </row>
    <row r="365" spans="2:16" x14ac:dyDescent="0.25">
      <c r="B365" s="184">
        <v>2270003050</v>
      </c>
      <c r="C365" s="184">
        <v>75</v>
      </c>
      <c r="D365" s="184">
        <v>100</v>
      </c>
      <c r="E365" s="184">
        <v>15.45</v>
      </c>
      <c r="F365" s="184">
        <v>7.61</v>
      </c>
      <c r="G365" s="184">
        <v>6.18</v>
      </c>
      <c r="H365" s="184">
        <v>5.19</v>
      </c>
      <c r="I365" s="184">
        <v>3.64</v>
      </c>
      <c r="J365" s="184">
        <v>3.64</v>
      </c>
      <c r="K365" s="184">
        <v>3</v>
      </c>
      <c r="L365" s="184">
        <v>3</v>
      </c>
      <c r="M365" s="184">
        <v>3</v>
      </c>
      <c r="N365" s="184">
        <v>0.28000000000000003</v>
      </c>
      <c r="P365" s="119">
        <f t="shared" si="5"/>
        <v>3.3200000000000003</v>
      </c>
    </row>
    <row r="366" spans="2:16" x14ac:dyDescent="0.25">
      <c r="B366" s="184">
        <v>2270003050</v>
      </c>
      <c r="C366" s="184">
        <v>100</v>
      </c>
      <c r="D366" s="184">
        <v>175</v>
      </c>
      <c r="E366" s="184">
        <v>15.45</v>
      </c>
      <c r="F366" s="184">
        <v>9.25</v>
      </c>
      <c r="G366" s="184">
        <v>6.24</v>
      </c>
      <c r="H366" s="184">
        <v>4.5199999999999996</v>
      </c>
      <c r="I366" s="184">
        <v>3.03</v>
      </c>
      <c r="J366" s="184">
        <v>3.03</v>
      </c>
      <c r="K366" s="184">
        <v>3.03</v>
      </c>
      <c r="L366" s="184">
        <v>2.5</v>
      </c>
      <c r="M366" s="184">
        <v>2.5</v>
      </c>
      <c r="N366" s="184">
        <v>0.28000000000000003</v>
      </c>
      <c r="P366" s="119">
        <f t="shared" si="5"/>
        <v>3.03</v>
      </c>
    </row>
    <row r="367" spans="2:16" x14ac:dyDescent="0.25">
      <c r="B367" s="184">
        <v>2270003050</v>
      </c>
      <c r="C367" s="184">
        <v>175</v>
      </c>
      <c r="D367" s="184">
        <v>300</v>
      </c>
      <c r="E367" s="184">
        <v>15.45</v>
      </c>
      <c r="F367" s="184">
        <v>9.25</v>
      </c>
      <c r="G367" s="184">
        <v>6.15</v>
      </c>
      <c r="H367" s="184">
        <v>4.41</v>
      </c>
      <c r="I367" s="184">
        <v>3.03</v>
      </c>
      <c r="J367" s="184">
        <v>3.03</v>
      </c>
      <c r="K367" s="184">
        <v>3.03</v>
      </c>
      <c r="L367" s="184">
        <v>2.5</v>
      </c>
      <c r="M367" s="184">
        <v>2.5</v>
      </c>
      <c r="N367" s="184">
        <v>0.28000000000000003</v>
      </c>
      <c r="P367" s="119">
        <f t="shared" si="5"/>
        <v>3.03</v>
      </c>
    </row>
    <row r="368" spans="2:16" x14ac:dyDescent="0.25">
      <c r="B368" s="184">
        <v>2270003050</v>
      </c>
      <c r="C368" s="184">
        <v>300</v>
      </c>
      <c r="D368" s="184">
        <v>600</v>
      </c>
      <c r="E368" s="184">
        <v>15.45</v>
      </c>
      <c r="F368" s="184">
        <v>9.25</v>
      </c>
      <c r="G368" s="184">
        <v>6.64</v>
      </c>
      <c r="H368" s="184">
        <v>4.78</v>
      </c>
      <c r="I368" s="184">
        <v>3.03</v>
      </c>
      <c r="J368" s="184">
        <v>3.03</v>
      </c>
      <c r="K368" s="184">
        <v>3.03</v>
      </c>
      <c r="L368" s="184">
        <v>2.5</v>
      </c>
      <c r="M368" s="184">
        <v>2.5</v>
      </c>
      <c r="N368" s="184">
        <v>0.28000000000000003</v>
      </c>
      <c r="P368" s="119">
        <f t="shared" si="5"/>
        <v>3.03</v>
      </c>
    </row>
    <row r="369" spans="2:16" x14ac:dyDescent="0.25">
      <c r="B369" s="184">
        <v>2270003050</v>
      </c>
      <c r="C369" s="184">
        <v>600</v>
      </c>
      <c r="D369" s="184">
        <v>750</v>
      </c>
      <c r="E369" s="184">
        <v>15.45</v>
      </c>
      <c r="F369" s="184">
        <v>9.25</v>
      </c>
      <c r="G369" s="184">
        <v>6.42</v>
      </c>
      <c r="H369" s="184">
        <v>4.5199999999999996</v>
      </c>
      <c r="I369" s="184">
        <v>3.03</v>
      </c>
      <c r="J369" s="184">
        <v>3.03</v>
      </c>
      <c r="K369" s="184">
        <v>3.03</v>
      </c>
      <c r="L369" s="184">
        <v>2.5</v>
      </c>
      <c r="M369" s="184">
        <v>2.5</v>
      </c>
      <c r="N369" s="184">
        <v>0.28000000000000003</v>
      </c>
      <c r="P369" s="119">
        <f t="shared" si="5"/>
        <v>3.03</v>
      </c>
    </row>
    <row r="370" spans="2:16" x14ac:dyDescent="0.25">
      <c r="B370" s="184">
        <v>2270003050</v>
      </c>
      <c r="C370" s="184">
        <v>750</v>
      </c>
      <c r="D370" s="184">
        <v>9999</v>
      </c>
      <c r="E370" s="184">
        <v>15.45</v>
      </c>
      <c r="F370" s="184">
        <v>9.25</v>
      </c>
      <c r="G370" s="184">
        <v>6.79</v>
      </c>
      <c r="H370" s="184">
        <v>4.5199999999999996</v>
      </c>
      <c r="I370" s="184">
        <v>4.5199999999999996</v>
      </c>
      <c r="J370" s="184">
        <v>4.9800000000000004</v>
      </c>
      <c r="K370" s="184">
        <v>4.9800000000000004</v>
      </c>
      <c r="L370" s="184">
        <v>4.0999999999999996</v>
      </c>
      <c r="M370" s="184">
        <v>2.39</v>
      </c>
      <c r="N370" s="184">
        <v>2.39</v>
      </c>
      <c r="P370" s="119">
        <f t="shared" si="5"/>
        <v>4.75</v>
      </c>
    </row>
    <row r="371" spans="2:16" x14ac:dyDescent="0.25">
      <c r="B371" s="184">
        <v>2270003060</v>
      </c>
      <c r="C371" s="184">
        <v>0</v>
      </c>
      <c r="D371" s="184">
        <v>11</v>
      </c>
      <c r="E371" s="184">
        <v>10</v>
      </c>
      <c r="F371" s="184">
        <v>10</v>
      </c>
      <c r="G371" s="184">
        <v>5.23</v>
      </c>
      <c r="H371" s="184">
        <v>4.3</v>
      </c>
      <c r="I371" s="184">
        <v>4.3</v>
      </c>
      <c r="J371" s="184">
        <v>4.3</v>
      </c>
      <c r="K371" s="184">
        <v>4.3</v>
      </c>
      <c r="L371" s="184">
        <v>4.3</v>
      </c>
      <c r="M371" s="184">
        <v>4.3</v>
      </c>
      <c r="N371" s="184">
        <v>0.28000000000000003</v>
      </c>
      <c r="P371" s="119">
        <f t="shared" si="5"/>
        <v>4.3</v>
      </c>
    </row>
    <row r="372" spans="2:16" x14ac:dyDescent="0.25">
      <c r="B372" s="184">
        <v>2270003060</v>
      </c>
      <c r="C372" s="184">
        <v>11</v>
      </c>
      <c r="D372" s="184">
        <v>16</v>
      </c>
      <c r="E372" s="184">
        <v>8.5</v>
      </c>
      <c r="F372" s="184">
        <v>8.5</v>
      </c>
      <c r="G372" s="184">
        <v>4.4400000000000004</v>
      </c>
      <c r="H372" s="184">
        <v>4.4400000000000004</v>
      </c>
      <c r="I372" s="184">
        <v>4.4400000000000004</v>
      </c>
      <c r="J372" s="184">
        <v>4.4400000000000004</v>
      </c>
      <c r="K372" s="184">
        <v>4.4400000000000004</v>
      </c>
      <c r="L372" s="184">
        <v>4.4400000000000004</v>
      </c>
      <c r="M372" s="184">
        <v>4.4400000000000004</v>
      </c>
      <c r="N372" s="184">
        <v>0.28000000000000003</v>
      </c>
      <c r="P372" s="119">
        <f t="shared" si="5"/>
        <v>4.4400000000000004</v>
      </c>
    </row>
    <row r="373" spans="2:16" x14ac:dyDescent="0.25">
      <c r="B373" s="184">
        <v>2270003060</v>
      </c>
      <c r="C373" s="184">
        <v>16</v>
      </c>
      <c r="D373" s="184">
        <v>25</v>
      </c>
      <c r="E373" s="184">
        <v>8.5</v>
      </c>
      <c r="F373" s="184">
        <v>8.5</v>
      </c>
      <c r="G373" s="184">
        <v>4.4400000000000004</v>
      </c>
      <c r="H373" s="184">
        <v>4.4400000000000004</v>
      </c>
      <c r="I373" s="184">
        <v>4.4400000000000004</v>
      </c>
      <c r="J373" s="184">
        <v>4.4400000000000004</v>
      </c>
      <c r="K373" s="184">
        <v>4.4400000000000004</v>
      </c>
      <c r="L373" s="184">
        <v>4.4400000000000004</v>
      </c>
      <c r="M373" s="184">
        <v>4.4400000000000004</v>
      </c>
      <c r="N373" s="184">
        <v>0.28000000000000003</v>
      </c>
      <c r="P373" s="119">
        <f t="shared" si="5"/>
        <v>4.4400000000000004</v>
      </c>
    </row>
    <row r="374" spans="2:16" x14ac:dyDescent="0.25">
      <c r="B374" s="184">
        <v>2270003060</v>
      </c>
      <c r="C374" s="184">
        <v>25</v>
      </c>
      <c r="D374" s="184">
        <v>50</v>
      </c>
      <c r="E374" s="184">
        <v>6.9</v>
      </c>
      <c r="F374" s="184">
        <v>6.9</v>
      </c>
      <c r="G374" s="184">
        <v>4.7300000000000004</v>
      </c>
      <c r="H374" s="184">
        <v>4.7300000000000004</v>
      </c>
      <c r="I374" s="184">
        <v>4.7300000000000004</v>
      </c>
      <c r="J374" s="184">
        <v>4.7300000000000004</v>
      </c>
      <c r="K374" s="184">
        <v>4.7300000000000004</v>
      </c>
      <c r="L374" s="184">
        <v>4.7300000000000004</v>
      </c>
      <c r="M374" s="184">
        <v>3</v>
      </c>
      <c r="N374" s="184">
        <v>0.28000000000000003</v>
      </c>
      <c r="P374" s="119">
        <f t="shared" si="5"/>
        <v>4.7300000000000004</v>
      </c>
    </row>
    <row r="375" spans="2:16" x14ac:dyDescent="0.25">
      <c r="B375" s="184">
        <v>2270003060</v>
      </c>
      <c r="C375" s="184">
        <v>50</v>
      </c>
      <c r="D375" s="184">
        <v>75</v>
      </c>
      <c r="E375" s="184">
        <v>8</v>
      </c>
      <c r="F375" s="184">
        <v>6.9</v>
      </c>
      <c r="G375" s="184">
        <v>5.6</v>
      </c>
      <c r="H375" s="184">
        <v>4.7</v>
      </c>
      <c r="I375" s="184">
        <v>3</v>
      </c>
      <c r="J375" s="184">
        <v>3</v>
      </c>
      <c r="K375" s="184">
        <v>3</v>
      </c>
      <c r="L375" s="184">
        <v>3</v>
      </c>
      <c r="M375" s="184">
        <v>3</v>
      </c>
      <c r="N375" s="184">
        <v>0.28000000000000003</v>
      </c>
      <c r="P375" s="119">
        <f t="shared" si="5"/>
        <v>3</v>
      </c>
    </row>
    <row r="376" spans="2:16" x14ac:dyDescent="0.25">
      <c r="B376" s="184">
        <v>2270003060</v>
      </c>
      <c r="C376" s="184">
        <v>75</v>
      </c>
      <c r="D376" s="184">
        <v>100</v>
      </c>
      <c r="E376" s="184">
        <v>8</v>
      </c>
      <c r="F376" s="184">
        <v>6.9</v>
      </c>
      <c r="G376" s="184">
        <v>5.6</v>
      </c>
      <c r="H376" s="184">
        <v>4.7</v>
      </c>
      <c r="I376" s="184">
        <v>3</v>
      </c>
      <c r="J376" s="184">
        <v>3</v>
      </c>
      <c r="K376" s="184">
        <v>3</v>
      </c>
      <c r="L376" s="184">
        <v>3</v>
      </c>
      <c r="M376" s="184">
        <v>3</v>
      </c>
      <c r="N376" s="184">
        <v>0.28000000000000003</v>
      </c>
      <c r="P376" s="119">
        <f t="shared" si="5"/>
        <v>3</v>
      </c>
    </row>
    <row r="377" spans="2:16" x14ac:dyDescent="0.25">
      <c r="B377" s="184">
        <v>2270003060</v>
      </c>
      <c r="C377" s="184">
        <v>100</v>
      </c>
      <c r="D377" s="184">
        <v>175</v>
      </c>
      <c r="E377" s="184">
        <v>8</v>
      </c>
      <c r="F377" s="184">
        <v>8.3800000000000008</v>
      </c>
      <c r="G377" s="184">
        <v>5.65</v>
      </c>
      <c r="H377" s="184">
        <v>4.0999999999999996</v>
      </c>
      <c r="I377" s="184">
        <v>2.5</v>
      </c>
      <c r="J377" s="184">
        <v>2.5</v>
      </c>
      <c r="K377" s="184">
        <v>2.5</v>
      </c>
      <c r="L377" s="184">
        <v>2.5</v>
      </c>
      <c r="M377" s="184">
        <v>2.5</v>
      </c>
      <c r="N377" s="184">
        <v>0.28000000000000003</v>
      </c>
      <c r="P377" s="119">
        <f t="shared" si="5"/>
        <v>2.5</v>
      </c>
    </row>
    <row r="378" spans="2:16" x14ac:dyDescent="0.25">
      <c r="B378" s="184">
        <v>2270003060</v>
      </c>
      <c r="C378" s="184">
        <v>175</v>
      </c>
      <c r="D378" s="184">
        <v>300</v>
      </c>
      <c r="E378" s="184">
        <v>8</v>
      </c>
      <c r="F378" s="184">
        <v>8.3800000000000008</v>
      </c>
      <c r="G378" s="184">
        <v>5.58</v>
      </c>
      <c r="H378" s="184">
        <v>4</v>
      </c>
      <c r="I378" s="184">
        <v>2.5</v>
      </c>
      <c r="J378" s="184">
        <v>2.5</v>
      </c>
      <c r="K378" s="184">
        <v>2.5</v>
      </c>
      <c r="L378" s="184">
        <v>2.5</v>
      </c>
      <c r="M378" s="184">
        <v>2.5</v>
      </c>
      <c r="N378" s="184">
        <v>0.28000000000000003</v>
      </c>
      <c r="P378" s="119">
        <f t="shared" si="5"/>
        <v>2.5</v>
      </c>
    </row>
    <row r="379" spans="2:16" x14ac:dyDescent="0.25">
      <c r="B379" s="184">
        <v>2270003060</v>
      </c>
      <c r="C379" s="184">
        <v>300</v>
      </c>
      <c r="D379" s="184">
        <v>600</v>
      </c>
      <c r="E379" s="184">
        <v>8</v>
      </c>
      <c r="F379" s="184">
        <v>8.3800000000000008</v>
      </c>
      <c r="G379" s="184">
        <v>6.02</v>
      </c>
      <c r="H379" s="184">
        <v>4.34</v>
      </c>
      <c r="I379" s="184">
        <v>2.5</v>
      </c>
      <c r="J379" s="184">
        <v>2.5</v>
      </c>
      <c r="K379" s="184">
        <v>2.5</v>
      </c>
      <c r="L379" s="184">
        <v>2.5</v>
      </c>
      <c r="M379" s="184">
        <v>2.5</v>
      </c>
      <c r="N379" s="184">
        <v>0.28000000000000003</v>
      </c>
      <c r="P379" s="119">
        <f t="shared" si="5"/>
        <v>2.5</v>
      </c>
    </row>
    <row r="380" spans="2:16" x14ac:dyDescent="0.25">
      <c r="B380" s="184">
        <v>2270003060</v>
      </c>
      <c r="C380" s="184">
        <v>600</v>
      </c>
      <c r="D380" s="184">
        <v>750</v>
      </c>
      <c r="E380" s="184">
        <v>8</v>
      </c>
      <c r="F380" s="184">
        <v>8.3800000000000008</v>
      </c>
      <c r="G380" s="184">
        <v>5.82</v>
      </c>
      <c r="H380" s="184">
        <v>4.0999999999999996</v>
      </c>
      <c r="I380" s="184">
        <v>2.5</v>
      </c>
      <c r="J380" s="184">
        <v>2.5</v>
      </c>
      <c r="K380" s="184">
        <v>2.5</v>
      </c>
      <c r="L380" s="184">
        <v>2.5</v>
      </c>
      <c r="M380" s="184">
        <v>2.5</v>
      </c>
      <c r="N380" s="184">
        <v>0.28000000000000003</v>
      </c>
      <c r="P380" s="119">
        <f t="shared" si="5"/>
        <v>2.5</v>
      </c>
    </row>
    <row r="381" spans="2:16" x14ac:dyDescent="0.25">
      <c r="B381" s="184">
        <v>2270003060</v>
      </c>
      <c r="C381" s="184">
        <v>750</v>
      </c>
      <c r="D381" s="184">
        <v>9999</v>
      </c>
      <c r="E381" s="184">
        <v>8</v>
      </c>
      <c r="F381" s="184">
        <v>8.3800000000000008</v>
      </c>
      <c r="G381" s="184">
        <v>6.15</v>
      </c>
      <c r="H381" s="184">
        <v>4.0999999999999996</v>
      </c>
      <c r="I381" s="184">
        <v>4.0999999999999996</v>
      </c>
      <c r="J381" s="184">
        <v>4.0999999999999996</v>
      </c>
      <c r="K381" s="184">
        <v>4.0999999999999996</v>
      </c>
      <c r="L381" s="184">
        <v>4.0999999999999996</v>
      </c>
      <c r="M381" s="184">
        <v>2.39</v>
      </c>
      <c r="N381" s="184">
        <v>2.39</v>
      </c>
      <c r="P381" s="119">
        <f t="shared" si="5"/>
        <v>4.0999999999999996</v>
      </c>
    </row>
    <row r="382" spans="2:16" x14ac:dyDescent="0.25">
      <c r="B382" s="184">
        <v>2270003070</v>
      </c>
      <c r="C382" s="184">
        <v>0</v>
      </c>
      <c r="D382" s="184">
        <v>11</v>
      </c>
      <c r="E382" s="184">
        <v>9.48</v>
      </c>
      <c r="F382" s="184">
        <v>9.48</v>
      </c>
      <c r="G382" s="184">
        <v>4.96</v>
      </c>
      <c r="H382" s="184">
        <v>4.07</v>
      </c>
      <c r="I382" s="184">
        <v>4.07</v>
      </c>
      <c r="J382" s="184">
        <v>4.07</v>
      </c>
      <c r="K382" s="184">
        <v>4.3</v>
      </c>
      <c r="L382" s="184">
        <v>4.3</v>
      </c>
      <c r="M382" s="184">
        <v>4.3</v>
      </c>
      <c r="N382" s="184">
        <v>0.28000000000000003</v>
      </c>
      <c r="P382" s="119">
        <f t="shared" si="5"/>
        <v>4.1850000000000005</v>
      </c>
    </row>
    <row r="383" spans="2:16" x14ac:dyDescent="0.25">
      <c r="B383" s="184">
        <v>2270003070</v>
      </c>
      <c r="C383" s="184">
        <v>11</v>
      </c>
      <c r="D383" s="184">
        <v>16</v>
      </c>
      <c r="E383" s="184">
        <v>8.0500000000000007</v>
      </c>
      <c r="F383" s="184">
        <v>8.0500000000000007</v>
      </c>
      <c r="G383" s="184">
        <v>4.21</v>
      </c>
      <c r="H383" s="184">
        <v>4.21</v>
      </c>
      <c r="I383" s="184">
        <v>4.21</v>
      </c>
      <c r="J383" s="184">
        <v>4.21</v>
      </c>
      <c r="K383" s="184">
        <v>4.4400000000000004</v>
      </c>
      <c r="L383" s="184">
        <v>4.4400000000000004</v>
      </c>
      <c r="M383" s="184">
        <v>4.4400000000000004</v>
      </c>
      <c r="N383" s="184">
        <v>0.28000000000000003</v>
      </c>
      <c r="P383" s="119">
        <f t="shared" si="5"/>
        <v>4.3250000000000002</v>
      </c>
    </row>
    <row r="384" spans="2:16" x14ac:dyDescent="0.25">
      <c r="B384" s="184">
        <v>2270003070</v>
      </c>
      <c r="C384" s="184">
        <v>16</v>
      </c>
      <c r="D384" s="184">
        <v>25</v>
      </c>
      <c r="E384" s="184">
        <v>8.0500000000000007</v>
      </c>
      <c r="F384" s="184">
        <v>8.0500000000000007</v>
      </c>
      <c r="G384" s="184">
        <v>4.21</v>
      </c>
      <c r="H384" s="184">
        <v>4.21</v>
      </c>
      <c r="I384" s="184">
        <v>4.21</v>
      </c>
      <c r="J384" s="184">
        <v>4.21</v>
      </c>
      <c r="K384" s="184">
        <v>4.4400000000000004</v>
      </c>
      <c r="L384" s="184">
        <v>4.4400000000000004</v>
      </c>
      <c r="M384" s="184">
        <v>4.4400000000000004</v>
      </c>
      <c r="N384" s="184">
        <v>0.28000000000000003</v>
      </c>
      <c r="P384" s="119">
        <f t="shared" si="5"/>
        <v>4.3250000000000002</v>
      </c>
    </row>
    <row r="385" spans="2:16" x14ac:dyDescent="0.25">
      <c r="B385" s="184">
        <v>2270003070</v>
      </c>
      <c r="C385" s="184">
        <v>25</v>
      </c>
      <c r="D385" s="184">
        <v>50</v>
      </c>
      <c r="E385" s="184">
        <v>6.54</v>
      </c>
      <c r="F385" s="184">
        <v>6.54</v>
      </c>
      <c r="G385" s="184">
        <v>4.4800000000000004</v>
      </c>
      <c r="H385" s="184">
        <v>4.4800000000000004</v>
      </c>
      <c r="I385" s="184">
        <v>4.4800000000000004</v>
      </c>
      <c r="J385" s="184">
        <v>4.4800000000000004</v>
      </c>
      <c r="K385" s="184">
        <v>4.7300000000000004</v>
      </c>
      <c r="L385" s="184">
        <v>4.7300000000000004</v>
      </c>
      <c r="M385" s="184">
        <v>3</v>
      </c>
      <c r="N385" s="184">
        <v>0.28000000000000003</v>
      </c>
      <c r="P385" s="119">
        <f t="shared" si="5"/>
        <v>4.6050000000000004</v>
      </c>
    </row>
    <row r="386" spans="2:16" x14ac:dyDescent="0.25">
      <c r="B386" s="184">
        <v>2270003070</v>
      </c>
      <c r="C386" s="184">
        <v>50</v>
      </c>
      <c r="D386" s="184">
        <v>75</v>
      </c>
      <c r="E386" s="184">
        <v>13.27</v>
      </c>
      <c r="F386" s="184">
        <v>6.54</v>
      </c>
      <c r="G386" s="184">
        <v>5.3</v>
      </c>
      <c r="H386" s="184">
        <v>4.45</v>
      </c>
      <c r="I386" s="184">
        <v>3.13</v>
      </c>
      <c r="J386" s="184">
        <v>3.13</v>
      </c>
      <c r="K386" s="184">
        <v>3</v>
      </c>
      <c r="L386" s="184">
        <v>3</v>
      </c>
      <c r="M386" s="184">
        <v>3</v>
      </c>
      <c r="N386" s="184">
        <v>0.28000000000000003</v>
      </c>
      <c r="P386" s="119">
        <f t="shared" si="5"/>
        <v>3.0649999999999999</v>
      </c>
    </row>
    <row r="387" spans="2:16" x14ac:dyDescent="0.25">
      <c r="B387" s="184">
        <v>2270003070</v>
      </c>
      <c r="C387" s="184">
        <v>75</v>
      </c>
      <c r="D387" s="184">
        <v>100</v>
      </c>
      <c r="E387" s="184">
        <v>13.27</v>
      </c>
      <c r="F387" s="184">
        <v>6.54</v>
      </c>
      <c r="G387" s="184">
        <v>5.3</v>
      </c>
      <c r="H387" s="184">
        <v>4.45</v>
      </c>
      <c r="I387" s="184">
        <v>3.13</v>
      </c>
      <c r="J387" s="184">
        <v>3.13</v>
      </c>
      <c r="K387" s="184">
        <v>3</v>
      </c>
      <c r="L387" s="184">
        <v>3</v>
      </c>
      <c r="M387" s="184">
        <v>3</v>
      </c>
      <c r="N387" s="184">
        <v>0.28000000000000003</v>
      </c>
      <c r="P387" s="119">
        <f t="shared" si="5"/>
        <v>3.0649999999999999</v>
      </c>
    </row>
    <row r="388" spans="2:16" x14ac:dyDescent="0.25">
      <c r="B388" s="184">
        <v>2270003070</v>
      </c>
      <c r="C388" s="184">
        <v>100</v>
      </c>
      <c r="D388" s="184">
        <v>175</v>
      </c>
      <c r="E388" s="184">
        <v>13.27</v>
      </c>
      <c r="F388" s="184">
        <v>7.94</v>
      </c>
      <c r="G388" s="184">
        <v>5.36</v>
      </c>
      <c r="H388" s="184">
        <v>3.88</v>
      </c>
      <c r="I388" s="184">
        <v>2.61</v>
      </c>
      <c r="J388" s="184">
        <v>2.61</v>
      </c>
      <c r="K388" s="184">
        <v>2.61</v>
      </c>
      <c r="L388" s="184">
        <v>2.5</v>
      </c>
      <c r="M388" s="184">
        <v>2.5</v>
      </c>
      <c r="N388" s="184">
        <v>0.28000000000000003</v>
      </c>
      <c r="P388" s="119">
        <f t="shared" si="5"/>
        <v>2.61</v>
      </c>
    </row>
    <row r="389" spans="2:16" x14ac:dyDescent="0.25">
      <c r="B389" s="184">
        <v>2270003070</v>
      </c>
      <c r="C389" s="184">
        <v>175</v>
      </c>
      <c r="D389" s="184">
        <v>300</v>
      </c>
      <c r="E389" s="184">
        <v>13.27</v>
      </c>
      <c r="F389" s="184">
        <v>7.94</v>
      </c>
      <c r="G389" s="184">
        <v>5.28</v>
      </c>
      <c r="H389" s="184">
        <v>3.79</v>
      </c>
      <c r="I389" s="184">
        <v>2.61</v>
      </c>
      <c r="J389" s="184">
        <v>2.61</v>
      </c>
      <c r="K389" s="184">
        <v>2.61</v>
      </c>
      <c r="L389" s="184">
        <v>2.5</v>
      </c>
      <c r="M389" s="184">
        <v>2.5</v>
      </c>
      <c r="N389" s="184">
        <v>0.28000000000000003</v>
      </c>
      <c r="P389" s="119">
        <f t="shared" si="5"/>
        <v>2.61</v>
      </c>
    </row>
    <row r="390" spans="2:16" x14ac:dyDescent="0.25">
      <c r="B390" s="184">
        <v>2270003070</v>
      </c>
      <c r="C390" s="184">
        <v>300</v>
      </c>
      <c r="D390" s="184">
        <v>600</v>
      </c>
      <c r="E390" s="184">
        <v>13.27</v>
      </c>
      <c r="F390" s="184">
        <v>7.94</v>
      </c>
      <c r="G390" s="184">
        <v>5.7</v>
      </c>
      <c r="H390" s="184">
        <v>4.1100000000000003</v>
      </c>
      <c r="I390" s="184">
        <v>2.61</v>
      </c>
      <c r="J390" s="184">
        <v>2.61</v>
      </c>
      <c r="K390" s="184">
        <v>2.61</v>
      </c>
      <c r="L390" s="184">
        <v>2.5</v>
      </c>
      <c r="M390" s="184">
        <v>2.5</v>
      </c>
      <c r="N390" s="184">
        <v>0.28000000000000003</v>
      </c>
      <c r="P390" s="119">
        <f t="shared" si="5"/>
        <v>2.61</v>
      </c>
    </row>
    <row r="391" spans="2:16" x14ac:dyDescent="0.25">
      <c r="B391" s="184">
        <v>2270003070</v>
      </c>
      <c r="C391" s="184">
        <v>600</v>
      </c>
      <c r="D391" s="184">
        <v>750</v>
      </c>
      <c r="E391" s="184">
        <v>13.27</v>
      </c>
      <c r="F391" s="184">
        <v>7.94</v>
      </c>
      <c r="G391" s="184">
        <v>5.52</v>
      </c>
      <c r="H391" s="184">
        <v>3.88</v>
      </c>
      <c r="I391" s="184">
        <v>2.61</v>
      </c>
      <c r="J391" s="184">
        <v>2.61</v>
      </c>
      <c r="K391" s="184">
        <v>2.61</v>
      </c>
      <c r="L391" s="184">
        <v>2.5</v>
      </c>
      <c r="M391" s="184">
        <v>2.5</v>
      </c>
      <c r="N391" s="184">
        <v>0.28000000000000003</v>
      </c>
      <c r="P391" s="119">
        <f t="shared" si="5"/>
        <v>2.61</v>
      </c>
    </row>
    <row r="392" spans="2:16" x14ac:dyDescent="0.25">
      <c r="B392" s="184">
        <v>2270003070</v>
      </c>
      <c r="C392" s="184">
        <v>750</v>
      </c>
      <c r="D392" s="184">
        <v>9999</v>
      </c>
      <c r="E392" s="184">
        <v>13.27</v>
      </c>
      <c r="F392" s="184">
        <v>7.94</v>
      </c>
      <c r="G392" s="184">
        <v>5.83</v>
      </c>
      <c r="H392" s="184">
        <v>3.88</v>
      </c>
      <c r="I392" s="184">
        <v>3.88</v>
      </c>
      <c r="J392" s="184">
        <v>4.2699999999999996</v>
      </c>
      <c r="K392" s="184">
        <v>4.2699999999999996</v>
      </c>
      <c r="L392" s="184">
        <v>4.0999999999999996</v>
      </c>
      <c r="M392" s="184">
        <v>2.39</v>
      </c>
      <c r="N392" s="184">
        <v>2.39</v>
      </c>
      <c r="P392" s="119">
        <f t="shared" si="5"/>
        <v>4.0749999999999993</v>
      </c>
    </row>
    <row r="393" spans="2:16" x14ac:dyDescent="0.25">
      <c r="B393" s="184">
        <v>2270004000</v>
      </c>
      <c r="C393" s="184">
        <v>0</v>
      </c>
      <c r="D393" s="184">
        <v>11</v>
      </c>
      <c r="E393" s="184">
        <v>10</v>
      </c>
      <c r="F393" s="184">
        <v>10</v>
      </c>
      <c r="G393" s="184">
        <v>5.23</v>
      </c>
      <c r="H393" s="184">
        <v>4.3</v>
      </c>
      <c r="I393" s="184">
        <v>4.3</v>
      </c>
      <c r="J393" s="184">
        <v>4.3</v>
      </c>
      <c r="K393" s="184">
        <v>4.3</v>
      </c>
      <c r="L393" s="184">
        <v>4.3</v>
      </c>
      <c r="M393" s="184">
        <v>4.3</v>
      </c>
      <c r="N393" s="184">
        <v>0.28000000000000003</v>
      </c>
      <c r="P393" s="119">
        <f t="shared" ref="P393:P456" si="6">H393*$G$2+I393*$G$3+K393*$G$4</f>
        <v>4.3</v>
      </c>
    </row>
    <row r="394" spans="2:16" x14ac:dyDescent="0.25">
      <c r="B394" s="184">
        <v>2270004000</v>
      </c>
      <c r="C394" s="184">
        <v>11</v>
      </c>
      <c r="D394" s="184">
        <v>16</v>
      </c>
      <c r="E394" s="184">
        <v>8.5</v>
      </c>
      <c r="F394" s="184">
        <v>8.5</v>
      </c>
      <c r="G394" s="184">
        <v>4.4400000000000004</v>
      </c>
      <c r="H394" s="184">
        <v>4.4400000000000004</v>
      </c>
      <c r="I394" s="184">
        <v>4.4400000000000004</v>
      </c>
      <c r="J394" s="184">
        <v>4.4400000000000004</v>
      </c>
      <c r="K394" s="184">
        <v>4.4400000000000004</v>
      </c>
      <c r="L394" s="184">
        <v>4.4400000000000004</v>
      </c>
      <c r="M394" s="184">
        <v>4.4400000000000004</v>
      </c>
      <c r="N394" s="184">
        <v>0.28000000000000003</v>
      </c>
      <c r="P394" s="119">
        <f t="shared" si="6"/>
        <v>4.4400000000000004</v>
      </c>
    </row>
    <row r="395" spans="2:16" x14ac:dyDescent="0.25">
      <c r="B395" s="184">
        <v>2270004000</v>
      </c>
      <c r="C395" s="184">
        <v>16</v>
      </c>
      <c r="D395" s="184">
        <v>25</v>
      </c>
      <c r="E395" s="184">
        <v>8.5</v>
      </c>
      <c r="F395" s="184">
        <v>8.5</v>
      </c>
      <c r="G395" s="184">
        <v>4.4400000000000004</v>
      </c>
      <c r="H395" s="184">
        <v>4.4400000000000004</v>
      </c>
      <c r="I395" s="184">
        <v>4.4400000000000004</v>
      </c>
      <c r="J395" s="184">
        <v>4.4400000000000004</v>
      </c>
      <c r="K395" s="184">
        <v>4.4400000000000004</v>
      </c>
      <c r="L395" s="184">
        <v>4.4400000000000004</v>
      </c>
      <c r="M395" s="184">
        <v>4.4400000000000004</v>
      </c>
      <c r="N395" s="184">
        <v>0.28000000000000003</v>
      </c>
      <c r="P395" s="119">
        <f t="shared" si="6"/>
        <v>4.4400000000000004</v>
      </c>
    </row>
    <row r="396" spans="2:16" x14ac:dyDescent="0.25">
      <c r="B396" s="184">
        <v>2270004000</v>
      </c>
      <c r="C396" s="184">
        <v>25</v>
      </c>
      <c r="D396" s="184">
        <v>50</v>
      </c>
      <c r="E396" s="184">
        <v>6.9</v>
      </c>
      <c r="F396" s="184">
        <v>6.9</v>
      </c>
      <c r="G396" s="184">
        <v>4.7300000000000004</v>
      </c>
      <c r="H396" s="184">
        <v>4.7300000000000004</v>
      </c>
      <c r="I396" s="184">
        <v>4.7300000000000004</v>
      </c>
      <c r="J396" s="184">
        <v>4.7300000000000004</v>
      </c>
      <c r="K396" s="184">
        <v>4.7300000000000004</v>
      </c>
      <c r="L396" s="184">
        <v>4.7300000000000004</v>
      </c>
      <c r="M396" s="184">
        <v>3</v>
      </c>
      <c r="N396" s="184">
        <v>0.28000000000000003</v>
      </c>
      <c r="P396" s="119">
        <f t="shared" si="6"/>
        <v>4.7300000000000004</v>
      </c>
    </row>
    <row r="397" spans="2:16" x14ac:dyDescent="0.25">
      <c r="B397" s="184">
        <v>2270004000</v>
      </c>
      <c r="C397" s="184">
        <v>50</v>
      </c>
      <c r="D397" s="184">
        <v>75</v>
      </c>
      <c r="E397" s="184">
        <v>8</v>
      </c>
      <c r="F397" s="184">
        <v>6.9</v>
      </c>
      <c r="G397" s="184">
        <v>5.6</v>
      </c>
      <c r="H397" s="184">
        <v>4.7</v>
      </c>
      <c r="I397" s="184">
        <v>3</v>
      </c>
      <c r="J397" s="184">
        <v>3</v>
      </c>
      <c r="K397" s="184">
        <v>3</v>
      </c>
      <c r="L397" s="184">
        <v>3</v>
      </c>
      <c r="M397" s="184">
        <v>3</v>
      </c>
      <c r="N397" s="184">
        <v>0.28000000000000003</v>
      </c>
      <c r="P397" s="119">
        <f t="shared" si="6"/>
        <v>3</v>
      </c>
    </row>
    <row r="398" spans="2:16" x14ac:dyDescent="0.25">
      <c r="B398" s="184">
        <v>2270004000</v>
      </c>
      <c r="C398" s="184">
        <v>75</v>
      </c>
      <c r="D398" s="184">
        <v>100</v>
      </c>
      <c r="E398" s="184">
        <v>8</v>
      </c>
      <c r="F398" s="184">
        <v>6.9</v>
      </c>
      <c r="G398" s="184">
        <v>5.6</v>
      </c>
      <c r="H398" s="184">
        <v>4.7</v>
      </c>
      <c r="I398" s="184">
        <v>3</v>
      </c>
      <c r="J398" s="184">
        <v>3</v>
      </c>
      <c r="K398" s="184">
        <v>3</v>
      </c>
      <c r="L398" s="184">
        <v>3</v>
      </c>
      <c r="M398" s="184">
        <v>3</v>
      </c>
      <c r="N398" s="184">
        <v>0.28000000000000003</v>
      </c>
      <c r="P398" s="119">
        <f t="shared" si="6"/>
        <v>3</v>
      </c>
    </row>
    <row r="399" spans="2:16" x14ac:dyDescent="0.25">
      <c r="B399" s="184">
        <v>2270004000</v>
      </c>
      <c r="C399" s="184">
        <v>100</v>
      </c>
      <c r="D399" s="184">
        <v>175</v>
      </c>
      <c r="E399" s="184">
        <v>8</v>
      </c>
      <c r="F399" s="184">
        <v>8.3800000000000008</v>
      </c>
      <c r="G399" s="184">
        <v>5.65</v>
      </c>
      <c r="H399" s="184">
        <v>4.0999999999999996</v>
      </c>
      <c r="I399" s="184">
        <v>2.5</v>
      </c>
      <c r="J399" s="184">
        <v>2.5</v>
      </c>
      <c r="K399" s="184">
        <v>2.5</v>
      </c>
      <c r="L399" s="184">
        <v>2.5</v>
      </c>
      <c r="M399" s="184">
        <v>2.5</v>
      </c>
      <c r="N399" s="184">
        <v>0.28000000000000003</v>
      </c>
      <c r="P399" s="119">
        <f t="shared" si="6"/>
        <v>2.5</v>
      </c>
    </row>
    <row r="400" spans="2:16" x14ac:dyDescent="0.25">
      <c r="B400" s="184">
        <v>2270004000</v>
      </c>
      <c r="C400" s="184">
        <v>175</v>
      </c>
      <c r="D400" s="184">
        <v>300</v>
      </c>
      <c r="E400" s="184">
        <v>8</v>
      </c>
      <c r="F400" s="184">
        <v>8.3800000000000008</v>
      </c>
      <c r="G400" s="184">
        <v>5.58</v>
      </c>
      <c r="H400" s="184">
        <v>4</v>
      </c>
      <c r="I400" s="184">
        <v>2.5</v>
      </c>
      <c r="J400" s="184">
        <v>2.5</v>
      </c>
      <c r="K400" s="184">
        <v>2.5</v>
      </c>
      <c r="L400" s="184">
        <v>2.5</v>
      </c>
      <c r="M400" s="184">
        <v>2.5</v>
      </c>
      <c r="N400" s="184">
        <v>0.28000000000000003</v>
      </c>
      <c r="P400" s="119">
        <f t="shared" si="6"/>
        <v>2.5</v>
      </c>
    </row>
    <row r="401" spans="2:16" x14ac:dyDescent="0.25">
      <c r="B401" s="184">
        <v>2270004000</v>
      </c>
      <c r="C401" s="184">
        <v>300</v>
      </c>
      <c r="D401" s="184">
        <v>600</v>
      </c>
      <c r="E401" s="184">
        <v>8</v>
      </c>
      <c r="F401" s="184">
        <v>8.3800000000000008</v>
      </c>
      <c r="G401" s="184">
        <v>6.02</v>
      </c>
      <c r="H401" s="184">
        <v>4.34</v>
      </c>
      <c r="I401" s="184">
        <v>2.5</v>
      </c>
      <c r="J401" s="184">
        <v>2.5</v>
      </c>
      <c r="K401" s="184">
        <v>2.5</v>
      </c>
      <c r="L401" s="184">
        <v>2.5</v>
      </c>
      <c r="M401" s="184">
        <v>2.5</v>
      </c>
      <c r="N401" s="184">
        <v>0.28000000000000003</v>
      </c>
      <c r="P401" s="119">
        <f t="shared" si="6"/>
        <v>2.5</v>
      </c>
    </row>
    <row r="402" spans="2:16" x14ac:dyDescent="0.25">
      <c r="B402" s="184">
        <v>2270004000</v>
      </c>
      <c r="C402" s="184">
        <v>600</v>
      </c>
      <c r="D402" s="184">
        <v>750</v>
      </c>
      <c r="E402" s="184">
        <v>8</v>
      </c>
      <c r="F402" s="184">
        <v>8.3800000000000008</v>
      </c>
      <c r="G402" s="184">
        <v>5.82</v>
      </c>
      <c r="H402" s="184">
        <v>4.0999999999999996</v>
      </c>
      <c r="I402" s="184">
        <v>2.5</v>
      </c>
      <c r="J402" s="184">
        <v>2.5</v>
      </c>
      <c r="K402" s="184">
        <v>2.5</v>
      </c>
      <c r="L402" s="184">
        <v>2.5</v>
      </c>
      <c r="M402" s="184">
        <v>2.5</v>
      </c>
      <c r="N402" s="184">
        <v>0.28000000000000003</v>
      </c>
      <c r="P402" s="119">
        <f t="shared" si="6"/>
        <v>2.5</v>
      </c>
    </row>
    <row r="403" spans="2:16" x14ac:dyDescent="0.25">
      <c r="B403" s="184">
        <v>2270004000</v>
      </c>
      <c r="C403" s="184">
        <v>750</v>
      </c>
      <c r="D403" s="184">
        <v>9999</v>
      </c>
      <c r="E403" s="184">
        <v>8</v>
      </c>
      <c r="F403" s="184">
        <v>8.3800000000000008</v>
      </c>
      <c r="G403" s="184">
        <v>6.15</v>
      </c>
      <c r="H403" s="184">
        <v>4.0999999999999996</v>
      </c>
      <c r="I403" s="184">
        <v>4.0999999999999996</v>
      </c>
      <c r="J403" s="184">
        <v>4.0999999999999996</v>
      </c>
      <c r="K403" s="184">
        <v>4.0999999999999996</v>
      </c>
      <c r="L403" s="184">
        <v>4.0999999999999996</v>
      </c>
      <c r="M403" s="184">
        <v>2.39</v>
      </c>
      <c r="N403" s="184">
        <v>2.39</v>
      </c>
      <c r="P403" s="119">
        <f t="shared" si="6"/>
        <v>4.0999999999999996</v>
      </c>
    </row>
    <row r="404" spans="2:16" x14ac:dyDescent="0.25">
      <c r="B404" s="185">
        <v>2270004036</v>
      </c>
      <c r="C404" s="185">
        <v>0</v>
      </c>
      <c r="D404" s="185">
        <v>11</v>
      </c>
      <c r="E404" s="185">
        <v>10</v>
      </c>
      <c r="F404" s="185">
        <v>10</v>
      </c>
      <c r="G404" s="185">
        <v>5.2298</v>
      </c>
      <c r="H404" s="185">
        <v>4.3</v>
      </c>
      <c r="I404" s="185">
        <v>4.3</v>
      </c>
      <c r="J404" s="185">
        <v>4.3</v>
      </c>
      <c r="K404" s="185">
        <v>4.3</v>
      </c>
      <c r="L404" s="185">
        <v>4.3</v>
      </c>
      <c r="M404" s="185">
        <v>4.3</v>
      </c>
      <c r="N404" s="185">
        <v>4.3</v>
      </c>
      <c r="P404" s="119">
        <f t="shared" si="6"/>
        <v>4.3</v>
      </c>
    </row>
    <row r="405" spans="2:16" x14ac:dyDescent="0.25">
      <c r="B405" s="185">
        <v>2270004036</v>
      </c>
      <c r="C405" s="185">
        <v>11</v>
      </c>
      <c r="D405" s="185">
        <v>16</v>
      </c>
      <c r="E405" s="185">
        <v>8.5</v>
      </c>
      <c r="F405" s="185">
        <v>8.5</v>
      </c>
      <c r="G405" s="185">
        <v>4.4398999999999997</v>
      </c>
      <c r="H405" s="185">
        <v>4.4398999999999997</v>
      </c>
      <c r="I405" s="185">
        <v>4.4398999999999997</v>
      </c>
      <c r="J405" s="185">
        <v>4.4398999999999997</v>
      </c>
      <c r="K405" s="185">
        <v>4.4398999999999997</v>
      </c>
      <c r="L405" s="185">
        <v>4.4398999999999997</v>
      </c>
      <c r="M405" s="185">
        <v>4.4398999999999997</v>
      </c>
      <c r="N405" s="185">
        <v>4.4398999999999997</v>
      </c>
      <c r="P405" s="119">
        <f t="shared" si="6"/>
        <v>4.4398999999999997</v>
      </c>
    </row>
    <row r="406" spans="2:16" x14ac:dyDescent="0.25">
      <c r="B406" s="185">
        <v>2270004036</v>
      </c>
      <c r="C406" s="185">
        <v>16</v>
      </c>
      <c r="D406" s="185">
        <v>25</v>
      </c>
      <c r="E406" s="185">
        <v>8.5</v>
      </c>
      <c r="F406" s="185">
        <v>8.5</v>
      </c>
      <c r="G406" s="185">
        <v>4.4398999999999997</v>
      </c>
      <c r="H406" s="185">
        <v>4.4398999999999997</v>
      </c>
      <c r="I406" s="185">
        <v>4.4398999999999997</v>
      </c>
      <c r="J406" s="185">
        <v>4.4398999999999997</v>
      </c>
      <c r="K406" s="185">
        <v>4.4398999999999997</v>
      </c>
      <c r="L406" s="185">
        <v>4.4398999999999997</v>
      </c>
      <c r="M406" s="185">
        <v>4.4398999999999997</v>
      </c>
      <c r="N406" s="185">
        <v>4.4398999999999997</v>
      </c>
      <c r="P406" s="119">
        <f t="shared" si="6"/>
        <v>4.4398999999999997</v>
      </c>
    </row>
    <row r="407" spans="2:16" x14ac:dyDescent="0.25">
      <c r="B407" s="185">
        <v>2270004036</v>
      </c>
      <c r="C407" s="185">
        <v>25</v>
      </c>
      <c r="D407" s="185">
        <v>50</v>
      </c>
      <c r="E407" s="185">
        <v>6.9</v>
      </c>
      <c r="F407" s="185">
        <v>6.9</v>
      </c>
      <c r="G407" s="185">
        <v>4.7279</v>
      </c>
      <c r="H407" s="185">
        <v>4.7279</v>
      </c>
      <c r="I407" s="185">
        <v>4.7279</v>
      </c>
      <c r="J407" s="185">
        <v>4.7279</v>
      </c>
      <c r="K407" s="185">
        <v>4.7279</v>
      </c>
      <c r="L407" s="185">
        <v>4.7279</v>
      </c>
      <c r="M407" s="185">
        <v>3</v>
      </c>
      <c r="N407" s="185">
        <v>3</v>
      </c>
      <c r="P407" s="119">
        <f t="shared" si="6"/>
        <v>4.7279</v>
      </c>
    </row>
    <row r="408" spans="2:16" x14ac:dyDescent="0.25">
      <c r="B408" s="185">
        <v>2270004036</v>
      </c>
      <c r="C408" s="185">
        <v>50</v>
      </c>
      <c r="D408" s="185">
        <v>75</v>
      </c>
      <c r="E408" s="185"/>
      <c r="F408" s="185">
        <v>6.9</v>
      </c>
      <c r="G408" s="185">
        <v>5.5987999999999998</v>
      </c>
      <c r="H408" s="185">
        <v>4.7</v>
      </c>
      <c r="I408" s="185">
        <v>4.7</v>
      </c>
      <c r="J408" s="185">
        <v>4.7</v>
      </c>
      <c r="K408" s="185">
        <v>3</v>
      </c>
      <c r="L408" s="185">
        <v>3</v>
      </c>
      <c r="M408" s="185">
        <v>3</v>
      </c>
      <c r="N408" s="185">
        <v>3</v>
      </c>
      <c r="P408" s="119">
        <f t="shared" si="6"/>
        <v>3.85</v>
      </c>
    </row>
    <row r="409" spans="2:16" x14ac:dyDescent="0.25">
      <c r="B409" s="185">
        <v>2270004036</v>
      </c>
      <c r="C409" s="185">
        <v>75</v>
      </c>
      <c r="D409" s="185">
        <v>100</v>
      </c>
      <c r="E409" s="185"/>
      <c r="F409" s="185">
        <v>6.9</v>
      </c>
      <c r="G409" s="185">
        <v>5.5987999999999998</v>
      </c>
      <c r="H409" s="185">
        <v>4.7</v>
      </c>
      <c r="I409" s="185">
        <v>4.7</v>
      </c>
      <c r="J409" s="185">
        <v>4.7</v>
      </c>
      <c r="K409" s="185">
        <v>3</v>
      </c>
      <c r="L409" s="185">
        <v>3</v>
      </c>
      <c r="M409" s="185">
        <v>3</v>
      </c>
      <c r="N409" s="185">
        <v>0.27600000000000002</v>
      </c>
      <c r="P409" s="119">
        <f t="shared" si="6"/>
        <v>3.85</v>
      </c>
    </row>
    <row r="410" spans="2:16" x14ac:dyDescent="0.25">
      <c r="B410" s="185">
        <v>2270004036</v>
      </c>
      <c r="C410" s="185">
        <v>100</v>
      </c>
      <c r="D410" s="185">
        <v>175</v>
      </c>
      <c r="E410" s="185"/>
      <c r="F410" s="185">
        <v>8.3800000000000008</v>
      </c>
      <c r="G410" s="185">
        <v>5.6523000000000003</v>
      </c>
      <c r="H410" s="185">
        <v>4.0999999999999996</v>
      </c>
      <c r="I410" s="185">
        <v>2.5</v>
      </c>
      <c r="J410" s="185">
        <v>2.5</v>
      </c>
      <c r="K410" s="185">
        <v>2.5</v>
      </c>
      <c r="L410" s="185">
        <v>2.5</v>
      </c>
      <c r="M410" s="185">
        <v>2.5</v>
      </c>
      <c r="N410" s="185">
        <v>0.27600000000000002</v>
      </c>
      <c r="P410" s="119">
        <f t="shared" si="6"/>
        <v>2.5</v>
      </c>
    </row>
    <row r="411" spans="2:16" x14ac:dyDescent="0.25">
      <c r="B411" s="185">
        <v>2270004036</v>
      </c>
      <c r="C411" s="185">
        <v>175</v>
      </c>
      <c r="D411" s="185">
        <v>300</v>
      </c>
      <c r="E411" s="185"/>
      <c r="F411" s="185">
        <v>8.3800000000000008</v>
      </c>
      <c r="G411" s="185">
        <v>5.5772000000000004</v>
      </c>
      <c r="H411" s="185">
        <v>4</v>
      </c>
      <c r="I411" s="185">
        <v>2.5</v>
      </c>
      <c r="J411" s="185">
        <v>2.5</v>
      </c>
      <c r="K411" s="185">
        <v>2.5</v>
      </c>
      <c r="L411" s="185">
        <v>2.5</v>
      </c>
      <c r="M411" s="185">
        <v>2.5</v>
      </c>
      <c r="N411" s="185">
        <v>0.27600000000000002</v>
      </c>
      <c r="P411" s="119">
        <f t="shared" si="6"/>
        <v>2.5</v>
      </c>
    </row>
    <row r="412" spans="2:16" x14ac:dyDescent="0.25">
      <c r="B412" s="185">
        <v>2270004036</v>
      </c>
      <c r="C412" s="185">
        <v>300</v>
      </c>
      <c r="D412" s="185">
        <v>600</v>
      </c>
      <c r="E412" s="185"/>
      <c r="F412" s="185">
        <v>8.3800000000000008</v>
      </c>
      <c r="G412" s="185">
        <v>6.0152999999999999</v>
      </c>
      <c r="H412" s="185">
        <v>4.3350999999999997</v>
      </c>
      <c r="I412" s="185">
        <v>2.5</v>
      </c>
      <c r="J412" s="185">
        <v>2.5</v>
      </c>
      <c r="K412" s="185">
        <v>2.5</v>
      </c>
      <c r="L412" s="185">
        <v>2.5</v>
      </c>
      <c r="M412" s="185">
        <v>2.5</v>
      </c>
      <c r="N412" s="185">
        <v>0.27600000000000002</v>
      </c>
      <c r="P412" s="119">
        <f t="shared" si="6"/>
        <v>2.5</v>
      </c>
    </row>
    <row r="413" spans="2:16" x14ac:dyDescent="0.25">
      <c r="B413" s="185">
        <v>2270004036</v>
      </c>
      <c r="C413" s="185">
        <v>600</v>
      </c>
      <c r="D413" s="185">
        <v>750</v>
      </c>
      <c r="E413" s="185"/>
      <c r="F413" s="185">
        <v>8.3800000000000008</v>
      </c>
      <c r="G413" s="185">
        <v>5.8215000000000003</v>
      </c>
      <c r="H413" s="185">
        <v>4.0999999999999996</v>
      </c>
      <c r="I413" s="185">
        <v>2.5</v>
      </c>
      <c r="J413" s="185">
        <v>2.5</v>
      </c>
      <c r="K413" s="185">
        <v>2.5</v>
      </c>
      <c r="L413" s="185">
        <v>2.5</v>
      </c>
      <c r="M413" s="185">
        <v>2.5</v>
      </c>
      <c r="N413" s="185">
        <v>0.27600000000000002</v>
      </c>
      <c r="P413" s="119">
        <f t="shared" si="6"/>
        <v>2.5</v>
      </c>
    </row>
    <row r="414" spans="2:16" x14ac:dyDescent="0.25">
      <c r="B414" s="185">
        <v>2270004036</v>
      </c>
      <c r="C414" s="185">
        <v>750</v>
      </c>
      <c r="D414" s="185">
        <v>9999</v>
      </c>
      <c r="E414" s="185"/>
      <c r="F414" s="185">
        <v>8.3800000000000008</v>
      </c>
      <c r="G414" s="185">
        <v>6.1524999999999999</v>
      </c>
      <c r="H414" s="185">
        <v>4.0999999999999996</v>
      </c>
      <c r="I414" s="185">
        <v>4.0999999999999996</v>
      </c>
      <c r="J414" s="185">
        <v>4.0999999999999996</v>
      </c>
      <c r="K414" s="185">
        <v>2.3919999999999999</v>
      </c>
      <c r="L414" s="185">
        <v>2.3919999999999999</v>
      </c>
      <c r="M414" s="185">
        <v>2.3919999999999999</v>
      </c>
      <c r="N414" s="185">
        <v>2.3919999999999999</v>
      </c>
      <c r="P414" s="119">
        <f t="shared" si="6"/>
        <v>3.2459999999999996</v>
      </c>
    </row>
    <row r="415" spans="2:16" x14ac:dyDescent="0.25">
      <c r="B415" s="185">
        <v>2270004066</v>
      </c>
      <c r="C415" s="185">
        <v>0</v>
      </c>
      <c r="D415" s="185">
        <v>11</v>
      </c>
      <c r="E415" s="185">
        <v>10</v>
      </c>
      <c r="F415" s="185">
        <v>10</v>
      </c>
      <c r="G415" s="185">
        <v>5.2298</v>
      </c>
      <c r="H415" s="185">
        <v>4.3</v>
      </c>
      <c r="I415" s="185">
        <v>4.3</v>
      </c>
      <c r="J415" s="185">
        <v>4.3</v>
      </c>
      <c r="K415" s="185">
        <v>4.3</v>
      </c>
      <c r="L415" s="185">
        <v>4.3</v>
      </c>
      <c r="M415" s="185">
        <v>4.3</v>
      </c>
      <c r="N415" s="185">
        <v>4.3</v>
      </c>
      <c r="P415" s="119">
        <f t="shared" si="6"/>
        <v>4.3</v>
      </c>
    </row>
    <row r="416" spans="2:16" x14ac:dyDescent="0.25">
      <c r="B416" s="185">
        <v>2270004066</v>
      </c>
      <c r="C416" s="185">
        <v>11</v>
      </c>
      <c r="D416" s="185">
        <v>16</v>
      </c>
      <c r="E416" s="185">
        <v>8.5</v>
      </c>
      <c r="F416" s="185">
        <v>8.5</v>
      </c>
      <c r="G416" s="185">
        <v>4.4398999999999997</v>
      </c>
      <c r="H416" s="185">
        <v>4.4398999999999997</v>
      </c>
      <c r="I416" s="185">
        <v>4.4398999999999997</v>
      </c>
      <c r="J416" s="185">
        <v>4.4398999999999997</v>
      </c>
      <c r="K416" s="185">
        <v>4.4398999999999997</v>
      </c>
      <c r="L416" s="185">
        <v>4.4398999999999997</v>
      </c>
      <c r="M416" s="185">
        <v>4.4398999999999997</v>
      </c>
      <c r="N416" s="185">
        <v>4.4398999999999997</v>
      </c>
      <c r="P416" s="119">
        <f t="shared" si="6"/>
        <v>4.4398999999999997</v>
      </c>
    </row>
    <row r="417" spans="2:16" x14ac:dyDescent="0.25">
      <c r="B417" s="185">
        <v>2270004066</v>
      </c>
      <c r="C417" s="185">
        <v>16</v>
      </c>
      <c r="D417" s="185">
        <v>25</v>
      </c>
      <c r="E417" s="185">
        <v>8.5</v>
      </c>
      <c r="F417" s="185">
        <v>8.5</v>
      </c>
      <c r="G417" s="185">
        <v>4.4398999999999997</v>
      </c>
      <c r="H417" s="185">
        <v>4.4398999999999997</v>
      </c>
      <c r="I417" s="185">
        <v>4.4398999999999997</v>
      </c>
      <c r="J417" s="185">
        <v>4.4398999999999997</v>
      </c>
      <c r="K417" s="185">
        <v>4.4398999999999997</v>
      </c>
      <c r="L417" s="185">
        <v>4.4398999999999997</v>
      </c>
      <c r="M417" s="185">
        <v>4.4398999999999997</v>
      </c>
      <c r="N417" s="185">
        <v>4.4398999999999997</v>
      </c>
      <c r="P417" s="119">
        <f t="shared" si="6"/>
        <v>4.4398999999999997</v>
      </c>
    </row>
    <row r="418" spans="2:16" x14ac:dyDescent="0.25">
      <c r="B418" s="185">
        <v>2270004066</v>
      </c>
      <c r="C418" s="185">
        <v>25</v>
      </c>
      <c r="D418" s="185">
        <v>50</v>
      </c>
      <c r="E418" s="185">
        <v>6.9</v>
      </c>
      <c r="F418" s="185">
        <v>6.9</v>
      </c>
      <c r="G418" s="185">
        <v>4.7279</v>
      </c>
      <c r="H418" s="185">
        <v>4.7279</v>
      </c>
      <c r="I418" s="185">
        <v>4.7279</v>
      </c>
      <c r="J418" s="185">
        <v>4.7279</v>
      </c>
      <c r="K418" s="185">
        <v>4.7279</v>
      </c>
      <c r="L418" s="185">
        <v>4.7279</v>
      </c>
      <c r="M418" s="185">
        <v>3</v>
      </c>
      <c r="N418" s="185">
        <v>3</v>
      </c>
      <c r="P418" s="119">
        <f t="shared" si="6"/>
        <v>4.7279</v>
      </c>
    </row>
    <row r="419" spans="2:16" x14ac:dyDescent="0.25">
      <c r="B419" s="185">
        <v>2270004066</v>
      </c>
      <c r="C419" s="185">
        <v>50</v>
      </c>
      <c r="D419" s="185">
        <v>75</v>
      </c>
      <c r="E419" s="185"/>
      <c r="F419" s="185">
        <v>6.9</v>
      </c>
      <c r="G419" s="185">
        <v>5.5987999999999998</v>
      </c>
      <c r="H419" s="185">
        <v>4.7</v>
      </c>
      <c r="I419" s="185">
        <v>4.7</v>
      </c>
      <c r="J419" s="185">
        <v>4.7</v>
      </c>
      <c r="K419" s="185">
        <v>3</v>
      </c>
      <c r="L419" s="185">
        <v>3</v>
      </c>
      <c r="M419" s="185">
        <v>3</v>
      </c>
      <c r="N419" s="185">
        <v>3</v>
      </c>
      <c r="P419" s="119">
        <f t="shared" si="6"/>
        <v>3.85</v>
      </c>
    </row>
    <row r="420" spans="2:16" x14ac:dyDescent="0.25">
      <c r="B420" s="185">
        <v>2270004066</v>
      </c>
      <c r="C420" s="185">
        <v>75</v>
      </c>
      <c r="D420" s="185">
        <v>100</v>
      </c>
      <c r="E420" s="185"/>
      <c r="F420" s="185">
        <v>6.9</v>
      </c>
      <c r="G420" s="185">
        <v>5.5987999999999998</v>
      </c>
      <c r="H420" s="185">
        <v>4.7</v>
      </c>
      <c r="I420" s="185">
        <v>4.7</v>
      </c>
      <c r="J420" s="185">
        <v>4.7</v>
      </c>
      <c r="K420" s="185">
        <v>3</v>
      </c>
      <c r="L420" s="185">
        <v>3</v>
      </c>
      <c r="M420" s="185">
        <v>3</v>
      </c>
      <c r="N420" s="185">
        <v>0.27600000000000002</v>
      </c>
      <c r="P420" s="119">
        <f t="shared" si="6"/>
        <v>3.85</v>
      </c>
    </row>
    <row r="421" spans="2:16" x14ac:dyDescent="0.25">
      <c r="B421" s="185">
        <v>2270004066</v>
      </c>
      <c r="C421" s="185">
        <v>100</v>
      </c>
      <c r="D421" s="185">
        <v>175</v>
      </c>
      <c r="E421" s="185"/>
      <c r="F421" s="185">
        <v>8.3800000000000008</v>
      </c>
      <c r="G421" s="185">
        <v>5.6523000000000003</v>
      </c>
      <c r="H421" s="185">
        <v>4.0999999999999996</v>
      </c>
      <c r="I421" s="185">
        <v>2.5</v>
      </c>
      <c r="J421" s="185">
        <v>2.5</v>
      </c>
      <c r="K421" s="185">
        <v>2.5</v>
      </c>
      <c r="L421" s="185">
        <v>2.5</v>
      </c>
      <c r="M421" s="185">
        <v>2.5</v>
      </c>
      <c r="N421" s="185">
        <v>0.27600000000000002</v>
      </c>
      <c r="P421" s="119">
        <f t="shared" si="6"/>
        <v>2.5</v>
      </c>
    </row>
    <row r="422" spans="2:16" x14ac:dyDescent="0.25">
      <c r="B422" s="185">
        <v>2270004066</v>
      </c>
      <c r="C422" s="185">
        <v>175</v>
      </c>
      <c r="D422" s="185">
        <v>300</v>
      </c>
      <c r="E422" s="185"/>
      <c r="F422" s="185">
        <v>8.3800000000000008</v>
      </c>
      <c r="G422" s="185">
        <v>5.5772000000000004</v>
      </c>
      <c r="H422" s="185">
        <v>4</v>
      </c>
      <c r="I422" s="185">
        <v>2.5</v>
      </c>
      <c r="J422" s="185">
        <v>2.5</v>
      </c>
      <c r="K422" s="185">
        <v>2.5</v>
      </c>
      <c r="L422" s="185">
        <v>2.5</v>
      </c>
      <c r="M422" s="185">
        <v>2.5</v>
      </c>
      <c r="N422" s="185">
        <v>0.27600000000000002</v>
      </c>
      <c r="P422" s="119">
        <f t="shared" si="6"/>
        <v>2.5</v>
      </c>
    </row>
    <row r="423" spans="2:16" x14ac:dyDescent="0.25">
      <c r="B423" s="185">
        <v>2270004066</v>
      </c>
      <c r="C423" s="185">
        <v>300</v>
      </c>
      <c r="D423" s="185">
        <v>600</v>
      </c>
      <c r="E423" s="185"/>
      <c r="F423" s="185">
        <v>8.3800000000000008</v>
      </c>
      <c r="G423" s="185">
        <v>6.0152999999999999</v>
      </c>
      <c r="H423" s="185">
        <v>4.3350999999999997</v>
      </c>
      <c r="I423" s="185">
        <v>2.5</v>
      </c>
      <c r="J423" s="185">
        <v>2.5</v>
      </c>
      <c r="K423" s="185">
        <v>2.5</v>
      </c>
      <c r="L423" s="185">
        <v>2.5</v>
      </c>
      <c r="M423" s="185">
        <v>2.5</v>
      </c>
      <c r="N423" s="185">
        <v>0.27600000000000002</v>
      </c>
      <c r="P423" s="119">
        <f t="shared" si="6"/>
        <v>2.5</v>
      </c>
    </row>
    <row r="424" spans="2:16" x14ac:dyDescent="0.25">
      <c r="B424" s="185">
        <v>2270004066</v>
      </c>
      <c r="C424" s="185">
        <v>600</v>
      </c>
      <c r="D424" s="185">
        <v>750</v>
      </c>
      <c r="E424" s="185"/>
      <c r="F424" s="185">
        <v>8.3800000000000008</v>
      </c>
      <c r="G424" s="185">
        <v>5.8215000000000003</v>
      </c>
      <c r="H424" s="185">
        <v>4.0999999999999996</v>
      </c>
      <c r="I424" s="185">
        <v>2.5</v>
      </c>
      <c r="J424" s="185">
        <v>2.5</v>
      </c>
      <c r="K424" s="185">
        <v>2.5</v>
      </c>
      <c r="L424" s="185">
        <v>2.5</v>
      </c>
      <c r="M424" s="185">
        <v>2.5</v>
      </c>
      <c r="N424" s="185">
        <v>0.27600000000000002</v>
      </c>
      <c r="P424" s="119">
        <f t="shared" si="6"/>
        <v>2.5</v>
      </c>
    </row>
    <row r="425" spans="2:16" x14ac:dyDescent="0.25">
      <c r="B425" s="185">
        <v>2270004066</v>
      </c>
      <c r="C425" s="185">
        <v>750</v>
      </c>
      <c r="D425" s="185">
        <v>9999</v>
      </c>
      <c r="E425" s="185"/>
      <c r="F425" s="185">
        <v>8.3800000000000008</v>
      </c>
      <c r="G425" s="185">
        <v>6.1524999999999999</v>
      </c>
      <c r="H425" s="185">
        <v>4.0999999999999996</v>
      </c>
      <c r="I425" s="185">
        <v>4.0999999999999996</v>
      </c>
      <c r="J425" s="185">
        <v>4.0999999999999996</v>
      </c>
      <c r="K425" s="185">
        <v>2.3919999999999999</v>
      </c>
      <c r="L425" s="185">
        <v>2.3919999999999999</v>
      </c>
      <c r="M425" s="185">
        <v>2.3919999999999999</v>
      </c>
      <c r="N425" s="185">
        <v>2.3919999999999999</v>
      </c>
      <c r="P425" s="119">
        <f t="shared" si="6"/>
        <v>3.2459999999999996</v>
      </c>
    </row>
    <row r="426" spans="2:16" x14ac:dyDescent="0.25">
      <c r="B426" s="184">
        <v>2270005010</v>
      </c>
      <c r="C426" s="184">
        <v>0</v>
      </c>
      <c r="D426" s="184">
        <v>11</v>
      </c>
      <c r="E426" s="184">
        <v>9.48</v>
      </c>
      <c r="F426" s="184">
        <v>9.48</v>
      </c>
      <c r="G426" s="184">
        <v>4.96</v>
      </c>
      <c r="H426" s="184">
        <v>4.07</v>
      </c>
      <c r="I426" s="184">
        <v>4.07</v>
      </c>
      <c r="J426" s="184">
        <v>4.07</v>
      </c>
      <c r="K426" s="184">
        <v>4.3</v>
      </c>
      <c r="L426" s="184">
        <v>4.3</v>
      </c>
      <c r="M426" s="184">
        <v>4.3</v>
      </c>
      <c r="N426" s="184">
        <v>0.28000000000000003</v>
      </c>
      <c r="P426" s="119">
        <f t="shared" si="6"/>
        <v>4.1850000000000005</v>
      </c>
    </row>
    <row r="427" spans="2:16" x14ac:dyDescent="0.25">
      <c r="B427" s="184">
        <v>2270005010</v>
      </c>
      <c r="C427" s="184">
        <v>11</v>
      </c>
      <c r="D427" s="184">
        <v>16</v>
      </c>
      <c r="E427" s="184">
        <v>8.0500000000000007</v>
      </c>
      <c r="F427" s="184">
        <v>8.0500000000000007</v>
      </c>
      <c r="G427" s="184">
        <v>4.21</v>
      </c>
      <c r="H427" s="184">
        <v>4.21</v>
      </c>
      <c r="I427" s="184">
        <v>4.21</v>
      </c>
      <c r="J427" s="184">
        <v>4.21</v>
      </c>
      <c r="K427" s="184">
        <v>4.4400000000000004</v>
      </c>
      <c r="L427" s="184">
        <v>4.4400000000000004</v>
      </c>
      <c r="M427" s="184">
        <v>4.4400000000000004</v>
      </c>
      <c r="N427" s="184">
        <v>0.28000000000000003</v>
      </c>
      <c r="P427" s="119">
        <f t="shared" si="6"/>
        <v>4.3250000000000002</v>
      </c>
    </row>
    <row r="428" spans="2:16" x14ac:dyDescent="0.25">
      <c r="B428" s="184">
        <v>2270005010</v>
      </c>
      <c r="C428" s="184">
        <v>16</v>
      </c>
      <c r="D428" s="184">
        <v>25</v>
      </c>
      <c r="E428" s="184">
        <v>8.0500000000000007</v>
      </c>
      <c r="F428" s="184">
        <v>8.0500000000000007</v>
      </c>
      <c r="G428" s="184">
        <v>4.21</v>
      </c>
      <c r="H428" s="184">
        <v>4.21</v>
      </c>
      <c r="I428" s="184">
        <v>4.21</v>
      </c>
      <c r="J428" s="184">
        <v>4.21</v>
      </c>
      <c r="K428" s="184">
        <v>4.4400000000000004</v>
      </c>
      <c r="L428" s="184">
        <v>4.4400000000000004</v>
      </c>
      <c r="M428" s="184">
        <v>4.4400000000000004</v>
      </c>
      <c r="N428" s="184">
        <v>0.28000000000000003</v>
      </c>
      <c r="P428" s="119">
        <f t="shared" si="6"/>
        <v>4.3250000000000002</v>
      </c>
    </row>
    <row r="429" spans="2:16" x14ac:dyDescent="0.25">
      <c r="B429" s="184">
        <v>2270005010</v>
      </c>
      <c r="C429" s="184">
        <v>25</v>
      </c>
      <c r="D429" s="184">
        <v>50</v>
      </c>
      <c r="E429" s="184">
        <v>6.54</v>
      </c>
      <c r="F429" s="184">
        <v>6.54</v>
      </c>
      <c r="G429" s="184">
        <v>4.4800000000000004</v>
      </c>
      <c r="H429" s="184">
        <v>4.4800000000000004</v>
      </c>
      <c r="I429" s="184">
        <v>4.4800000000000004</v>
      </c>
      <c r="J429" s="184">
        <v>4.4800000000000004</v>
      </c>
      <c r="K429" s="184">
        <v>4.7300000000000004</v>
      </c>
      <c r="L429" s="184">
        <v>4.7300000000000004</v>
      </c>
      <c r="M429" s="184">
        <v>3</v>
      </c>
      <c r="N429" s="184">
        <v>0.28000000000000003</v>
      </c>
      <c r="P429" s="119">
        <f t="shared" si="6"/>
        <v>4.6050000000000004</v>
      </c>
    </row>
    <row r="430" spans="2:16" x14ac:dyDescent="0.25">
      <c r="B430" s="184">
        <v>2270005010</v>
      </c>
      <c r="C430" s="184">
        <v>50</v>
      </c>
      <c r="D430" s="184">
        <v>75</v>
      </c>
      <c r="E430" s="184">
        <v>10.62</v>
      </c>
      <c r="F430" s="184">
        <v>6.54</v>
      </c>
      <c r="G430" s="184">
        <v>5.3</v>
      </c>
      <c r="H430" s="184">
        <v>4.45</v>
      </c>
      <c r="I430" s="184">
        <v>3.13</v>
      </c>
      <c r="J430" s="184">
        <v>3.13</v>
      </c>
      <c r="K430" s="184">
        <v>3</v>
      </c>
      <c r="L430" s="184">
        <v>3</v>
      </c>
      <c r="M430" s="184">
        <v>3</v>
      </c>
      <c r="N430" s="184">
        <v>0.28000000000000003</v>
      </c>
      <c r="P430" s="119">
        <f t="shared" si="6"/>
        <v>3.0649999999999999</v>
      </c>
    </row>
    <row r="431" spans="2:16" x14ac:dyDescent="0.25">
      <c r="B431" s="184">
        <v>2270005010</v>
      </c>
      <c r="C431" s="184">
        <v>75</v>
      </c>
      <c r="D431" s="184">
        <v>100</v>
      </c>
      <c r="E431" s="184">
        <v>10.62</v>
      </c>
      <c r="F431" s="184">
        <v>6.54</v>
      </c>
      <c r="G431" s="184">
        <v>5.3</v>
      </c>
      <c r="H431" s="184">
        <v>4.45</v>
      </c>
      <c r="I431" s="184">
        <v>3.13</v>
      </c>
      <c r="J431" s="184">
        <v>3.13</v>
      </c>
      <c r="K431" s="184">
        <v>3</v>
      </c>
      <c r="L431" s="184">
        <v>3</v>
      </c>
      <c r="M431" s="184">
        <v>3</v>
      </c>
      <c r="N431" s="184">
        <v>0.28000000000000003</v>
      </c>
      <c r="P431" s="119">
        <f t="shared" si="6"/>
        <v>3.0649999999999999</v>
      </c>
    </row>
    <row r="432" spans="2:16" x14ac:dyDescent="0.25">
      <c r="B432" s="184">
        <v>2270005010</v>
      </c>
      <c r="C432" s="184">
        <v>100</v>
      </c>
      <c r="D432" s="184">
        <v>175</v>
      </c>
      <c r="E432" s="184">
        <v>10.62</v>
      </c>
      <c r="F432" s="184">
        <v>7.94</v>
      </c>
      <c r="G432" s="184">
        <v>5.36</v>
      </c>
      <c r="H432" s="184">
        <v>3.88</v>
      </c>
      <c r="I432" s="184">
        <v>2.61</v>
      </c>
      <c r="J432" s="184">
        <v>2.61</v>
      </c>
      <c r="K432" s="184">
        <v>2.61</v>
      </c>
      <c r="L432" s="184">
        <v>2.5</v>
      </c>
      <c r="M432" s="184">
        <v>2.5</v>
      </c>
      <c r="N432" s="184">
        <v>0.28000000000000003</v>
      </c>
      <c r="P432" s="119">
        <f t="shared" si="6"/>
        <v>2.61</v>
      </c>
    </row>
    <row r="433" spans="2:16" x14ac:dyDescent="0.25">
      <c r="B433" s="184">
        <v>2270005010</v>
      </c>
      <c r="C433" s="184">
        <v>175</v>
      </c>
      <c r="D433" s="184">
        <v>300</v>
      </c>
      <c r="E433" s="184">
        <v>10.62</v>
      </c>
      <c r="F433" s="184">
        <v>7.94</v>
      </c>
      <c r="G433" s="184">
        <v>5.28</v>
      </c>
      <c r="H433" s="184">
        <v>3.79</v>
      </c>
      <c r="I433" s="184">
        <v>2.61</v>
      </c>
      <c r="J433" s="184">
        <v>2.61</v>
      </c>
      <c r="K433" s="184">
        <v>2.61</v>
      </c>
      <c r="L433" s="184">
        <v>2.5</v>
      </c>
      <c r="M433" s="184">
        <v>2.5</v>
      </c>
      <c r="N433" s="184">
        <v>0.28000000000000003</v>
      </c>
      <c r="P433" s="119">
        <f t="shared" si="6"/>
        <v>2.61</v>
      </c>
    </row>
    <row r="434" spans="2:16" x14ac:dyDescent="0.25">
      <c r="B434" s="184">
        <v>2270005010</v>
      </c>
      <c r="C434" s="184">
        <v>300</v>
      </c>
      <c r="D434" s="184">
        <v>600</v>
      </c>
      <c r="E434" s="184">
        <v>10.62</v>
      </c>
      <c r="F434" s="184">
        <v>7.94</v>
      </c>
      <c r="G434" s="184">
        <v>5.7</v>
      </c>
      <c r="H434" s="184">
        <v>4.1100000000000003</v>
      </c>
      <c r="I434" s="184">
        <v>2.61</v>
      </c>
      <c r="J434" s="184">
        <v>2.61</v>
      </c>
      <c r="K434" s="184">
        <v>2.61</v>
      </c>
      <c r="L434" s="184">
        <v>2.5</v>
      </c>
      <c r="M434" s="184">
        <v>2.5</v>
      </c>
      <c r="N434" s="184">
        <v>0.28000000000000003</v>
      </c>
      <c r="P434" s="119">
        <f t="shared" si="6"/>
        <v>2.61</v>
      </c>
    </row>
    <row r="435" spans="2:16" x14ac:dyDescent="0.25">
      <c r="B435" s="184">
        <v>2270005010</v>
      </c>
      <c r="C435" s="184">
        <v>600</v>
      </c>
      <c r="D435" s="184">
        <v>750</v>
      </c>
      <c r="E435" s="184">
        <v>10.62</v>
      </c>
      <c r="F435" s="184">
        <v>7.94</v>
      </c>
      <c r="G435" s="184">
        <v>5.52</v>
      </c>
      <c r="H435" s="184">
        <v>3.88</v>
      </c>
      <c r="I435" s="184">
        <v>2.61</v>
      </c>
      <c r="J435" s="184">
        <v>2.61</v>
      </c>
      <c r="K435" s="184">
        <v>2.61</v>
      </c>
      <c r="L435" s="184">
        <v>2.5</v>
      </c>
      <c r="M435" s="184">
        <v>2.5</v>
      </c>
      <c r="N435" s="184">
        <v>0.28000000000000003</v>
      </c>
      <c r="P435" s="119">
        <f t="shared" si="6"/>
        <v>2.61</v>
      </c>
    </row>
    <row r="436" spans="2:16" x14ac:dyDescent="0.25">
      <c r="B436" s="184">
        <v>2270005010</v>
      </c>
      <c r="C436" s="184">
        <v>750</v>
      </c>
      <c r="D436" s="184">
        <v>9999</v>
      </c>
      <c r="E436" s="184">
        <v>10.62</v>
      </c>
      <c r="F436" s="184">
        <v>7.94</v>
      </c>
      <c r="G436" s="184">
        <v>5.83</v>
      </c>
      <c r="H436" s="184">
        <v>3.88</v>
      </c>
      <c r="I436" s="184">
        <v>3.88</v>
      </c>
      <c r="J436" s="184">
        <v>4.2699999999999996</v>
      </c>
      <c r="K436" s="184">
        <v>4.2699999999999996</v>
      </c>
      <c r="L436" s="184">
        <v>4.0999999999999996</v>
      </c>
      <c r="M436" s="184">
        <v>2.39</v>
      </c>
      <c r="N436" s="184">
        <v>2.39</v>
      </c>
      <c r="P436" s="119">
        <f t="shared" si="6"/>
        <v>4.0749999999999993</v>
      </c>
    </row>
    <row r="437" spans="2:16" x14ac:dyDescent="0.25">
      <c r="B437" s="184">
        <v>2270005015</v>
      </c>
      <c r="C437" s="184">
        <v>0</v>
      </c>
      <c r="D437" s="184">
        <v>11</v>
      </c>
      <c r="E437" s="184">
        <v>9.48</v>
      </c>
      <c r="F437" s="184">
        <v>9.48</v>
      </c>
      <c r="G437" s="184">
        <v>4.96</v>
      </c>
      <c r="H437" s="184">
        <v>4.07</v>
      </c>
      <c r="I437" s="184">
        <v>4.07</v>
      </c>
      <c r="J437" s="184">
        <v>4.07</v>
      </c>
      <c r="K437" s="184">
        <v>4.3</v>
      </c>
      <c r="L437" s="184">
        <v>4.3</v>
      </c>
      <c r="M437" s="184">
        <v>4.3</v>
      </c>
      <c r="N437" s="184">
        <v>0.28000000000000003</v>
      </c>
      <c r="P437" s="119">
        <f t="shared" si="6"/>
        <v>4.1850000000000005</v>
      </c>
    </row>
    <row r="438" spans="2:16" x14ac:dyDescent="0.25">
      <c r="B438" s="184">
        <v>2270005015</v>
      </c>
      <c r="C438" s="184">
        <v>11</v>
      </c>
      <c r="D438" s="184">
        <v>16</v>
      </c>
      <c r="E438" s="184">
        <v>8.0500000000000007</v>
      </c>
      <c r="F438" s="184">
        <v>8.0500000000000007</v>
      </c>
      <c r="G438" s="184">
        <v>4.21</v>
      </c>
      <c r="H438" s="184">
        <v>4.21</v>
      </c>
      <c r="I438" s="184">
        <v>4.21</v>
      </c>
      <c r="J438" s="184">
        <v>4.21</v>
      </c>
      <c r="K438" s="184">
        <v>4.4400000000000004</v>
      </c>
      <c r="L438" s="184">
        <v>4.4400000000000004</v>
      </c>
      <c r="M438" s="184">
        <v>4.4400000000000004</v>
      </c>
      <c r="N438" s="184">
        <v>0.28000000000000003</v>
      </c>
      <c r="P438" s="119">
        <f t="shared" si="6"/>
        <v>4.3250000000000002</v>
      </c>
    </row>
    <row r="439" spans="2:16" x14ac:dyDescent="0.25">
      <c r="B439" s="184">
        <v>2270005015</v>
      </c>
      <c r="C439" s="184">
        <v>16</v>
      </c>
      <c r="D439" s="184">
        <v>25</v>
      </c>
      <c r="E439" s="184">
        <v>8.0500000000000007</v>
      </c>
      <c r="F439" s="184">
        <v>8.0500000000000007</v>
      </c>
      <c r="G439" s="184">
        <v>4.21</v>
      </c>
      <c r="H439" s="184">
        <v>4.21</v>
      </c>
      <c r="I439" s="184">
        <v>4.21</v>
      </c>
      <c r="J439" s="184">
        <v>4.21</v>
      </c>
      <c r="K439" s="184">
        <v>4.4400000000000004</v>
      </c>
      <c r="L439" s="184">
        <v>4.4400000000000004</v>
      </c>
      <c r="M439" s="184">
        <v>4.4400000000000004</v>
      </c>
      <c r="N439" s="184">
        <v>0.28000000000000003</v>
      </c>
      <c r="P439" s="119">
        <f t="shared" si="6"/>
        <v>4.3250000000000002</v>
      </c>
    </row>
    <row r="440" spans="2:16" x14ac:dyDescent="0.25">
      <c r="B440" s="184">
        <v>2270005015</v>
      </c>
      <c r="C440" s="184">
        <v>25</v>
      </c>
      <c r="D440" s="184">
        <v>50</v>
      </c>
      <c r="E440" s="184">
        <v>6.54</v>
      </c>
      <c r="F440" s="184">
        <v>6.54</v>
      </c>
      <c r="G440" s="184">
        <v>4.4800000000000004</v>
      </c>
      <c r="H440" s="184">
        <v>4.4800000000000004</v>
      </c>
      <c r="I440" s="184">
        <v>4.4800000000000004</v>
      </c>
      <c r="J440" s="184">
        <v>4.4800000000000004</v>
      </c>
      <c r="K440" s="184">
        <v>4.7300000000000004</v>
      </c>
      <c r="L440" s="184">
        <v>4.7300000000000004</v>
      </c>
      <c r="M440" s="184">
        <v>3</v>
      </c>
      <c r="N440" s="184">
        <v>0.28000000000000003</v>
      </c>
      <c r="P440" s="119">
        <f t="shared" si="6"/>
        <v>4.6050000000000004</v>
      </c>
    </row>
    <row r="441" spans="2:16" x14ac:dyDescent="0.25">
      <c r="B441" s="184">
        <v>2270005015</v>
      </c>
      <c r="C441" s="184">
        <v>50</v>
      </c>
      <c r="D441" s="184">
        <v>75</v>
      </c>
      <c r="E441" s="184">
        <v>10.62</v>
      </c>
      <c r="F441" s="184">
        <v>6.54</v>
      </c>
      <c r="G441" s="184">
        <v>5.3</v>
      </c>
      <c r="H441" s="184">
        <v>4.45</v>
      </c>
      <c r="I441" s="184">
        <v>3.13</v>
      </c>
      <c r="J441" s="184">
        <v>3.13</v>
      </c>
      <c r="K441" s="184">
        <v>3</v>
      </c>
      <c r="L441" s="184">
        <v>3</v>
      </c>
      <c r="M441" s="184">
        <v>3</v>
      </c>
      <c r="N441" s="184">
        <v>0.28000000000000003</v>
      </c>
      <c r="P441" s="119">
        <f t="shared" si="6"/>
        <v>3.0649999999999999</v>
      </c>
    </row>
    <row r="442" spans="2:16" x14ac:dyDescent="0.25">
      <c r="B442" s="184">
        <v>2270005015</v>
      </c>
      <c r="C442" s="184">
        <v>75</v>
      </c>
      <c r="D442" s="184">
        <v>100</v>
      </c>
      <c r="E442" s="184">
        <v>10.62</v>
      </c>
      <c r="F442" s="184">
        <v>6.54</v>
      </c>
      <c r="G442" s="184">
        <v>5.3</v>
      </c>
      <c r="H442" s="184">
        <v>4.45</v>
      </c>
      <c r="I442" s="184">
        <v>3.13</v>
      </c>
      <c r="J442" s="184">
        <v>3.13</v>
      </c>
      <c r="K442" s="184">
        <v>3</v>
      </c>
      <c r="L442" s="184">
        <v>3</v>
      </c>
      <c r="M442" s="184">
        <v>3</v>
      </c>
      <c r="N442" s="184">
        <v>0.28000000000000003</v>
      </c>
      <c r="P442" s="119">
        <f t="shared" si="6"/>
        <v>3.0649999999999999</v>
      </c>
    </row>
    <row r="443" spans="2:16" x14ac:dyDescent="0.25">
      <c r="B443" s="184">
        <v>2270005015</v>
      </c>
      <c r="C443" s="184">
        <v>100</v>
      </c>
      <c r="D443" s="184">
        <v>175</v>
      </c>
      <c r="E443" s="184">
        <v>10.62</v>
      </c>
      <c r="F443" s="184">
        <v>7.94</v>
      </c>
      <c r="G443" s="184">
        <v>5.36</v>
      </c>
      <c r="H443" s="184">
        <v>3.88</v>
      </c>
      <c r="I443" s="184">
        <v>2.61</v>
      </c>
      <c r="J443" s="184">
        <v>2.61</v>
      </c>
      <c r="K443" s="184">
        <v>2.61</v>
      </c>
      <c r="L443" s="184">
        <v>2.5</v>
      </c>
      <c r="M443" s="184">
        <v>2.5</v>
      </c>
      <c r="N443" s="184">
        <v>0.28000000000000003</v>
      </c>
      <c r="P443" s="119">
        <f t="shared" si="6"/>
        <v>2.61</v>
      </c>
    </row>
    <row r="444" spans="2:16" x14ac:dyDescent="0.25">
      <c r="B444" s="184">
        <v>2270005015</v>
      </c>
      <c r="C444" s="184">
        <v>175</v>
      </c>
      <c r="D444" s="184">
        <v>300</v>
      </c>
      <c r="E444" s="184">
        <v>10.62</v>
      </c>
      <c r="F444" s="184">
        <v>7.94</v>
      </c>
      <c r="G444" s="184">
        <v>5.28</v>
      </c>
      <c r="H444" s="184">
        <v>3.79</v>
      </c>
      <c r="I444" s="184">
        <v>2.61</v>
      </c>
      <c r="J444" s="184">
        <v>2.61</v>
      </c>
      <c r="K444" s="184">
        <v>2.61</v>
      </c>
      <c r="L444" s="184">
        <v>2.5</v>
      </c>
      <c r="M444" s="184">
        <v>2.5</v>
      </c>
      <c r="N444" s="184">
        <v>0.28000000000000003</v>
      </c>
      <c r="P444" s="119">
        <f t="shared" si="6"/>
        <v>2.61</v>
      </c>
    </row>
    <row r="445" spans="2:16" x14ac:dyDescent="0.25">
      <c r="B445" s="184">
        <v>2270005015</v>
      </c>
      <c r="C445" s="184">
        <v>300</v>
      </c>
      <c r="D445" s="184">
        <v>600</v>
      </c>
      <c r="E445" s="184">
        <v>10.62</v>
      </c>
      <c r="F445" s="184">
        <v>7.94</v>
      </c>
      <c r="G445" s="184">
        <v>5.7</v>
      </c>
      <c r="H445" s="184">
        <v>4.1100000000000003</v>
      </c>
      <c r="I445" s="184">
        <v>2.61</v>
      </c>
      <c r="J445" s="184">
        <v>2.61</v>
      </c>
      <c r="K445" s="184">
        <v>2.61</v>
      </c>
      <c r="L445" s="184">
        <v>2.5</v>
      </c>
      <c r="M445" s="184">
        <v>2.5</v>
      </c>
      <c r="N445" s="184">
        <v>0.28000000000000003</v>
      </c>
      <c r="P445" s="119">
        <f t="shared" si="6"/>
        <v>2.61</v>
      </c>
    </row>
    <row r="446" spans="2:16" x14ac:dyDescent="0.25">
      <c r="B446" s="184">
        <v>2270005015</v>
      </c>
      <c r="C446" s="184">
        <v>600</v>
      </c>
      <c r="D446" s="184">
        <v>750</v>
      </c>
      <c r="E446" s="184">
        <v>10.62</v>
      </c>
      <c r="F446" s="184">
        <v>7.94</v>
      </c>
      <c r="G446" s="184">
        <v>5.52</v>
      </c>
      <c r="H446" s="184">
        <v>3.88</v>
      </c>
      <c r="I446" s="184">
        <v>2.61</v>
      </c>
      <c r="J446" s="184">
        <v>2.61</v>
      </c>
      <c r="K446" s="184">
        <v>2.61</v>
      </c>
      <c r="L446" s="184">
        <v>2.5</v>
      </c>
      <c r="M446" s="184">
        <v>2.5</v>
      </c>
      <c r="N446" s="184">
        <v>0.28000000000000003</v>
      </c>
      <c r="P446" s="119">
        <f t="shared" si="6"/>
        <v>2.61</v>
      </c>
    </row>
    <row r="447" spans="2:16" x14ac:dyDescent="0.25">
      <c r="B447" s="184">
        <v>2270005015</v>
      </c>
      <c r="C447" s="184">
        <v>750</v>
      </c>
      <c r="D447" s="184">
        <v>9999</v>
      </c>
      <c r="E447" s="184">
        <v>10.62</v>
      </c>
      <c r="F447" s="184">
        <v>7.94</v>
      </c>
      <c r="G447" s="184">
        <v>5.83</v>
      </c>
      <c r="H447" s="184">
        <v>3.88</v>
      </c>
      <c r="I447" s="184">
        <v>3.88</v>
      </c>
      <c r="J447" s="184">
        <v>4.2699999999999996</v>
      </c>
      <c r="K447" s="184">
        <v>4.2699999999999996</v>
      </c>
      <c r="L447" s="184">
        <v>4.0999999999999996</v>
      </c>
      <c r="M447" s="184">
        <v>2.39</v>
      </c>
      <c r="N447" s="184">
        <v>2.39</v>
      </c>
      <c r="P447" s="119">
        <f t="shared" si="6"/>
        <v>4.0749999999999993</v>
      </c>
    </row>
    <row r="448" spans="2:16" x14ac:dyDescent="0.25">
      <c r="B448" s="184">
        <v>2270005020</v>
      </c>
      <c r="C448" s="184">
        <v>0</v>
      </c>
      <c r="D448" s="184">
        <v>11</v>
      </c>
      <c r="E448" s="184">
        <v>9.48</v>
      </c>
      <c r="F448" s="184">
        <v>9.48</v>
      </c>
      <c r="G448" s="184">
        <v>4.96</v>
      </c>
      <c r="H448" s="184">
        <v>4.07</v>
      </c>
      <c r="I448" s="184">
        <v>4.07</v>
      </c>
      <c r="J448" s="184">
        <v>4.07</v>
      </c>
      <c r="K448" s="184">
        <v>4.3</v>
      </c>
      <c r="L448" s="184">
        <v>4.3</v>
      </c>
      <c r="M448" s="184">
        <v>4.3</v>
      </c>
      <c r="N448" s="184">
        <v>0.28000000000000003</v>
      </c>
      <c r="P448" s="119">
        <f t="shared" si="6"/>
        <v>4.1850000000000005</v>
      </c>
    </row>
    <row r="449" spans="2:16" x14ac:dyDescent="0.25">
      <c r="B449" s="184">
        <v>2270005020</v>
      </c>
      <c r="C449" s="184">
        <v>11</v>
      </c>
      <c r="D449" s="184">
        <v>16</v>
      </c>
      <c r="E449" s="184">
        <v>8.0500000000000007</v>
      </c>
      <c r="F449" s="184">
        <v>8.0500000000000007</v>
      </c>
      <c r="G449" s="184">
        <v>4.21</v>
      </c>
      <c r="H449" s="184">
        <v>4.21</v>
      </c>
      <c r="I449" s="184">
        <v>4.21</v>
      </c>
      <c r="J449" s="184">
        <v>4.21</v>
      </c>
      <c r="K449" s="184">
        <v>4.4400000000000004</v>
      </c>
      <c r="L449" s="184">
        <v>4.4400000000000004</v>
      </c>
      <c r="M449" s="184">
        <v>4.4400000000000004</v>
      </c>
      <c r="N449" s="184">
        <v>0.28000000000000003</v>
      </c>
      <c r="P449" s="119">
        <f t="shared" si="6"/>
        <v>4.3250000000000002</v>
      </c>
    </row>
    <row r="450" spans="2:16" x14ac:dyDescent="0.25">
      <c r="B450" s="184">
        <v>2270005020</v>
      </c>
      <c r="C450" s="184">
        <v>16</v>
      </c>
      <c r="D450" s="184">
        <v>25</v>
      </c>
      <c r="E450" s="184">
        <v>8.0500000000000007</v>
      </c>
      <c r="F450" s="184">
        <v>8.0500000000000007</v>
      </c>
      <c r="G450" s="184">
        <v>4.21</v>
      </c>
      <c r="H450" s="184">
        <v>4.21</v>
      </c>
      <c r="I450" s="184">
        <v>4.21</v>
      </c>
      <c r="J450" s="184">
        <v>4.21</v>
      </c>
      <c r="K450" s="184">
        <v>4.4400000000000004</v>
      </c>
      <c r="L450" s="184">
        <v>4.4400000000000004</v>
      </c>
      <c r="M450" s="184">
        <v>4.4400000000000004</v>
      </c>
      <c r="N450" s="184">
        <v>0.28000000000000003</v>
      </c>
      <c r="P450" s="119">
        <f t="shared" si="6"/>
        <v>4.3250000000000002</v>
      </c>
    </row>
    <row r="451" spans="2:16" x14ac:dyDescent="0.25">
      <c r="B451" s="184">
        <v>2270005020</v>
      </c>
      <c r="C451" s="184">
        <v>25</v>
      </c>
      <c r="D451" s="184">
        <v>50</v>
      </c>
      <c r="E451" s="184">
        <v>6.54</v>
      </c>
      <c r="F451" s="184">
        <v>6.54</v>
      </c>
      <c r="G451" s="184">
        <v>4.4800000000000004</v>
      </c>
      <c r="H451" s="184">
        <v>4.4800000000000004</v>
      </c>
      <c r="I451" s="184">
        <v>4.4800000000000004</v>
      </c>
      <c r="J451" s="184">
        <v>4.4800000000000004</v>
      </c>
      <c r="K451" s="184">
        <v>4.7300000000000004</v>
      </c>
      <c r="L451" s="184">
        <v>4.7300000000000004</v>
      </c>
      <c r="M451" s="184">
        <v>3</v>
      </c>
      <c r="N451" s="184">
        <v>0.28000000000000003</v>
      </c>
      <c r="P451" s="119">
        <f t="shared" si="6"/>
        <v>4.6050000000000004</v>
      </c>
    </row>
    <row r="452" spans="2:16" x14ac:dyDescent="0.25">
      <c r="B452" s="184">
        <v>2270005020</v>
      </c>
      <c r="C452" s="184">
        <v>50</v>
      </c>
      <c r="D452" s="184">
        <v>75</v>
      </c>
      <c r="E452" s="184">
        <v>10.9</v>
      </c>
      <c r="F452" s="184">
        <v>6.54</v>
      </c>
      <c r="G452" s="184">
        <v>5.3</v>
      </c>
      <c r="H452" s="184">
        <v>4.45</v>
      </c>
      <c r="I452" s="184">
        <v>3.13</v>
      </c>
      <c r="J452" s="184">
        <v>3.13</v>
      </c>
      <c r="K452" s="184">
        <v>3</v>
      </c>
      <c r="L452" s="184">
        <v>3</v>
      </c>
      <c r="M452" s="184">
        <v>3</v>
      </c>
      <c r="N452" s="184">
        <v>0.28000000000000003</v>
      </c>
      <c r="P452" s="119">
        <f t="shared" si="6"/>
        <v>3.0649999999999999</v>
      </c>
    </row>
    <row r="453" spans="2:16" x14ac:dyDescent="0.25">
      <c r="B453" s="184">
        <v>2270005020</v>
      </c>
      <c r="C453" s="184">
        <v>75</v>
      </c>
      <c r="D453" s="184">
        <v>100</v>
      </c>
      <c r="E453" s="184">
        <v>10.9</v>
      </c>
      <c r="F453" s="184">
        <v>6.54</v>
      </c>
      <c r="G453" s="184">
        <v>5.3</v>
      </c>
      <c r="H453" s="184">
        <v>4.45</v>
      </c>
      <c r="I453" s="184">
        <v>3.13</v>
      </c>
      <c r="J453" s="184">
        <v>3.13</v>
      </c>
      <c r="K453" s="184">
        <v>3</v>
      </c>
      <c r="L453" s="184">
        <v>3</v>
      </c>
      <c r="M453" s="184">
        <v>3</v>
      </c>
      <c r="N453" s="184">
        <v>0.28000000000000003</v>
      </c>
      <c r="P453" s="119">
        <f t="shared" si="6"/>
        <v>3.0649999999999999</v>
      </c>
    </row>
    <row r="454" spans="2:16" x14ac:dyDescent="0.25">
      <c r="B454" s="184">
        <v>2270005020</v>
      </c>
      <c r="C454" s="184">
        <v>100</v>
      </c>
      <c r="D454" s="184">
        <v>175</v>
      </c>
      <c r="E454" s="184">
        <v>10.9</v>
      </c>
      <c r="F454" s="184">
        <v>7.94</v>
      </c>
      <c r="G454" s="184">
        <v>5.36</v>
      </c>
      <c r="H454" s="184">
        <v>3.88</v>
      </c>
      <c r="I454" s="184">
        <v>2.61</v>
      </c>
      <c r="J454" s="184">
        <v>2.61</v>
      </c>
      <c r="K454" s="184">
        <v>2.61</v>
      </c>
      <c r="L454" s="184">
        <v>2.5</v>
      </c>
      <c r="M454" s="184">
        <v>2.5</v>
      </c>
      <c r="N454" s="184">
        <v>0.28000000000000003</v>
      </c>
      <c r="P454" s="119">
        <f t="shared" si="6"/>
        <v>2.61</v>
      </c>
    </row>
    <row r="455" spans="2:16" x14ac:dyDescent="0.25">
      <c r="B455" s="184">
        <v>2270005020</v>
      </c>
      <c r="C455" s="184">
        <v>175</v>
      </c>
      <c r="D455" s="184">
        <v>300</v>
      </c>
      <c r="E455" s="184">
        <v>10.9</v>
      </c>
      <c r="F455" s="184">
        <v>7.94</v>
      </c>
      <c r="G455" s="184">
        <v>5.28</v>
      </c>
      <c r="H455" s="184">
        <v>3.79</v>
      </c>
      <c r="I455" s="184">
        <v>2.61</v>
      </c>
      <c r="J455" s="184">
        <v>2.61</v>
      </c>
      <c r="K455" s="184">
        <v>2.61</v>
      </c>
      <c r="L455" s="184">
        <v>2.5</v>
      </c>
      <c r="M455" s="184">
        <v>2.5</v>
      </c>
      <c r="N455" s="184">
        <v>0.28000000000000003</v>
      </c>
      <c r="P455" s="119">
        <f t="shared" si="6"/>
        <v>2.61</v>
      </c>
    </row>
    <row r="456" spans="2:16" x14ac:dyDescent="0.25">
      <c r="B456" s="184">
        <v>2270005020</v>
      </c>
      <c r="C456" s="184">
        <v>300</v>
      </c>
      <c r="D456" s="184">
        <v>600</v>
      </c>
      <c r="E456" s="184">
        <v>10.9</v>
      </c>
      <c r="F456" s="184">
        <v>7.94</v>
      </c>
      <c r="G456" s="184">
        <v>5.7</v>
      </c>
      <c r="H456" s="184">
        <v>4.1100000000000003</v>
      </c>
      <c r="I456" s="184">
        <v>2.61</v>
      </c>
      <c r="J456" s="184">
        <v>2.61</v>
      </c>
      <c r="K456" s="184">
        <v>2.61</v>
      </c>
      <c r="L456" s="184">
        <v>2.5</v>
      </c>
      <c r="M456" s="184">
        <v>2.5</v>
      </c>
      <c r="N456" s="184">
        <v>0.28000000000000003</v>
      </c>
      <c r="P456" s="119">
        <f t="shared" si="6"/>
        <v>2.61</v>
      </c>
    </row>
    <row r="457" spans="2:16" x14ac:dyDescent="0.25">
      <c r="B457" s="184">
        <v>2270005020</v>
      </c>
      <c r="C457" s="184">
        <v>600</v>
      </c>
      <c r="D457" s="184">
        <v>750</v>
      </c>
      <c r="E457" s="184">
        <v>10.9</v>
      </c>
      <c r="F457" s="184">
        <v>7.94</v>
      </c>
      <c r="G457" s="184">
        <v>5.52</v>
      </c>
      <c r="H457" s="184">
        <v>3.88</v>
      </c>
      <c r="I457" s="184">
        <v>2.61</v>
      </c>
      <c r="J457" s="184">
        <v>2.61</v>
      </c>
      <c r="K457" s="184">
        <v>2.61</v>
      </c>
      <c r="L457" s="184">
        <v>2.5</v>
      </c>
      <c r="M457" s="184">
        <v>2.5</v>
      </c>
      <c r="N457" s="184">
        <v>0.28000000000000003</v>
      </c>
      <c r="P457" s="119">
        <f t="shared" ref="P457:P520" si="7">H457*$G$2+I457*$G$3+K457*$G$4</f>
        <v>2.61</v>
      </c>
    </row>
    <row r="458" spans="2:16" x14ac:dyDescent="0.25">
      <c r="B458" s="184">
        <v>2270005020</v>
      </c>
      <c r="C458" s="184">
        <v>750</v>
      </c>
      <c r="D458" s="184">
        <v>9999</v>
      </c>
      <c r="E458" s="184">
        <v>10.9</v>
      </c>
      <c r="F458" s="184">
        <v>7.94</v>
      </c>
      <c r="G458" s="184">
        <v>5.83</v>
      </c>
      <c r="H458" s="184">
        <v>3.88</v>
      </c>
      <c r="I458" s="184">
        <v>3.88</v>
      </c>
      <c r="J458" s="184">
        <v>4.2699999999999996</v>
      </c>
      <c r="K458" s="184">
        <v>4.2699999999999996</v>
      </c>
      <c r="L458" s="184">
        <v>4.0999999999999996</v>
      </c>
      <c r="M458" s="184">
        <v>2.39</v>
      </c>
      <c r="N458" s="184">
        <v>2.39</v>
      </c>
      <c r="P458" s="119">
        <f t="shared" si="7"/>
        <v>4.0749999999999993</v>
      </c>
    </row>
    <row r="459" spans="2:16" x14ac:dyDescent="0.25">
      <c r="B459" s="184">
        <v>2270005025</v>
      </c>
      <c r="C459" s="184">
        <v>0</v>
      </c>
      <c r="D459" s="184">
        <v>11</v>
      </c>
      <c r="E459" s="184">
        <v>9.48</v>
      </c>
      <c r="F459" s="184">
        <v>9.48</v>
      </c>
      <c r="G459" s="184">
        <v>4.96</v>
      </c>
      <c r="H459" s="184">
        <v>4.07</v>
      </c>
      <c r="I459" s="184">
        <v>4.07</v>
      </c>
      <c r="J459" s="184">
        <v>4.07</v>
      </c>
      <c r="K459" s="184">
        <v>4.3</v>
      </c>
      <c r="L459" s="184">
        <v>4.3</v>
      </c>
      <c r="M459" s="184">
        <v>4.3</v>
      </c>
      <c r="N459" s="184">
        <v>0.28000000000000003</v>
      </c>
      <c r="P459" s="119">
        <f t="shared" si="7"/>
        <v>4.1850000000000005</v>
      </c>
    </row>
    <row r="460" spans="2:16" x14ac:dyDescent="0.25">
      <c r="B460" s="184">
        <v>2270005025</v>
      </c>
      <c r="C460" s="184">
        <v>11</v>
      </c>
      <c r="D460" s="184">
        <v>16</v>
      </c>
      <c r="E460" s="184">
        <v>8.0500000000000007</v>
      </c>
      <c r="F460" s="184">
        <v>8.0500000000000007</v>
      </c>
      <c r="G460" s="184">
        <v>4.21</v>
      </c>
      <c r="H460" s="184">
        <v>4.21</v>
      </c>
      <c r="I460" s="184">
        <v>4.21</v>
      </c>
      <c r="J460" s="184">
        <v>4.21</v>
      </c>
      <c r="K460" s="184">
        <v>4.4400000000000004</v>
      </c>
      <c r="L460" s="184">
        <v>4.4400000000000004</v>
      </c>
      <c r="M460" s="184">
        <v>4.4400000000000004</v>
      </c>
      <c r="N460" s="184">
        <v>0.28000000000000003</v>
      </c>
      <c r="P460" s="119">
        <f t="shared" si="7"/>
        <v>4.3250000000000002</v>
      </c>
    </row>
    <row r="461" spans="2:16" x14ac:dyDescent="0.25">
      <c r="B461" s="184">
        <v>2270005025</v>
      </c>
      <c r="C461" s="184">
        <v>16</v>
      </c>
      <c r="D461" s="184">
        <v>25</v>
      </c>
      <c r="E461" s="184">
        <v>8.0500000000000007</v>
      </c>
      <c r="F461" s="184">
        <v>8.0500000000000007</v>
      </c>
      <c r="G461" s="184">
        <v>4.21</v>
      </c>
      <c r="H461" s="184">
        <v>4.21</v>
      </c>
      <c r="I461" s="184">
        <v>4.21</v>
      </c>
      <c r="J461" s="184">
        <v>4.21</v>
      </c>
      <c r="K461" s="184">
        <v>4.4400000000000004</v>
      </c>
      <c r="L461" s="184">
        <v>4.4400000000000004</v>
      </c>
      <c r="M461" s="184">
        <v>4.4400000000000004</v>
      </c>
      <c r="N461" s="184">
        <v>0.28000000000000003</v>
      </c>
      <c r="P461" s="119">
        <f t="shared" si="7"/>
        <v>4.3250000000000002</v>
      </c>
    </row>
    <row r="462" spans="2:16" x14ac:dyDescent="0.25">
      <c r="B462" s="184">
        <v>2270005025</v>
      </c>
      <c r="C462" s="184">
        <v>25</v>
      </c>
      <c r="D462" s="184">
        <v>50</v>
      </c>
      <c r="E462" s="184">
        <v>6.54</v>
      </c>
      <c r="F462" s="184">
        <v>6.54</v>
      </c>
      <c r="G462" s="184">
        <v>4.4800000000000004</v>
      </c>
      <c r="H462" s="184">
        <v>4.4800000000000004</v>
      </c>
      <c r="I462" s="184">
        <v>4.4800000000000004</v>
      </c>
      <c r="J462" s="184">
        <v>4.4800000000000004</v>
      </c>
      <c r="K462" s="184">
        <v>4.7300000000000004</v>
      </c>
      <c r="L462" s="184">
        <v>4.7300000000000004</v>
      </c>
      <c r="M462" s="184">
        <v>3</v>
      </c>
      <c r="N462" s="184">
        <v>0.28000000000000003</v>
      </c>
      <c r="P462" s="119">
        <f t="shared" si="7"/>
        <v>4.6050000000000004</v>
      </c>
    </row>
    <row r="463" spans="2:16" x14ac:dyDescent="0.25">
      <c r="B463" s="184">
        <v>2270005025</v>
      </c>
      <c r="C463" s="184">
        <v>50</v>
      </c>
      <c r="D463" s="184">
        <v>75</v>
      </c>
      <c r="E463" s="184">
        <v>7.37</v>
      </c>
      <c r="F463" s="184">
        <v>6.54</v>
      </c>
      <c r="G463" s="184">
        <v>5.3</v>
      </c>
      <c r="H463" s="184">
        <v>4.45</v>
      </c>
      <c r="I463" s="184">
        <v>3.13</v>
      </c>
      <c r="J463" s="184">
        <v>3.13</v>
      </c>
      <c r="K463" s="184">
        <v>3</v>
      </c>
      <c r="L463" s="184">
        <v>3</v>
      </c>
      <c r="M463" s="184">
        <v>3</v>
      </c>
      <c r="N463" s="184">
        <v>0.28000000000000003</v>
      </c>
      <c r="P463" s="119">
        <f t="shared" si="7"/>
        <v>3.0649999999999999</v>
      </c>
    </row>
    <row r="464" spans="2:16" x14ac:dyDescent="0.25">
      <c r="B464" s="184">
        <v>2270005025</v>
      </c>
      <c r="C464" s="184">
        <v>75</v>
      </c>
      <c r="D464" s="184">
        <v>100</v>
      </c>
      <c r="E464" s="184">
        <v>7.37</v>
      </c>
      <c r="F464" s="184">
        <v>6.54</v>
      </c>
      <c r="G464" s="184">
        <v>5.3</v>
      </c>
      <c r="H464" s="184">
        <v>4.45</v>
      </c>
      <c r="I464" s="184">
        <v>3.13</v>
      </c>
      <c r="J464" s="184">
        <v>3.13</v>
      </c>
      <c r="K464" s="184">
        <v>3</v>
      </c>
      <c r="L464" s="184">
        <v>3</v>
      </c>
      <c r="M464" s="184">
        <v>3</v>
      </c>
      <c r="N464" s="184">
        <v>0.28000000000000003</v>
      </c>
      <c r="P464" s="119">
        <f t="shared" si="7"/>
        <v>3.0649999999999999</v>
      </c>
    </row>
    <row r="465" spans="2:16" x14ac:dyDescent="0.25">
      <c r="B465" s="184">
        <v>2270005025</v>
      </c>
      <c r="C465" s="184">
        <v>100</v>
      </c>
      <c r="D465" s="184">
        <v>175</v>
      </c>
      <c r="E465" s="184">
        <v>7.37</v>
      </c>
      <c r="F465" s="184">
        <v>7.94</v>
      </c>
      <c r="G465" s="184">
        <v>5.36</v>
      </c>
      <c r="H465" s="184">
        <v>3.88</v>
      </c>
      <c r="I465" s="184">
        <v>2.61</v>
      </c>
      <c r="J465" s="184">
        <v>2.61</v>
      </c>
      <c r="K465" s="184">
        <v>2.61</v>
      </c>
      <c r="L465" s="184">
        <v>2.5</v>
      </c>
      <c r="M465" s="184">
        <v>2.5</v>
      </c>
      <c r="N465" s="184">
        <v>0.28000000000000003</v>
      </c>
      <c r="P465" s="119">
        <f t="shared" si="7"/>
        <v>2.61</v>
      </c>
    </row>
    <row r="466" spans="2:16" x14ac:dyDescent="0.25">
      <c r="B466" s="184">
        <v>2270005025</v>
      </c>
      <c r="C466" s="184">
        <v>175</v>
      </c>
      <c r="D466" s="184">
        <v>300</v>
      </c>
      <c r="E466" s="184">
        <v>7.37</v>
      </c>
      <c r="F466" s="184">
        <v>7.94</v>
      </c>
      <c r="G466" s="184">
        <v>5.28</v>
      </c>
      <c r="H466" s="184">
        <v>3.79</v>
      </c>
      <c r="I466" s="184">
        <v>2.61</v>
      </c>
      <c r="J466" s="184">
        <v>2.61</v>
      </c>
      <c r="K466" s="184">
        <v>2.61</v>
      </c>
      <c r="L466" s="184">
        <v>2.5</v>
      </c>
      <c r="M466" s="184">
        <v>2.5</v>
      </c>
      <c r="N466" s="184">
        <v>0.28000000000000003</v>
      </c>
      <c r="P466" s="119">
        <f t="shared" si="7"/>
        <v>2.61</v>
      </c>
    </row>
    <row r="467" spans="2:16" x14ac:dyDescent="0.25">
      <c r="B467" s="184">
        <v>2270005025</v>
      </c>
      <c r="C467" s="184">
        <v>300</v>
      </c>
      <c r="D467" s="184">
        <v>600</v>
      </c>
      <c r="E467" s="184">
        <v>7.37</v>
      </c>
      <c r="F467" s="184">
        <v>7.94</v>
      </c>
      <c r="G467" s="184">
        <v>5.7</v>
      </c>
      <c r="H467" s="184">
        <v>4.1100000000000003</v>
      </c>
      <c r="I467" s="184">
        <v>2.61</v>
      </c>
      <c r="J467" s="184">
        <v>2.61</v>
      </c>
      <c r="K467" s="184">
        <v>2.61</v>
      </c>
      <c r="L467" s="184">
        <v>2.5</v>
      </c>
      <c r="M467" s="184">
        <v>2.5</v>
      </c>
      <c r="N467" s="184">
        <v>0.28000000000000003</v>
      </c>
      <c r="P467" s="119">
        <f t="shared" si="7"/>
        <v>2.61</v>
      </c>
    </row>
    <row r="468" spans="2:16" x14ac:dyDescent="0.25">
      <c r="B468" s="184">
        <v>2270005025</v>
      </c>
      <c r="C468" s="184">
        <v>600</v>
      </c>
      <c r="D468" s="184">
        <v>750</v>
      </c>
      <c r="E468" s="184">
        <v>7.37</v>
      </c>
      <c r="F468" s="184">
        <v>7.94</v>
      </c>
      <c r="G468" s="184">
        <v>5.52</v>
      </c>
      <c r="H468" s="184">
        <v>3.88</v>
      </c>
      <c r="I468" s="184">
        <v>2.61</v>
      </c>
      <c r="J468" s="184">
        <v>2.61</v>
      </c>
      <c r="K468" s="184">
        <v>2.61</v>
      </c>
      <c r="L468" s="184">
        <v>2.5</v>
      </c>
      <c r="M468" s="184">
        <v>2.5</v>
      </c>
      <c r="N468" s="184">
        <v>0.28000000000000003</v>
      </c>
      <c r="P468" s="119">
        <f t="shared" si="7"/>
        <v>2.61</v>
      </c>
    </row>
    <row r="469" spans="2:16" x14ac:dyDescent="0.25">
      <c r="B469" s="184">
        <v>2270005025</v>
      </c>
      <c r="C469" s="184">
        <v>750</v>
      </c>
      <c r="D469" s="184">
        <v>9999</v>
      </c>
      <c r="E469" s="184">
        <v>7.37</v>
      </c>
      <c r="F469" s="184">
        <v>7.94</v>
      </c>
      <c r="G469" s="184">
        <v>5.83</v>
      </c>
      <c r="H469" s="184">
        <v>3.88</v>
      </c>
      <c r="I469" s="184">
        <v>3.88</v>
      </c>
      <c r="J469" s="184">
        <v>4.2699999999999996</v>
      </c>
      <c r="K469" s="184">
        <v>4.2699999999999996</v>
      </c>
      <c r="L469" s="184">
        <v>4.0999999999999996</v>
      </c>
      <c r="M469" s="184">
        <v>2.39</v>
      </c>
      <c r="N469" s="184">
        <v>2.39</v>
      </c>
      <c r="P469" s="119">
        <f t="shared" si="7"/>
        <v>4.0749999999999993</v>
      </c>
    </row>
    <row r="470" spans="2:16" x14ac:dyDescent="0.25">
      <c r="B470" s="184">
        <v>2270005030</v>
      </c>
      <c r="C470" s="184">
        <v>0</v>
      </c>
      <c r="D470" s="184">
        <v>11</v>
      </c>
      <c r="E470" s="184">
        <v>9.48</v>
      </c>
      <c r="F470" s="184">
        <v>9.48</v>
      </c>
      <c r="G470" s="184">
        <v>4.96</v>
      </c>
      <c r="H470" s="184">
        <v>4.07</v>
      </c>
      <c r="I470" s="184">
        <v>4.07</v>
      </c>
      <c r="J470" s="184">
        <v>4.07</v>
      </c>
      <c r="K470" s="184">
        <v>4.3</v>
      </c>
      <c r="L470" s="184">
        <v>4.3</v>
      </c>
      <c r="M470" s="184">
        <v>4.3</v>
      </c>
      <c r="N470" s="184">
        <v>0.28000000000000003</v>
      </c>
      <c r="P470" s="119">
        <f t="shared" si="7"/>
        <v>4.1850000000000005</v>
      </c>
    </row>
    <row r="471" spans="2:16" x14ac:dyDescent="0.25">
      <c r="B471" s="184">
        <v>2270005030</v>
      </c>
      <c r="C471" s="184">
        <v>11</v>
      </c>
      <c r="D471" s="184">
        <v>16</v>
      </c>
      <c r="E471" s="184">
        <v>8.0500000000000007</v>
      </c>
      <c r="F471" s="184">
        <v>8.0500000000000007</v>
      </c>
      <c r="G471" s="184">
        <v>4.21</v>
      </c>
      <c r="H471" s="184">
        <v>4.21</v>
      </c>
      <c r="I471" s="184">
        <v>4.21</v>
      </c>
      <c r="J471" s="184">
        <v>4.21</v>
      </c>
      <c r="K471" s="184">
        <v>4.4400000000000004</v>
      </c>
      <c r="L471" s="184">
        <v>4.4400000000000004</v>
      </c>
      <c r="M471" s="184">
        <v>4.4400000000000004</v>
      </c>
      <c r="N471" s="184">
        <v>0.28000000000000003</v>
      </c>
      <c r="P471" s="119">
        <f t="shared" si="7"/>
        <v>4.3250000000000002</v>
      </c>
    </row>
    <row r="472" spans="2:16" x14ac:dyDescent="0.25">
      <c r="B472" s="184">
        <v>2270005030</v>
      </c>
      <c r="C472" s="184">
        <v>16</v>
      </c>
      <c r="D472" s="184">
        <v>25</v>
      </c>
      <c r="E472" s="184">
        <v>8.0500000000000007</v>
      </c>
      <c r="F472" s="184">
        <v>8.0500000000000007</v>
      </c>
      <c r="G472" s="184">
        <v>4.21</v>
      </c>
      <c r="H472" s="184">
        <v>4.21</v>
      </c>
      <c r="I472" s="184">
        <v>4.21</v>
      </c>
      <c r="J472" s="184">
        <v>4.21</v>
      </c>
      <c r="K472" s="184">
        <v>4.4400000000000004</v>
      </c>
      <c r="L472" s="184">
        <v>4.4400000000000004</v>
      </c>
      <c r="M472" s="184">
        <v>4.4400000000000004</v>
      </c>
      <c r="N472" s="184">
        <v>0.28000000000000003</v>
      </c>
      <c r="P472" s="119">
        <f t="shared" si="7"/>
        <v>4.3250000000000002</v>
      </c>
    </row>
    <row r="473" spans="2:16" x14ac:dyDescent="0.25">
      <c r="B473" s="184">
        <v>2270005030</v>
      </c>
      <c r="C473" s="184">
        <v>25</v>
      </c>
      <c r="D473" s="184">
        <v>50</v>
      </c>
      <c r="E473" s="184">
        <v>6.54</v>
      </c>
      <c r="F473" s="184">
        <v>6.54</v>
      </c>
      <c r="G473" s="184">
        <v>4.4800000000000004</v>
      </c>
      <c r="H473" s="184">
        <v>4.4800000000000004</v>
      </c>
      <c r="I473" s="184">
        <v>4.4800000000000004</v>
      </c>
      <c r="J473" s="184">
        <v>4.4800000000000004</v>
      </c>
      <c r="K473" s="184">
        <v>4.7300000000000004</v>
      </c>
      <c r="L473" s="184">
        <v>4.7300000000000004</v>
      </c>
      <c r="M473" s="184">
        <v>3</v>
      </c>
      <c r="N473" s="184">
        <v>0.28000000000000003</v>
      </c>
      <c r="P473" s="119">
        <f t="shared" si="7"/>
        <v>4.6050000000000004</v>
      </c>
    </row>
    <row r="474" spans="2:16" x14ac:dyDescent="0.25">
      <c r="B474" s="184">
        <v>2270005030</v>
      </c>
      <c r="C474" s="184">
        <v>50</v>
      </c>
      <c r="D474" s="184">
        <v>75</v>
      </c>
      <c r="E474" s="184">
        <v>10.62</v>
      </c>
      <c r="F474" s="184">
        <v>6.54</v>
      </c>
      <c r="G474" s="184">
        <v>5.3</v>
      </c>
      <c r="H474" s="184">
        <v>4.45</v>
      </c>
      <c r="I474" s="184">
        <v>3.13</v>
      </c>
      <c r="J474" s="184">
        <v>3.13</v>
      </c>
      <c r="K474" s="184">
        <v>3</v>
      </c>
      <c r="L474" s="184">
        <v>3</v>
      </c>
      <c r="M474" s="184">
        <v>3</v>
      </c>
      <c r="N474" s="184">
        <v>0.28000000000000003</v>
      </c>
      <c r="P474" s="119">
        <f t="shared" si="7"/>
        <v>3.0649999999999999</v>
      </c>
    </row>
    <row r="475" spans="2:16" x14ac:dyDescent="0.25">
      <c r="B475" s="184">
        <v>2270005030</v>
      </c>
      <c r="C475" s="184">
        <v>75</v>
      </c>
      <c r="D475" s="184">
        <v>100</v>
      </c>
      <c r="E475" s="184">
        <v>10.62</v>
      </c>
      <c r="F475" s="184">
        <v>6.54</v>
      </c>
      <c r="G475" s="184">
        <v>5.3</v>
      </c>
      <c r="H475" s="184">
        <v>4.45</v>
      </c>
      <c r="I475" s="184">
        <v>3.13</v>
      </c>
      <c r="J475" s="184">
        <v>3.13</v>
      </c>
      <c r="K475" s="184">
        <v>3</v>
      </c>
      <c r="L475" s="184">
        <v>3</v>
      </c>
      <c r="M475" s="184">
        <v>3</v>
      </c>
      <c r="N475" s="184">
        <v>0.28000000000000003</v>
      </c>
      <c r="P475" s="119">
        <f t="shared" si="7"/>
        <v>3.0649999999999999</v>
      </c>
    </row>
    <row r="476" spans="2:16" x14ac:dyDescent="0.25">
      <c r="B476" s="184">
        <v>2270005030</v>
      </c>
      <c r="C476" s="184">
        <v>100</v>
      </c>
      <c r="D476" s="184">
        <v>175</v>
      </c>
      <c r="E476" s="184">
        <v>10.62</v>
      </c>
      <c r="F476" s="184">
        <v>7.94</v>
      </c>
      <c r="G476" s="184">
        <v>5.36</v>
      </c>
      <c r="H476" s="184">
        <v>3.88</v>
      </c>
      <c r="I476" s="184">
        <v>2.61</v>
      </c>
      <c r="J476" s="184">
        <v>2.61</v>
      </c>
      <c r="K476" s="184">
        <v>2.61</v>
      </c>
      <c r="L476" s="184">
        <v>2.5</v>
      </c>
      <c r="M476" s="184">
        <v>2.5</v>
      </c>
      <c r="N476" s="184">
        <v>0.28000000000000003</v>
      </c>
      <c r="P476" s="119">
        <f t="shared" si="7"/>
        <v>2.61</v>
      </c>
    </row>
    <row r="477" spans="2:16" x14ac:dyDescent="0.25">
      <c r="B477" s="184">
        <v>2270005030</v>
      </c>
      <c r="C477" s="184">
        <v>175</v>
      </c>
      <c r="D477" s="184">
        <v>300</v>
      </c>
      <c r="E477" s="184">
        <v>10.62</v>
      </c>
      <c r="F477" s="184">
        <v>7.94</v>
      </c>
      <c r="G477" s="184">
        <v>5.28</v>
      </c>
      <c r="H477" s="184">
        <v>3.79</v>
      </c>
      <c r="I477" s="184">
        <v>2.61</v>
      </c>
      <c r="J477" s="184">
        <v>2.61</v>
      </c>
      <c r="K477" s="184">
        <v>2.61</v>
      </c>
      <c r="L477" s="184">
        <v>2.5</v>
      </c>
      <c r="M477" s="184">
        <v>2.5</v>
      </c>
      <c r="N477" s="184">
        <v>0.28000000000000003</v>
      </c>
      <c r="P477" s="119">
        <f t="shared" si="7"/>
        <v>2.61</v>
      </c>
    </row>
    <row r="478" spans="2:16" x14ac:dyDescent="0.25">
      <c r="B478" s="184">
        <v>2270005030</v>
      </c>
      <c r="C478" s="184">
        <v>300</v>
      </c>
      <c r="D478" s="184">
        <v>600</v>
      </c>
      <c r="E478" s="184">
        <v>10.62</v>
      </c>
      <c r="F478" s="184">
        <v>7.94</v>
      </c>
      <c r="G478" s="184">
        <v>5.7</v>
      </c>
      <c r="H478" s="184">
        <v>4.1100000000000003</v>
      </c>
      <c r="I478" s="184">
        <v>2.61</v>
      </c>
      <c r="J478" s="184">
        <v>2.61</v>
      </c>
      <c r="K478" s="184">
        <v>2.61</v>
      </c>
      <c r="L478" s="184">
        <v>2.5</v>
      </c>
      <c r="M478" s="184">
        <v>2.5</v>
      </c>
      <c r="N478" s="184">
        <v>0.28000000000000003</v>
      </c>
      <c r="P478" s="119">
        <f t="shared" si="7"/>
        <v>2.61</v>
      </c>
    </row>
    <row r="479" spans="2:16" x14ac:dyDescent="0.25">
      <c r="B479" s="184">
        <v>2270005030</v>
      </c>
      <c r="C479" s="184">
        <v>600</v>
      </c>
      <c r="D479" s="184">
        <v>750</v>
      </c>
      <c r="E479" s="184">
        <v>10.62</v>
      </c>
      <c r="F479" s="184">
        <v>7.94</v>
      </c>
      <c r="G479" s="184">
        <v>5.52</v>
      </c>
      <c r="H479" s="184">
        <v>3.88</v>
      </c>
      <c r="I479" s="184">
        <v>2.61</v>
      </c>
      <c r="J479" s="184">
        <v>2.61</v>
      </c>
      <c r="K479" s="184">
        <v>2.61</v>
      </c>
      <c r="L479" s="184">
        <v>2.5</v>
      </c>
      <c r="M479" s="184">
        <v>2.5</v>
      </c>
      <c r="N479" s="184">
        <v>0.28000000000000003</v>
      </c>
      <c r="P479" s="119">
        <f t="shared" si="7"/>
        <v>2.61</v>
      </c>
    </row>
    <row r="480" spans="2:16" x14ac:dyDescent="0.25">
      <c r="B480" s="184">
        <v>2270005030</v>
      </c>
      <c r="C480" s="184">
        <v>750</v>
      </c>
      <c r="D480" s="184">
        <v>9999</v>
      </c>
      <c r="E480" s="184">
        <v>10.62</v>
      </c>
      <c r="F480" s="184">
        <v>7.94</v>
      </c>
      <c r="G480" s="184">
        <v>5.83</v>
      </c>
      <c r="H480" s="184">
        <v>3.88</v>
      </c>
      <c r="I480" s="184">
        <v>3.88</v>
      </c>
      <c r="J480" s="184">
        <v>4.2699999999999996</v>
      </c>
      <c r="K480" s="184">
        <v>4.2699999999999996</v>
      </c>
      <c r="L480" s="184">
        <v>4.0999999999999996</v>
      </c>
      <c r="M480" s="184">
        <v>2.39</v>
      </c>
      <c r="N480" s="184">
        <v>2.39</v>
      </c>
      <c r="P480" s="119">
        <f t="shared" si="7"/>
        <v>4.0749999999999993</v>
      </c>
    </row>
    <row r="481" spans="2:16" x14ac:dyDescent="0.25">
      <c r="B481" s="184">
        <v>2270005035</v>
      </c>
      <c r="C481" s="184">
        <v>0</v>
      </c>
      <c r="D481" s="184">
        <v>11</v>
      </c>
      <c r="E481" s="184">
        <v>9.48</v>
      </c>
      <c r="F481" s="184">
        <v>9.48</v>
      </c>
      <c r="G481" s="184">
        <v>4.96</v>
      </c>
      <c r="H481" s="184">
        <v>4.07</v>
      </c>
      <c r="I481" s="184">
        <v>4.07</v>
      </c>
      <c r="J481" s="184">
        <v>4.07</v>
      </c>
      <c r="K481" s="184">
        <v>4.3</v>
      </c>
      <c r="L481" s="184">
        <v>4.3</v>
      </c>
      <c r="M481" s="184">
        <v>4.3</v>
      </c>
      <c r="N481" s="184">
        <v>0.28000000000000003</v>
      </c>
      <c r="P481" s="119">
        <f t="shared" si="7"/>
        <v>4.1850000000000005</v>
      </c>
    </row>
    <row r="482" spans="2:16" x14ac:dyDescent="0.25">
      <c r="B482" s="184">
        <v>2270005035</v>
      </c>
      <c r="C482" s="184">
        <v>11</v>
      </c>
      <c r="D482" s="184">
        <v>16</v>
      </c>
      <c r="E482" s="184">
        <v>8.0500000000000007</v>
      </c>
      <c r="F482" s="184">
        <v>8.0500000000000007</v>
      </c>
      <c r="G482" s="184">
        <v>4.21</v>
      </c>
      <c r="H482" s="184">
        <v>4.21</v>
      </c>
      <c r="I482" s="184">
        <v>4.21</v>
      </c>
      <c r="J482" s="184">
        <v>4.21</v>
      </c>
      <c r="K482" s="184">
        <v>4.4400000000000004</v>
      </c>
      <c r="L482" s="184">
        <v>4.4400000000000004</v>
      </c>
      <c r="M482" s="184">
        <v>4.4400000000000004</v>
      </c>
      <c r="N482" s="184">
        <v>0.28000000000000003</v>
      </c>
      <c r="P482" s="119">
        <f t="shared" si="7"/>
        <v>4.3250000000000002</v>
      </c>
    </row>
    <row r="483" spans="2:16" x14ac:dyDescent="0.25">
      <c r="B483" s="184">
        <v>2270005035</v>
      </c>
      <c r="C483" s="184">
        <v>16</v>
      </c>
      <c r="D483" s="184">
        <v>25</v>
      </c>
      <c r="E483" s="184">
        <v>8.0500000000000007</v>
      </c>
      <c r="F483" s="184">
        <v>8.0500000000000007</v>
      </c>
      <c r="G483" s="184">
        <v>4.21</v>
      </c>
      <c r="H483" s="184">
        <v>4.21</v>
      </c>
      <c r="I483" s="184">
        <v>4.21</v>
      </c>
      <c r="J483" s="184">
        <v>4.21</v>
      </c>
      <c r="K483" s="184">
        <v>4.4400000000000004</v>
      </c>
      <c r="L483" s="184">
        <v>4.4400000000000004</v>
      </c>
      <c r="M483" s="184">
        <v>4.4400000000000004</v>
      </c>
      <c r="N483" s="184">
        <v>0.28000000000000003</v>
      </c>
      <c r="P483" s="119">
        <f t="shared" si="7"/>
        <v>4.3250000000000002</v>
      </c>
    </row>
    <row r="484" spans="2:16" x14ac:dyDescent="0.25">
      <c r="B484" s="184">
        <v>2270005035</v>
      </c>
      <c r="C484" s="184">
        <v>25</v>
      </c>
      <c r="D484" s="184">
        <v>50</v>
      </c>
      <c r="E484" s="184">
        <v>6.54</v>
      </c>
      <c r="F484" s="184">
        <v>6.54</v>
      </c>
      <c r="G484" s="184">
        <v>4.4800000000000004</v>
      </c>
      <c r="H484" s="184">
        <v>4.4800000000000004</v>
      </c>
      <c r="I484" s="184">
        <v>4.4800000000000004</v>
      </c>
      <c r="J484" s="184">
        <v>4.4800000000000004</v>
      </c>
      <c r="K484" s="184">
        <v>4.7300000000000004</v>
      </c>
      <c r="L484" s="184">
        <v>4.7300000000000004</v>
      </c>
      <c r="M484" s="184">
        <v>3</v>
      </c>
      <c r="N484" s="184">
        <v>0.28000000000000003</v>
      </c>
      <c r="P484" s="119">
        <f t="shared" si="7"/>
        <v>4.6050000000000004</v>
      </c>
    </row>
    <row r="485" spans="2:16" x14ac:dyDescent="0.25">
      <c r="B485" s="184">
        <v>2270005035</v>
      </c>
      <c r="C485" s="184">
        <v>50</v>
      </c>
      <c r="D485" s="184">
        <v>75</v>
      </c>
      <c r="E485" s="184">
        <v>7.37</v>
      </c>
      <c r="F485" s="184">
        <v>6.54</v>
      </c>
      <c r="G485" s="184">
        <v>5.3</v>
      </c>
      <c r="H485" s="184">
        <v>4.45</v>
      </c>
      <c r="I485" s="184">
        <v>3.13</v>
      </c>
      <c r="J485" s="184">
        <v>3.13</v>
      </c>
      <c r="K485" s="184">
        <v>3</v>
      </c>
      <c r="L485" s="184">
        <v>3</v>
      </c>
      <c r="M485" s="184">
        <v>3</v>
      </c>
      <c r="N485" s="184">
        <v>0.28000000000000003</v>
      </c>
      <c r="P485" s="119">
        <f t="shared" si="7"/>
        <v>3.0649999999999999</v>
      </c>
    </row>
    <row r="486" spans="2:16" x14ac:dyDescent="0.25">
      <c r="B486" s="184">
        <v>2270005035</v>
      </c>
      <c r="C486" s="184">
        <v>75</v>
      </c>
      <c r="D486" s="184">
        <v>100</v>
      </c>
      <c r="E486" s="184">
        <v>7.37</v>
      </c>
      <c r="F486" s="184">
        <v>6.54</v>
      </c>
      <c r="G486" s="184">
        <v>5.3</v>
      </c>
      <c r="H486" s="184">
        <v>4.45</v>
      </c>
      <c r="I486" s="184">
        <v>3.13</v>
      </c>
      <c r="J486" s="184">
        <v>3.13</v>
      </c>
      <c r="K486" s="184">
        <v>3</v>
      </c>
      <c r="L486" s="184">
        <v>3</v>
      </c>
      <c r="M486" s="184">
        <v>3</v>
      </c>
      <c r="N486" s="184">
        <v>0.28000000000000003</v>
      </c>
      <c r="P486" s="119">
        <f t="shared" si="7"/>
        <v>3.0649999999999999</v>
      </c>
    </row>
    <row r="487" spans="2:16" x14ac:dyDescent="0.25">
      <c r="B487" s="184">
        <v>2270005035</v>
      </c>
      <c r="C487" s="184">
        <v>100</v>
      </c>
      <c r="D487" s="184">
        <v>175</v>
      </c>
      <c r="E487" s="184">
        <v>7.37</v>
      </c>
      <c r="F487" s="184">
        <v>7.94</v>
      </c>
      <c r="G487" s="184">
        <v>5.36</v>
      </c>
      <c r="H487" s="184">
        <v>3.88</v>
      </c>
      <c r="I487" s="184">
        <v>2.61</v>
      </c>
      <c r="J487" s="184">
        <v>2.61</v>
      </c>
      <c r="K487" s="184">
        <v>2.61</v>
      </c>
      <c r="L487" s="184">
        <v>2.5</v>
      </c>
      <c r="M487" s="184">
        <v>2.5</v>
      </c>
      <c r="N487" s="184">
        <v>0.28000000000000003</v>
      </c>
      <c r="P487" s="119">
        <f t="shared" si="7"/>
        <v>2.61</v>
      </c>
    </row>
    <row r="488" spans="2:16" x14ac:dyDescent="0.25">
      <c r="B488" s="184">
        <v>2270005035</v>
      </c>
      <c r="C488" s="184">
        <v>175</v>
      </c>
      <c r="D488" s="184">
        <v>300</v>
      </c>
      <c r="E488" s="184">
        <v>7.37</v>
      </c>
      <c r="F488" s="184">
        <v>7.94</v>
      </c>
      <c r="G488" s="184">
        <v>5.28</v>
      </c>
      <c r="H488" s="184">
        <v>3.79</v>
      </c>
      <c r="I488" s="184">
        <v>2.61</v>
      </c>
      <c r="J488" s="184">
        <v>2.61</v>
      </c>
      <c r="K488" s="184">
        <v>2.61</v>
      </c>
      <c r="L488" s="184">
        <v>2.5</v>
      </c>
      <c r="M488" s="184">
        <v>2.5</v>
      </c>
      <c r="N488" s="184">
        <v>0.28000000000000003</v>
      </c>
      <c r="P488" s="119">
        <f t="shared" si="7"/>
        <v>2.61</v>
      </c>
    </row>
    <row r="489" spans="2:16" x14ac:dyDescent="0.25">
      <c r="B489" s="184">
        <v>2270005035</v>
      </c>
      <c r="C489" s="184">
        <v>300</v>
      </c>
      <c r="D489" s="184">
        <v>600</v>
      </c>
      <c r="E489" s="184">
        <v>7.37</v>
      </c>
      <c r="F489" s="184">
        <v>7.94</v>
      </c>
      <c r="G489" s="184">
        <v>5.7</v>
      </c>
      <c r="H489" s="184">
        <v>4.1100000000000003</v>
      </c>
      <c r="I489" s="184">
        <v>2.61</v>
      </c>
      <c r="J489" s="184">
        <v>2.61</v>
      </c>
      <c r="K489" s="184">
        <v>2.61</v>
      </c>
      <c r="L489" s="184">
        <v>2.5</v>
      </c>
      <c r="M489" s="184">
        <v>2.5</v>
      </c>
      <c r="N489" s="184">
        <v>0.28000000000000003</v>
      </c>
      <c r="P489" s="119">
        <f t="shared" si="7"/>
        <v>2.61</v>
      </c>
    </row>
    <row r="490" spans="2:16" x14ac:dyDescent="0.25">
      <c r="B490" s="184">
        <v>2270005035</v>
      </c>
      <c r="C490" s="184">
        <v>600</v>
      </c>
      <c r="D490" s="184">
        <v>750</v>
      </c>
      <c r="E490" s="184">
        <v>7.37</v>
      </c>
      <c r="F490" s="184">
        <v>7.94</v>
      </c>
      <c r="G490" s="184">
        <v>5.52</v>
      </c>
      <c r="H490" s="184">
        <v>3.88</v>
      </c>
      <c r="I490" s="184">
        <v>2.61</v>
      </c>
      <c r="J490" s="184">
        <v>2.61</v>
      </c>
      <c r="K490" s="184">
        <v>2.61</v>
      </c>
      <c r="L490" s="184">
        <v>2.5</v>
      </c>
      <c r="M490" s="184">
        <v>2.5</v>
      </c>
      <c r="N490" s="184">
        <v>0.28000000000000003</v>
      </c>
      <c r="P490" s="119">
        <f t="shared" si="7"/>
        <v>2.61</v>
      </c>
    </row>
    <row r="491" spans="2:16" x14ac:dyDescent="0.25">
      <c r="B491" s="184">
        <v>2270005035</v>
      </c>
      <c r="C491" s="184">
        <v>750</v>
      </c>
      <c r="D491" s="184">
        <v>9999</v>
      </c>
      <c r="E491" s="184">
        <v>7.37</v>
      </c>
      <c r="F491" s="184">
        <v>7.94</v>
      </c>
      <c r="G491" s="184">
        <v>5.83</v>
      </c>
      <c r="H491" s="184">
        <v>3.88</v>
      </c>
      <c r="I491" s="184">
        <v>3.88</v>
      </c>
      <c r="J491" s="184">
        <v>4.2699999999999996</v>
      </c>
      <c r="K491" s="184">
        <v>4.2699999999999996</v>
      </c>
      <c r="L491" s="184">
        <v>4.0999999999999996</v>
      </c>
      <c r="M491" s="184">
        <v>2.39</v>
      </c>
      <c r="N491" s="184">
        <v>2.39</v>
      </c>
      <c r="P491" s="119">
        <f t="shared" si="7"/>
        <v>4.0749999999999993</v>
      </c>
    </row>
    <row r="492" spans="2:16" x14ac:dyDescent="0.25">
      <c r="B492" s="184">
        <v>2270005040</v>
      </c>
      <c r="C492" s="184">
        <v>0</v>
      </c>
      <c r="D492" s="184">
        <v>11</v>
      </c>
      <c r="E492" s="184">
        <v>9.48</v>
      </c>
      <c r="F492" s="184">
        <v>9.48</v>
      </c>
      <c r="G492" s="184">
        <v>4.96</v>
      </c>
      <c r="H492" s="184">
        <v>4.07</v>
      </c>
      <c r="I492" s="184">
        <v>4.07</v>
      </c>
      <c r="J492" s="184">
        <v>4.07</v>
      </c>
      <c r="K492" s="184">
        <v>4.3</v>
      </c>
      <c r="L492" s="184">
        <v>4.3</v>
      </c>
      <c r="M492" s="184">
        <v>4.3</v>
      </c>
      <c r="N492" s="184">
        <v>0.28000000000000003</v>
      </c>
      <c r="P492" s="119">
        <f t="shared" si="7"/>
        <v>4.1850000000000005</v>
      </c>
    </row>
    <row r="493" spans="2:16" x14ac:dyDescent="0.25">
      <c r="B493" s="184">
        <v>2270005040</v>
      </c>
      <c r="C493" s="184">
        <v>11</v>
      </c>
      <c r="D493" s="184">
        <v>16</v>
      </c>
      <c r="E493" s="184">
        <v>8.0500000000000007</v>
      </c>
      <c r="F493" s="184">
        <v>8.0500000000000007</v>
      </c>
      <c r="G493" s="184">
        <v>4.21</v>
      </c>
      <c r="H493" s="184">
        <v>4.21</v>
      </c>
      <c r="I493" s="184">
        <v>4.21</v>
      </c>
      <c r="J493" s="184">
        <v>4.21</v>
      </c>
      <c r="K493" s="184">
        <v>4.4400000000000004</v>
      </c>
      <c r="L493" s="184">
        <v>4.4400000000000004</v>
      </c>
      <c r="M493" s="184">
        <v>4.4400000000000004</v>
      </c>
      <c r="N493" s="184">
        <v>0.28000000000000003</v>
      </c>
      <c r="P493" s="119">
        <f t="shared" si="7"/>
        <v>4.3250000000000002</v>
      </c>
    </row>
    <row r="494" spans="2:16" x14ac:dyDescent="0.25">
      <c r="B494" s="184">
        <v>2270005040</v>
      </c>
      <c r="C494" s="184">
        <v>16</v>
      </c>
      <c r="D494" s="184">
        <v>25</v>
      </c>
      <c r="E494" s="184">
        <v>8.0500000000000007</v>
      </c>
      <c r="F494" s="184">
        <v>8.0500000000000007</v>
      </c>
      <c r="G494" s="184">
        <v>4.21</v>
      </c>
      <c r="H494" s="184">
        <v>4.21</v>
      </c>
      <c r="I494" s="184">
        <v>4.21</v>
      </c>
      <c r="J494" s="184">
        <v>4.21</v>
      </c>
      <c r="K494" s="184">
        <v>4.4400000000000004</v>
      </c>
      <c r="L494" s="184">
        <v>4.4400000000000004</v>
      </c>
      <c r="M494" s="184">
        <v>4.4400000000000004</v>
      </c>
      <c r="N494" s="184">
        <v>0.28000000000000003</v>
      </c>
      <c r="P494" s="119">
        <f t="shared" si="7"/>
        <v>4.3250000000000002</v>
      </c>
    </row>
    <row r="495" spans="2:16" x14ac:dyDescent="0.25">
      <c r="B495" s="184">
        <v>2270005040</v>
      </c>
      <c r="C495" s="184">
        <v>25</v>
      </c>
      <c r="D495" s="184">
        <v>50</v>
      </c>
      <c r="E495" s="184">
        <v>6.54</v>
      </c>
      <c r="F495" s="184">
        <v>6.54</v>
      </c>
      <c r="G495" s="184">
        <v>4.4800000000000004</v>
      </c>
      <c r="H495" s="184">
        <v>4.4800000000000004</v>
      </c>
      <c r="I495" s="184">
        <v>4.4800000000000004</v>
      </c>
      <c r="J495" s="184">
        <v>4.4800000000000004</v>
      </c>
      <c r="K495" s="184">
        <v>4.7300000000000004</v>
      </c>
      <c r="L495" s="184">
        <v>4.7300000000000004</v>
      </c>
      <c r="M495" s="184">
        <v>3</v>
      </c>
      <c r="N495" s="184">
        <v>0.28000000000000003</v>
      </c>
      <c r="P495" s="119">
        <f t="shared" si="7"/>
        <v>4.6050000000000004</v>
      </c>
    </row>
    <row r="496" spans="2:16" x14ac:dyDescent="0.25">
      <c r="B496" s="184">
        <v>2270005040</v>
      </c>
      <c r="C496" s="184">
        <v>50</v>
      </c>
      <c r="D496" s="184">
        <v>75</v>
      </c>
      <c r="E496" s="184">
        <v>7.58</v>
      </c>
      <c r="F496" s="184">
        <v>6.54</v>
      </c>
      <c r="G496" s="184">
        <v>5.3</v>
      </c>
      <c r="H496" s="184">
        <v>4.45</v>
      </c>
      <c r="I496" s="184">
        <v>3.13</v>
      </c>
      <c r="J496" s="184">
        <v>3.13</v>
      </c>
      <c r="K496" s="184">
        <v>3</v>
      </c>
      <c r="L496" s="184">
        <v>3</v>
      </c>
      <c r="M496" s="184">
        <v>3</v>
      </c>
      <c r="N496" s="184">
        <v>0.28000000000000003</v>
      </c>
      <c r="P496" s="119">
        <f t="shared" si="7"/>
        <v>3.0649999999999999</v>
      </c>
    </row>
    <row r="497" spans="2:16" x14ac:dyDescent="0.25">
      <c r="B497" s="184">
        <v>2270005040</v>
      </c>
      <c r="C497" s="184">
        <v>75</v>
      </c>
      <c r="D497" s="184">
        <v>100</v>
      </c>
      <c r="E497" s="184">
        <v>7.58</v>
      </c>
      <c r="F497" s="184">
        <v>6.54</v>
      </c>
      <c r="G497" s="184">
        <v>5.3</v>
      </c>
      <c r="H497" s="184">
        <v>4.45</v>
      </c>
      <c r="I497" s="184">
        <v>3.13</v>
      </c>
      <c r="J497" s="184">
        <v>3.13</v>
      </c>
      <c r="K497" s="184">
        <v>3</v>
      </c>
      <c r="L497" s="184">
        <v>3</v>
      </c>
      <c r="M497" s="184">
        <v>3</v>
      </c>
      <c r="N497" s="184">
        <v>0.28000000000000003</v>
      </c>
      <c r="P497" s="119">
        <f t="shared" si="7"/>
        <v>3.0649999999999999</v>
      </c>
    </row>
    <row r="498" spans="2:16" x14ac:dyDescent="0.25">
      <c r="B498" s="184">
        <v>2270005040</v>
      </c>
      <c r="C498" s="184">
        <v>100</v>
      </c>
      <c r="D498" s="184">
        <v>175</v>
      </c>
      <c r="E498" s="184">
        <v>7.58</v>
      </c>
      <c r="F498" s="184">
        <v>7.94</v>
      </c>
      <c r="G498" s="184">
        <v>5.36</v>
      </c>
      <c r="H498" s="184">
        <v>3.88</v>
      </c>
      <c r="I498" s="184">
        <v>2.61</v>
      </c>
      <c r="J498" s="184">
        <v>2.61</v>
      </c>
      <c r="K498" s="184">
        <v>2.61</v>
      </c>
      <c r="L498" s="184">
        <v>2.5</v>
      </c>
      <c r="M498" s="184">
        <v>2.5</v>
      </c>
      <c r="N498" s="184">
        <v>0.28000000000000003</v>
      </c>
      <c r="P498" s="119">
        <f t="shared" si="7"/>
        <v>2.61</v>
      </c>
    </row>
    <row r="499" spans="2:16" x14ac:dyDescent="0.25">
      <c r="B499" s="184">
        <v>2270005040</v>
      </c>
      <c r="C499" s="184">
        <v>175</v>
      </c>
      <c r="D499" s="184">
        <v>300</v>
      </c>
      <c r="E499" s="184">
        <v>7.58</v>
      </c>
      <c r="F499" s="184">
        <v>7.94</v>
      </c>
      <c r="G499" s="184">
        <v>5.28</v>
      </c>
      <c r="H499" s="184">
        <v>3.79</v>
      </c>
      <c r="I499" s="184">
        <v>2.61</v>
      </c>
      <c r="J499" s="184">
        <v>2.61</v>
      </c>
      <c r="K499" s="184">
        <v>2.61</v>
      </c>
      <c r="L499" s="184">
        <v>2.5</v>
      </c>
      <c r="M499" s="184">
        <v>2.5</v>
      </c>
      <c r="N499" s="184">
        <v>0.28000000000000003</v>
      </c>
      <c r="P499" s="119">
        <f t="shared" si="7"/>
        <v>2.61</v>
      </c>
    </row>
    <row r="500" spans="2:16" x14ac:dyDescent="0.25">
      <c r="B500" s="184">
        <v>2270005040</v>
      </c>
      <c r="C500" s="184">
        <v>300</v>
      </c>
      <c r="D500" s="184">
        <v>600</v>
      </c>
      <c r="E500" s="184">
        <v>7.58</v>
      </c>
      <c r="F500" s="184">
        <v>7.94</v>
      </c>
      <c r="G500" s="184">
        <v>5.7</v>
      </c>
      <c r="H500" s="184">
        <v>4.1100000000000003</v>
      </c>
      <c r="I500" s="184">
        <v>2.61</v>
      </c>
      <c r="J500" s="184">
        <v>2.61</v>
      </c>
      <c r="K500" s="184">
        <v>2.61</v>
      </c>
      <c r="L500" s="184">
        <v>2.5</v>
      </c>
      <c r="M500" s="184">
        <v>2.5</v>
      </c>
      <c r="N500" s="184">
        <v>0.28000000000000003</v>
      </c>
      <c r="P500" s="119">
        <f t="shared" si="7"/>
        <v>2.61</v>
      </c>
    </row>
    <row r="501" spans="2:16" x14ac:dyDescent="0.25">
      <c r="B501" s="184">
        <v>2270005040</v>
      </c>
      <c r="C501" s="184">
        <v>600</v>
      </c>
      <c r="D501" s="184">
        <v>750</v>
      </c>
      <c r="E501" s="184">
        <v>7.58</v>
      </c>
      <c r="F501" s="184">
        <v>7.94</v>
      </c>
      <c r="G501" s="184">
        <v>5.52</v>
      </c>
      <c r="H501" s="184">
        <v>3.88</v>
      </c>
      <c r="I501" s="184">
        <v>2.61</v>
      </c>
      <c r="J501" s="184">
        <v>2.61</v>
      </c>
      <c r="K501" s="184">
        <v>2.61</v>
      </c>
      <c r="L501" s="184">
        <v>2.5</v>
      </c>
      <c r="M501" s="184">
        <v>2.5</v>
      </c>
      <c r="N501" s="184">
        <v>0.28000000000000003</v>
      </c>
      <c r="P501" s="119">
        <f t="shared" si="7"/>
        <v>2.61</v>
      </c>
    </row>
    <row r="502" spans="2:16" x14ac:dyDescent="0.25">
      <c r="B502" s="184">
        <v>2270005040</v>
      </c>
      <c r="C502" s="184">
        <v>750</v>
      </c>
      <c r="D502" s="184">
        <v>9999</v>
      </c>
      <c r="E502" s="184">
        <v>7.58</v>
      </c>
      <c r="F502" s="184">
        <v>7.94</v>
      </c>
      <c r="G502" s="184">
        <v>5.83</v>
      </c>
      <c r="H502" s="184">
        <v>3.88</v>
      </c>
      <c r="I502" s="184">
        <v>3.88</v>
      </c>
      <c r="J502" s="184">
        <v>4.2699999999999996</v>
      </c>
      <c r="K502" s="184">
        <v>4.2699999999999996</v>
      </c>
      <c r="L502" s="184">
        <v>4.0999999999999996</v>
      </c>
      <c r="M502" s="184">
        <v>2.39</v>
      </c>
      <c r="N502" s="184">
        <v>2.39</v>
      </c>
      <c r="P502" s="119">
        <f t="shared" si="7"/>
        <v>4.0749999999999993</v>
      </c>
    </row>
    <row r="503" spans="2:16" x14ac:dyDescent="0.25">
      <c r="B503" s="184">
        <v>2270005045</v>
      </c>
      <c r="C503" s="184">
        <v>0</v>
      </c>
      <c r="D503" s="184">
        <v>11</v>
      </c>
      <c r="E503" s="184">
        <v>9.48</v>
      </c>
      <c r="F503" s="184">
        <v>9.48</v>
      </c>
      <c r="G503" s="184">
        <v>4.96</v>
      </c>
      <c r="H503" s="184">
        <v>4.07</v>
      </c>
      <c r="I503" s="184">
        <v>4.07</v>
      </c>
      <c r="J503" s="184">
        <v>4.07</v>
      </c>
      <c r="K503" s="184">
        <v>4.3</v>
      </c>
      <c r="L503" s="184">
        <v>4.3</v>
      </c>
      <c r="M503" s="184">
        <v>4.3</v>
      </c>
      <c r="N503" s="184">
        <v>0.28000000000000003</v>
      </c>
      <c r="P503" s="119">
        <f t="shared" si="7"/>
        <v>4.1850000000000005</v>
      </c>
    </row>
    <row r="504" spans="2:16" x14ac:dyDescent="0.25">
      <c r="B504" s="184">
        <v>2270005045</v>
      </c>
      <c r="C504" s="184">
        <v>11</v>
      </c>
      <c r="D504" s="184">
        <v>16</v>
      </c>
      <c r="E504" s="184">
        <v>8.0500000000000007</v>
      </c>
      <c r="F504" s="184">
        <v>8.0500000000000007</v>
      </c>
      <c r="G504" s="184">
        <v>4.21</v>
      </c>
      <c r="H504" s="184">
        <v>4.21</v>
      </c>
      <c r="I504" s="184">
        <v>4.21</v>
      </c>
      <c r="J504" s="184">
        <v>4.21</v>
      </c>
      <c r="K504" s="184">
        <v>4.4400000000000004</v>
      </c>
      <c r="L504" s="184">
        <v>4.4400000000000004</v>
      </c>
      <c r="M504" s="184">
        <v>4.4400000000000004</v>
      </c>
      <c r="N504" s="184">
        <v>0.28000000000000003</v>
      </c>
      <c r="P504" s="119">
        <f t="shared" si="7"/>
        <v>4.3250000000000002</v>
      </c>
    </row>
    <row r="505" spans="2:16" x14ac:dyDescent="0.25">
      <c r="B505" s="184">
        <v>2270005045</v>
      </c>
      <c r="C505" s="184">
        <v>16</v>
      </c>
      <c r="D505" s="184">
        <v>25</v>
      </c>
      <c r="E505" s="184">
        <v>8.0500000000000007</v>
      </c>
      <c r="F505" s="184">
        <v>8.0500000000000007</v>
      </c>
      <c r="G505" s="184">
        <v>4.21</v>
      </c>
      <c r="H505" s="184">
        <v>4.21</v>
      </c>
      <c r="I505" s="184">
        <v>4.21</v>
      </c>
      <c r="J505" s="184">
        <v>4.21</v>
      </c>
      <c r="K505" s="184">
        <v>4.4400000000000004</v>
      </c>
      <c r="L505" s="184">
        <v>4.4400000000000004</v>
      </c>
      <c r="M505" s="184">
        <v>4.4400000000000004</v>
      </c>
      <c r="N505" s="184">
        <v>0.28000000000000003</v>
      </c>
      <c r="P505" s="119">
        <f t="shared" si="7"/>
        <v>4.3250000000000002</v>
      </c>
    </row>
    <row r="506" spans="2:16" x14ac:dyDescent="0.25">
      <c r="B506" s="184">
        <v>2270005045</v>
      </c>
      <c r="C506" s="184">
        <v>25</v>
      </c>
      <c r="D506" s="184">
        <v>50</v>
      </c>
      <c r="E506" s="184">
        <v>6.54</v>
      </c>
      <c r="F506" s="184">
        <v>6.54</v>
      </c>
      <c r="G506" s="184">
        <v>4.4800000000000004</v>
      </c>
      <c r="H506" s="184">
        <v>4.4800000000000004</v>
      </c>
      <c r="I506" s="184">
        <v>4.4800000000000004</v>
      </c>
      <c r="J506" s="184">
        <v>4.4800000000000004</v>
      </c>
      <c r="K506" s="184">
        <v>4.7300000000000004</v>
      </c>
      <c r="L506" s="184">
        <v>4.7300000000000004</v>
      </c>
      <c r="M506" s="184">
        <v>3</v>
      </c>
      <c r="N506" s="184">
        <v>0.28000000000000003</v>
      </c>
      <c r="P506" s="119">
        <f t="shared" si="7"/>
        <v>4.6050000000000004</v>
      </c>
    </row>
    <row r="507" spans="2:16" x14ac:dyDescent="0.25">
      <c r="B507" s="184">
        <v>2270005045</v>
      </c>
      <c r="C507" s="184">
        <v>50</v>
      </c>
      <c r="D507" s="184">
        <v>75</v>
      </c>
      <c r="E507" s="184">
        <v>10.9</v>
      </c>
      <c r="F507" s="184">
        <v>6.54</v>
      </c>
      <c r="G507" s="184">
        <v>5.3</v>
      </c>
      <c r="H507" s="184">
        <v>4.45</v>
      </c>
      <c r="I507" s="184">
        <v>3.13</v>
      </c>
      <c r="J507" s="184">
        <v>3.13</v>
      </c>
      <c r="K507" s="184">
        <v>3</v>
      </c>
      <c r="L507" s="184">
        <v>3</v>
      </c>
      <c r="M507" s="184">
        <v>3</v>
      </c>
      <c r="N507" s="184">
        <v>0.28000000000000003</v>
      </c>
      <c r="P507" s="119">
        <f t="shared" si="7"/>
        <v>3.0649999999999999</v>
      </c>
    </row>
    <row r="508" spans="2:16" x14ac:dyDescent="0.25">
      <c r="B508" s="184">
        <v>2270005045</v>
      </c>
      <c r="C508" s="184">
        <v>75</v>
      </c>
      <c r="D508" s="184">
        <v>100</v>
      </c>
      <c r="E508" s="184">
        <v>10.9</v>
      </c>
      <c r="F508" s="184">
        <v>6.54</v>
      </c>
      <c r="G508" s="184">
        <v>5.3</v>
      </c>
      <c r="H508" s="184">
        <v>4.45</v>
      </c>
      <c r="I508" s="184">
        <v>3.13</v>
      </c>
      <c r="J508" s="184">
        <v>3.13</v>
      </c>
      <c r="K508" s="184">
        <v>3</v>
      </c>
      <c r="L508" s="184">
        <v>3</v>
      </c>
      <c r="M508" s="184">
        <v>3</v>
      </c>
      <c r="N508" s="184">
        <v>0.28000000000000003</v>
      </c>
      <c r="P508" s="119">
        <f t="shared" si="7"/>
        <v>3.0649999999999999</v>
      </c>
    </row>
    <row r="509" spans="2:16" x14ac:dyDescent="0.25">
      <c r="B509" s="184">
        <v>2270005045</v>
      </c>
      <c r="C509" s="184">
        <v>100</v>
      </c>
      <c r="D509" s="184">
        <v>175</v>
      </c>
      <c r="E509" s="184">
        <v>10.9</v>
      </c>
      <c r="F509" s="184">
        <v>7.94</v>
      </c>
      <c r="G509" s="184">
        <v>5.36</v>
      </c>
      <c r="H509" s="184">
        <v>3.88</v>
      </c>
      <c r="I509" s="184">
        <v>2.61</v>
      </c>
      <c r="J509" s="184">
        <v>2.61</v>
      </c>
      <c r="K509" s="184">
        <v>2.61</v>
      </c>
      <c r="L509" s="184">
        <v>2.5</v>
      </c>
      <c r="M509" s="184">
        <v>2.5</v>
      </c>
      <c r="N509" s="184">
        <v>0.28000000000000003</v>
      </c>
      <c r="P509" s="119">
        <f t="shared" si="7"/>
        <v>2.61</v>
      </c>
    </row>
    <row r="510" spans="2:16" x14ac:dyDescent="0.25">
      <c r="B510" s="184">
        <v>2270005045</v>
      </c>
      <c r="C510" s="184">
        <v>175</v>
      </c>
      <c r="D510" s="184">
        <v>300</v>
      </c>
      <c r="E510" s="184">
        <v>10.9</v>
      </c>
      <c r="F510" s="184">
        <v>7.94</v>
      </c>
      <c r="G510" s="184">
        <v>5.28</v>
      </c>
      <c r="H510" s="184">
        <v>3.79</v>
      </c>
      <c r="I510" s="184">
        <v>2.61</v>
      </c>
      <c r="J510" s="184">
        <v>2.61</v>
      </c>
      <c r="K510" s="184">
        <v>2.61</v>
      </c>
      <c r="L510" s="184">
        <v>2.5</v>
      </c>
      <c r="M510" s="184">
        <v>2.5</v>
      </c>
      <c r="N510" s="184">
        <v>0.28000000000000003</v>
      </c>
      <c r="P510" s="119">
        <f t="shared" si="7"/>
        <v>2.61</v>
      </c>
    </row>
    <row r="511" spans="2:16" x14ac:dyDescent="0.25">
      <c r="B511" s="184">
        <v>2270005045</v>
      </c>
      <c r="C511" s="184">
        <v>300</v>
      </c>
      <c r="D511" s="184">
        <v>600</v>
      </c>
      <c r="E511" s="184">
        <v>10.9</v>
      </c>
      <c r="F511" s="184">
        <v>7.94</v>
      </c>
      <c r="G511" s="184">
        <v>5.7</v>
      </c>
      <c r="H511" s="184">
        <v>4.1100000000000003</v>
      </c>
      <c r="I511" s="184">
        <v>2.61</v>
      </c>
      <c r="J511" s="184">
        <v>2.61</v>
      </c>
      <c r="K511" s="184">
        <v>2.61</v>
      </c>
      <c r="L511" s="184">
        <v>2.5</v>
      </c>
      <c r="M511" s="184">
        <v>2.5</v>
      </c>
      <c r="N511" s="184">
        <v>0.28000000000000003</v>
      </c>
      <c r="P511" s="119">
        <f t="shared" si="7"/>
        <v>2.61</v>
      </c>
    </row>
    <row r="512" spans="2:16" x14ac:dyDescent="0.25">
      <c r="B512" s="184">
        <v>2270005045</v>
      </c>
      <c r="C512" s="184">
        <v>600</v>
      </c>
      <c r="D512" s="184">
        <v>750</v>
      </c>
      <c r="E512" s="184">
        <v>10.9</v>
      </c>
      <c r="F512" s="184">
        <v>7.94</v>
      </c>
      <c r="G512" s="184">
        <v>5.52</v>
      </c>
      <c r="H512" s="184">
        <v>3.88</v>
      </c>
      <c r="I512" s="184">
        <v>2.61</v>
      </c>
      <c r="J512" s="184">
        <v>2.61</v>
      </c>
      <c r="K512" s="184">
        <v>2.61</v>
      </c>
      <c r="L512" s="184">
        <v>2.5</v>
      </c>
      <c r="M512" s="184">
        <v>2.5</v>
      </c>
      <c r="N512" s="184">
        <v>0.28000000000000003</v>
      </c>
      <c r="P512" s="119">
        <f t="shared" si="7"/>
        <v>2.61</v>
      </c>
    </row>
    <row r="513" spans="2:16" x14ac:dyDescent="0.25">
      <c r="B513" s="184">
        <v>2270005045</v>
      </c>
      <c r="C513" s="184">
        <v>750</v>
      </c>
      <c r="D513" s="184">
        <v>9999</v>
      </c>
      <c r="E513" s="184">
        <v>10.9</v>
      </c>
      <c r="F513" s="184">
        <v>7.94</v>
      </c>
      <c r="G513" s="184">
        <v>5.83</v>
      </c>
      <c r="H513" s="184">
        <v>3.88</v>
      </c>
      <c r="I513" s="184">
        <v>3.88</v>
      </c>
      <c r="J513" s="184">
        <v>4.2699999999999996</v>
      </c>
      <c r="K513" s="184">
        <v>4.2699999999999996</v>
      </c>
      <c r="L513" s="184">
        <v>4.0999999999999996</v>
      </c>
      <c r="M513" s="184">
        <v>2.39</v>
      </c>
      <c r="N513" s="184">
        <v>2.39</v>
      </c>
      <c r="P513" s="119">
        <f t="shared" si="7"/>
        <v>4.0749999999999993</v>
      </c>
    </row>
    <row r="514" spans="2:16" x14ac:dyDescent="0.25">
      <c r="B514" s="184">
        <v>2270005055</v>
      </c>
      <c r="C514" s="184">
        <v>0</v>
      </c>
      <c r="D514" s="184">
        <v>11</v>
      </c>
      <c r="E514" s="184">
        <v>9.48</v>
      </c>
      <c r="F514" s="184">
        <v>9.48</v>
      </c>
      <c r="G514" s="184">
        <v>4.96</v>
      </c>
      <c r="H514" s="184">
        <v>4.07</v>
      </c>
      <c r="I514" s="184">
        <v>4.07</v>
      </c>
      <c r="J514" s="184">
        <v>4.07</v>
      </c>
      <c r="K514" s="184">
        <v>4.3</v>
      </c>
      <c r="L514" s="184">
        <v>4.3</v>
      </c>
      <c r="M514" s="184">
        <v>4.3</v>
      </c>
      <c r="N514" s="184">
        <v>0.28000000000000003</v>
      </c>
      <c r="P514" s="119">
        <f t="shared" si="7"/>
        <v>4.1850000000000005</v>
      </c>
    </row>
    <row r="515" spans="2:16" x14ac:dyDescent="0.25">
      <c r="B515" s="184">
        <v>2270005055</v>
      </c>
      <c r="C515" s="184">
        <v>11</v>
      </c>
      <c r="D515" s="184">
        <v>16</v>
      </c>
      <c r="E515" s="184">
        <v>8.0500000000000007</v>
      </c>
      <c r="F515" s="184">
        <v>8.0500000000000007</v>
      </c>
      <c r="G515" s="184">
        <v>4.21</v>
      </c>
      <c r="H515" s="184">
        <v>4.21</v>
      </c>
      <c r="I515" s="184">
        <v>4.21</v>
      </c>
      <c r="J515" s="184">
        <v>4.21</v>
      </c>
      <c r="K515" s="184">
        <v>4.4400000000000004</v>
      </c>
      <c r="L515" s="184">
        <v>4.4400000000000004</v>
      </c>
      <c r="M515" s="184">
        <v>4.4400000000000004</v>
      </c>
      <c r="N515" s="184">
        <v>0.28000000000000003</v>
      </c>
      <c r="P515" s="119">
        <f t="shared" si="7"/>
        <v>4.3250000000000002</v>
      </c>
    </row>
    <row r="516" spans="2:16" x14ac:dyDescent="0.25">
      <c r="B516" s="184">
        <v>2270005055</v>
      </c>
      <c r="C516" s="184">
        <v>16</v>
      </c>
      <c r="D516" s="184">
        <v>25</v>
      </c>
      <c r="E516" s="184">
        <v>8.0500000000000007</v>
      </c>
      <c r="F516" s="184">
        <v>8.0500000000000007</v>
      </c>
      <c r="G516" s="184">
        <v>4.21</v>
      </c>
      <c r="H516" s="184">
        <v>4.21</v>
      </c>
      <c r="I516" s="184">
        <v>4.21</v>
      </c>
      <c r="J516" s="184">
        <v>4.21</v>
      </c>
      <c r="K516" s="184">
        <v>4.4400000000000004</v>
      </c>
      <c r="L516" s="184">
        <v>4.4400000000000004</v>
      </c>
      <c r="M516" s="184">
        <v>4.4400000000000004</v>
      </c>
      <c r="N516" s="184">
        <v>0.28000000000000003</v>
      </c>
      <c r="P516" s="119">
        <f t="shared" si="7"/>
        <v>4.3250000000000002</v>
      </c>
    </row>
    <row r="517" spans="2:16" x14ac:dyDescent="0.25">
      <c r="B517" s="184">
        <v>2270005055</v>
      </c>
      <c r="C517" s="184">
        <v>25</v>
      </c>
      <c r="D517" s="184">
        <v>50</v>
      </c>
      <c r="E517" s="184">
        <v>6.54</v>
      </c>
      <c r="F517" s="184">
        <v>6.54</v>
      </c>
      <c r="G517" s="184">
        <v>4.4800000000000004</v>
      </c>
      <c r="H517" s="184">
        <v>4.4800000000000004</v>
      </c>
      <c r="I517" s="184">
        <v>4.4800000000000004</v>
      </c>
      <c r="J517" s="184">
        <v>4.4800000000000004</v>
      </c>
      <c r="K517" s="184">
        <v>4.7300000000000004</v>
      </c>
      <c r="L517" s="184">
        <v>4.7300000000000004</v>
      </c>
      <c r="M517" s="184">
        <v>3</v>
      </c>
      <c r="N517" s="184">
        <v>0.28000000000000003</v>
      </c>
      <c r="P517" s="119">
        <f t="shared" si="7"/>
        <v>4.6050000000000004</v>
      </c>
    </row>
    <row r="518" spans="2:16" x14ac:dyDescent="0.25">
      <c r="B518" s="184">
        <v>2270005055</v>
      </c>
      <c r="C518" s="184">
        <v>50</v>
      </c>
      <c r="D518" s="184">
        <v>75</v>
      </c>
      <c r="E518" s="184">
        <v>10.54</v>
      </c>
      <c r="F518" s="184">
        <v>6.54</v>
      </c>
      <c r="G518" s="184">
        <v>5.3</v>
      </c>
      <c r="H518" s="184">
        <v>4.45</v>
      </c>
      <c r="I518" s="184">
        <v>3.13</v>
      </c>
      <c r="J518" s="184">
        <v>3.13</v>
      </c>
      <c r="K518" s="184">
        <v>3</v>
      </c>
      <c r="L518" s="184">
        <v>3</v>
      </c>
      <c r="M518" s="184">
        <v>3</v>
      </c>
      <c r="N518" s="184">
        <v>0.28000000000000003</v>
      </c>
      <c r="P518" s="119">
        <f t="shared" si="7"/>
        <v>3.0649999999999999</v>
      </c>
    </row>
    <row r="519" spans="2:16" x14ac:dyDescent="0.25">
      <c r="B519" s="184">
        <v>2270005055</v>
      </c>
      <c r="C519" s="184">
        <v>75</v>
      </c>
      <c r="D519" s="184">
        <v>100</v>
      </c>
      <c r="E519" s="184">
        <v>10.54</v>
      </c>
      <c r="F519" s="184">
        <v>6.54</v>
      </c>
      <c r="G519" s="184">
        <v>5.3</v>
      </c>
      <c r="H519" s="184">
        <v>4.45</v>
      </c>
      <c r="I519" s="184">
        <v>3.13</v>
      </c>
      <c r="J519" s="184">
        <v>3.13</v>
      </c>
      <c r="K519" s="184">
        <v>3</v>
      </c>
      <c r="L519" s="184">
        <v>3</v>
      </c>
      <c r="M519" s="184">
        <v>3</v>
      </c>
      <c r="N519" s="184">
        <v>0.28000000000000003</v>
      </c>
      <c r="P519" s="119">
        <f t="shared" si="7"/>
        <v>3.0649999999999999</v>
      </c>
    </row>
    <row r="520" spans="2:16" x14ac:dyDescent="0.25">
      <c r="B520" s="184">
        <v>2270005055</v>
      </c>
      <c r="C520" s="184">
        <v>100</v>
      </c>
      <c r="D520" s="184">
        <v>175</v>
      </c>
      <c r="E520" s="184">
        <v>10.54</v>
      </c>
      <c r="F520" s="184">
        <v>7.94</v>
      </c>
      <c r="G520" s="184">
        <v>5.36</v>
      </c>
      <c r="H520" s="184">
        <v>3.88</v>
      </c>
      <c r="I520" s="184">
        <v>2.61</v>
      </c>
      <c r="J520" s="184">
        <v>2.61</v>
      </c>
      <c r="K520" s="184">
        <v>2.61</v>
      </c>
      <c r="L520" s="184">
        <v>2.5</v>
      </c>
      <c r="M520" s="184">
        <v>2.5</v>
      </c>
      <c r="N520" s="184">
        <v>0.28000000000000003</v>
      </c>
      <c r="P520" s="119">
        <f t="shared" si="7"/>
        <v>2.61</v>
      </c>
    </row>
    <row r="521" spans="2:16" x14ac:dyDescent="0.25">
      <c r="B521" s="184">
        <v>2270005055</v>
      </c>
      <c r="C521" s="184">
        <v>175</v>
      </c>
      <c r="D521" s="184">
        <v>300</v>
      </c>
      <c r="E521" s="184">
        <v>10.54</v>
      </c>
      <c r="F521" s="184">
        <v>7.94</v>
      </c>
      <c r="G521" s="184">
        <v>5.28</v>
      </c>
      <c r="H521" s="184">
        <v>3.79</v>
      </c>
      <c r="I521" s="184">
        <v>2.61</v>
      </c>
      <c r="J521" s="184">
        <v>2.61</v>
      </c>
      <c r="K521" s="184">
        <v>2.61</v>
      </c>
      <c r="L521" s="184">
        <v>2.5</v>
      </c>
      <c r="M521" s="184">
        <v>2.5</v>
      </c>
      <c r="N521" s="184">
        <v>0.28000000000000003</v>
      </c>
      <c r="P521" s="119">
        <f t="shared" ref="P521:P584" si="8">H521*$G$2+I521*$G$3+K521*$G$4</f>
        <v>2.61</v>
      </c>
    </row>
    <row r="522" spans="2:16" x14ac:dyDescent="0.25">
      <c r="B522" s="184">
        <v>2270005055</v>
      </c>
      <c r="C522" s="184">
        <v>300</v>
      </c>
      <c r="D522" s="184">
        <v>600</v>
      </c>
      <c r="E522" s="184">
        <v>10.54</v>
      </c>
      <c r="F522" s="184">
        <v>7.94</v>
      </c>
      <c r="G522" s="184">
        <v>5.7</v>
      </c>
      <c r="H522" s="184">
        <v>4.1100000000000003</v>
      </c>
      <c r="I522" s="184">
        <v>2.61</v>
      </c>
      <c r="J522" s="184">
        <v>2.61</v>
      </c>
      <c r="K522" s="184">
        <v>2.61</v>
      </c>
      <c r="L522" s="184">
        <v>2.5</v>
      </c>
      <c r="M522" s="184">
        <v>2.5</v>
      </c>
      <c r="N522" s="184">
        <v>0.28000000000000003</v>
      </c>
      <c r="P522" s="119">
        <f t="shared" si="8"/>
        <v>2.61</v>
      </c>
    </row>
    <row r="523" spans="2:16" x14ac:dyDescent="0.25">
      <c r="B523" s="184">
        <v>2270005055</v>
      </c>
      <c r="C523" s="184">
        <v>600</v>
      </c>
      <c r="D523" s="184">
        <v>750</v>
      </c>
      <c r="E523" s="184">
        <v>10.54</v>
      </c>
      <c r="F523" s="184">
        <v>7.94</v>
      </c>
      <c r="G523" s="184">
        <v>5.52</v>
      </c>
      <c r="H523" s="184">
        <v>3.88</v>
      </c>
      <c r="I523" s="184">
        <v>2.61</v>
      </c>
      <c r="J523" s="184">
        <v>2.61</v>
      </c>
      <c r="K523" s="184">
        <v>2.61</v>
      </c>
      <c r="L523" s="184">
        <v>2.5</v>
      </c>
      <c r="M523" s="184">
        <v>2.5</v>
      </c>
      <c r="N523" s="184">
        <v>0.28000000000000003</v>
      </c>
      <c r="P523" s="119">
        <f t="shared" si="8"/>
        <v>2.61</v>
      </c>
    </row>
    <row r="524" spans="2:16" x14ac:dyDescent="0.25">
      <c r="B524" s="184">
        <v>2270005055</v>
      </c>
      <c r="C524" s="184">
        <v>750</v>
      </c>
      <c r="D524" s="184">
        <v>9999</v>
      </c>
      <c r="E524" s="184">
        <v>10.54</v>
      </c>
      <c r="F524" s="184">
        <v>7.94</v>
      </c>
      <c r="G524" s="184">
        <v>5.83</v>
      </c>
      <c r="H524" s="184">
        <v>3.88</v>
      </c>
      <c r="I524" s="184">
        <v>3.88</v>
      </c>
      <c r="J524" s="184">
        <v>4.2699999999999996</v>
      </c>
      <c r="K524" s="184">
        <v>4.2699999999999996</v>
      </c>
      <c r="L524" s="184">
        <v>4.0999999999999996</v>
      </c>
      <c r="M524" s="184">
        <v>2.39</v>
      </c>
      <c r="N524" s="184">
        <v>2.39</v>
      </c>
      <c r="P524" s="119">
        <f t="shared" si="8"/>
        <v>4.0749999999999993</v>
      </c>
    </row>
    <row r="525" spans="2:16" x14ac:dyDescent="0.25">
      <c r="B525" s="184">
        <v>2270005060</v>
      </c>
      <c r="C525" s="184">
        <v>0</v>
      </c>
      <c r="D525" s="184">
        <v>11</v>
      </c>
      <c r="E525" s="184">
        <v>10</v>
      </c>
      <c r="F525" s="184">
        <v>10</v>
      </c>
      <c r="G525" s="184">
        <v>5.23</v>
      </c>
      <c r="H525" s="184">
        <v>4.3</v>
      </c>
      <c r="I525" s="184">
        <v>4.3</v>
      </c>
      <c r="J525" s="184">
        <v>4.3</v>
      </c>
      <c r="K525" s="184">
        <v>4.3</v>
      </c>
      <c r="L525" s="184">
        <v>4.3</v>
      </c>
      <c r="M525" s="184">
        <v>4.3</v>
      </c>
      <c r="N525" s="184">
        <v>0.28000000000000003</v>
      </c>
      <c r="P525" s="119">
        <f t="shared" si="8"/>
        <v>4.3</v>
      </c>
    </row>
    <row r="526" spans="2:16" x14ac:dyDescent="0.25">
      <c r="B526" s="184">
        <v>2270005060</v>
      </c>
      <c r="C526" s="184">
        <v>11</v>
      </c>
      <c r="D526" s="184">
        <v>16</v>
      </c>
      <c r="E526" s="184">
        <v>8.5</v>
      </c>
      <c r="F526" s="184">
        <v>8.5</v>
      </c>
      <c r="G526" s="184">
        <v>4.4400000000000004</v>
      </c>
      <c r="H526" s="184">
        <v>4.4400000000000004</v>
      </c>
      <c r="I526" s="184">
        <v>4.4400000000000004</v>
      </c>
      <c r="J526" s="184">
        <v>4.4400000000000004</v>
      </c>
      <c r="K526" s="184">
        <v>4.4400000000000004</v>
      </c>
      <c r="L526" s="184">
        <v>4.4400000000000004</v>
      </c>
      <c r="M526" s="184">
        <v>4.4400000000000004</v>
      </c>
      <c r="N526" s="184">
        <v>0.28000000000000003</v>
      </c>
      <c r="P526" s="119">
        <f t="shared" si="8"/>
        <v>4.4400000000000004</v>
      </c>
    </row>
    <row r="527" spans="2:16" x14ac:dyDescent="0.25">
      <c r="B527" s="184">
        <v>2270005060</v>
      </c>
      <c r="C527" s="184">
        <v>16</v>
      </c>
      <c r="D527" s="184">
        <v>25</v>
      </c>
      <c r="E527" s="184">
        <v>8.5</v>
      </c>
      <c r="F527" s="184">
        <v>8.5</v>
      </c>
      <c r="G527" s="184">
        <v>4.4400000000000004</v>
      </c>
      <c r="H527" s="184">
        <v>4.4400000000000004</v>
      </c>
      <c r="I527" s="184">
        <v>4.4400000000000004</v>
      </c>
      <c r="J527" s="184">
        <v>4.4400000000000004</v>
      </c>
      <c r="K527" s="184">
        <v>4.4400000000000004</v>
      </c>
      <c r="L527" s="184">
        <v>4.4400000000000004</v>
      </c>
      <c r="M527" s="184">
        <v>4.4400000000000004</v>
      </c>
      <c r="N527" s="184">
        <v>0.28000000000000003</v>
      </c>
      <c r="P527" s="119">
        <f t="shared" si="8"/>
        <v>4.4400000000000004</v>
      </c>
    </row>
    <row r="528" spans="2:16" x14ac:dyDescent="0.25">
      <c r="B528" s="184">
        <v>2270005060</v>
      </c>
      <c r="C528" s="184">
        <v>25</v>
      </c>
      <c r="D528" s="184">
        <v>50</v>
      </c>
      <c r="E528" s="184">
        <v>6.9</v>
      </c>
      <c r="F528" s="184">
        <v>6.9</v>
      </c>
      <c r="G528" s="184">
        <v>4.7300000000000004</v>
      </c>
      <c r="H528" s="184">
        <v>4.7300000000000004</v>
      </c>
      <c r="I528" s="184">
        <v>4.7300000000000004</v>
      </c>
      <c r="J528" s="184">
        <v>4.7300000000000004</v>
      </c>
      <c r="K528" s="184">
        <v>4.7300000000000004</v>
      </c>
      <c r="L528" s="184">
        <v>4.7300000000000004</v>
      </c>
      <c r="M528" s="184">
        <v>3</v>
      </c>
      <c r="N528" s="184">
        <v>0.28000000000000003</v>
      </c>
      <c r="P528" s="119">
        <f t="shared" si="8"/>
        <v>4.7300000000000004</v>
      </c>
    </row>
    <row r="529" spans="2:16" x14ac:dyDescent="0.25">
      <c r="B529" s="184">
        <v>2270005060</v>
      </c>
      <c r="C529" s="184">
        <v>50</v>
      </c>
      <c r="D529" s="184">
        <v>75</v>
      </c>
      <c r="E529" s="184">
        <v>7.78</v>
      </c>
      <c r="F529" s="184">
        <v>6.9</v>
      </c>
      <c r="G529" s="184">
        <v>5.6</v>
      </c>
      <c r="H529" s="184">
        <v>4.7</v>
      </c>
      <c r="I529" s="184">
        <v>3</v>
      </c>
      <c r="J529" s="184">
        <v>3</v>
      </c>
      <c r="K529" s="184">
        <v>3</v>
      </c>
      <c r="L529" s="184">
        <v>3</v>
      </c>
      <c r="M529" s="184">
        <v>3</v>
      </c>
      <c r="N529" s="184">
        <v>0.28000000000000003</v>
      </c>
      <c r="P529" s="119">
        <f t="shared" si="8"/>
        <v>3</v>
      </c>
    </row>
    <row r="530" spans="2:16" x14ac:dyDescent="0.25">
      <c r="B530" s="184">
        <v>2270005060</v>
      </c>
      <c r="C530" s="184">
        <v>75</v>
      </c>
      <c r="D530" s="184">
        <v>100</v>
      </c>
      <c r="E530" s="184">
        <v>7.78</v>
      </c>
      <c r="F530" s="184">
        <v>6.9</v>
      </c>
      <c r="G530" s="184">
        <v>5.6</v>
      </c>
      <c r="H530" s="184">
        <v>4.7</v>
      </c>
      <c r="I530" s="184">
        <v>3</v>
      </c>
      <c r="J530" s="184">
        <v>3</v>
      </c>
      <c r="K530" s="184">
        <v>3</v>
      </c>
      <c r="L530" s="184">
        <v>3</v>
      </c>
      <c r="M530" s="184">
        <v>3</v>
      </c>
      <c r="N530" s="184">
        <v>0.28000000000000003</v>
      </c>
      <c r="P530" s="119">
        <f t="shared" si="8"/>
        <v>3</v>
      </c>
    </row>
    <row r="531" spans="2:16" x14ac:dyDescent="0.25">
      <c r="B531" s="184">
        <v>2270005060</v>
      </c>
      <c r="C531" s="184">
        <v>100</v>
      </c>
      <c r="D531" s="184">
        <v>175</v>
      </c>
      <c r="E531" s="184">
        <v>7.78</v>
      </c>
      <c r="F531" s="184">
        <v>8.3800000000000008</v>
      </c>
      <c r="G531" s="184">
        <v>5.65</v>
      </c>
      <c r="H531" s="184">
        <v>4.0999999999999996</v>
      </c>
      <c r="I531" s="184">
        <v>2.5</v>
      </c>
      <c r="J531" s="184">
        <v>2.5</v>
      </c>
      <c r="K531" s="184">
        <v>2.5</v>
      </c>
      <c r="L531" s="184">
        <v>2.5</v>
      </c>
      <c r="M531" s="184">
        <v>2.5</v>
      </c>
      <c r="N531" s="184">
        <v>0.28000000000000003</v>
      </c>
      <c r="P531" s="119">
        <f t="shared" si="8"/>
        <v>2.5</v>
      </c>
    </row>
    <row r="532" spans="2:16" x14ac:dyDescent="0.25">
      <c r="B532" s="184">
        <v>2270005060</v>
      </c>
      <c r="C532" s="184">
        <v>175</v>
      </c>
      <c r="D532" s="184">
        <v>300</v>
      </c>
      <c r="E532" s="184">
        <v>7.78</v>
      </c>
      <c r="F532" s="184">
        <v>8.3800000000000008</v>
      </c>
      <c r="G532" s="184">
        <v>5.58</v>
      </c>
      <c r="H532" s="184">
        <v>4</v>
      </c>
      <c r="I532" s="184">
        <v>2.5</v>
      </c>
      <c r="J532" s="184">
        <v>2.5</v>
      </c>
      <c r="K532" s="184">
        <v>2.5</v>
      </c>
      <c r="L532" s="184">
        <v>2.5</v>
      </c>
      <c r="M532" s="184">
        <v>2.5</v>
      </c>
      <c r="N532" s="184">
        <v>0.28000000000000003</v>
      </c>
      <c r="P532" s="119">
        <f t="shared" si="8"/>
        <v>2.5</v>
      </c>
    </row>
    <row r="533" spans="2:16" x14ac:dyDescent="0.25">
      <c r="B533" s="184">
        <v>2270005060</v>
      </c>
      <c r="C533" s="184">
        <v>300</v>
      </c>
      <c r="D533" s="184">
        <v>600</v>
      </c>
      <c r="E533" s="184">
        <v>7.78</v>
      </c>
      <c r="F533" s="184">
        <v>8.3800000000000008</v>
      </c>
      <c r="G533" s="184">
        <v>6.02</v>
      </c>
      <c r="H533" s="184">
        <v>4.34</v>
      </c>
      <c r="I533" s="184">
        <v>2.5</v>
      </c>
      <c r="J533" s="184">
        <v>2.5</v>
      </c>
      <c r="K533" s="184">
        <v>2.5</v>
      </c>
      <c r="L533" s="184">
        <v>2.5</v>
      </c>
      <c r="M533" s="184">
        <v>2.5</v>
      </c>
      <c r="N533" s="184">
        <v>0.28000000000000003</v>
      </c>
      <c r="P533" s="119">
        <f t="shared" si="8"/>
        <v>2.5</v>
      </c>
    </row>
    <row r="534" spans="2:16" x14ac:dyDescent="0.25">
      <c r="B534" s="184">
        <v>2270005060</v>
      </c>
      <c r="C534" s="184">
        <v>600</v>
      </c>
      <c r="D534" s="184">
        <v>750</v>
      </c>
      <c r="E534" s="184">
        <v>7.78</v>
      </c>
      <c r="F534" s="184">
        <v>8.3800000000000008</v>
      </c>
      <c r="G534" s="184">
        <v>5.82</v>
      </c>
      <c r="H534" s="184">
        <v>4.0999999999999996</v>
      </c>
      <c r="I534" s="184">
        <v>2.5</v>
      </c>
      <c r="J534" s="184">
        <v>2.5</v>
      </c>
      <c r="K534" s="184">
        <v>2.5</v>
      </c>
      <c r="L534" s="184">
        <v>2.5</v>
      </c>
      <c r="M534" s="184">
        <v>2.5</v>
      </c>
      <c r="N534" s="184">
        <v>0.28000000000000003</v>
      </c>
      <c r="P534" s="119">
        <f t="shared" si="8"/>
        <v>2.5</v>
      </c>
    </row>
    <row r="535" spans="2:16" x14ac:dyDescent="0.25">
      <c r="B535" s="184">
        <v>2270005060</v>
      </c>
      <c r="C535" s="184">
        <v>750</v>
      </c>
      <c r="D535" s="184">
        <v>9999</v>
      </c>
      <c r="E535" s="184">
        <v>7.78</v>
      </c>
      <c r="F535" s="184">
        <v>8.3800000000000008</v>
      </c>
      <c r="G535" s="184">
        <v>6.15</v>
      </c>
      <c r="H535" s="184">
        <v>4.0999999999999996</v>
      </c>
      <c r="I535" s="184">
        <v>4.0999999999999996</v>
      </c>
      <c r="J535" s="184">
        <v>4.0999999999999996</v>
      </c>
      <c r="K535" s="184">
        <v>4.0999999999999996</v>
      </c>
      <c r="L535" s="184">
        <v>4.0999999999999996</v>
      </c>
      <c r="M535" s="184">
        <v>2.39</v>
      </c>
      <c r="N535" s="184">
        <v>2.39</v>
      </c>
      <c r="P535" s="119">
        <f t="shared" si="8"/>
        <v>4.0999999999999996</v>
      </c>
    </row>
    <row r="536" spans="2:16" x14ac:dyDescent="0.25">
      <c r="B536" s="184">
        <v>2270006000</v>
      </c>
      <c r="C536" s="184">
        <v>0</v>
      </c>
      <c r="D536" s="184">
        <v>11</v>
      </c>
      <c r="E536" s="184">
        <v>10</v>
      </c>
      <c r="F536" s="184">
        <v>10</v>
      </c>
      <c r="G536" s="184">
        <v>5.23</v>
      </c>
      <c r="H536" s="184">
        <v>4.3</v>
      </c>
      <c r="I536" s="184">
        <v>4.3</v>
      </c>
      <c r="J536" s="184">
        <v>4.3</v>
      </c>
      <c r="K536" s="184">
        <v>4.3</v>
      </c>
      <c r="L536" s="184">
        <v>4.3</v>
      </c>
      <c r="M536" s="184">
        <v>4.3</v>
      </c>
      <c r="N536" s="184">
        <v>0.28000000000000003</v>
      </c>
      <c r="P536" s="119">
        <f t="shared" si="8"/>
        <v>4.3</v>
      </c>
    </row>
    <row r="537" spans="2:16" x14ac:dyDescent="0.25">
      <c r="B537" s="184">
        <v>2270006000</v>
      </c>
      <c r="C537" s="184">
        <v>11</v>
      </c>
      <c r="D537" s="184">
        <v>16</v>
      </c>
      <c r="E537" s="184">
        <v>8.5</v>
      </c>
      <c r="F537" s="184">
        <v>8.5</v>
      </c>
      <c r="G537" s="184">
        <v>4.4400000000000004</v>
      </c>
      <c r="H537" s="184">
        <v>4.4400000000000004</v>
      </c>
      <c r="I537" s="184">
        <v>4.4400000000000004</v>
      </c>
      <c r="J537" s="184">
        <v>4.4400000000000004</v>
      </c>
      <c r="K537" s="184">
        <v>4.4400000000000004</v>
      </c>
      <c r="L537" s="184">
        <v>4.4400000000000004</v>
      </c>
      <c r="M537" s="184">
        <v>4.4400000000000004</v>
      </c>
      <c r="N537" s="184">
        <v>0.28000000000000003</v>
      </c>
      <c r="P537" s="119">
        <f t="shared" si="8"/>
        <v>4.4400000000000004</v>
      </c>
    </row>
    <row r="538" spans="2:16" x14ac:dyDescent="0.25">
      <c r="B538" s="184">
        <v>2270006000</v>
      </c>
      <c r="C538" s="184">
        <v>16</v>
      </c>
      <c r="D538" s="184">
        <v>25</v>
      </c>
      <c r="E538" s="184">
        <v>8.5</v>
      </c>
      <c r="F538" s="184">
        <v>8.5</v>
      </c>
      <c r="G538" s="184">
        <v>4.4400000000000004</v>
      </c>
      <c r="H538" s="184">
        <v>4.4400000000000004</v>
      </c>
      <c r="I538" s="184">
        <v>4.4400000000000004</v>
      </c>
      <c r="J538" s="184">
        <v>4.4400000000000004</v>
      </c>
      <c r="K538" s="184">
        <v>4.4400000000000004</v>
      </c>
      <c r="L538" s="184">
        <v>4.4400000000000004</v>
      </c>
      <c r="M538" s="184">
        <v>4.4400000000000004</v>
      </c>
      <c r="N538" s="184">
        <v>0.28000000000000003</v>
      </c>
      <c r="P538" s="119">
        <f t="shared" si="8"/>
        <v>4.4400000000000004</v>
      </c>
    </row>
    <row r="539" spans="2:16" x14ac:dyDescent="0.25">
      <c r="B539" s="184">
        <v>2270006000</v>
      </c>
      <c r="C539" s="184">
        <v>25</v>
      </c>
      <c r="D539" s="184">
        <v>50</v>
      </c>
      <c r="E539" s="184">
        <v>6.9</v>
      </c>
      <c r="F539" s="184">
        <v>6.9</v>
      </c>
      <c r="G539" s="184">
        <v>4.7300000000000004</v>
      </c>
      <c r="H539" s="184">
        <v>4.7300000000000004</v>
      </c>
      <c r="I539" s="184">
        <v>4.7300000000000004</v>
      </c>
      <c r="J539" s="184">
        <v>4.7300000000000004</v>
      </c>
      <c r="K539" s="184">
        <v>4.7300000000000004</v>
      </c>
      <c r="L539" s="184">
        <v>4.7300000000000004</v>
      </c>
      <c r="M539" s="184">
        <v>3</v>
      </c>
      <c r="N539" s="184">
        <v>0.28000000000000003</v>
      </c>
      <c r="P539" s="119">
        <f t="shared" si="8"/>
        <v>4.7300000000000004</v>
      </c>
    </row>
    <row r="540" spans="2:16" x14ac:dyDescent="0.25">
      <c r="B540" s="184">
        <v>2270006000</v>
      </c>
      <c r="C540" s="184">
        <v>50</v>
      </c>
      <c r="D540" s="184">
        <v>75</v>
      </c>
      <c r="E540" s="184">
        <v>8</v>
      </c>
      <c r="F540" s="184">
        <v>6.9</v>
      </c>
      <c r="G540" s="184">
        <v>5.6</v>
      </c>
      <c r="H540" s="184">
        <v>4.7</v>
      </c>
      <c r="I540" s="184">
        <v>3</v>
      </c>
      <c r="J540" s="184">
        <v>3</v>
      </c>
      <c r="K540" s="184">
        <v>3</v>
      </c>
      <c r="L540" s="184">
        <v>3</v>
      </c>
      <c r="M540" s="184">
        <v>3</v>
      </c>
      <c r="N540" s="184">
        <v>0.28000000000000003</v>
      </c>
      <c r="P540" s="119">
        <f t="shared" si="8"/>
        <v>3</v>
      </c>
    </row>
    <row r="541" spans="2:16" x14ac:dyDescent="0.25">
      <c r="B541" s="184">
        <v>2270006000</v>
      </c>
      <c r="C541" s="184">
        <v>75</v>
      </c>
      <c r="D541" s="184">
        <v>100</v>
      </c>
      <c r="E541" s="184">
        <v>8</v>
      </c>
      <c r="F541" s="184">
        <v>6.9</v>
      </c>
      <c r="G541" s="184">
        <v>5.6</v>
      </c>
      <c r="H541" s="184">
        <v>4.7</v>
      </c>
      <c r="I541" s="184">
        <v>3</v>
      </c>
      <c r="J541" s="184">
        <v>3</v>
      </c>
      <c r="K541" s="184">
        <v>3</v>
      </c>
      <c r="L541" s="184">
        <v>3</v>
      </c>
      <c r="M541" s="184">
        <v>3</v>
      </c>
      <c r="N541" s="184">
        <v>0.28000000000000003</v>
      </c>
      <c r="P541" s="119">
        <f t="shared" si="8"/>
        <v>3</v>
      </c>
    </row>
    <row r="542" spans="2:16" x14ac:dyDescent="0.25">
      <c r="B542" s="184">
        <v>2270006000</v>
      </c>
      <c r="C542" s="184">
        <v>100</v>
      </c>
      <c r="D542" s="184">
        <v>175</v>
      </c>
      <c r="E542" s="184">
        <v>8</v>
      </c>
      <c r="F542" s="184">
        <v>8.3800000000000008</v>
      </c>
      <c r="G542" s="184">
        <v>5.65</v>
      </c>
      <c r="H542" s="184">
        <v>4.0999999999999996</v>
      </c>
      <c r="I542" s="184">
        <v>2.5</v>
      </c>
      <c r="J542" s="184">
        <v>2.5</v>
      </c>
      <c r="K542" s="184">
        <v>2.5</v>
      </c>
      <c r="L542" s="184">
        <v>2.5</v>
      </c>
      <c r="M542" s="184">
        <v>2.5</v>
      </c>
      <c r="N542" s="184">
        <v>0.28000000000000003</v>
      </c>
      <c r="P542" s="119">
        <f t="shared" si="8"/>
        <v>2.5</v>
      </c>
    </row>
    <row r="543" spans="2:16" x14ac:dyDescent="0.25">
      <c r="B543" s="184">
        <v>2270006000</v>
      </c>
      <c r="C543" s="184">
        <v>175</v>
      </c>
      <c r="D543" s="184">
        <v>300</v>
      </c>
      <c r="E543" s="184">
        <v>8</v>
      </c>
      <c r="F543" s="184">
        <v>8.3800000000000008</v>
      </c>
      <c r="G543" s="184">
        <v>5.58</v>
      </c>
      <c r="H543" s="184">
        <v>4</v>
      </c>
      <c r="I543" s="184">
        <v>2.5</v>
      </c>
      <c r="J543" s="184">
        <v>2.5</v>
      </c>
      <c r="K543" s="184">
        <v>2.5</v>
      </c>
      <c r="L543" s="184">
        <v>2.5</v>
      </c>
      <c r="M543" s="184">
        <v>2.5</v>
      </c>
      <c r="N543" s="184">
        <v>0.28000000000000003</v>
      </c>
      <c r="P543" s="119">
        <f t="shared" si="8"/>
        <v>2.5</v>
      </c>
    </row>
    <row r="544" spans="2:16" x14ac:dyDescent="0.25">
      <c r="B544" s="184">
        <v>2270006000</v>
      </c>
      <c r="C544" s="184">
        <v>300</v>
      </c>
      <c r="D544" s="184">
        <v>600</v>
      </c>
      <c r="E544" s="184">
        <v>8</v>
      </c>
      <c r="F544" s="184">
        <v>8.3800000000000008</v>
      </c>
      <c r="G544" s="184">
        <v>6.02</v>
      </c>
      <c r="H544" s="184">
        <v>4.34</v>
      </c>
      <c r="I544" s="184">
        <v>2.5</v>
      </c>
      <c r="J544" s="184">
        <v>2.5</v>
      </c>
      <c r="K544" s="184">
        <v>2.5</v>
      </c>
      <c r="L544" s="184">
        <v>2.5</v>
      </c>
      <c r="M544" s="184">
        <v>2.5</v>
      </c>
      <c r="N544" s="184">
        <v>0.28000000000000003</v>
      </c>
      <c r="P544" s="119">
        <f t="shared" si="8"/>
        <v>2.5</v>
      </c>
    </row>
    <row r="545" spans="2:16" x14ac:dyDescent="0.25">
      <c r="B545" s="184">
        <v>2270006000</v>
      </c>
      <c r="C545" s="184">
        <v>600</v>
      </c>
      <c r="D545" s="184">
        <v>750</v>
      </c>
      <c r="E545" s="184">
        <v>8</v>
      </c>
      <c r="F545" s="184">
        <v>8.3800000000000008</v>
      </c>
      <c r="G545" s="184">
        <v>5.82</v>
      </c>
      <c r="H545" s="184">
        <v>4.0999999999999996</v>
      </c>
      <c r="I545" s="184">
        <v>2.5</v>
      </c>
      <c r="J545" s="184">
        <v>2.5</v>
      </c>
      <c r="K545" s="184">
        <v>2.5</v>
      </c>
      <c r="L545" s="184">
        <v>2.5</v>
      </c>
      <c r="M545" s="184">
        <v>2.5</v>
      </c>
      <c r="N545" s="184">
        <v>0.28000000000000003</v>
      </c>
      <c r="P545" s="119">
        <f t="shared" si="8"/>
        <v>2.5</v>
      </c>
    </row>
    <row r="546" spans="2:16" x14ac:dyDescent="0.25">
      <c r="B546" s="184">
        <v>2270006000</v>
      </c>
      <c r="C546" s="184">
        <v>750</v>
      </c>
      <c r="D546" s="184">
        <v>9999</v>
      </c>
      <c r="E546" s="184">
        <v>8</v>
      </c>
      <c r="F546" s="184">
        <v>8.3800000000000008</v>
      </c>
      <c r="G546" s="184">
        <v>6.15</v>
      </c>
      <c r="H546" s="184">
        <v>4.0999999999999996</v>
      </c>
      <c r="I546" s="184">
        <v>4.0999999999999996</v>
      </c>
      <c r="J546" s="184">
        <v>4.0999999999999996</v>
      </c>
      <c r="K546" s="184">
        <v>4.0999999999999996</v>
      </c>
      <c r="L546" s="184">
        <v>4.0999999999999996</v>
      </c>
      <c r="M546" s="184">
        <v>2.39</v>
      </c>
      <c r="N546" s="184">
        <v>2.39</v>
      </c>
      <c r="P546" s="119">
        <f t="shared" si="8"/>
        <v>4.0999999999999996</v>
      </c>
    </row>
    <row r="547" spans="2:16" x14ac:dyDescent="0.25">
      <c r="B547" s="184">
        <v>2270006005</v>
      </c>
      <c r="C547" s="184">
        <v>0</v>
      </c>
      <c r="D547" s="184">
        <v>11</v>
      </c>
      <c r="E547" s="184">
        <v>10</v>
      </c>
      <c r="F547" s="184">
        <v>10</v>
      </c>
      <c r="G547" s="184">
        <v>5.23</v>
      </c>
      <c r="H547" s="184">
        <v>4.3</v>
      </c>
      <c r="I547" s="184">
        <v>4.3</v>
      </c>
      <c r="J547" s="184">
        <v>4.3</v>
      </c>
      <c r="K547" s="184">
        <v>4.3</v>
      </c>
      <c r="L547" s="184">
        <v>4.3</v>
      </c>
      <c r="M547" s="184">
        <v>4.3</v>
      </c>
      <c r="N547" s="184">
        <v>0.28000000000000003</v>
      </c>
      <c r="P547" s="119">
        <f t="shared" si="8"/>
        <v>4.3</v>
      </c>
    </row>
    <row r="548" spans="2:16" x14ac:dyDescent="0.25">
      <c r="B548" s="184">
        <v>2270006005</v>
      </c>
      <c r="C548" s="184">
        <v>11</v>
      </c>
      <c r="D548" s="184">
        <v>16</v>
      </c>
      <c r="E548" s="184">
        <v>8.5</v>
      </c>
      <c r="F548" s="184">
        <v>8.5</v>
      </c>
      <c r="G548" s="184">
        <v>4.4400000000000004</v>
      </c>
      <c r="H548" s="184">
        <v>4.4400000000000004</v>
      </c>
      <c r="I548" s="184">
        <v>4.4400000000000004</v>
      </c>
      <c r="J548" s="184">
        <v>4.4400000000000004</v>
      </c>
      <c r="K548" s="184">
        <v>4.4400000000000004</v>
      </c>
      <c r="L548" s="184">
        <v>4.4400000000000004</v>
      </c>
      <c r="M548" s="184">
        <v>4.4400000000000004</v>
      </c>
      <c r="N548" s="184">
        <v>0.28000000000000003</v>
      </c>
      <c r="P548" s="119">
        <f t="shared" si="8"/>
        <v>4.4400000000000004</v>
      </c>
    </row>
    <row r="549" spans="2:16" x14ac:dyDescent="0.25">
      <c r="B549" s="184">
        <v>2270006005</v>
      </c>
      <c r="C549" s="184">
        <v>16</v>
      </c>
      <c r="D549" s="184">
        <v>25</v>
      </c>
      <c r="E549" s="184">
        <v>8.5</v>
      </c>
      <c r="F549" s="184">
        <v>8.5</v>
      </c>
      <c r="G549" s="184">
        <v>4.4400000000000004</v>
      </c>
      <c r="H549" s="184">
        <v>4.4400000000000004</v>
      </c>
      <c r="I549" s="184">
        <v>4.4400000000000004</v>
      </c>
      <c r="J549" s="184">
        <v>4.4400000000000004</v>
      </c>
      <c r="K549" s="184">
        <v>4.4400000000000004</v>
      </c>
      <c r="L549" s="184">
        <v>4.4400000000000004</v>
      </c>
      <c r="M549" s="184">
        <v>4.4400000000000004</v>
      </c>
      <c r="N549" s="184">
        <v>0.28000000000000003</v>
      </c>
      <c r="P549" s="119">
        <f t="shared" si="8"/>
        <v>4.4400000000000004</v>
      </c>
    </row>
    <row r="550" spans="2:16" x14ac:dyDescent="0.25">
      <c r="B550" s="184">
        <v>2270006005</v>
      </c>
      <c r="C550" s="184">
        <v>25</v>
      </c>
      <c r="D550" s="184">
        <v>50</v>
      </c>
      <c r="E550" s="184">
        <v>6.9</v>
      </c>
      <c r="F550" s="184">
        <v>6.9</v>
      </c>
      <c r="G550" s="184">
        <v>4.7300000000000004</v>
      </c>
      <c r="H550" s="184">
        <v>4.7300000000000004</v>
      </c>
      <c r="I550" s="184">
        <v>4.7300000000000004</v>
      </c>
      <c r="J550" s="184">
        <v>4.7300000000000004</v>
      </c>
      <c r="K550" s="184">
        <v>4.7300000000000004</v>
      </c>
      <c r="L550" s="184">
        <v>4.7300000000000004</v>
      </c>
      <c r="M550" s="184">
        <v>3</v>
      </c>
      <c r="N550" s="184">
        <v>0.28000000000000003</v>
      </c>
      <c r="P550" s="119">
        <f t="shared" si="8"/>
        <v>4.7300000000000004</v>
      </c>
    </row>
    <row r="551" spans="2:16" x14ac:dyDescent="0.25">
      <c r="B551" s="184">
        <v>2270006005</v>
      </c>
      <c r="C551" s="184">
        <v>50</v>
      </c>
      <c r="D551" s="184">
        <v>75</v>
      </c>
      <c r="E551" s="184">
        <v>8</v>
      </c>
      <c r="F551" s="184">
        <v>6.9</v>
      </c>
      <c r="G551" s="184">
        <v>5.6</v>
      </c>
      <c r="H551" s="184">
        <v>4.7</v>
      </c>
      <c r="I551" s="184">
        <v>3</v>
      </c>
      <c r="J551" s="184">
        <v>3</v>
      </c>
      <c r="K551" s="184">
        <v>3</v>
      </c>
      <c r="L551" s="184">
        <v>3</v>
      </c>
      <c r="M551" s="184">
        <v>3</v>
      </c>
      <c r="N551" s="184">
        <v>0.28000000000000003</v>
      </c>
      <c r="P551" s="119">
        <f t="shared" si="8"/>
        <v>3</v>
      </c>
    </row>
    <row r="552" spans="2:16" x14ac:dyDescent="0.25">
      <c r="B552" s="184">
        <v>2270006005</v>
      </c>
      <c r="C552" s="184">
        <v>75</v>
      </c>
      <c r="D552" s="184">
        <v>100</v>
      </c>
      <c r="E552" s="184">
        <v>8</v>
      </c>
      <c r="F552" s="184">
        <v>6.9</v>
      </c>
      <c r="G552" s="184">
        <v>5.6</v>
      </c>
      <c r="H552" s="184">
        <v>4.7</v>
      </c>
      <c r="I552" s="184">
        <v>3</v>
      </c>
      <c r="J552" s="184">
        <v>3</v>
      </c>
      <c r="K552" s="184">
        <v>3</v>
      </c>
      <c r="L552" s="184">
        <v>3</v>
      </c>
      <c r="M552" s="184">
        <v>3</v>
      </c>
      <c r="N552" s="184">
        <v>0.28000000000000003</v>
      </c>
      <c r="P552" s="119">
        <f t="shared" si="8"/>
        <v>3</v>
      </c>
    </row>
    <row r="553" spans="2:16" x14ac:dyDescent="0.25">
      <c r="B553" s="184">
        <v>2270006005</v>
      </c>
      <c r="C553" s="184">
        <v>100</v>
      </c>
      <c r="D553" s="184">
        <v>175</v>
      </c>
      <c r="E553" s="184">
        <v>8</v>
      </c>
      <c r="F553" s="184">
        <v>8.3800000000000008</v>
      </c>
      <c r="G553" s="184">
        <v>5.65</v>
      </c>
      <c r="H553" s="184">
        <v>4.0999999999999996</v>
      </c>
      <c r="I553" s="184">
        <v>2.5</v>
      </c>
      <c r="J553" s="184">
        <v>2.5</v>
      </c>
      <c r="K553" s="184">
        <v>2.5</v>
      </c>
      <c r="L553" s="184">
        <v>2.5</v>
      </c>
      <c r="M553" s="184">
        <v>2.5</v>
      </c>
      <c r="N553" s="184">
        <v>0.28000000000000003</v>
      </c>
      <c r="P553" s="119">
        <f t="shared" si="8"/>
        <v>2.5</v>
      </c>
    </row>
    <row r="554" spans="2:16" x14ac:dyDescent="0.25">
      <c r="B554" s="184">
        <v>2270006005</v>
      </c>
      <c r="C554" s="184">
        <v>175</v>
      </c>
      <c r="D554" s="184">
        <v>300</v>
      </c>
      <c r="E554" s="184">
        <v>8</v>
      </c>
      <c r="F554" s="184">
        <v>8.3800000000000008</v>
      </c>
      <c r="G554" s="184">
        <v>5.58</v>
      </c>
      <c r="H554" s="184">
        <v>4</v>
      </c>
      <c r="I554" s="184">
        <v>2.5</v>
      </c>
      <c r="J554" s="184">
        <v>2.5</v>
      </c>
      <c r="K554" s="184">
        <v>2.5</v>
      </c>
      <c r="L554" s="184">
        <v>2.5</v>
      </c>
      <c r="M554" s="184">
        <v>2.5</v>
      </c>
      <c r="N554" s="184">
        <v>0.28000000000000003</v>
      </c>
      <c r="P554" s="119">
        <f t="shared" si="8"/>
        <v>2.5</v>
      </c>
    </row>
    <row r="555" spans="2:16" x14ac:dyDescent="0.25">
      <c r="B555" s="184">
        <v>2270006005</v>
      </c>
      <c r="C555" s="184">
        <v>300</v>
      </c>
      <c r="D555" s="184">
        <v>600</v>
      </c>
      <c r="E555" s="184">
        <v>8</v>
      </c>
      <c r="F555" s="184">
        <v>8.3800000000000008</v>
      </c>
      <c r="G555" s="184">
        <v>6.02</v>
      </c>
      <c r="H555" s="184">
        <v>4.34</v>
      </c>
      <c r="I555" s="184">
        <v>2.5</v>
      </c>
      <c r="J555" s="184">
        <v>2.5</v>
      </c>
      <c r="K555" s="184">
        <v>2.5</v>
      </c>
      <c r="L555" s="184">
        <v>2.5</v>
      </c>
      <c r="M555" s="184">
        <v>2.5</v>
      </c>
      <c r="N555" s="184">
        <v>0.28000000000000003</v>
      </c>
      <c r="P555" s="119">
        <f t="shared" si="8"/>
        <v>2.5</v>
      </c>
    </row>
    <row r="556" spans="2:16" x14ac:dyDescent="0.25">
      <c r="B556" s="184">
        <v>2270006005</v>
      </c>
      <c r="C556" s="184">
        <v>600</v>
      </c>
      <c r="D556" s="184">
        <v>750</v>
      </c>
      <c r="E556" s="184">
        <v>8</v>
      </c>
      <c r="F556" s="184">
        <v>8.3800000000000008</v>
      </c>
      <c r="G556" s="184">
        <v>5.82</v>
      </c>
      <c r="H556" s="184">
        <v>4.0999999999999996</v>
      </c>
      <c r="I556" s="184">
        <v>2.5</v>
      </c>
      <c r="J556" s="184">
        <v>2.5</v>
      </c>
      <c r="K556" s="184">
        <v>2.5</v>
      </c>
      <c r="L556" s="184">
        <v>2.5</v>
      </c>
      <c r="M556" s="184">
        <v>2.5</v>
      </c>
      <c r="N556" s="184">
        <v>0.28000000000000003</v>
      </c>
      <c r="P556" s="119">
        <f t="shared" si="8"/>
        <v>2.5</v>
      </c>
    </row>
    <row r="557" spans="2:16" x14ac:dyDescent="0.25">
      <c r="B557" s="184">
        <v>2270006005</v>
      </c>
      <c r="C557" s="184">
        <v>750</v>
      </c>
      <c r="D557" s="184">
        <v>1200</v>
      </c>
      <c r="E557" s="184">
        <v>8</v>
      </c>
      <c r="F557" s="184">
        <v>8.3800000000000008</v>
      </c>
      <c r="G557" s="184">
        <v>6.15</v>
      </c>
      <c r="H557" s="184">
        <v>4.0999999999999996</v>
      </c>
      <c r="I557" s="184">
        <v>4.0999999999999996</v>
      </c>
      <c r="J557" s="184">
        <v>4.0999999999999996</v>
      </c>
      <c r="K557" s="184">
        <v>4.0999999999999996</v>
      </c>
      <c r="L557" s="184">
        <v>4.0999999999999996</v>
      </c>
      <c r="M557" s="184">
        <v>2.39</v>
      </c>
      <c r="N557" s="184">
        <v>0.46</v>
      </c>
      <c r="P557" s="119">
        <f t="shared" si="8"/>
        <v>4.0999999999999996</v>
      </c>
    </row>
    <row r="558" spans="2:16" x14ac:dyDescent="0.25">
      <c r="B558" s="184">
        <v>2270006005</v>
      </c>
      <c r="C558" s="184">
        <v>1200</v>
      </c>
      <c r="D558" s="184">
        <v>9999</v>
      </c>
      <c r="E558" s="184">
        <v>8</v>
      </c>
      <c r="F558" s="184">
        <v>8.3800000000000008</v>
      </c>
      <c r="G558" s="184">
        <v>6.15</v>
      </c>
      <c r="H558" s="184">
        <v>4.0999999999999996</v>
      </c>
      <c r="I558" s="184">
        <v>4.0999999999999996</v>
      </c>
      <c r="J558" s="184">
        <v>4.0999999999999996</v>
      </c>
      <c r="K558" s="184">
        <v>4.0999999999999996</v>
      </c>
      <c r="L558" s="184">
        <v>4.0999999999999996</v>
      </c>
      <c r="M558" s="184">
        <v>0.46</v>
      </c>
      <c r="N558" s="184">
        <v>0.46</v>
      </c>
      <c r="P558" s="119">
        <f t="shared" si="8"/>
        <v>4.0999999999999996</v>
      </c>
    </row>
    <row r="559" spans="2:16" x14ac:dyDescent="0.25">
      <c r="B559" s="185">
        <v>2270006010</v>
      </c>
      <c r="C559" s="185">
        <v>0</v>
      </c>
      <c r="D559" s="185">
        <v>11</v>
      </c>
      <c r="E559" s="185">
        <v>10</v>
      </c>
      <c r="F559" s="185">
        <v>10</v>
      </c>
      <c r="G559" s="185">
        <v>5.2298</v>
      </c>
      <c r="H559" s="185">
        <v>4.3</v>
      </c>
      <c r="I559" s="185">
        <v>4.3</v>
      </c>
      <c r="J559" s="185">
        <v>4.3</v>
      </c>
      <c r="K559" s="185">
        <v>4.3</v>
      </c>
      <c r="L559" s="185">
        <v>4.3</v>
      </c>
      <c r="M559" s="185">
        <v>4.3</v>
      </c>
      <c r="N559" s="185">
        <v>4.3</v>
      </c>
      <c r="P559" s="119">
        <f t="shared" si="8"/>
        <v>4.3</v>
      </c>
    </row>
    <row r="560" spans="2:16" x14ac:dyDescent="0.25">
      <c r="B560" s="185">
        <v>2270006010</v>
      </c>
      <c r="C560" s="185">
        <v>11</v>
      </c>
      <c r="D560" s="185">
        <v>16</v>
      </c>
      <c r="E560" s="185">
        <v>8.5</v>
      </c>
      <c r="F560" s="185">
        <v>8.5</v>
      </c>
      <c r="G560" s="185">
        <v>4.4398999999999997</v>
      </c>
      <c r="H560" s="185">
        <v>4.4398999999999997</v>
      </c>
      <c r="I560" s="185">
        <v>4.4398999999999997</v>
      </c>
      <c r="J560" s="185">
        <v>4.4398999999999997</v>
      </c>
      <c r="K560" s="185">
        <v>4.4398999999999997</v>
      </c>
      <c r="L560" s="185">
        <v>4.4398999999999997</v>
      </c>
      <c r="M560" s="185">
        <v>4.4398999999999997</v>
      </c>
      <c r="N560" s="185">
        <v>4.4398999999999997</v>
      </c>
      <c r="P560" s="119">
        <f t="shared" si="8"/>
        <v>4.4398999999999997</v>
      </c>
    </row>
    <row r="561" spans="2:16" x14ac:dyDescent="0.25">
      <c r="B561" s="185">
        <v>2270006010</v>
      </c>
      <c r="C561" s="185">
        <v>16</v>
      </c>
      <c r="D561" s="185">
        <v>25</v>
      </c>
      <c r="E561" s="185">
        <v>8.5</v>
      </c>
      <c r="F561" s="185">
        <v>8.5</v>
      </c>
      <c r="G561" s="185">
        <v>4.4398999999999997</v>
      </c>
      <c r="H561" s="185">
        <v>4.4398999999999997</v>
      </c>
      <c r="I561" s="185">
        <v>4.4398999999999997</v>
      </c>
      <c r="J561" s="185">
        <v>4.4398999999999997</v>
      </c>
      <c r="K561" s="185">
        <v>4.4398999999999997</v>
      </c>
      <c r="L561" s="185">
        <v>4.4398999999999997</v>
      </c>
      <c r="M561" s="185">
        <v>4.4398999999999997</v>
      </c>
      <c r="N561" s="185">
        <v>4.4398999999999997</v>
      </c>
      <c r="P561" s="119">
        <f t="shared" si="8"/>
        <v>4.4398999999999997</v>
      </c>
    </row>
    <row r="562" spans="2:16" x14ac:dyDescent="0.25">
      <c r="B562" s="185">
        <v>2270006010</v>
      </c>
      <c r="C562" s="185">
        <v>25</v>
      </c>
      <c r="D562" s="185">
        <v>50</v>
      </c>
      <c r="E562" s="185">
        <v>6.9</v>
      </c>
      <c r="F562" s="185">
        <v>6.9</v>
      </c>
      <c r="G562" s="185">
        <v>4.7279</v>
      </c>
      <c r="H562" s="185">
        <v>4.7279</v>
      </c>
      <c r="I562" s="185">
        <v>4.7279</v>
      </c>
      <c r="J562" s="185">
        <v>4.7279</v>
      </c>
      <c r="K562" s="185">
        <v>4.7279</v>
      </c>
      <c r="L562" s="185">
        <v>4.7279</v>
      </c>
      <c r="M562" s="185">
        <v>3</v>
      </c>
      <c r="N562" s="185">
        <v>3</v>
      </c>
      <c r="P562" s="119">
        <f t="shared" si="8"/>
        <v>4.7279</v>
      </c>
    </row>
    <row r="563" spans="2:16" x14ac:dyDescent="0.25">
      <c r="B563" s="185">
        <v>2270006010</v>
      </c>
      <c r="C563" s="185">
        <v>50</v>
      </c>
      <c r="D563" s="185">
        <v>75</v>
      </c>
      <c r="E563" s="185"/>
      <c r="F563" s="185">
        <v>6.9</v>
      </c>
      <c r="G563" s="185">
        <v>5.5987999999999998</v>
      </c>
      <c r="H563" s="185">
        <v>4.7</v>
      </c>
      <c r="I563" s="185">
        <v>4.7</v>
      </c>
      <c r="J563" s="185">
        <v>4.7</v>
      </c>
      <c r="K563" s="185">
        <v>3</v>
      </c>
      <c r="L563" s="185">
        <v>3</v>
      </c>
      <c r="M563" s="185">
        <v>3</v>
      </c>
      <c r="N563" s="185">
        <v>3</v>
      </c>
      <c r="P563" s="119">
        <f t="shared" si="8"/>
        <v>3.85</v>
      </c>
    </row>
    <row r="564" spans="2:16" x14ac:dyDescent="0.25">
      <c r="B564" s="185">
        <v>2270006010</v>
      </c>
      <c r="C564" s="185">
        <v>75</v>
      </c>
      <c r="D564" s="185">
        <v>100</v>
      </c>
      <c r="E564" s="185"/>
      <c r="F564" s="185">
        <v>6.9</v>
      </c>
      <c r="G564" s="185">
        <v>5.5987999999999998</v>
      </c>
      <c r="H564" s="185">
        <v>4.7</v>
      </c>
      <c r="I564" s="185">
        <v>4.7</v>
      </c>
      <c r="J564" s="185">
        <v>4.7</v>
      </c>
      <c r="K564" s="185">
        <v>3</v>
      </c>
      <c r="L564" s="185">
        <v>3</v>
      </c>
      <c r="M564" s="185">
        <v>3</v>
      </c>
      <c r="N564" s="185">
        <v>0.27600000000000002</v>
      </c>
      <c r="P564" s="119">
        <f t="shared" si="8"/>
        <v>3.85</v>
      </c>
    </row>
    <row r="565" spans="2:16" x14ac:dyDescent="0.25">
      <c r="B565" s="185">
        <v>2270006010</v>
      </c>
      <c r="C565" s="185">
        <v>100</v>
      </c>
      <c r="D565" s="185">
        <v>175</v>
      </c>
      <c r="E565" s="185"/>
      <c r="F565" s="185">
        <v>8.3800000000000008</v>
      </c>
      <c r="G565" s="185">
        <v>5.6523000000000003</v>
      </c>
      <c r="H565" s="185">
        <v>4.0999999999999996</v>
      </c>
      <c r="I565" s="185">
        <v>2.5</v>
      </c>
      <c r="J565" s="185">
        <v>2.5</v>
      </c>
      <c r="K565" s="185">
        <v>2.5</v>
      </c>
      <c r="L565" s="185">
        <v>2.5</v>
      </c>
      <c r="M565" s="185">
        <v>2.5</v>
      </c>
      <c r="N565" s="185">
        <v>0.27600000000000002</v>
      </c>
      <c r="P565" s="119">
        <f t="shared" si="8"/>
        <v>2.5</v>
      </c>
    </row>
    <row r="566" spans="2:16" x14ac:dyDescent="0.25">
      <c r="B566" s="185">
        <v>2270006010</v>
      </c>
      <c r="C566" s="185">
        <v>175</v>
      </c>
      <c r="D566" s="185">
        <v>300</v>
      </c>
      <c r="E566" s="185"/>
      <c r="F566" s="185">
        <v>8.3800000000000008</v>
      </c>
      <c r="G566" s="185">
        <v>5.5772000000000004</v>
      </c>
      <c r="H566" s="185">
        <v>4</v>
      </c>
      <c r="I566" s="185">
        <v>2.5</v>
      </c>
      <c r="J566" s="185">
        <v>2.5</v>
      </c>
      <c r="K566" s="185">
        <v>2.5</v>
      </c>
      <c r="L566" s="185">
        <v>2.5</v>
      </c>
      <c r="M566" s="185">
        <v>2.5</v>
      </c>
      <c r="N566" s="185">
        <v>0.27600000000000002</v>
      </c>
      <c r="P566" s="119">
        <f t="shared" si="8"/>
        <v>2.5</v>
      </c>
    </row>
    <row r="567" spans="2:16" x14ac:dyDescent="0.25">
      <c r="B567" s="185">
        <v>2270006010</v>
      </c>
      <c r="C567" s="185">
        <v>300</v>
      </c>
      <c r="D567" s="185">
        <v>600</v>
      </c>
      <c r="E567" s="185"/>
      <c r="F567" s="185">
        <v>8.3800000000000008</v>
      </c>
      <c r="G567" s="185">
        <v>6.0152999999999999</v>
      </c>
      <c r="H567" s="185">
        <v>4.3350999999999997</v>
      </c>
      <c r="I567" s="185">
        <v>2.5</v>
      </c>
      <c r="J567" s="185">
        <v>2.5</v>
      </c>
      <c r="K567" s="185">
        <v>2.5</v>
      </c>
      <c r="L567" s="185">
        <v>2.5</v>
      </c>
      <c r="M567" s="185">
        <v>2.5</v>
      </c>
      <c r="N567" s="185">
        <v>0.27600000000000002</v>
      </c>
      <c r="P567" s="119">
        <f t="shared" si="8"/>
        <v>2.5</v>
      </c>
    </row>
    <row r="568" spans="2:16" x14ac:dyDescent="0.25">
      <c r="B568" s="185">
        <v>2270006010</v>
      </c>
      <c r="C568" s="185">
        <v>600</v>
      </c>
      <c r="D568" s="185">
        <v>750</v>
      </c>
      <c r="E568" s="185"/>
      <c r="F568" s="185">
        <v>8.3800000000000008</v>
      </c>
      <c r="G568" s="185">
        <v>5.8215000000000003</v>
      </c>
      <c r="H568" s="185">
        <v>4.0999999999999996</v>
      </c>
      <c r="I568" s="185">
        <v>2.5</v>
      </c>
      <c r="J568" s="185">
        <v>2.5</v>
      </c>
      <c r="K568" s="185">
        <v>2.5</v>
      </c>
      <c r="L568" s="185">
        <v>2.5</v>
      </c>
      <c r="M568" s="185">
        <v>2.5</v>
      </c>
      <c r="N568" s="185">
        <v>0.27600000000000002</v>
      </c>
      <c r="P568" s="119">
        <f t="shared" si="8"/>
        <v>2.5</v>
      </c>
    </row>
    <row r="569" spans="2:16" x14ac:dyDescent="0.25">
      <c r="B569" s="185">
        <v>2270006010</v>
      </c>
      <c r="C569" s="185">
        <v>750</v>
      </c>
      <c r="D569" s="185">
        <v>9999</v>
      </c>
      <c r="E569" s="185"/>
      <c r="F569" s="185">
        <v>8.3800000000000008</v>
      </c>
      <c r="G569" s="185">
        <v>6.1524999999999999</v>
      </c>
      <c r="H569" s="185">
        <v>4.0999999999999996</v>
      </c>
      <c r="I569" s="185">
        <v>4.0999999999999996</v>
      </c>
      <c r="J569" s="185">
        <v>4.0999999999999996</v>
      </c>
      <c r="K569" s="185">
        <v>2.3919999999999999</v>
      </c>
      <c r="L569" s="185">
        <v>2.3919999999999999</v>
      </c>
      <c r="M569" s="185">
        <v>2.3919999999999999</v>
      </c>
      <c r="N569" s="185">
        <v>2.3919999999999999</v>
      </c>
      <c r="P569" s="119">
        <f t="shared" si="8"/>
        <v>3.2459999999999996</v>
      </c>
    </row>
    <row r="570" spans="2:16" x14ac:dyDescent="0.25">
      <c r="B570" s="185">
        <v>2270006015</v>
      </c>
      <c r="C570" s="185">
        <v>0</v>
      </c>
      <c r="D570" s="185">
        <v>11</v>
      </c>
      <c r="E570" s="185">
        <v>10</v>
      </c>
      <c r="F570" s="185">
        <v>10</v>
      </c>
      <c r="G570" s="185">
        <v>5.2298</v>
      </c>
      <c r="H570" s="185">
        <v>4.3</v>
      </c>
      <c r="I570" s="185">
        <v>4.3</v>
      </c>
      <c r="J570" s="185">
        <v>4.3</v>
      </c>
      <c r="K570" s="185">
        <v>4.3</v>
      </c>
      <c r="L570" s="185">
        <v>4.3</v>
      </c>
      <c r="M570" s="185">
        <v>4.3</v>
      </c>
      <c r="N570" s="185">
        <v>4.3</v>
      </c>
      <c r="P570" s="119">
        <f t="shared" si="8"/>
        <v>4.3</v>
      </c>
    </row>
    <row r="571" spans="2:16" x14ac:dyDescent="0.25">
      <c r="B571" s="185">
        <v>2270006015</v>
      </c>
      <c r="C571" s="185">
        <v>11</v>
      </c>
      <c r="D571" s="185">
        <v>16</v>
      </c>
      <c r="E571" s="185">
        <v>8.5</v>
      </c>
      <c r="F571" s="185">
        <v>8.5</v>
      </c>
      <c r="G571" s="185">
        <v>4.4398999999999997</v>
      </c>
      <c r="H571" s="185">
        <v>4.4398999999999997</v>
      </c>
      <c r="I571" s="185">
        <v>4.4398999999999997</v>
      </c>
      <c r="J571" s="185">
        <v>4.4398999999999997</v>
      </c>
      <c r="K571" s="185">
        <v>4.4398999999999997</v>
      </c>
      <c r="L571" s="185">
        <v>4.4398999999999997</v>
      </c>
      <c r="M571" s="185">
        <v>4.4398999999999997</v>
      </c>
      <c r="N571" s="185">
        <v>4.4398999999999997</v>
      </c>
      <c r="P571" s="119">
        <f t="shared" si="8"/>
        <v>4.4398999999999997</v>
      </c>
    </row>
    <row r="572" spans="2:16" x14ac:dyDescent="0.25">
      <c r="B572" s="185">
        <v>2270006015</v>
      </c>
      <c r="C572" s="185">
        <v>16</v>
      </c>
      <c r="D572" s="185">
        <v>25</v>
      </c>
      <c r="E572" s="185">
        <v>8.5</v>
      </c>
      <c r="F572" s="185">
        <v>8.5</v>
      </c>
      <c r="G572" s="185">
        <v>4.4398999999999997</v>
      </c>
      <c r="H572" s="185">
        <v>4.4398999999999997</v>
      </c>
      <c r="I572" s="185">
        <v>4.4398999999999997</v>
      </c>
      <c r="J572" s="185">
        <v>4.4398999999999997</v>
      </c>
      <c r="K572" s="185">
        <v>4.4398999999999997</v>
      </c>
      <c r="L572" s="185">
        <v>4.4398999999999997</v>
      </c>
      <c r="M572" s="185">
        <v>4.4398999999999997</v>
      </c>
      <c r="N572" s="185">
        <v>4.4398999999999997</v>
      </c>
      <c r="P572" s="119">
        <f t="shared" si="8"/>
        <v>4.4398999999999997</v>
      </c>
    </row>
    <row r="573" spans="2:16" x14ac:dyDescent="0.25">
      <c r="B573" s="185">
        <v>2270006015</v>
      </c>
      <c r="C573" s="185">
        <v>25</v>
      </c>
      <c r="D573" s="185">
        <v>50</v>
      </c>
      <c r="E573" s="185">
        <v>6.9</v>
      </c>
      <c r="F573" s="185">
        <v>6.9</v>
      </c>
      <c r="G573" s="185">
        <v>4.7279</v>
      </c>
      <c r="H573" s="185">
        <v>4.7279</v>
      </c>
      <c r="I573" s="185">
        <v>4.7279</v>
      </c>
      <c r="J573" s="185">
        <v>4.7279</v>
      </c>
      <c r="K573" s="185">
        <v>4.7279</v>
      </c>
      <c r="L573" s="185">
        <v>4.7279</v>
      </c>
      <c r="M573" s="185">
        <v>3</v>
      </c>
      <c r="N573" s="185">
        <v>3</v>
      </c>
      <c r="P573" s="119">
        <f t="shared" si="8"/>
        <v>4.7279</v>
      </c>
    </row>
    <row r="574" spans="2:16" x14ac:dyDescent="0.25">
      <c r="B574" s="185">
        <v>2270006015</v>
      </c>
      <c r="C574" s="185">
        <v>50</v>
      </c>
      <c r="D574" s="185">
        <v>75</v>
      </c>
      <c r="E574" s="185"/>
      <c r="F574" s="185">
        <v>6.9</v>
      </c>
      <c r="G574" s="185">
        <v>5.5987999999999998</v>
      </c>
      <c r="H574" s="185">
        <v>4.7</v>
      </c>
      <c r="I574" s="185">
        <v>4.7</v>
      </c>
      <c r="J574" s="185">
        <v>4.7</v>
      </c>
      <c r="K574" s="185">
        <v>3</v>
      </c>
      <c r="L574" s="185">
        <v>3</v>
      </c>
      <c r="M574" s="185">
        <v>3</v>
      </c>
      <c r="N574" s="185">
        <v>3</v>
      </c>
      <c r="P574" s="119">
        <f t="shared" si="8"/>
        <v>3.85</v>
      </c>
    </row>
    <row r="575" spans="2:16" x14ac:dyDescent="0.25">
      <c r="B575" s="185">
        <v>2270006015</v>
      </c>
      <c r="C575" s="185">
        <v>75</v>
      </c>
      <c r="D575" s="185">
        <v>100</v>
      </c>
      <c r="E575" s="185"/>
      <c r="F575" s="185">
        <v>6.9</v>
      </c>
      <c r="G575" s="185">
        <v>5.5987999999999998</v>
      </c>
      <c r="H575" s="185">
        <v>4.7</v>
      </c>
      <c r="I575" s="185">
        <v>4.7</v>
      </c>
      <c r="J575" s="185">
        <v>4.7</v>
      </c>
      <c r="K575" s="185">
        <v>3</v>
      </c>
      <c r="L575" s="185">
        <v>3</v>
      </c>
      <c r="M575" s="185">
        <v>3</v>
      </c>
      <c r="N575" s="185">
        <v>0.27600000000000002</v>
      </c>
      <c r="P575" s="119">
        <f t="shared" si="8"/>
        <v>3.85</v>
      </c>
    </row>
    <row r="576" spans="2:16" x14ac:dyDescent="0.25">
      <c r="B576" s="185">
        <v>2270006015</v>
      </c>
      <c r="C576" s="185">
        <v>100</v>
      </c>
      <c r="D576" s="185">
        <v>175</v>
      </c>
      <c r="E576" s="185"/>
      <c r="F576" s="185">
        <v>8.3800000000000008</v>
      </c>
      <c r="G576" s="185">
        <v>5.6523000000000003</v>
      </c>
      <c r="H576" s="185">
        <v>4.0999999999999996</v>
      </c>
      <c r="I576" s="185">
        <v>2.5</v>
      </c>
      <c r="J576" s="185">
        <v>2.5</v>
      </c>
      <c r="K576" s="185">
        <v>2.5</v>
      </c>
      <c r="L576" s="185">
        <v>2.5</v>
      </c>
      <c r="M576" s="185">
        <v>2.5</v>
      </c>
      <c r="N576" s="185">
        <v>0.27600000000000002</v>
      </c>
      <c r="P576" s="119">
        <f t="shared" si="8"/>
        <v>2.5</v>
      </c>
    </row>
    <row r="577" spans="2:16" x14ac:dyDescent="0.25">
      <c r="B577" s="185">
        <v>2270006015</v>
      </c>
      <c r="C577" s="185">
        <v>175</v>
      </c>
      <c r="D577" s="185">
        <v>300</v>
      </c>
      <c r="E577" s="185"/>
      <c r="F577" s="185">
        <v>8.3800000000000008</v>
      </c>
      <c r="G577" s="185">
        <v>5.5772000000000004</v>
      </c>
      <c r="H577" s="185">
        <v>4</v>
      </c>
      <c r="I577" s="185">
        <v>2.5</v>
      </c>
      <c r="J577" s="185">
        <v>2.5</v>
      </c>
      <c r="K577" s="185">
        <v>2.5</v>
      </c>
      <c r="L577" s="185">
        <v>2.5</v>
      </c>
      <c r="M577" s="185">
        <v>2.5</v>
      </c>
      <c r="N577" s="185">
        <v>0.27600000000000002</v>
      </c>
      <c r="P577" s="119">
        <f t="shared" si="8"/>
        <v>2.5</v>
      </c>
    </row>
    <row r="578" spans="2:16" x14ac:dyDescent="0.25">
      <c r="B578" s="185">
        <v>2270006015</v>
      </c>
      <c r="C578" s="185">
        <v>300</v>
      </c>
      <c r="D578" s="185">
        <v>600</v>
      </c>
      <c r="E578" s="185"/>
      <c r="F578" s="185">
        <v>8.3800000000000008</v>
      </c>
      <c r="G578" s="185">
        <v>6.0152999999999999</v>
      </c>
      <c r="H578" s="185">
        <v>4.3350999999999997</v>
      </c>
      <c r="I578" s="185">
        <v>2.5</v>
      </c>
      <c r="J578" s="185">
        <v>2.5</v>
      </c>
      <c r="K578" s="185">
        <v>2.5</v>
      </c>
      <c r="L578" s="185">
        <v>2.5</v>
      </c>
      <c r="M578" s="185">
        <v>2.5</v>
      </c>
      <c r="N578" s="185">
        <v>0.27600000000000002</v>
      </c>
      <c r="P578" s="119">
        <f t="shared" si="8"/>
        <v>2.5</v>
      </c>
    </row>
    <row r="579" spans="2:16" x14ac:dyDescent="0.25">
      <c r="B579" s="185">
        <v>2270006015</v>
      </c>
      <c r="C579" s="185">
        <v>600</v>
      </c>
      <c r="D579" s="185">
        <v>750</v>
      </c>
      <c r="E579" s="185"/>
      <c r="F579" s="185">
        <v>8.3800000000000008</v>
      </c>
      <c r="G579" s="185">
        <v>5.8215000000000003</v>
      </c>
      <c r="H579" s="185">
        <v>4.0999999999999996</v>
      </c>
      <c r="I579" s="185">
        <v>2.5</v>
      </c>
      <c r="J579" s="185">
        <v>2.5</v>
      </c>
      <c r="K579" s="185">
        <v>2.5</v>
      </c>
      <c r="L579" s="185">
        <v>2.5</v>
      </c>
      <c r="M579" s="185">
        <v>2.5</v>
      </c>
      <c r="N579" s="185">
        <v>0.27600000000000002</v>
      </c>
      <c r="P579" s="119">
        <f t="shared" si="8"/>
        <v>2.5</v>
      </c>
    </row>
    <row r="580" spans="2:16" x14ac:dyDescent="0.25">
      <c r="B580" s="185">
        <v>2270006015</v>
      </c>
      <c r="C580" s="185">
        <v>750</v>
      </c>
      <c r="D580" s="185">
        <v>9999</v>
      </c>
      <c r="E580" s="185"/>
      <c r="F580" s="185">
        <v>8.3800000000000008</v>
      </c>
      <c r="G580" s="185">
        <v>6.1524999999999999</v>
      </c>
      <c r="H580" s="185">
        <v>4.0999999999999996</v>
      </c>
      <c r="I580" s="185">
        <v>4.0999999999999996</v>
      </c>
      <c r="J580" s="185">
        <v>4.0999999999999996</v>
      </c>
      <c r="K580" s="185">
        <v>2.3919999999999999</v>
      </c>
      <c r="L580" s="185">
        <v>2.3919999999999999</v>
      </c>
      <c r="M580" s="185">
        <v>2.3919999999999999</v>
      </c>
      <c r="N580" s="185">
        <v>2.3919999999999999</v>
      </c>
      <c r="P580" s="119">
        <f t="shared" si="8"/>
        <v>3.2459999999999996</v>
      </c>
    </row>
    <row r="581" spans="2:16" x14ac:dyDescent="0.25">
      <c r="B581" s="184">
        <v>2270006025</v>
      </c>
      <c r="C581" s="184">
        <v>0</v>
      </c>
      <c r="D581" s="184">
        <v>11</v>
      </c>
      <c r="E581" s="184">
        <v>11.03</v>
      </c>
      <c r="F581" s="184">
        <v>11.03</v>
      </c>
      <c r="G581" s="184">
        <v>5.77</v>
      </c>
      <c r="H581" s="184">
        <v>4.74</v>
      </c>
      <c r="I581" s="184">
        <v>4.74</v>
      </c>
      <c r="J581" s="184">
        <v>4.74</v>
      </c>
      <c r="K581" s="184">
        <v>4.3</v>
      </c>
      <c r="L581" s="184">
        <v>4.3</v>
      </c>
      <c r="M581" s="184">
        <v>4.3</v>
      </c>
      <c r="N581" s="184">
        <v>0.28000000000000003</v>
      </c>
      <c r="P581" s="119">
        <f t="shared" si="8"/>
        <v>4.5199999999999996</v>
      </c>
    </row>
    <row r="582" spans="2:16" x14ac:dyDescent="0.25">
      <c r="B582" s="184">
        <v>2270006025</v>
      </c>
      <c r="C582" s="184">
        <v>11</v>
      </c>
      <c r="D582" s="184">
        <v>16</v>
      </c>
      <c r="E582" s="184">
        <v>9.3800000000000008</v>
      </c>
      <c r="F582" s="184">
        <v>9.3800000000000008</v>
      </c>
      <c r="G582" s="184">
        <v>4.9000000000000004</v>
      </c>
      <c r="H582" s="184">
        <v>4.9000000000000004</v>
      </c>
      <c r="I582" s="184">
        <v>4.9000000000000004</v>
      </c>
      <c r="J582" s="184">
        <v>4.9000000000000004</v>
      </c>
      <c r="K582" s="184">
        <v>4.4400000000000004</v>
      </c>
      <c r="L582" s="184">
        <v>4.4400000000000004</v>
      </c>
      <c r="M582" s="184">
        <v>4.4400000000000004</v>
      </c>
      <c r="N582" s="184">
        <v>0.28000000000000003</v>
      </c>
      <c r="P582" s="119">
        <f t="shared" si="8"/>
        <v>4.67</v>
      </c>
    </row>
    <row r="583" spans="2:16" x14ac:dyDescent="0.25">
      <c r="B583" s="184">
        <v>2270006025</v>
      </c>
      <c r="C583" s="184">
        <v>16</v>
      </c>
      <c r="D583" s="184">
        <v>25</v>
      </c>
      <c r="E583" s="184">
        <v>9.3800000000000008</v>
      </c>
      <c r="F583" s="184">
        <v>9.3800000000000008</v>
      </c>
      <c r="G583" s="184">
        <v>4.9000000000000004</v>
      </c>
      <c r="H583" s="184">
        <v>4.9000000000000004</v>
      </c>
      <c r="I583" s="184">
        <v>4.9000000000000004</v>
      </c>
      <c r="J583" s="184">
        <v>4.9000000000000004</v>
      </c>
      <c r="K583" s="184">
        <v>4.4400000000000004</v>
      </c>
      <c r="L583" s="184">
        <v>4.4400000000000004</v>
      </c>
      <c r="M583" s="184">
        <v>4.4400000000000004</v>
      </c>
      <c r="N583" s="184">
        <v>0.28000000000000003</v>
      </c>
      <c r="P583" s="119">
        <f t="shared" si="8"/>
        <v>4.67</v>
      </c>
    </row>
    <row r="584" spans="2:16" x14ac:dyDescent="0.25">
      <c r="B584" s="184">
        <v>2270006025</v>
      </c>
      <c r="C584" s="184">
        <v>25</v>
      </c>
      <c r="D584" s="184">
        <v>50</v>
      </c>
      <c r="E584" s="184">
        <v>7.61</v>
      </c>
      <c r="F584" s="184">
        <v>7.61</v>
      </c>
      <c r="G584" s="184">
        <v>5.22</v>
      </c>
      <c r="H584" s="184">
        <v>5.22</v>
      </c>
      <c r="I584" s="184">
        <v>5.22</v>
      </c>
      <c r="J584" s="184">
        <v>5.22</v>
      </c>
      <c r="K584" s="184">
        <v>4.7300000000000004</v>
      </c>
      <c r="L584" s="184">
        <v>4.7300000000000004</v>
      </c>
      <c r="M584" s="184">
        <v>3</v>
      </c>
      <c r="N584" s="184">
        <v>0.28000000000000003</v>
      </c>
      <c r="P584" s="119">
        <f t="shared" si="8"/>
        <v>4.9749999999999996</v>
      </c>
    </row>
    <row r="585" spans="2:16" x14ac:dyDescent="0.25">
      <c r="B585" s="184">
        <v>2270006025</v>
      </c>
      <c r="C585" s="184">
        <v>50</v>
      </c>
      <c r="D585" s="184">
        <v>75</v>
      </c>
      <c r="E585" s="184">
        <v>8.83</v>
      </c>
      <c r="F585" s="184">
        <v>7.61</v>
      </c>
      <c r="G585" s="184">
        <v>6.18</v>
      </c>
      <c r="H585" s="184">
        <v>5.19</v>
      </c>
      <c r="I585" s="184">
        <v>3.64</v>
      </c>
      <c r="J585" s="184">
        <v>3.64</v>
      </c>
      <c r="K585" s="184">
        <v>3</v>
      </c>
      <c r="L585" s="184">
        <v>3</v>
      </c>
      <c r="M585" s="184">
        <v>3</v>
      </c>
      <c r="N585" s="184">
        <v>0.28000000000000003</v>
      </c>
      <c r="P585" s="119">
        <f t="shared" ref="P585:P636" si="9">H585*$G$2+I585*$G$3+K585*$G$4</f>
        <v>3.3200000000000003</v>
      </c>
    </row>
    <row r="586" spans="2:16" x14ac:dyDescent="0.25">
      <c r="B586" s="184">
        <v>2270006025</v>
      </c>
      <c r="C586" s="184">
        <v>75</v>
      </c>
      <c r="D586" s="184">
        <v>100</v>
      </c>
      <c r="E586" s="184">
        <v>8.83</v>
      </c>
      <c r="F586" s="184">
        <v>7.61</v>
      </c>
      <c r="G586" s="184">
        <v>6.18</v>
      </c>
      <c r="H586" s="184">
        <v>5.19</v>
      </c>
      <c r="I586" s="184">
        <v>3.64</v>
      </c>
      <c r="J586" s="184">
        <v>3.64</v>
      </c>
      <c r="K586" s="184">
        <v>3</v>
      </c>
      <c r="L586" s="184">
        <v>3</v>
      </c>
      <c r="M586" s="184">
        <v>3</v>
      </c>
      <c r="N586" s="184">
        <v>0.28000000000000003</v>
      </c>
      <c r="P586" s="119">
        <f t="shared" si="9"/>
        <v>3.3200000000000003</v>
      </c>
    </row>
    <row r="587" spans="2:16" x14ac:dyDescent="0.25">
      <c r="B587" s="184">
        <v>2270006025</v>
      </c>
      <c r="C587" s="184">
        <v>100</v>
      </c>
      <c r="D587" s="184">
        <v>175</v>
      </c>
      <c r="E587" s="184">
        <v>8.83</v>
      </c>
      <c r="F587" s="184">
        <v>9.25</v>
      </c>
      <c r="G587" s="184">
        <v>6.24</v>
      </c>
      <c r="H587" s="184">
        <v>4.5199999999999996</v>
      </c>
      <c r="I587" s="184">
        <v>3.03</v>
      </c>
      <c r="J587" s="184">
        <v>3.03</v>
      </c>
      <c r="K587" s="184">
        <v>3.03</v>
      </c>
      <c r="L587" s="184">
        <v>2.5</v>
      </c>
      <c r="M587" s="184">
        <v>2.5</v>
      </c>
      <c r="N587" s="184">
        <v>0.28000000000000003</v>
      </c>
      <c r="P587" s="119">
        <f t="shared" si="9"/>
        <v>3.03</v>
      </c>
    </row>
    <row r="588" spans="2:16" x14ac:dyDescent="0.25">
      <c r="B588" s="184">
        <v>2270006025</v>
      </c>
      <c r="C588" s="184">
        <v>175</v>
      </c>
      <c r="D588" s="184">
        <v>300</v>
      </c>
      <c r="E588" s="184">
        <v>8.83</v>
      </c>
      <c r="F588" s="184">
        <v>9.25</v>
      </c>
      <c r="G588" s="184">
        <v>6.15</v>
      </c>
      <c r="H588" s="184">
        <v>4.41</v>
      </c>
      <c r="I588" s="184">
        <v>3.03</v>
      </c>
      <c r="J588" s="184">
        <v>3.03</v>
      </c>
      <c r="K588" s="184">
        <v>3.03</v>
      </c>
      <c r="L588" s="184">
        <v>2.5</v>
      </c>
      <c r="M588" s="184">
        <v>2.5</v>
      </c>
      <c r="N588" s="184">
        <v>0.28000000000000003</v>
      </c>
      <c r="P588" s="119">
        <f t="shared" si="9"/>
        <v>3.03</v>
      </c>
    </row>
    <row r="589" spans="2:16" x14ac:dyDescent="0.25">
      <c r="B589" s="184">
        <v>2270006025</v>
      </c>
      <c r="C589" s="184">
        <v>300</v>
      </c>
      <c r="D589" s="184">
        <v>600</v>
      </c>
      <c r="E589" s="184">
        <v>8.83</v>
      </c>
      <c r="F589" s="184">
        <v>9.25</v>
      </c>
      <c r="G589" s="184">
        <v>6.64</v>
      </c>
      <c r="H589" s="184">
        <v>4.78</v>
      </c>
      <c r="I589" s="184">
        <v>3.03</v>
      </c>
      <c r="J589" s="184">
        <v>3.03</v>
      </c>
      <c r="K589" s="184">
        <v>3.03</v>
      </c>
      <c r="L589" s="184">
        <v>2.5</v>
      </c>
      <c r="M589" s="184">
        <v>2.5</v>
      </c>
      <c r="N589" s="184">
        <v>0.28000000000000003</v>
      </c>
      <c r="P589" s="119">
        <f t="shared" si="9"/>
        <v>3.03</v>
      </c>
    </row>
    <row r="590" spans="2:16" x14ac:dyDescent="0.25">
      <c r="B590" s="184">
        <v>2270006025</v>
      </c>
      <c r="C590" s="184">
        <v>600</v>
      </c>
      <c r="D590" s="184">
        <v>750</v>
      </c>
      <c r="E590" s="184">
        <v>8.83</v>
      </c>
      <c r="F590" s="184">
        <v>9.25</v>
      </c>
      <c r="G590" s="184">
        <v>6.42</v>
      </c>
      <c r="H590" s="184">
        <v>4.5199999999999996</v>
      </c>
      <c r="I590" s="184">
        <v>3.03</v>
      </c>
      <c r="J590" s="184">
        <v>3.03</v>
      </c>
      <c r="K590" s="184">
        <v>3.03</v>
      </c>
      <c r="L590" s="184">
        <v>2.5</v>
      </c>
      <c r="M590" s="184">
        <v>2.5</v>
      </c>
      <c r="N590" s="184">
        <v>0.28000000000000003</v>
      </c>
      <c r="P590" s="119">
        <f t="shared" si="9"/>
        <v>3.03</v>
      </c>
    </row>
    <row r="591" spans="2:16" x14ac:dyDescent="0.25">
      <c r="B591" s="184">
        <v>2270006025</v>
      </c>
      <c r="C591" s="184">
        <v>750</v>
      </c>
      <c r="D591" s="184">
        <v>9999</v>
      </c>
      <c r="E591" s="184">
        <v>8.83</v>
      </c>
      <c r="F591" s="184">
        <v>9.25</v>
      </c>
      <c r="G591" s="184">
        <v>6.79</v>
      </c>
      <c r="H591" s="184">
        <v>4.5199999999999996</v>
      </c>
      <c r="I591" s="184">
        <v>4.5199999999999996</v>
      </c>
      <c r="J591" s="184">
        <v>4.9800000000000004</v>
      </c>
      <c r="K591" s="184">
        <v>4.9800000000000004</v>
      </c>
      <c r="L591" s="184">
        <v>4.0999999999999996</v>
      </c>
      <c r="M591" s="184">
        <v>2.39</v>
      </c>
      <c r="N591" s="184">
        <v>2.39</v>
      </c>
      <c r="P591" s="119">
        <f t="shared" si="9"/>
        <v>4.75</v>
      </c>
    </row>
    <row r="592" spans="2:16" x14ac:dyDescent="0.25">
      <c r="B592" s="184">
        <v>2270007010</v>
      </c>
      <c r="C592" s="184">
        <v>0</v>
      </c>
      <c r="D592" s="184">
        <v>11</v>
      </c>
      <c r="E592" s="184">
        <v>9.48</v>
      </c>
      <c r="F592" s="184">
        <v>9.48</v>
      </c>
      <c r="G592" s="184">
        <v>4.96</v>
      </c>
      <c r="H592" s="184">
        <v>4.07</v>
      </c>
      <c r="I592" s="184">
        <v>4.07</v>
      </c>
      <c r="J592" s="184">
        <v>4.07</v>
      </c>
      <c r="K592" s="184">
        <v>4.3</v>
      </c>
      <c r="L592" s="184">
        <v>4.3</v>
      </c>
      <c r="M592" s="184">
        <v>4.3</v>
      </c>
      <c r="N592" s="184">
        <v>0.28000000000000003</v>
      </c>
      <c r="P592" s="119">
        <f t="shared" si="9"/>
        <v>4.1850000000000005</v>
      </c>
    </row>
    <row r="593" spans="2:16" x14ac:dyDescent="0.25">
      <c r="B593" s="184">
        <v>2270007010</v>
      </c>
      <c r="C593" s="184">
        <v>11</v>
      </c>
      <c r="D593" s="184">
        <v>16</v>
      </c>
      <c r="E593" s="184">
        <v>8.0500000000000007</v>
      </c>
      <c r="F593" s="184">
        <v>8.0500000000000007</v>
      </c>
      <c r="G593" s="184">
        <v>4.21</v>
      </c>
      <c r="H593" s="184">
        <v>4.21</v>
      </c>
      <c r="I593" s="184">
        <v>4.21</v>
      </c>
      <c r="J593" s="184">
        <v>4.21</v>
      </c>
      <c r="K593" s="184">
        <v>4.4400000000000004</v>
      </c>
      <c r="L593" s="184">
        <v>4.4400000000000004</v>
      </c>
      <c r="M593" s="184">
        <v>4.4400000000000004</v>
      </c>
      <c r="N593" s="184">
        <v>0.28000000000000003</v>
      </c>
      <c r="P593" s="119">
        <f t="shared" si="9"/>
        <v>4.3250000000000002</v>
      </c>
    </row>
    <row r="594" spans="2:16" x14ac:dyDescent="0.25">
      <c r="B594" s="184">
        <v>2270007010</v>
      </c>
      <c r="C594" s="184">
        <v>16</v>
      </c>
      <c r="D594" s="184">
        <v>25</v>
      </c>
      <c r="E594" s="184">
        <v>8.0500000000000007</v>
      </c>
      <c r="F594" s="184">
        <v>8.0500000000000007</v>
      </c>
      <c r="G594" s="184">
        <v>4.21</v>
      </c>
      <c r="H594" s="184">
        <v>4.21</v>
      </c>
      <c r="I594" s="184">
        <v>4.21</v>
      </c>
      <c r="J594" s="184">
        <v>4.21</v>
      </c>
      <c r="K594" s="184">
        <v>4.4400000000000004</v>
      </c>
      <c r="L594" s="184">
        <v>4.4400000000000004</v>
      </c>
      <c r="M594" s="184">
        <v>4.4400000000000004</v>
      </c>
      <c r="N594" s="184">
        <v>0.28000000000000003</v>
      </c>
      <c r="P594" s="119">
        <f t="shared" si="9"/>
        <v>4.3250000000000002</v>
      </c>
    </row>
    <row r="595" spans="2:16" x14ac:dyDescent="0.25">
      <c r="B595" s="184">
        <v>2270007010</v>
      </c>
      <c r="C595" s="184">
        <v>25</v>
      </c>
      <c r="D595" s="184">
        <v>50</v>
      </c>
      <c r="E595" s="184">
        <v>6.54</v>
      </c>
      <c r="F595" s="184">
        <v>6.54</v>
      </c>
      <c r="G595" s="184">
        <v>4.4800000000000004</v>
      </c>
      <c r="H595" s="184">
        <v>4.4800000000000004</v>
      </c>
      <c r="I595" s="184">
        <v>4.4800000000000004</v>
      </c>
      <c r="J595" s="184">
        <v>4.4800000000000004</v>
      </c>
      <c r="K595" s="184">
        <v>4.7300000000000004</v>
      </c>
      <c r="L595" s="184">
        <v>4.7300000000000004</v>
      </c>
      <c r="M595" s="184">
        <v>3</v>
      </c>
      <c r="N595" s="184">
        <v>0.28000000000000003</v>
      </c>
      <c r="P595" s="119">
        <f t="shared" si="9"/>
        <v>4.6050000000000004</v>
      </c>
    </row>
    <row r="596" spans="2:16" x14ac:dyDescent="0.25">
      <c r="B596" s="184">
        <v>2270007010</v>
      </c>
      <c r="C596" s="184">
        <v>50</v>
      </c>
      <c r="D596" s="184">
        <v>75</v>
      </c>
      <c r="E596" s="184">
        <v>7.58</v>
      </c>
      <c r="F596" s="184">
        <v>6.54</v>
      </c>
      <c r="G596" s="184">
        <v>5.3</v>
      </c>
      <c r="H596" s="184">
        <v>4.45</v>
      </c>
      <c r="I596" s="184">
        <v>3.13</v>
      </c>
      <c r="J596" s="184">
        <v>3.13</v>
      </c>
      <c r="K596" s="184">
        <v>3</v>
      </c>
      <c r="L596" s="184">
        <v>3</v>
      </c>
      <c r="M596" s="184">
        <v>3</v>
      </c>
      <c r="N596" s="184">
        <v>0.28000000000000003</v>
      </c>
      <c r="P596" s="119">
        <f t="shared" si="9"/>
        <v>3.0649999999999999</v>
      </c>
    </row>
    <row r="597" spans="2:16" x14ac:dyDescent="0.25">
      <c r="B597" s="184">
        <v>2270007010</v>
      </c>
      <c r="C597" s="184">
        <v>75</v>
      </c>
      <c r="D597" s="184">
        <v>100</v>
      </c>
      <c r="E597" s="184">
        <v>7.58</v>
      </c>
      <c r="F597" s="184">
        <v>6.54</v>
      </c>
      <c r="G597" s="184">
        <v>5.3</v>
      </c>
      <c r="H597" s="184">
        <v>4.45</v>
      </c>
      <c r="I597" s="184">
        <v>3.13</v>
      </c>
      <c r="J597" s="184">
        <v>3.13</v>
      </c>
      <c r="K597" s="184">
        <v>3</v>
      </c>
      <c r="L597" s="184">
        <v>3</v>
      </c>
      <c r="M597" s="184">
        <v>3</v>
      </c>
      <c r="N597" s="184">
        <v>0.28000000000000003</v>
      </c>
      <c r="P597" s="119">
        <f t="shared" si="9"/>
        <v>3.0649999999999999</v>
      </c>
    </row>
    <row r="598" spans="2:16" x14ac:dyDescent="0.25">
      <c r="B598" s="184">
        <v>2270007010</v>
      </c>
      <c r="C598" s="184">
        <v>100</v>
      </c>
      <c r="D598" s="184">
        <v>175</v>
      </c>
      <c r="E598" s="184">
        <v>7.58</v>
      </c>
      <c r="F598" s="184">
        <v>7.94</v>
      </c>
      <c r="G598" s="184">
        <v>5.36</v>
      </c>
      <c r="H598" s="184">
        <v>3.88</v>
      </c>
      <c r="I598" s="184">
        <v>2.61</v>
      </c>
      <c r="J598" s="184">
        <v>2.61</v>
      </c>
      <c r="K598" s="184">
        <v>2.61</v>
      </c>
      <c r="L598" s="184">
        <v>2.5</v>
      </c>
      <c r="M598" s="184">
        <v>2.5</v>
      </c>
      <c r="N598" s="184">
        <v>0.28000000000000003</v>
      </c>
      <c r="P598" s="119">
        <f t="shared" si="9"/>
        <v>2.61</v>
      </c>
    </row>
    <row r="599" spans="2:16" x14ac:dyDescent="0.25">
      <c r="B599" s="184">
        <v>2270007010</v>
      </c>
      <c r="C599" s="184">
        <v>175</v>
      </c>
      <c r="D599" s="184">
        <v>300</v>
      </c>
      <c r="E599" s="184">
        <v>7.58</v>
      </c>
      <c r="F599" s="184">
        <v>7.94</v>
      </c>
      <c r="G599" s="184">
        <v>5.28</v>
      </c>
      <c r="H599" s="184">
        <v>3.79</v>
      </c>
      <c r="I599" s="184">
        <v>2.61</v>
      </c>
      <c r="J599" s="184">
        <v>2.61</v>
      </c>
      <c r="K599" s="184">
        <v>2.61</v>
      </c>
      <c r="L599" s="184">
        <v>2.5</v>
      </c>
      <c r="M599" s="184">
        <v>2.5</v>
      </c>
      <c r="N599" s="184">
        <v>0.28000000000000003</v>
      </c>
      <c r="P599" s="119">
        <f t="shared" si="9"/>
        <v>2.61</v>
      </c>
    </row>
    <row r="600" spans="2:16" x14ac:dyDescent="0.25">
      <c r="B600" s="184">
        <v>2270007010</v>
      </c>
      <c r="C600" s="184">
        <v>300</v>
      </c>
      <c r="D600" s="184">
        <v>600</v>
      </c>
      <c r="E600" s="184">
        <v>7.58</v>
      </c>
      <c r="F600" s="184">
        <v>7.94</v>
      </c>
      <c r="G600" s="184">
        <v>5.7</v>
      </c>
      <c r="H600" s="184">
        <v>4.1100000000000003</v>
      </c>
      <c r="I600" s="184">
        <v>2.61</v>
      </c>
      <c r="J600" s="184">
        <v>2.61</v>
      </c>
      <c r="K600" s="184">
        <v>2.61</v>
      </c>
      <c r="L600" s="184">
        <v>2.5</v>
      </c>
      <c r="M600" s="184">
        <v>2.5</v>
      </c>
      <c r="N600" s="184">
        <v>0.28000000000000003</v>
      </c>
      <c r="P600" s="119">
        <f t="shared" si="9"/>
        <v>2.61</v>
      </c>
    </row>
    <row r="601" spans="2:16" x14ac:dyDescent="0.25">
      <c r="B601" s="184">
        <v>2270007010</v>
      </c>
      <c r="C601" s="184">
        <v>600</v>
      </c>
      <c r="D601" s="184">
        <v>750</v>
      </c>
      <c r="E601" s="184">
        <v>7.58</v>
      </c>
      <c r="F601" s="184">
        <v>7.94</v>
      </c>
      <c r="G601" s="184">
        <v>5.52</v>
      </c>
      <c r="H601" s="184">
        <v>3.88</v>
      </c>
      <c r="I601" s="184">
        <v>2.61</v>
      </c>
      <c r="J601" s="184">
        <v>2.61</v>
      </c>
      <c r="K601" s="184">
        <v>2.61</v>
      </c>
      <c r="L601" s="184">
        <v>2.5</v>
      </c>
      <c r="M601" s="184">
        <v>2.5</v>
      </c>
      <c r="N601" s="184">
        <v>0.28000000000000003</v>
      </c>
      <c r="P601" s="119">
        <f t="shared" si="9"/>
        <v>2.61</v>
      </c>
    </row>
    <row r="602" spans="2:16" x14ac:dyDescent="0.25">
      <c r="B602" s="184">
        <v>2270007010</v>
      </c>
      <c r="C602" s="184">
        <v>750</v>
      </c>
      <c r="D602" s="184">
        <v>9999</v>
      </c>
      <c r="E602" s="184">
        <v>7.58</v>
      </c>
      <c r="F602" s="184">
        <v>7.94</v>
      </c>
      <c r="G602" s="184">
        <v>5.83</v>
      </c>
      <c r="H602" s="184">
        <v>3.88</v>
      </c>
      <c r="I602" s="184">
        <v>3.88</v>
      </c>
      <c r="J602" s="184">
        <v>4.2699999999999996</v>
      </c>
      <c r="K602" s="184">
        <v>4.2699999999999996</v>
      </c>
      <c r="L602" s="184">
        <v>4.0999999999999996</v>
      </c>
      <c r="M602" s="184">
        <v>2.39</v>
      </c>
      <c r="N602" s="184">
        <v>2.39</v>
      </c>
      <c r="P602" s="119">
        <f t="shared" si="9"/>
        <v>4.0749999999999993</v>
      </c>
    </row>
    <row r="603" spans="2:16" x14ac:dyDescent="0.25">
      <c r="B603" s="184">
        <v>2270007015</v>
      </c>
      <c r="C603" s="184">
        <v>0</v>
      </c>
      <c r="D603" s="184">
        <v>11</v>
      </c>
      <c r="E603" s="184">
        <v>9.48</v>
      </c>
      <c r="F603" s="184">
        <v>9.48</v>
      </c>
      <c r="G603" s="184">
        <v>4.96</v>
      </c>
      <c r="H603" s="184">
        <v>4.07</v>
      </c>
      <c r="I603" s="184">
        <v>4.07</v>
      </c>
      <c r="J603" s="184">
        <v>4.07</v>
      </c>
      <c r="K603" s="184">
        <v>4.3</v>
      </c>
      <c r="L603" s="184">
        <v>4.3</v>
      </c>
      <c r="M603" s="184">
        <v>4.3</v>
      </c>
      <c r="N603" s="184">
        <v>0.28000000000000003</v>
      </c>
      <c r="P603" s="119">
        <f t="shared" si="9"/>
        <v>4.1850000000000005</v>
      </c>
    </row>
    <row r="604" spans="2:16" x14ac:dyDescent="0.25">
      <c r="B604" s="184">
        <v>2270007015</v>
      </c>
      <c r="C604" s="184">
        <v>11</v>
      </c>
      <c r="D604" s="184">
        <v>16</v>
      </c>
      <c r="E604" s="184">
        <v>8.0500000000000007</v>
      </c>
      <c r="F604" s="184">
        <v>8.0500000000000007</v>
      </c>
      <c r="G604" s="184">
        <v>4.21</v>
      </c>
      <c r="H604" s="184">
        <v>4.21</v>
      </c>
      <c r="I604" s="184">
        <v>4.21</v>
      </c>
      <c r="J604" s="184">
        <v>4.21</v>
      </c>
      <c r="K604" s="184">
        <v>4.4400000000000004</v>
      </c>
      <c r="L604" s="184">
        <v>4.4400000000000004</v>
      </c>
      <c r="M604" s="184">
        <v>4.4400000000000004</v>
      </c>
      <c r="N604" s="184">
        <v>0.28000000000000003</v>
      </c>
      <c r="P604" s="119">
        <f t="shared" si="9"/>
        <v>4.3250000000000002</v>
      </c>
    </row>
    <row r="605" spans="2:16" x14ac:dyDescent="0.25">
      <c r="B605" s="184">
        <v>2270007015</v>
      </c>
      <c r="C605" s="184">
        <v>16</v>
      </c>
      <c r="D605" s="184">
        <v>25</v>
      </c>
      <c r="E605" s="184">
        <v>8.0500000000000007</v>
      </c>
      <c r="F605" s="184">
        <v>8.0500000000000007</v>
      </c>
      <c r="G605" s="184">
        <v>4.21</v>
      </c>
      <c r="H605" s="184">
        <v>4.21</v>
      </c>
      <c r="I605" s="184">
        <v>4.21</v>
      </c>
      <c r="J605" s="184">
        <v>4.21</v>
      </c>
      <c r="K605" s="184">
        <v>4.4400000000000004</v>
      </c>
      <c r="L605" s="184">
        <v>4.4400000000000004</v>
      </c>
      <c r="M605" s="184">
        <v>4.4400000000000004</v>
      </c>
      <c r="N605" s="184">
        <v>0.28000000000000003</v>
      </c>
      <c r="P605" s="119">
        <f t="shared" si="9"/>
        <v>4.3250000000000002</v>
      </c>
    </row>
    <row r="606" spans="2:16" x14ac:dyDescent="0.25">
      <c r="B606" s="184">
        <v>2270007015</v>
      </c>
      <c r="C606" s="184">
        <v>25</v>
      </c>
      <c r="D606" s="184">
        <v>50</v>
      </c>
      <c r="E606" s="184">
        <v>6.54</v>
      </c>
      <c r="F606" s="184">
        <v>6.54</v>
      </c>
      <c r="G606" s="184">
        <v>4.4800000000000004</v>
      </c>
      <c r="H606" s="184">
        <v>4.4800000000000004</v>
      </c>
      <c r="I606" s="184">
        <v>4.4800000000000004</v>
      </c>
      <c r="J606" s="184">
        <v>4.4800000000000004</v>
      </c>
      <c r="K606" s="184">
        <v>4.7300000000000004</v>
      </c>
      <c r="L606" s="184">
        <v>4.7300000000000004</v>
      </c>
      <c r="M606" s="184">
        <v>3</v>
      </c>
      <c r="N606" s="184">
        <v>0.28000000000000003</v>
      </c>
      <c r="P606" s="119">
        <f t="shared" si="9"/>
        <v>4.6050000000000004</v>
      </c>
    </row>
    <row r="607" spans="2:16" x14ac:dyDescent="0.25">
      <c r="B607" s="184">
        <v>2270007015</v>
      </c>
      <c r="C607" s="184">
        <v>50</v>
      </c>
      <c r="D607" s="184">
        <v>75</v>
      </c>
      <c r="E607" s="184">
        <v>10.71</v>
      </c>
      <c r="F607" s="184">
        <v>6.54</v>
      </c>
      <c r="G607" s="184">
        <v>5.3</v>
      </c>
      <c r="H607" s="184">
        <v>4.45</v>
      </c>
      <c r="I607" s="184">
        <v>3.13</v>
      </c>
      <c r="J607" s="184">
        <v>3.13</v>
      </c>
      <c r="K607" s="184">
        <v>3</v>
      </c>
      <c r="L607" s="184">
        <v>3</v>
      </c>
      <c r="M607" s="184">
        <v>3</v>
      </c>
      <c r="N607" s="184">
        <v>0.28000000000000003</v>
      </c>
      <c r="P607" s="119">
        <f t="shared" si="9"/>
        <v>3.0649999999999999</v>
      </c>
    </row>
    <row r="608" spans="2:16" x14ac:dyDescent="0.25">
      <c r="B608" s="184">
        <v>2270007015</v>
      </c>
      <c r="C608" s="184">
        <v>75</v>
      </c>
      <c r="D608" s="184">
        <v>100</v>
      </c>
      <c r="E608" s="184">
        <v>10.71</v>
      </c>
      <c r="F608" s="184">
        <v>6.54</v>
      </c>
      <c r="G608" s="184">
        <v>5.3</v>
      </c>
      <c r="H608" s="184">
        <v>4.45</v>
      </c>
      <c r="I608" s="184">
        <v>3.13</v>
      </c>
      <c r="J608" s="184">
        <v>3.13</v>
      </c>
      <c r="K608" s="184">
        <v>3</v>
      </c>
      <c r="L608" s="184">
        <v>3</v>
      </c>
      <c r="M608" s="184">
        <v>3</v>
      </c>
      <c r="N608" s="184">
        <v>0.28000000000000003</v>
      </c>
      <c r="P608" s="119">
        <f t="shared" si="9"/>
        <v>3.0649999999999999</v>
      </c>
    </row>
    <row r="609" spans="2:16" x14ac:dyDescent="0.25">
      <c r="B609" s="184">
        <v>2270007015</v>
      </c>
      <c r="C609" s="184">
        <v>100</v>
      </c>
      <c r="D609" s="184">
        <v>175</v>
      </c>
      <c r="E609" s="184">
        <v>10.71</v>
      </c>
      <c r="F609" s="184">
        <v>7.94</v>
      </c>
      <c r="G609" s="184">
        <v>5.36</v>
      </c>
      <c r="H609" s="184">
        <v>3.88</v>
      </c>
      <c r="I609" s="184">
        <v>2.61</v>
      </c>
      <c r="J609" s="184">
        <v>2.61</v>
      </c>
      <c r="K609" s="184">
        <v>2.61</v>
      </c>
      <c r="L609" s="184">
        <v>2.5</v>
      </c>
      <c r="M609" s="184">
        <v>2.5</v>
      </c>
      <c r="N609" s="184">
        <v>0.28000000000000003</v>
      </c>
      <c r="P609" s="119">
        <f t="shared" si="9"/>
        <v>2.61</v>
      </c>
    </row>
    <row r="610" spans="2:16" x14ac:dyDescent="0.25">
      <c r="B610" s="184">
        <v>2270007015</v>
      </c>
      <c r="C610" s="184">
        <v>175</v>
      </c>
      <c r="D610" s="184">
        <v>300</v>
      </c>
      <c r="E610" s="184">
        <v>10.71</v>
      </c>
      <c r="F610" s="184">
        <v>7.94</v>
      </c>
      <c r="G610" s="184">
        <v>5.28</v>
      </c>
      <c r="H610" s="184">
        <v>3.79</v>
      </c>
      <c r="I610" s="184">
        <v>2.61</v>
      </c>
      <c r="J610" s="184">
        <v>2.61</v>
      </c>
      <c r="K610" s="184">
        <v>2.61</v>
      </c>
      <c r="L610" s="184">
        <v>2.5</v>
      </c>
      <c r="M610" s="184">
        <v>2.5</v>
      </c>
      <c r="N610" s="184">
        <v>0.28000000000000003</v>
      </c>
      <c r="P610" s="119">
        <f t="shared" si="9"/>
        <v>2.61</v>
      </c>
    </row>
    <row r="611" spans="2:16" x14ac:dyDescent="0.25">
      <c r="B611" s="184">
        <v>2270007015</v>
      </c>
      <c r="C611" s="184">
        <v>300</v>
      </c>
      <c r="D611" s="184">
        <v>600</v>
      </c>
      <c r="E611" s="184">
        <v>10.71</v>
      </c>
      <c r="F611" s="184">
        <v>7.94</v>
      </c>
      <c r="G611" s="184">
        <v>5.7</v>
      </c>
      <c r="H611" s="184">
        <v>4.1100000000000003</v>
      </c>
      <c r="I611" s="184">
        <v>2.61</v>
      </c>
      <c r="J611" s="184">
        <v>2.61</v>
      </c>
      <c r="K611" s="184">
        <v>2.61</v>
      </c>
      <c r="L611" s="184">
        <v>2.5</v>
      </c>
      <c r="M611" s="184">
        <v>2.5</v>
      </c>
      <c r="N611" s="184">
        <v>0.28000000000000003</v>
      </c>
      <c r="P611" s="119">
        <f t="shared" si="9"/>
        <v>2.61</v>
      </c>
    </row>
    <row r="612" spans="2:16" x14ac:dyDescent="0.25">
      <c r="B612" s="184">
        <v>2270007015</v>
      </c>
      <c r="C612" s="184">
        <v>600</v>
      </c>
      <c r="D612" s="184">
        <v>750</v>
      </c>
      <c r="E612" s="184">
        <v>10.71</v>
      </c>
      <c r="F612" s="184">
        <v>7.94</v>
      </c>
      <c r="G612" s="184">
        <v>5.52</v>
      </c>
      <c r="H612" s="184">
        <v>3.88</v>
      </c>
      <c r="I612" s="184">
        <v>2.61</v>
      </c>
      <c r="J612" s="184">
        <v>2.61</v>
      </c>
      <c r="K612" s="184">
        <v>2.61</v>
      </c>
      <c r="L612" s="184">
        <v>2.5</v>
      </c>
      <c r="M612" s="184">
        <v>2.5</v>
      </c>
      <c r="N612" s="184">
        <v>0.28000000000000003</v>
      </c>
      <c r="P612" s="119">
        <f t="shared" si="9"/>
        <v>2.61</v>
      </c>
    </row>
    <row r="613" spans="2:16" x14ac:dyDescent="0.25">
      <c r="B613" s="184">
        <v>2270007015</v>
      </c>
      <c r="C613" s="184">
        <v>750</v>
      </c>
      <c r="D613" s="184">
        <v>9999</v>
      </c>
      <c r="E613" s="184">
        <v>10.71</v>
      </c>
      <c r="F613" s="184">
        <v>7.94</v>
      </c>
      <c r="G613" s="184">
        <v>5.83</v>
      </c>
      <c r="H613" s="184">
        <v>3.88</v>
      </c>
      <c r="I613" s="184">
        <v>3.88</v>
      </c>
      <c r="J613" s="184">
        <v>4.2699999999999996</v>
      </c>
      <c r="K613" s="184">
        <v>4.2699999999999996</v>
      </c>
      <c r="L613" s="184">
        <v>4.0999999999999996</v>
      </c>
      <c r="M613" s="184">
        <v>2.39</v>
      </c>
      <c r="N613" s="184">
        <v>2.39</v>
      </c>
      <c r="P613" s="119">
        <f t="shared" si="9"/>
        <v>4.0749999999999993</v>
      </c>
    </row>
    <row r="614" spans="2:16" x14ac:dyDescent="0.25">
      <c r="B614" s="184">
        <v>2270008005</v>
      </c>
      <c r="C614" s="184">
        <v>0</v>
      </c>
      <c r="D614" s="184">
        <v>11</v>
      </c>
      <c r="E614" s="184">
        <v>9.48</v>
      </c>
      <c r="F614" s="184">
        <v>9.48</v>
      </c>
      <c r="G614" s="184">
        <v>4.96</v>
      </c>
      <c r="H614" s="184">
        <v>4.07</v>
      </c>
      <c r="I614" s="184">
        <v>4.07</v>
      </c>
      <c r="J614" s="184">
        <v>4.07</v>
      </c>
      <c r="K614" s="184">
        <v>4.3</v>
      </c>
      <c r="L614" s="184">
        <v>4.3</v>
      </c>
      <c r="M614" s="184">
        <v>4.3</v>
      </c>
      <c r="N614" s="184">
        <v>0.28000000000000003</v>
      </c>
      <c r="P614" s="119">
        <f t="shared" si="9"/>
        <v>4.1850000000000005</v>
      </c>
    </row>
    <row r="615" spans="2:16" x14ac:dyDescent="0.25">
      <c r="B615" s="184">
        <v>2270008005</v>
      </c>
      <c r="C615" s="184">
        <v>11</v>
      </c>
      <c r="D615" s="184">
        <v>16</v>
      </c>
      <c r="E615" s="184">
        <v>8.0500000000000007</v>
      </c>
      <c r="F615" s="184">
        <v>8.0500000000000007</v>
      </c>
      <c r="G615" s="184">
        <v>4.21</v>
      </c>
      <c r="H615" s="184">
        <v>4.21</v>
      </c>
      <c r="I615" s="184">
        <v>4.21</v>
      </c>
      <c r="J615" s="184">
        <v>4.21</v>
      </c>
      <c r="K615" s="184">
        <v>4.4400000000000004</v>
      </c>
      <c r="L615" s="184">
        <v>4.4400000000000004</v>
      </c>
      <c r="M615" s="184">
        <v>4.4400000000000004</v>
      </c>
      <c r="N615" s="184">
        <v>0.28000000000000003</v>
      </c>
      <c r="P615" s="119">
        <f t="shared" si="9"/>
        <v>4.3250000000000002</v>
      </c>
    </row>
    <row r="616" spans="2:16" x14ac:dyDescent="0.25">
      <c r="B616" s="184">
        <v>2270008005</v>
      </c>
      <c r="C616" s="184">
        <v>16</v>
      </c>
      <c r="D616" s="184">
        <v>25</v>
      </c>
      <c r="E616" s="184">
        <v>8.0500000000000007</v>
      </c>
      <c r="F616" s="184">
        <v>8.0500000000000007</v>
      </c>
      <c r="G616" s="184">
        <v>4.21</v>
      </c>
      <c r="H616" s="184">
        <v>4.21</v>
      </c>
      <c r="I616" s="184">
        <v>4.21</v>
      </c>
      <c r="J616" s="184">
        <v>4.21</v>
      </c>
      <c r="K616" s="184">
        <v>4.4400000000000004</v>
      </c>
      <c r="L616" s="184">
        <v>4.4400000000000004</v>
      </c>
      <c r="M616" s="184">
        <v>4.4400000000000004</v>
      </c>
      <c r="N616" s="184">
        <v>0.28000000000000003</v>
      </c>
      <c r="P616" s="119">
        <f t="shared" si="9"/>
        <v>4.3250000000000002</v>
      </c>
    </row>
    <row r="617" spans="2:16" x14ac:dyDescent="0.25">
      <c r="B617" s="184">
        <v>2270008005</v>
      </c>
      <c r="C617" s="184">
        <v>25</v>
      </c>
      <c r="D617" s="184">
        <v>50</v>
      </c>
      <c r="E617" s="184">
        <v>6.54</v>
      </c>
      <c r="F617" s="184">
        <v>6.54</v>
      </c>
      <c r="G617" s="184">
        <v>4.4800000000000004</v>
      </c>
      <c r="H617" s="184">
        <v>4.4800000000000004</v>
      </c>
      <c r="I617" s="184">
        <v>4.4800000000000004</v>
      </c>
      <c r="J617" s="184">
        <v>4.4800000000000004</v>
      </c>
      <c r="K617" s="184">
        <v>4.7300000000000004</v>
      </c>
      <c r="L617" s="184">
        <v>4.7300000000000004</v>
      </c>
      <c r="M617" s="184">
        <v>3</v>
      </c>
      <c r="N617" s="184">
        <v>0.28000000000000003</v>
      </c>
      <c r="P617" s="119">
        <f t="shared" si="9"/>
        <v>4.6050000000000004</v>
      </c>
    </row>
    <row r="618" spans="2:16" x14ac:dyDescent="0.25">
      <c r="B618" s="184">
        <v>2270008005</v>
      </c>
      <c r="C618" s="184">
        <v>50</v>
      </c>
      <c r="D618" s="184">
        <v>75</v>
      </c>
      <c r="E618" s="184">
        <v>13.27</v>
      </c>
      <c r="F618" s="184">
        <v>6.54</v>
      </c>
      <c r="G618" s="184">
        <v>5.3</v>
      </c>
      <c r="H618" s="184">
        <v>4.45</v>
      </c>
      <c r="I618" s="184">
        <v>3.13</v>
      </c>
      <c r="J618" s="184">
        <v>3.13</v>
      </c>
      <c r="K618" s="184">
        <v>3</v>
      </c>
      <c r="L618" s="184">
        <v>3</v>
      </c>
      <c r="M618" s="184">
        <v>3</v>
      </c>
      <c r="N618" s="184">
        <v>0.28000000000000003</v>
      </c>
      <c r="P618" s="119">
        <f t="shared" si="9"/>
        <v>3.0649999999999999</v>
      </c>
    </row>
    <row r="619" spans="2:16" x14ac:dyDescent="0.25">
      <c r="B619" s="184">
        <v>2270008005</v>
      </c>
      <c r="C619" s="184">
        <v>75</v>
      </c>
      <c r="D619" s="184">
        <v>100</v>
      </c>
      <c r="E619" s="184">
        <v>13.27</v>
      </c>
      <c r="F619" s="184">
        <v>6.54</v>
      </c>
      <c r="G619" s="184">
        <v>5.3</v>
      </c>
      <c r="H619" s="184">
        <v>4.45</v>
      </c>
      <c r="I619" s="184">
        <v>3.13</v>
      </c>
      <c r="J619" s="184">
        <v>3.13</v>
      </c>
      <c r="K619" s="184">
        <v>3</v>
      </c>
      <c r="L619" s="184">
        <v>3</v>
      </c>
      <c r="M619" s="184">
        <v>3</v>
      </c>
      <c r="N619" s="184">
        <v>0.28000000000000003</v>
      </c>
      <c r="P619" s="119">
        <f t="shared" si="9"/>
        <v>3.0649999999999999</v>
      </c>
    </row>
    <row r="620" spans="2:16" x14ac:dyDescent="0.25">
      <c r="B620" s="184">
        <v>2270008005</v>
      </c>
      <c r="C620" s="184">
        <v>100</v>
      </c>
      <c r="D620" s="184">
        <v>175</v>
      </c>
      <c r="E620" s="184">
        <v>13.27</v>
      </c>
      <c r="F620" s="184">
        <v>7.94</v>
      </c>
      <c r="G620" s="184">
        <v>5.36</v>
      </c>
      <c r="H620" s="184">
        <v>3.88</v>
      </c>
      <c r="I620" s="184">
        <v>2.61</v>
      </c>
      <c r="J620" s="184">
        <v>2.61</v>
      </c>
      <c r="K620" s="184">
        <v>2.61</v>
      </c>
      <c r="L620" s="184">
        <v>2.5</v>
      </c>
      <c r="M620" s="184">
        <v>2.5</v>
      </c>
      <c r="N620" s="184">
        <v>0.28000000000000003</v>
      </c>
      <c r="P620" s="119">
        <f t="shared" si="9"/>
        <v>2.61</v>
      </c>
    </row>
    <row r="621" spans="2:16" x14ac:dyDescent="0.25">
      <c r="B621" s="184">
        <v>2270008005</v>
      </c>
      <c r="C621" s="184">
        <v>175</v>
      </c>
      <c r="D621" s="184">
        <v>300</v>
      </c>
      <c r="E621" s="184">
        <v>13.27</v>
      </c>
      <c r="F621" s="184">
        <v>7.94</v>
      </c>
      <c r="G621" s="184">
        <v>5.28</v>
      </c>
      <c r="H621" s="184">
        <v>3.79</v>
      </c>
      <c r="I621" s="184">
        <v>2.61</v>
      </c>
      <c r="J621" s="184">
        <v>2.61</v>
      </c>
      <c r="K621" s="184">
        <v>2.61</v>
      </c>
      <c r="L621" s="184">
        <v>2.5</v>
      </c>
      <c r="M621" s="184">
        <v>2.5</v>
      </c>
      <c r="N621" s="184">
        <v>0.28000000000000003</v>
      </c>
      <c r="P621" s="119">
        <f t="shared" si="9"/>
        <v>2.61</v>
      </c>
    </row>
    <row r="622" spans="2:16" x14ac:dyDescent="0.25">
      <c r="B622" s="184">
        <v>2270008005</v>
      </c>
      <c r="C622" s="184">
        <v>300</v>
      </c>
      <c r="D622" s="184">
        <v>600</v>
      </c>
      <c r="E622" s="184">
        <v>13.27</v>
      </c>
      <c r="F622" s="184">
        <v>7.94</v>
      </c>
      <c r="G622" s="184">
        <v>5.7</v>
      </c>
      <c r="H622" s="184">
        <v>4.1100000000000003</v>
      </c>
      <c r="I622" s="184">
        <v>2.61</v>
      </c>
      <c r="J622" s="184">
        <v>2.61</v>
      </c>
      <c r="K622" s="184">
        <v>2.61</v>
      </c>
      <c r="L622" s="184">
        <v>2.5</v>
      </c>
      <c r="M622" s="184">
        <v>2.5</v>
      </c>
      <c r="N622" s="184">
        <v>0.28000000000000003</v>
      </c>
      <c r="P622" s="119">
        <f t="shared" si="9"/>
        <v>2.61</v>
      </c>
    </row>
    <row r="623" spans="2:16" x14ac:dyDescent="0.25">
      <c r="B623" s="184">
        <v>2270008005</v>
      </c>
      <c r="C623" s="184">
        <v>600</v>
      </c>
      <c r="D623" s="184">
        <v>750</v>
      </c>
      <c r="E623" s="184">
        <v>13.27</v>
      </c>
      <c r="F623" s="184">
        <v>7.94</v>
      </c>
      <c r="G623" s="184">
        <v>5.52</v>
      </c>
      <c r="H623" s="184">
        <v>3.88</v>
      </c>
      <c r="I623" s="184">
        <v>2.61</v>
      </c>
      <c r="J623" s="184">
        <v>2.61</v>
      </c>
      <c r="K623" s="184">
        <v>2.61</v>
      </c>
      <c r="L623" s="184">
        <v>2.5</v>
      </c>
      <c r="M623" s="184">
        <v>2.5</v>
      </c>
      <c r="N623" s="184">
        <v>0.28000000000000003</v>
      </c>
      <c r="P623" s="119">
        <f t="shared" si="9"/>
        <v>2.61</v>
      </c>
    </row>
    <row r="624" spans="2:16" x14ac:dyDescent="0.25">
      <c r="B624" s="184">
        <v>2270008005</v>
      </c>
      <c r="C624" s="184">
        <v>750</v>
      </c>
      <c r="D624" s="184">
        <v>9999</v>
      </c>
      <c r="E624" s="184">
        <v>13.27</v>
      </c>
      <c r="F624" s="184">
        <v>7.94</v>
      </c>
      <c r="G624" s="184">
        <v>5.83</v>
      </c>
      <c r="H624" s="184">
        <v>3.88</v>
      </c>
      <c r="I624" s="184">
        <v>3.88</v>
      </c>
      <c r="J624" s="184">
        <v>4.2699999999999996</v>
      </c>
      <c r="K624" s="184">
        <v>4.2699999999999996</v>
      </c>
      <c r="L624" s="184">
        <v>4.0999999999999996</v>
      </c>
      <c r="M624" s="184">
        <v>2.39</v>
      </c>
      <c r="N624" s="184">
        <v>2.39</v>
      </c>
      <c r="P624" s="119">
        <f t="shared" si="9"/>
        <v>4.0749999999999993</v>
      </c>
    </row>
    <row r="625" spans="2:16" x14ac:dyDescent="0.25">
      <c r="B625" s="184">
        <v>2270009010</v>
      </c>
      <c r="C625" s="184">
        <v>0</v>
      </c>
      <c r="D625" s="184">
        <v>11</v>
      </c>
      <c r="E625" s="184">
        <v>11.03</v>
      </c>
      <c r="F625" s="184">
        <v>11.03</v>
      </c>
      <c r="G625" s="184">
        <v>11.03</v>
      </c>
      <c r="H625" s="184">
        <v>4.74</v>
      </c>
      <c r="I625" s="184">
        <v>4.74</v>
      </c>
      <c r="J625" s="184">
        <v>4.74</v>
      </c>
      <c r="K625" s="184">
        <v>4.74</v>
      </c>
      <c r="L625" s="184">
        <v>4.74</v>
      </c>
      <c r="M625" s="184">
        <v>4.74</v>
      </c>
      <c r="N625" s="184">
        <v>4.74</v>
      </c>
      <c r="P625" s="119">
        <f t="shared" si="9"/>
        <v>4.74</v>
      </c>
    </row>
    <row r="626" spans="2:16" x14ac:dyDescent="0.25">
      <c r="B626" s="184">
        <v>2270009010</v>
      </c>
      <c r="C626" s="184">
        <v>11</v>
      </c>
      <c r="D626" s="184">
        <v>16</v>
      </c>
      <c r="E626" s="184">
        <v>9.3800000000000008</v>
      </c>
      <c r="F626" s="184">
        <v>9.3800000000000008</v>
      </c>
      <c r="G626" s="184">
        <v>9.3800000000000008</v>
      </c>
      <c r="H626" s="184">
        <v>4.9000000000000004</v>
      </c>
      <c r="I626" s="184">
        <v>4.9000000000000004</v>
      </c>
      <c r="J626" s="184">
        <v>4.9000000000000004</v>
      </c>
      <c r="K626" s="184">
        <v>4.9000000000000004</v>
      </c>
      <c r="L626" s="184">
        <v>4.9000000000000004</v>
      </c>
      <c r="M626" s="184">
        <v>4.9000000000000004</v>
      </c>
      <c r="N626" s="184">
        <v>4.9000000000000004</v>
      </c>
      <c r="P626" s="119">
        <f t="shared" si="9"/>
        <v>4.9000000000000004</v>
      </c>
    </row>
    <row r="627" spans="2:16" x14ac:dyDescent="0.25">
      <c r="B627" s="184">
        <v>2270009010</v>
      </c>
      <c r="C627" s="184">
        <v>16</v>
      </c>
      <c r="D627" s="184">
        <v>25</v>
      </c>
      <c r="E627" s="184">
        <v>9.3800000000000008</v>
      </c>
      <c r="F627" s="184">
        <v>9.3800000000000008</v>
      </c>
      <c r="G627" s="184">
        <v>9.3800000000000008</v>
      </c>
      <c r="H627" s="184">
        <v>4.9000000000000004</v>
      </c>
      <c r="I627" s="184">
        <v>4.9000000000000004</v>
      </c>
      <c r="J627" s="184">
        <v>4.9000000000000004</v>
      </c>
      <c r="K627" s="184">
        <v>4.9000000000000004</v>
      </c>
      <c r="L627" s="184">
        <v>4.9000000000000004</v>
      </c>
      <c r="M627" s="184">
        <v>4.9000000000000004</v>
      </c>
      <c r="N627" s="184">
        <v>4.9000000000000004</v>
      </c>
      <c r="P627" s="119">
        <f t="shared" si="9"/>
        <v>4.9000000000000004</v>
      </c>
    </row>
    <row r="628" spans="2:16" x14ac:dyDescent="0.25">
      <c r="B628" s="184">
        <v>2270009010</v>
      </c>
      <c r="C628" s="184">
        <v>25</v>
      </c>
      <c r="D628" s="184">
        <v>50</v>
      </c>
      <c r="E628" s="184">
        <v>7.61</v>
      </c>
      <c r="F628" s="184">
        <v>7.61</v>
      </c>
      <c r="G628" s="184">
        <v>7.61</v>
      </c>
      <c r="H628" s="184">
        <v>5.22</v>
      </c>
      <c r="I628" s="184">
        <v>5.22</v>
      </c>
      <c r="J628" s="184">
        <v>5.22</v>
      </c>
      <c r="K628" s="184">
        <v>5.22</v>
      </c>
      <c r="L628" s="184">
        <v>5.22</v>
      </c>
      <c r="M628" s="184">
        <v>5.22</v>
      </c>
      <c r="N628" s="184">
        <v>5.22</v>
      </c>
      <c r="P628" s="119">
        <f t="shared" si="9"/>
        <v>5.22</v>
      </c>
    </row>
    <row r="629" spans="2:16" x14ac:dyDescent="0.25">
      <c r="B629" s="184">
        <v>2270009010</v>
      </c>
      <c r="C629" s="184">
        <v>50</v>
      </c>
      <c r="D629" s="184">
        <v>75</v>
      </c>
      <c r="E629" s="184">
        <v>15.45</v>
      </c>
      <c r="F629" s="184">
        <v>7.61</v>
      </c>
      <c r="G629" s="184">
        <v>7.61</v>
      </c>
      <c r="H629" s="184">
        <v>5.19</v>
      </c>
      <c r="I629" s="184">
        <v>5.19</v>
      </c>
      <c r="J629" s="184">
        <v>5.19</v>
      </c>
      <c r="K629" s="184">
        <v>5.19</v>
      </c>
      <c r="L629" s="184">
        <v>5.19</v>
      </c>
      <c r="M629" s="184">
        <v>5.19</v>
      </c>
      <c r="N629" s="184">
        <v>5.19</v>
      </c>
      <c r="P629" s="119">
        <f t="shared" si="9"/>
        <v>5.19</v>
      </c>
    </row>
    <row r="630" spans="2:16" x14ac:dyDescent="0.25">
      <c r="B630" s="184">
        <v>2270009010</v>
      </c>
      <c r="C630" s="184">
        <v>75</v>
      </c>
      <c r="D630" s="184">
        <v>100</v>
      </c>
      <c r="E630" s="184">
        <v>15.45</v>
      </c>
      <c r="F630" s="184">
        <v>7.61</v>
      </c>
      <c r="G630" s="184">
        <v>7.61</v>
      </c>
      <c r="H630" s="184">
        <v>5.19</v>
      </c>
      <c r="I630" s="184">
        <v>5.19</v>
      </c>
      <c r="J630" s="184">
        <v>5.19</v>
      </c>
      <c r="K630" s="184">
        <v>5.19</v>
      </c>
      <c r="L630" s="184">
        <v>5.19</v>
      </c>
      <c r="M630" s="184">
        <v>5.19</v>
      </c>
      <c r="N630" s="184">
        <v>5.19</v>
      </c>
      <c r="P630" s="119">
        <f t="shared" si="9"/>
        <v>5.19</v>
      </c>
    </row>
    <row r="631" spans="2:16" x14ac:dyDescent="0.25">
      <c r="B631" s="184">
        <v>2270009010</v>
      </c>
      <c r="C631" s="184">
        <v>100</v>
      </c>
      <c r="D631" s="184">
        <v>175</v>
      </c>
      <c r="E631" s="184">
        <v>15.45</v>
      </c>
      <c r="F631" s="184">
        <v>9.25</v>
      </c>
      <c r="G631" s="184">
        <v>9.25</v>
      </c>
      <c r="H631" s="184">
        <v>4.5199999999999996</v>
      </c>
      <c r="I631" s="184">
        <v>4.5199999999999996</v>
      </c>
      <c r="J631" s="184">
        <v>4.5199999999999996</v>
      </c>
      <c r="K631" s="184">
        <v>4.5199999999999996</v>
      </c>
      <c r="L631" s="184">
        <v>4.5199999999999996</v>
      </c>
      <c r="M631" s="184">
        <v>4.5199999999999996</v>
      </c>
      <c r="N631" s="184">
        <v>4.5199999999999996</v>
      </c>
      <c r="P631" s="119">
        <f t="shared" si="9"/>
        <v>4.5199999999999996</v>
      </c>
    </row>
    <row r="632" spans="2:16" x14ac:dyDescent="0.25">
      <c r="B632" s="184">
        <v>2270009010</v>
      </c>
      <c r="C632" s="184">
        <v>175</v>
      </c>
      <c r="D632" s="184">
        <v>300</v>
      </c>
      <c r="E632" s="184">
        <v>15.45</v>
      </c>
      <c r="F632" s="184">
        <v>9.25</v>
      </c>
      <c r="G632" s="184">
        <v>9.25</v>
      </c>
      <c r="H632" s="184">
        <v>4.41</v>
      </c>
      <c r="I632" s="184">
        <v>4.41</v>
      </c>
      <c r="J632" s="184">
        <v>4.41</v>
      </c>
      <c r="K632" s="184">
        <v>4.41</v>
      </c>
      <c r="L632" s="184">
        <v>4.41</v>
      </c>
      <c r="M632" s="184">
        <v>4.41</v>
      </c>
      <c r="N632" s="184">
        <v>4.41</v>
      </c>
      <c r="P632" s="119">
        <f t="shared" si="9"/>
        <v>4.41</v>
      </c>
    </row>
    <row r="633" spans="2:16" x14ac:dyDescent="0.25">
      <c r="B633" s="184">
        <v>2270009010</v>
      </c>
      <c r="C633" s="184">
        <v>300</v>
      </c>
      <c r="D633" s="184">
        <v>600</v>
      </c>
      <c r="E633" s="184">
        <v>15.45</v>
      </c>
      <c r="F633" s="184">
        <v>9.25</v>
      </c>
      <c r="G633" s="184">
        <v>9.25</v>
      </c>
      <c r="H633" s="184">
        <v>4.78</v>
      </c>
      <c r="I633" s="184">
        <v>4.78</v>
      </c>
      <c r="J633" s="184">
        <v>4.78</v>
      </c>
      <c r="K633" s="184">
        <v>4.78</v>
      </c>
      <c r="L633" s="184">
        <v>4.78</v>
      </c>
      <c r="M633" s="184">
        <v>4.78</v>
      </c>
      <c r="N633" s="184">
        <v>4.78</v>
      </c>
      <c r="P633" s="119">
        <f t="shared" si="9"/>
        <v>4.78</v>
      </c>
    </row>
    <row r="634" spans="2:16" x14ac:dyDescent="0.25">
      <c r="B634" s="184">
        <v>2270009010</v>
      </c>
      <c r="C634" s="184">
        <v>600</v>
      </c>
      <c r="D634" s="184">
        <v>750</v>
      </c>
      <c r="E634" s="184">
        <v>15.45</v>
      </c>
      <c r="F634" s="184">
        <v>9.25</v>
      </c>
      <c r="G634" s="184">
        <v>9.25</v>
      </c>
      <c r="H634" s="184">
        <v>4.5199999999999996</v>
      </c>
      <c r="I634" s="184">
        <v>4.5199999999999996</v>
      </c>
      <c r="J634" s="184">
        <v>4.5199999999999996</v>
      </c>
      <c r="K634" s="184">
        <v>4.5199999999999996</v>
      </c>
      <c r="L634" s="184">
        <v>4.5199999999999996</v>
      </c>
      <c r="M634" s="184">
        <v>4.5199999999999996</v>
      </c>
      <c r="N634" s="184">
        <v>4.5199999999999996</v>
      </c>
      <c r="P634" s="119">
        <f t="shared" si="9"/>
        <v>4.5199999999999996</v>
      </c>
    </row>
    <row r="635" spans="2:16" x14ac:dyDescent="0.25">
      <c r="B635" s="184">
        <v>2270009010</v>
      </c>
      <c r="C635" s="184">
        <v>750</v>
      </c>
      <c r="D635" s="184">
        <v>9999</v>
      </c>
      <c r="E635" s="184">
        <v>15.45</v>
      </c>
      <c r="F635" s="184">
        <v>9.25</v>
      </c>
      <c r="G635" s="184">
        <v>9.25</v>
      </c>
      <c r="H635" s="184">
        <v>4.5199999999999996</v>
      </c>
      <c r="I635" s="184">
        <v>4.5199999999999996</v>
      </c>
      <c r="J635" s="184">
        <v>4.5199999999999996</v>
      </c>
      <c r="K635" s="184">
        <v>4.5199999999999996</v>
      </c>
      <c r="L635" s="184">
        <v>4.5199999999999996</v>
      </c>
      <c r="M635" s="184">
        <v>4.5199999999999996</v>
      </c>
      <c r="N635" s="184">
        <v>4.5199999999999996</v>
      </c>
      <c r="P635" s="119">
        <f t="shared" si="9"/>
        <v>4.5199999999999996</v>
      </c>
    </row>
    <row r="636" spans="2:16" x14ac:dyDescent="0.25">
      <c r="B636" s="184">
        <v>2270010010</v>
      </c>
      <c r="C636" s="184">
        <v>0</v>
      </c>
      <c r="D636" s="184">
        <v>11</v>
      </c>
      <c r="E636" s="184">
        <v>10</v>
      </c>
      <c r="F636" s="184">
        <v>10</v>
      </c>
      <c r="G636" s="184">
        <v>5.23</v>
      </c>
      <c r="H636" s="184">
        <v>4.3</v>
      </c>
      <c r="I636" s="184">
        <v>4.3</v>
      </c>
      <c r="J636" s="184">
        <v>4.3</v>
      </c>
      <c r="K636" s="184">
        <v>4.3</v>
      </c>
      <c r="L636" s="184">
        <v>4.3</v>
      </c>
      <c r="M636" s="184">
        <v>4.3</v>
      </c>
      <c r="N636" s="184">
        <v>0.28000000000000003</v>
      </c>
      <c r="P636" s="119">
        <f t="shared" si="9"/>
        <v>4.3</v>
      </c>
    </row>
    <row r="637" spans="2:16" x14ac:dyDescent="0.25">
      <c r="B637" s="184">
        <v>2270010010</v>
      </c>
      <c r="C637" s="184">
        <v>11</v>
      </c>
      <c r="D637" s="184">
        <v>16</v>
      </c>
      <c r="E637" s="184">
        <v>8.5</v>
      </c>
      <c r="F637" s="184">
        <v>8.5</v>
      </c>
      <c r="G637" s="184">
        <v>4.4400000000000004</v>
      </c>
      <c r="H637" s="184">
        <v>4.4400000000000004</v>
      </c>
      <c r="I637" s="184">
        <v>4.4400000000000004</v>
      </c>
      <c r="J637" s="184">
        <v>4.4400000000000004</v>
      </c>
      <c r="K637" s="184">
        <v>4.4400000000000004</v>
      </c>
      <c r="L637" s="184">
        <v>4.4400000000000004</v>
      </c>
      <c r="M637" s="184">
        <v>4.4400000000000004</v>
      </c>
      <c r="N637" s="184">
        <v>0.28000000000000003</v>
      </c>
    </row>
    <row r="638" spans="2:16" x14ac:dyDescent="0.25">
      <c r="B638" s="184">
        <v>2270010010</v>
      </c>
      <c r="C638" s="184">
        <v>16</v>
      </c>
      <c r="D638" s="184">
        <v>25</v>
      </c>
      <c r="E638" s="184">
        <v>8.5</v>
      </c>
      <c r="F638" s="184">
        <v>8.5</v>
      </c>
      <c r="G638" s="184">
        <v>4.4400000000000004</v>
      </c>
      <c r="H638" s="184">
        <v>4.4400000000000004</v>
      </c>
      <c r="I638" s="184">
        <v>4.4400000000000004</v>
      </c>
      <c r="J638" s="184">
        <v>4.4400000000000004</v>
      </c>
      <c r="K638" s="184">
        <v>4.4400000000000004</v>
      </c>
      <c r="L638" s="184">
        <v>4.4400000000000004</v>
      </c>
      <c r="M638" s="184">
        <v>4.4400000000000004</v>
      </c>
      <c r="N638" s="184">
        <v>0.28000000000000003</v>
      </c>
    </row>
    <row r="639" spans="2:16" x14ac:dyDescent="0.25">
      <c r="B639" s="184">
        <v>2270010010</v>
      </c>
      <c r="C639" s="184">
        <v>25</v>
      </c>
      <c r="D639" s="184">
        <v>50</v>
      </c>
      <c r="E639" s="184">
        <v>6.9</v>
      </c>
      <c r="F639" s="184">
        <v>6.9</v>
      </c>
      <c r="G639" s="184">
        <v>4.7300000000000004</v>
      </c>
      <c r="H639" s="184">
        <v>4.7300000000000004</v>
      </c>
      <c r="I639" s="184">
        <v>4.7300000000000004</v>
      </c>
      <c r="J639" s="184">
        <v>4.7300000000000004</v>
      </c>
      <c r="K639" s="184">
        <v>4.7300000000000004</v>
      </c>
      <c r="L639" s="184">
        <v>4.7300000000000004</v>
      </c>
      <c r="M639" s="184">
        <v>3</v>
      </c>
      <c r="N639" s="184">
        <v>0.28000000000000003</v>
      </c>
    </row>
    <row r="640" spans="2:16" x14ac:dyDescent="0.25">
      <c r="B640" s="184">
        <v>2270010010</v>
      </c>
      <c r="C640" s="184">
        <v>50</v>
      </c>
      <c r="D640" s="184">
        <v>75</v>
      </c>
      <c r="E640" s="184">
        <v>8</v>
      </c>
      <c r="F640" s="184">
        <v>6.9</v>
      </c>
      <c r="G640" s="184">
        <v>5.6</v>
      </c>
      <c r="H640" s="184">
        <v>4.7</v>
      </c>
      <c r="I640" s="184">
        <v>3</v>
      </c>
      <c r="J640" s="184">
        <v>3</v>
      </c>
      <c r="K640" s="184">
        <v>3</v>
      </c>
      <c r="L640" s="184">
        <v>3</v>
      </c>
      <c r="M640" s="184">
        <v>3</v>
      </c>
      <c r="N640" s="184">
        <v>0.28000000000000003</v>
      </c>
    </row>
    <row r="641" spans="2:14" x14ac:dyDescent="0.25">
      <c r="B641" s="184">
        <v>2270010010</v>
      </c>
      <c r="C641" s="184">
        <v>75</v>
      </c>
      <c r="D641" s="184">
        <v>100</v>
      </c>
      <c r="E641" s="184">
        <v>8</v>
      </c>
      <c r="F641" s="184">
        <v>6.9</v>
      </c>
      <c r="G641" s="184">
        <v>5.6</v>
      </c>
      <c r="H641" s="184">
        <v>4.7</v>
      </c>
      <c r="I641" s="184">
        <v>3</v>
      </c>
      <c r="J641" s="184">
        <v>3</v>
      </c>
      <c r="K641" s="184">
        <v>3</v>
      </c>
      <c r="L641" s="184">
        <v>3</v>
      </c>
      <c r="M641" s="184">
        <v>3</v>
      </c>
      <c r="N641" s="184">
        <v>0.28000000000000003</v>
      </c>
    </row>
    <row r="642" spans="2:14" x14ac:dyDescent="0.25">
      <c r="B642" s="184">
        <v>2270010010</v>
      </c>
      <c r="C642" s="184">
        <v>100</v>
      </c>
      <c r="D642" s="184">
        <v>175</v>
      </c>
      <c r="E642" s="184">
        <v>8</v>
      </c>
      <c r="F642" s="184">
        <v>8.3800000000000008</v>
      </c>
      <c r="G642" s="184">
        <v>5.65</v>
      </c>
      <c r="H642" s="184">
        <v>4.0999999999999996</v>
      </c>
      <c r="I642" s="184">
        <v>2.5</v>
      </c>
      <c r="J642" s="184">
        <v>2.5</v>
      </c>
      <c r="K642" s="184">
        <v>2.5</v>
      </c>
      <c r="L642" s="184">
        <v>2.5</v>
      </c>
      <c r="M642" s="184">
        <v>2.5</v>
      </c>
      <c r="N642" s="184">
        <v>0.28000000000000003</v>
      </c>
    </row>
    <row r="643" spans="2:14" x14ac:dyDescent="0.25">
      <c r="B643" s="184">
        <v>2270010010</v>
      </c>
      <c r="C643" s="184">
        <v>175</v>
      </c>
      <c r="D643" s="184">
        <v>300</v>
      </c>
      <c r="E643" s="184">
        <v>8</v>
      </c>
      <c r="F643" s="184">
        <v>8.3800000000000008</v>
      </c>
      <c r="G643" s="184">
        <v>5.58</v>
      </c>
      <c r="H643" s="184">
        <v>4</v>
      </c>
      <c r="I643" s="184">
        <v>2.5</v>
      </c>
      <c r="J643" s="184">
        <v>2.5</v>
      </c>
      <c r="K643" s="184">
        <v>2.5</v>
      </c>
      <c r="L643" s="184">
        <v>2.5</v>
      </c>
      <c r="M643" s="184">
        <v>2.5</v>
      </c>
      <c r="N643" s="184">
        <v>0.28000000000000003</v>
      </c>
    </row>
    <row r="644" spans="2:14" x14ac:dyDescent="0.25">
      <c r="B644" s="184">
        <v>2270010010</v>
      </c>
      <c r="C644" s="184">
        <v>300</v>
      </c>
      <c r="D644" s="184">
        <v>600</v>
      </c>
      <c r="E644" s="184">
        <v>8</v>
      </c>
      <c r="F644" s="184">
        <v>8.3800000000000008</v>
      </c>
      <c r="G644" s="184">
        <v>6.02</v>
      </c>
      <c r="H644" s="184">
        <v>4.34</v>
      </c>
      <c r="I644" s="184">
        <v>2.5</v>
      </c>
      <c r="J644" s="184">
        <v>2.5</v>
      </c>
      <c r="K644" s="184">
        <v>2.5</v>
      </c>
      <c r="L644" s="184">
        <v>2.5</v>
      </c>
      <c r="M644" s="184">
        <v>2.5</v>
      </c>
      <c r="N644" s="184">
        <v>0.28000000000000003</v>
      </c>
    </row>
    <row r="645" spans="2:14" x14ac:dyDescent="0.25">
      <c r="B645" s="184">
        <v>2270010010</v>
      </c>
      <c r="C645" s="184">
        <v>600</v>
      </c>
      <c r="D645" s="184">
        <v>750</v>
      </c>
      <c r="E645" s="184">
        <v>8</v>
      </c>
      <c r="F645" s="184">
        <v>8.3800000000000008</v>
      </c>
      <c r="G645" s="184">
        <v>5.82</v>
      </c>
      <c r="H645" s="184">
        <v>4.0999999999999996</v>
      </c>
      <c r="I645" s="184">
        <v>2.5</v>
      </c>
      <c r="J645" s="184">
        <v>2.5</v>
      </c>
      <c r="K645" s="184">
        <v>2.5</v>
      </c>
      <c r="L645" s="184">
        <v>2.5</v>
      </c>
      <c r="M645" s="184">
        <v>2.5</v>
      </c>
      <c r="N645" s="184">
        <v>0.28000000000000003</v>
      </c>
    </row>
    <row r="646" spans="2:14" x14ac:dyDescent="0.25">
      <c r="B646" s="184">
        <v>2270010010</v>
      </c>
      <c r="C646" s="184">
        <v>750</v>
      </c>
      <c r="D646" s="184">
        <v>9999</v>
      </c>
      <c r="E646" s="121">
        <v>8</v>
      </c>
      <c r="F646" s="121">
        <v>8.3800000000000008</v>
      </c>
      <c r="G646" s="121">
        <v>6.15</v>
      </c>
      <c r="H646" s="121">
        <v>4.0999999999999996</v>
      </c>
      <c r="I646" s="121">
        <v>4.0999999999999996</v>
      </c>
      <c r="J646" s="121">
        <v>4.0999999999999996</v>
      </c>
      <c r="K646" s="121">
        <v>4.0999999999999996</v>
      </c>
      <c r="L646" s="121">
        <v>4.0999999999999996</v>
      </c>
      <c r="M646" s="121">
        <v>2.39</v>
      </c>
      <c r="N646" s="184">
        <v>2.39</v>
      </c>
    </row>
  </sheetData>
  <mergeCells count="2">
    <mergeCell ref="B5:N5"/>
    <mergeCell ref="C7:D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P645"/>
  <sheetViews>
    <sheetView topLeftCell="C1" workbookViewId="0">
      <pane ySplit="7" topLeftCell="A8" activePane="bottomLeft" state="frozen"/>
      <selection activeCell="K642" sqref="K642"/>
      <selection pane="bottomLeft" activeCell="K642" sqref="K642"/>
    </sheetView>
  </sheetViews>
  <sheetFormatPr defaultColWidth="9.109375" defaultRowHeight="13.2" x14ac:dyDescent="0.25"/>
  <cols>
    <col min="1" max="1" width="9.109375" style="119"/>
    <col min="2" max="2" width="11.88671875" style="119" customWidth="1"/>
    <col min="3" max="16384" width="9.109375" style="119"/>
  </cols>
  <sheetData>
    <row r="1" spans="2:16" s="295" customFormat="1" ht="10.199999999999999" x14ac:dyDescent="0.2">
      <c r="F1" s="298"/>
      <c r="H1" s="298"/>
      <c r="I1" s="298"/>
    </row>
    <row r="2" spans="2:16" s="295" customFormat="1" x14ac:dyDescent="0.25">
      <c r="F2" s="296" t="s">
        <v>533</v>
      </c>
      <c r="G2" s="297">
        <f>1-(G3+G4)</f>
        <v>0</v>
      </c>
      <c r="H2" s="298"/>
      <c r="I2" s="298"/>
    </row>
    <row r="3" spans="2:16" s="295" customFormat="1" x14ac:dyDescent="0.25">
      <c r="F3" s="296" t="s">
        <v>534</v>
      </c>
      <c r="G3" s="297">
        <v>0.5</v>
      </c>
      <c r="H3" s="298"/>
      <c r="I3" s="298"/>
    </row>
    <row r="4" spans="2:16" s="295" customFormat="1" x14ac:dyDescent="0.25">
      <c r="F4" s="296" t="s">
        <v>535</v>
      </c>
      <c r="G4" s="297">
        <v>0.5</v>
      </c>
      <c r="H4" s="298"/>
      <c r="I4" s="298"/>
    </row>
    <row r="5" spans="2:16" x14ac:dyDescent="0.25">
      <c r="B5" s="475" t="s">
        <v>312</v>
      </c>
      <c r="C5" s="475"/>
      <c r="D5" s="475"/>
      <c r="E5" s="475"/>
      <c r="F5" s="475"/>
      <c r="G5" s="475"/>
      <c r="H5" s="475"/>
      <c r="I5" s="475"/>
      <c r="J5" s="475"/>
      <c r="K5" s="475"/>
      <c r="L5" s="475"/>
      <c r="M5" s="475"/>
      <c r="N5" s="475"/>
    </row>
    <row r="6" spans="2:16" x14ac:dyDescent="0.25">
      <c r="B6" s="180"/>
      <c r="C6" s="180"/>
      <c r="D6" s="180"/>
      <c r="E6" s="180"/>
      <c r="F6" s="180"/>
      <c r="G6" s="180"/>
      <c r="H6" s="180"/>
      <c r="I6" s="180"/>
      <c r="J6" s="180"/>
      <c r="K6" s="180"/>
      <c r="L6" s="180"/>
      <c r="M6" s="180"/>
      <c r="N6" s="180"/>
    </row>
    <row r="7" spans="2:16" x14ac:dyDescent="0.25">
      <c r="B7" s="181" t="s">
        <v>313</v>
      </c>
      <c r="C7" s="475" t="s">
        <v>314</v>
      </c>
      <c r="D7" s="475"/>
      <c r="E7" s="181" t="s">
        <v>315</v>
      </c>
      <c r="F7" s="181" t="s">
        <v>316</v>
      </c>
      <c r="G7" s="181" t="s">
        <v>317</v>
      </c>
      <c r="H7" s="181" t="s">
        <v>318</v>
      </c>
      <c r="I7" s="181" t="s">
        <v>319</v>
      </c>
      <c r="J7" s="181" t="s">
        <v>320</v>
      </c>
      <c r="K7" s="181" t="s">
        <v>321</v>
      </c>
      <c r="L7" s="181" t="s">
        <v>322</v>
      </c>
      <c r="M7" s="181" t="s">
        <v>323</v>
      </c>
      <c r="N7" s="181" t="s">
        <v>324</v>
      </c>
      <c r="P7" s="182" t="s">
        <v>325</v>
      </c>
    </row>
    <row r="8" spans="2:16" x14ac:dyDescent="0.25">
      <c r="B8" s="183">
        <v>2270001000</v>
      </c>
      <c r="C8" s="184">
        <v>0</v>
      </c>
      <c r="D8" s="184">
        <v>11</v>
      </c>
      <c r="E8" s="184">
        <v>12.85</v>
      </c>
      <c r="F8" s="184">
        <v>12.85</v>
      </c>
      <c r="G8" s="184">
        <v>10.57</v>
      </c>
      <c r="H8" s="184">
        <v>10.57</v>
      </c>
      <c r="I8" s="184">
        <v>10.57</v>
      </c>
      <c r="J8" s="184">
        <v>10.57</v>
      </c>
      <c r="K8" s="184">
        <v>4.1100000000000003</v>
      </c>
      <c r="L8" s="184">
        <v>4.1100000000000003</v>
      </c>
      <c r="M8" s="184">
        <v>1.06</v>
      </c>
      <c r="N8" s="184">
        <v>1.06</v>
      </c>
      <c r="P8" s="119">
        <f>H8*$G$2+I8*$G$3+K8*$G$4</f>
        <v>7.34</v>
      </c>
    </row>
    <row r="9" spans="2:16" x14ac:dyDescent="0.25">
      <c r="B9" s="184">
        <v>2270001000</v>
      </c>
      <c r="C9" s="184">
        <v>11</v>
      </c>
      <c r="D9" s="184">
        <v>16</v>
      </c>
      <c r="E9" s="184">
        <v>12.85</v>
      </c>
      <c r="F9" s="184">
        <v>12.85</v>
      </c>
      <c r="G9" s="184">
        <v>5.55</v>
      </c>
      <c r="H9" s="184">
        <v>5.55</v>
      </c>
      <c r="I9" s="184">
        <v>5.55</v>
      </c>
      <c r="J9" s="184">
        <v>5.55</v>
      </c>
      <c r="K9" s="184">
        <v>2.16</v>
      </c>
      <c r="L9" s="184">
        <v>2.16</v>
      </c>
      <c r="M9" s="184">
        <v>0.56000000000000005</v>
      </c>
      <c r="N9" s="184">
        <v>0.56000000000000005</v>
      </c>
      <c r="P9" s="119">
        <f t="shared" ref="P9:P72" si="0">H9*$G$2+I9*$G$3+K9*$G$4</f>
        <v>3.855</v>
      </c>
    </row>
    <row r="10" spans="2:16" x14ac:dyDescent="0.25">
      <c r="B10" s="184">
        <v>2270001000</v>
      </c>
      <c r="C10" s="184">
        <v>16</v>
      </c>
      <c r="D10" s="184">
        <v>25</v>
      </c>
      <c r="E10" s="184">
        <v>12.85</v>
      </c>
      <c r="F10" s="184">
        <v>12.85</v>
      </c>
      <c r="G10" s="184">
        <v>5.55</v>
      </c>
      <c r="H10" s="184">
        <v>5.55</v>
      </c>
      <c r="I10" s="184">
        <v>5.55</v>
      </c>
      <c r="J10" s="184">
        <v>5.55</v>
      </c>
      <c r="K10" s="184">
        <v>2.16</v>
      </c>
      <c r="L10" s="184">
        <v>2.16</v>
      </c>
      <c r="M10" s="184">
        <v>0.56000000000000005</v>
      </c>
      <c r="N10" s="184">
        <v>0.56000000000000005</v>
      </c>
      <c r="P10" s="119">
        <f t="shared" si="0"/>
        <v>3.855</v>
      </c>
    </row>
    <row r="11" spans="2:16" x14ac:dyDescent="0.25">
      <c r="B11" s="184">
        <v>2270001000</v>
      </c>
      <c r="C11" s="184">
        <v>25</v>
      </c>
      <c r="D11" s="184">
        <v>50</v>
      </c>
      <c r="E11" s="184">
        <v>12.85</v>
      </c>
      <c r="F11" s="184">
        <v>12.85</v>
      </c>
      <c r="G11" s="184">
        <v>3.94</v>
      </c>
      <c r="H11" s="184">
        <v>3.94</v>
      </c>
      <c r="I11" s="184">
        <v>3.94</v>
      </c>
      <c r="J11" s="184">
        <v>3.94</v>
      </c>
      <c r="K11" s="184">
        <v>1.53</v>
      </c>
      <c r="L11" s="184">
        <v>1.53</v>
      </c>
      <c r="M11" s="184">
        <v>0.39</v>
      </c>
      <c r="N11" s="184">
        <v>0.39</v>
      </c>
      <c r="P11" s="119">
        <f t="shared" si="0"/>
        <v>2.7349999999999999</v>
      </c>
    </row>
    <row r="12" spans="2:16" x14ac:dyDescent="0.25">
      <c r="B12" s="184">
        <v>2270001000</v>
      </c>
      <c r="C12" s="184">
        <v>50</v>
      </c>
      <c r="D12" s="184">
        <v>75</v>
      </c>
      <c r="E12" s="184">
        <v>12.85</v>
      </c>
      <c r="F12" s="184">
        <v>8.9700000000000006</v>
      </c>
      <c r="G12" s="184">
        <v>6.08</v>
      </c>
      <c r="H12" s="184">
        <v>6.08</v>
      </c>
      <c r="I12" s="184">
        <v>6.08</v>
      </c>
      <c r="J12" s="184">
        <v>6.08</v>
      </c>
      <c r="K12" s="184">
        <v>2.37</v>
      </c>
      <c r="L12" s="184">
        <v>2.37</v>
      </c>
      <c r="M12" s="184">
        <v>0.61</v>
      </c>
      <c r="N12" s="184">
        <v>0.61</v>
      </c>
      <c r="P12" s="119">
        <f t="shared" si="0"/>
        <v>4.2249999999999996</v>
      </c>
    </row>
    <row r="13" spans="2:16" x14ac:dyDescent="0.25">
      <c r="B13" s="184">
        <v>2270001000</v>
      </c>
      <c r="C13" s="184">
        <v>75</v>
      </c>
      <c r="D13" s="184">
        <v>100</v>
      </c>
      <c r="E13" s="184">
        <v>12.85</v>
      </c>
      <c r="F13" s="184">
        <v>8.9700000000000006</v>
      </c>
      <c r="G13" s="184">
        <v>6.08</v>
      </c>
      <c r="H13" s="184">
        <v>6.08</v>
      </c>
      <c r="I13" s="184">
        <v>6.08</v>
      </c>
      <c r="J13" s="184">
        <v>6.08</v>
      </c>
      <c r="K13" s="184">
        <v>2.37</v>
      </c>
      <c r="L13" s="184">
        <v>2.37</v>
      </c>
      <c r="M13" s="184">
        <v>0.61</v>
      </c>
      <c r="N13" s="184">
        <v>0.61</v>
      </c>
      <c r="P13" s="119">
        <f t="shared" si="0"/>
        <v>4.2249999999999996</v>
      </c>
    </row>
    <row r="14" spans="2:16" x14ac:dyDescent="0.25">
      <c r="B14" s="184">
        <v>2270001000</v>
      </c>
      <c r="C14" s="184">
        <v>100</v>
      </c>
      <c r="D14" s="184">
        <v>175</v>
      </c>
      <c r="E14" s="184">
        <v>12.85</v>
      </c>
      <c r="F14" s="184">
        <v>6.94</v>
      </c>
      <c r="G14" s="184">
        <v>2.23</v>
      </c>
      <c r="H14" s="184">
        <v>2.23</v>
      </c>
      <c r="I14" s="184">
        <v>2.23</v>
      </c>
      <c r="J14" s="184">
        <v>2.23</v>
      </c>
      <c r="K14" s="184">
        <v>2.23</v>
      </c>
      <c r="L14" s="184">
        <v>0.87</v>
      </c>
      <c r="M14" s="184">
        <v>0.22</v>
      </c>
      <c r="N14" s="184">
        <v>0.22</v>
      </c>
      <c r="P14" s="119">
        <f t="shared" si="0"/>
        <v>2.23</v>
      </c>
    </row>
    <row r="15" spans="2:16" x14ac:dyDescent="0.25">
      <c r="B15" s="184">
        <v>2270001000</v>
      </c>
      <c r="C15" s="184">
        <v>175</v>
      </c>
      <c r="D15" s="184">
        <v>300</v>
      </c>
      <c r="E15" s="184">
        <v>12.85</v>
      </c>
      <c r="F15" s="184">
        <v>6.94</v>
      </c>
      <c r="G15" s="184">
        <v>1.92</v>
      </c>
      <c r="H15" s="184">
        <v>1.92</v>
      </c>
      <c r="I15" s="184">
        <v>1.92</v>
      </c>
      <c r="J15" s="184">
        <v>1.92</v>
      </c>
      <c r="K15" s="184">
        <v>1.92</v>
      </c>
      <c r="L15" s="184">
        <v>0.75</v>
      </c>
      <c r="M15" s="184">
        <v>0.19</v>
      </c>
      <c r="N15" s="184">
        <v>0.19</v>
      </c>
      <c r="P15" s="119">
        <f t="shared" si="0"/>
        <v>1.92</v>
      </c>
    </row>
    <row r="16" spans="2:16" x14ac:dyDescent="0.25">
      <c r="B16" s="184">
        <v>2270001000</v>
      </c>
      <c r="C16" s="184">
        <v>300</v>
      </c>
      <c r="D16" s="184">
        <v>600</v>
      </c>
      <c r="E16" s="184">
        <v>12.85</v>
      </c>
      <c r="F16" s="184">
        <v>6.94</v>
      </c>
      <c r="G16" s="184">
        <v>3.36</v>
      </c>
      <c r="H16" s="184">
        <v>2.17</v>
      </c>
      <c r="I16" s="184">
        <v>2.17</v>
      </c>
      <c r="J16" s="184">
        <v>2.17</v>
      </c>
      <c r="K16" s="184">
        <v>2.17</v>
      </c>
      <c r="L16" s="184">
        <v>0.84</v>
      </c>
      <c r="M16" s="184">
        <v>0.22</v>
      </c>
      <c r="N16" s="184">
        <v>0.22</v>
      </c>
      <c r="P16" s="119">
        <f t="shared" si="0"/>
        <v>2.17</v>
      </c>
    </row>
    <row r="17" spans="2:16" x14ac:dyDescent="0.25">
      <c r="B17" s="184">
        <v>2270001000</v>
      </c>
      <c r="C17" s="184">
        <v>600</v>
      </c>
      <c r="D17" s="184">
        <v>750</v>
      </c>
      <c r="E17" s="184">
        <v>12.85</v>
      </c>
      <c r="F17" s="184">
        <v>6.94</v>
      </c>
      <c r="G17" s="184">
        <v>3.41</v>
      </c>
      <c r="H17" s="184">
        <v>3.41</v>
      </c>
      <c r="I17" s="184">
        <v>3.41</v>
      </c>
      <c r="J17" s="184">
        <v>3.41</v>
      </c>
      <c r="K17" s="184">
        <v>3.41</v>
      </c>
      <c r="L17" s="184">
        <v>1.33</v>
      </c>
      <c r="M17" s="184">
        <v>0.34</v>
      </c>
      <c r="N17" s="184">
        <v>0.34</v>
      </c>
      <c r="P17" s="119">
        <f t="shared" si="0"/>
        <v>3.41</v>
      </c>
    </row>
    <row r="18" spans="2:16" x14ac:dyDescent="0.25">
      <c r="B18" s="184">
        <v>2270001000</v>
      </c>
      <c r="C18" s="184">
        <v>750</v>
      </c>
      <c r="D18" s="184">
        <v>9999</v>
      </c>
      <c r="E18" s="184">
        <v>12.85</v>
      </c>
      <c r="F18" s="184">
        <v>6.94</v>
      </c>
      <c r="G18" s="184">
        <v>1.96</v>
      </c>
      <c r="H18" s="184">
        <v>1.96</v>
      </c>
      <c r="I18" s="184">
        <v>1.96</v>
      </c>
      <c r="J18" s="184">
        <v>1.96</v>
      </c>
      <c r="K18" s="184">
        <v>1.96</v>
      </c>
      <c r="L18" s="184">
        <v>0.76</v>
      </c>
      <c r="M18" s="184">
        <v>1.96</v>
      </c>
      <c r="N18" s="184">
        <v>0.2</v>
      </c>
      <c r="P18" s="119">
        <f t="shared" si="0"/>
        <v>1.96</v>
      </c>
    </row>
    <row r="19" spans="2:16" x14ac:dyDescent="0.25">
      <c r="B19" s="185">
        <v>2270001030</v>
      </c>
      <c r="C19" s="185">
        <v>0</v>
      </c>
      <c r="D19" s="185">
        <v>11</v>
      </c>
      <c r="E19" s="185">
        <v>5</v>
      </c>
      <c r="F19" s="185">
        <v>5</v>
      </c>
      <c r="G19" s="185">
        <v>4.1127000000000002</v>
      </c>
      <c r="H19" s="185">
        <v>4.1127000000000002</v>
      </c>
      <c r="I19" s="185">
        <v>4.1127000000000002</v>
      </c>
      <c r="J19" s="185">
        <v>4.1127000000000002</v>
      </c>
      <c r="K19" s="185">
        <v>4.1127000000000002</v>
      </c>
      <c r="L19" s="185">
        <v>4.1127000000000002</v>
      </c>
      <c r="M19" s="185">
        <v>4.1127000000000002</v>
      </c>
      <c r="N19" s="185">
        <v>4.1127000000000002</v>
      </c>
      <c r="P19" s="119">
        <f t="shared" si="0"/>
        <v>4.1127000000000002</v>
      </c>
    </row>
    <row r="20" spans="2:16" x14ac:dyDescent="0.25">
      <c r="B20" s="185">
        <v>2270001030</v>
      </c>
      <c r="C20" s="185">
        <v>11</v>
      </c>
      <c r="D20" s="185">
        <v>16</v>
      </c>
      <c r="E20" s="185">
        <v>5</v>
      </c>
      <c r="F20" s="185">
        <v>5</v>
      </c>
      <c r="G20" s="185">
        <v>2.161</v>
      </c>
      <c r="H20" s="185">
        <v>2.161</v>
      </c>
      <c r="I20" s="185">
        <v>2.161</v>
      </c>
      <c r="J20" s="185">
        <v>2.161</v>
      </c>
      <c r="K20" s="185">
        <v>2.161</v>
      </c>
      <c r="L20" s="185">
        <v>2.161</v>
      </c>
      <c r="M20" s="185">
        <v>2.161</v>
      </c>
      <c r="N20" s="185">
        <v>2.161</v>
      </c>
      <c r="P20" s="119">
        <f t="shared" si="0"/>
        <v>2.161</v>
      </c>
    </row>
    <row r="21" spans="2:16" x14ac:dyDescent="0.25">
      <c r="B21" s="185">
        <v>2270001030</v>
      </c>
      <c r="C21" s="185">
        <v>16</v>
      </c>
      <c r="D21" s="185">
        <v>25</v>
      </c>
      <c r="E21" s="185">
        <v>5</v>
      </c>
      <c r="F21" s="185">
        <v>5</v>
      </c>
      <c r="G21" s="185">
        <v>2.161</v>
      </c>
      <c r="H21" s="185">
        <v>2.161</v>
      </c>
      <c r="I21" s="185">
        <v>2.161</v>
      </c>
      <c r="J21" s="185">
        <v>2.161</v>
      </c>
      <c r="K21" s="185">
        <v>2.161</v>
      </c>
      <c r="L21" s="185">
        <v>2.161</v>
      </c>
      <c r="M21" s="185">
        <v>2.161</v>
      </c>
      <c r="N21" s="185">
        <v>2.161</v>
      </c>
      <c r="P21" s="119">
        <f t="shared" si="0"/>
        <v>2.161</v>
      </c>
    </row>
    <row r="22" spans="2:16" x14ac:dyDescent="0.25">
      <c r="B22" s="185">
        <v>2270001030</v>
      </c>
      <c r="C22" s="185">
        <v>25</v>
      </c>
      <c r="D22" s="185">
        <v>50</v>
      </c>
      <c r="E22" s="185">
        <v>5</v>
      </c>
      <c r="F22" s="185">
        <v>5</v>
      </c>
      <c r="G22" s="185">
        <v>1.5323</v>
      </c>
      <c r="H22" s="185">
        <v>1.5323</v>
      </c>
      <c r="I22" s="185">
        <v>1.5323</v>
      </c>
      <c r="J22" s="185">
        <v>1.5323</v>
      </c>
      <c r="K22" s="185">
        <v>1.5323</v>
      </c>
      <c r="L22" s="185">
        <v>1.5323</v>
      </c>
      <c r="M22" s="185">
        <v>1.5323</v>
      </c>
      <c r="N22" s="185">
        <v>1.5323</v>
      </c>
      <c r="P22" s="119">
        <f t="shared" si="0"/>
        <v>1.5323</v>
      </c>
    </row>
    <row r="23" spans="2:16" x14ac:dyDescent="0.25">
      <c r="B23" s="185">
        <v>2270001030</v>
      </c>
      <c r="C23" s="185">
        <v>50</v>
      </c>
      <c r="D23" s="185">
        <v>75</v>
      </c>
      <c r="E23" s="185"/>
      <c r="F23" s="185">
        <v>3.49</v>
      </c>
      <c r="G23" s="185">
        <v>2.3654999999999999</v>
      </c>
      <c r="H23" s="185">
        <v>2.3654999999999999</v>
      </c>
      <c r="I23" s="185">
        <v>2.3654999999999999</v>
      </c>
      <c r="J23" s="185">
        <v>2.3654999999999999</v>
      </c>
      <c r="K23" s="185">
        <v>2.3654999999999999</v>
      </c>
      <c r="L23" s="185">
        <v>2.3654999999999999</v>
      </c>
      <c r="M23" s="185">
        <v>0.23699999999999999</v>
      </c>
      <c r="N23" s="185">
        <v>0.23699999999999999</v>
      </c>
      <c r="P23" s="119">
        <f t="shared" si="0"/>
        <v>2.3654999999999999</v>
      </c>
    </row>
    <row r="24" spans="2:16" x14ac:dyDescent="0.25">
      <c r="B24" s="185">
        <v>2270001030</v>
      </c>
      <c r="C24" s="185">
        <v>75</v>
      </c>
      <c r="D24" s="185">
        <v>100</v>
      </c>
      <c r="E24" s="185"/>
      <c r="F24" s="185">
        <v>3.49</v>
      </c>
      <c r="G24" s="185">
        <v>2.3654999999999999</v>
      </c>
      <c r="H24" s="185">
        <v>2.3654999999999999</v>
      </c>
      <c r="I24" s="185">
        <v>2.3654999999999999</v>
      </c>
      <c r="J24" s="185">
        <v>2.3654999999999999</v>
      </c>
      <c r="K24" s="185">
        <v>0.23699999999999999</v>
      </c>
      <c r="L24" s="185">
        <v>0.23699999999999999</v>
      </c>
      <c r="M24" s="185">
        <v>0.23699999999999999</v>
      </c>
      <c r="N24" s="185">
        <v>0.23699999999999999</v>
      </c>
      <c r="P24" s="119">
        <f t="shared" si="0"/>
        <v>1.30125</v>
      </c>
    </row>
    <row r="25" spans="2:16" x14ac:dyDescent="0.25">
      <c r="B25" s="185">
        <v>2270001030</v>
      </c>
      <c r="C25" s="185">
        <v>100</v>
      </c>
      <c r="D25" s="185">
        <v>175</v>
      </c>
      <c r="E25" s="185"/>
      <c r="F25" s="185">
        <v>2.7</v>
      </c>
      <c r="G25" s="185">
        <v>0.86670000000000003</v>
      </c>
      <c r="H25" s="185">
        <v>0.86670000000000003</v>
      </c>
      <c r="I25" s="185">
        <v>0.86670000000000003</v>
      </c>
      <c r="J25" s="185">
        <v>0.86670000000000003</v>
      </c>
      <c r="K25" s="185">
        <v>8.6999999999999994E-2</v>
      </c>
      <c r="L25" s="185">
        <v>8.6999999999999994E-2</v>
      </c>
      <c r="M25" s="185">
        <v>8.6999999999999994E-2</v>
      </c>
      <c r="N25" s="185">
        <v>8.6999999999999994E-2</v>
      </c>
      <c r="P25" s="119">
        <f t="shared" si="0"/>
        <v>0.47685</v>
      </c>
    </row>
    <row r="26" spans="2:16" x14ac:dyDescent="0.25">
      <c r="B26" s="185">
        <v>2270001030</v>
      </c>
      <c r="C26" s="185">
        <v>175</v>
      </c>
      <c r="D26" s="185">
        <v>300</v>
      </c>
      <c r="E26" s="185"/>
      <c r="F26" s="185">
        <v>2.7</v>
      </c>
      <c r="G26" s="185">
        <v>0.74750000000000005</v>
      </c>
      <c r="H26" s="185">
        <v>0.74750000000000005</v>
      </c>
      <c r="I26" s="185">
        <v>0.74750000000000005</v>
      </c>
      <c r="J26" s="185">
        <v>0.74750000000000005</v>
      </c>
      <c r="K26" s="185">
        <v>7.4999999999999997E-2</v>
      </c>
      <c r="L26" s="185">
        <v>7.4999999999999997E-2</v>
      </c>
      <c r="M26" s="185">
        <v>7.4999999999999997E-2</v>
      </c>
      <c r="N26" s="185">
        <v>7.4999999999999997E-2</v>
      </c>
      <c r="P26" s="119">
        <f t="shared" si="0"/>
        <v>0.41125</v>
      </c>
    </row>
    <row r="27" spans="2:16" x14ac:dyDescent="0.25">
      <c r="B27" s="185">
        <v>2270001030</v>
      </c>
      <c r="C27" s="185">
        <v>300</v>
      </c>
      <c r="D27" s="185">
        <v>600</v>
      </c>
      <c r="E27" s="185"/>
      <c r="F27" s="185">
        <v>2.7</v>
      </c>
      <c r="G27" s="185">
        <v>1.306</v>
      </c>
      <c r="H27" s="185">
        <v>0.84250000000000003</v>
      </c>
      <c r="I27" s="185">
        <v>0.84250000000000003</v>
      </c>
      <c r="J27" s="185">
        <v>0.84250000000000003</v>
      </c>
      <c r="K27" s="185">
        <v>8.4000000000000005E-2</v>
      </c>
      <c r="L27" s="185">
        <v>8.4000000000000005E-2</v>
      </c>
      <c r="M27" s="185">
        <v>8.4000000000000005E-2</v>
      </c>
      <c r="N27" s="185">
        <v>8.4000000000000005E-2</v>
      </c>
      <c r="P27" s="119">
        <f t="shared" si="0"/>
        <v>0.46325</v>
      </c>
    </row>
    <row r="28" spans="2:16" x14ac:dyDescent="0.25">
      <c r="B28" s="185">
        <v>2270001030</v>
      </c>
      <c r="C28" s="185">
        <v>600</v>
      </c>
      <c r="D28" s="185">
        <v>750</v>
      </c>
      <c r="E28" s="185"/>
      <c r="F28" s="185">
        <v>2.7</v>
      </c>
      <c r="G28" s="185">
        <v>1.3271999999999999</v>
      </c>
      <c r="H28" s="185">
        <v>1.3271999999999999</v>
      </c>
      <c r="I28" s="185">
        <v>1.3271999999999999</v>
      </c>
      <c r="J28" s="185">
        <v>1.3271999999999999</v>
      </c>
      <c r="K28" s="185">
        <v>0.13300000000000001</v>
      </c>
      <c r="L28" s="185">
        <v>0.13300000000000001</v>
      </c>
      <c r="M28" s="185">
        <v>0.13300000000000001</v>
      </c>
      <c r="N28" s="185">
        <v>0.13300000000000001</v>
      </c>
      <c r="P28" s="119">
        <f t="shared" si="0"/>
        <v>0.73009999999999997</v>
      </c>
    </row>
    <row r="29" spans="2:16" x14ac:dyDescent="0.25">
      <c r="B29" s="185">
        <v>2270001030</v>
      </c>
      <c r="C29" s="185">
        <v>750</v>
      </c>
      <c r="D29" s="185">
        <v>9999</v>
      </c>
      <c r="E29" s="185"/>
      <c r="F29" s="185">
        <v>2.7</v>
      </c>
      <c r="G29" s="185">
        <v>0.76419999999999999</v>
      </c>
      <c r="H29" s="185">
        <v>0.76419999999999999</v>
      </c>
      <c r="I29" s="185">
        <v>0.76419999999999999</v>
      </c>
      <c r="J29" s="185">
        <v>0.76419999999999999</v>
      </c>
      <c r="K29" s="185">
        <v>7.5999999999999998E-2</v>
      </c>
      <c r="L29" s="185">
        <v>7.5999999999999998E-2</v>
      </c>
      <c r="M29" s="185">
        <v>7.5999999999999998E-2</v>
      </c>
      <c r="N29" s="185">
        <v>7.5999999999999998E-2</v>
      </c>
      <c r="P29" s="119">
        <f t="shared" si="0"/>
        <v>0.42009999999999997</v>
      </c>
    </row>
    <row r="30" spans="2:16" x14ac:dyDescent="0.25">
      <c r="B30" s="184">
        <v>2270002003</v>
      </c>
      <c r="C30" s="184">
        <v>0</v>
      </c>
      <c r="D30" s="184">
        <v>11</v>
      </c>
      <c r="E30" s="184">
        <v>7.65</v>
      </c>
      <c r="F30" s="184">
        <v>7.65</v>
      </c>
      <c r="G30" s="184">
        <v>6.29</v>
      </c>
      <c r="H30" s="184">
        <v>6.29</v>
      </c>
      <c r="I30" s="184">
        <v>6.29</v>
      </c>
      <c r="J30" s="184">
        <v>6.29</v>
      </c>
      <c r="K30" s="184">
        <v>4.1100000000000003</v>
      </c>
      <c r="L30" s="184">
        <v>4.1100000000000003</v>
      </c>
      <c r="M30" s="184">
        <v>0.63</v>
      </c>
      <c r="N30" s="184">
        <v>0.63</v>
      </c>
      <c r="P30" s="119">
        <f t="shared" si="0"/>
        <v>5.2</v>
      </c>
    </row>
    <row r="31" spans="2:16" x14ac:dyDescent="0.25">
      <c r="B31" s="184">
        <v>2270002003</v>
      </c>
      <c r="C31" s="184">
        <v>11</v>
      </c>
      <c r="D31" s="184">
        <v>16</v>
      </c>
      <c r="E31" s="184">
        <v>7.65</v>
      </c>
      <c r="F31" s="184">
        <v>7.65</v>
      </c>
      <c r="G31" s="184">
        <v>3.31</v>
      </c>
      <c r="H31" s="184">
        <v>3.31</v>
      </c>
      <c r="I31" s="184">
        <v>3.31</v>
      </c>
      <c r="J31" s="184">
        <v>3.31</v>
      </c>
      <c r="K31" s="184">
        <v>2.16</v>
      </c>
      <c r="L31" s="184">
        <v>2.16</v>
      </c>
      <c r="M31" s="184">
        <v>0.33</v>
      </c>
      <c r="N31" s="184">
        <v>0.33</v>
      </c>
      <c r="P31" s="119">
        <f t="shared" si="0"/>
        <v>2.7350000000000003</v>
      </c>
    </row>
    <row r="32" spans="2:16" x14ac:dyDescent="0.25">
      <c r="B32" s="184">
        <v>2270002003</v>
      </c>
      <c r="C32" s="184">
        <v>16</v>
      </c>
      <c r="D32" s="184">
        <v>25</v>
      </c>
      <c r="E32" s="184">
        <v>7.65</v>
      </c>
      <c r="F32" s="184">
        <v>7.65</v>
      </c>
      <c r="G32" s="184">
        <v>3.31</v>
      </c>
      <c r="H32" s="184">
        <v>3.31</v>
      </c>
      <c r="I32" s="184">
        <v>3.31</v>
      </c>
      <c r="J32" s="184">
        <v>3.31</v>
      </c>
      <c r="K32" s="184">
        <v>2.16</v>
      </c>
      <c r="L32" s="184">
        <v>2.16</v>
      </c>
      <c r="M32" s="184">
        <v>0.33</v>
      </c>
      <c r="N32" s="184">
        <v>0.33</v>
      </c>
      <c r="P32" s="119">
        <f t="shared" si="0"/>
        <v>2.7350000000000003</v>
      </c>
    </row>
    <row r="33" spans="2:16" x14ac:dyDescent="0.25">
      <c r="B33" s="184">
        <v>2270002003</v>
      </c>
      <c r="C33" s="184">
        <v>25</v>
      </c>
      <c r="D33" s="184">
        <v>50</v>
      </c>
      <c r="E33" s="184">
        <v>7.65</v>
      </c>
      <c r="F33" s="184">
        <v>7.65</v>
      </c>
      <c r="G33" s="184">
        <v>2.34</v>
      </c>
      <c r="H33" s="184">
        <v>2.34</v>
      </c>
      <c r="I33" s="184">
        <v>2.34</v>
      </c>
      <c r="J33" s="184">
        <v>2.34</v>
      </c>
      <c r="K33" s="184">
        <v>1.53</v>
      </c>
      <c r="L33" s="184">
        <v>1.53</v>
      </c>
      <c r="M33" s="184">
        <v>0.23</v>
      </c>
      <c r="N33" s="184">
        <v>0.23</v>
      </c>
      <c r="P33" s="119">
        <f t="shared" si="0"/>
        <v>1.9350000000000001</v>
      </c>
    </row>
    <row r="34" spans="2:16" x14ac:dyDescent="0.25">
      <c r="B34" s="184">
        <v>2270002003</v>
      </c>
      <c r="C34" s="184">
        <v>50</v>
      </c>
      <c r="D34" s="184">
        <v>75</v>
      </c>
      <c r="E34" s="184">
        <v>5.94</v>
      </c>
      <c r="F34" s="184">
        <v>5.34</v>
      </c>
      <c r="G34" s="184">
        <v>3.62</v>
      </c>
      <c r="H34" s="184">
        <v>3.62</v>
      </c>
      <c r="I34" s="184">
        <v>3.62</v>
      </c>
      <c r="J34" s="184">
        <v>3.62</v>
      </c>
      <c r="K34" s="184">
        <v>2.37</v>
      </c>
      <c r="L34" s="184">
        <v>2.37</v>
      </c>
      <c r="M34" s="184">
        <v>0.36</v>
      </c>
      <c r="N34" s="184">
        <v>0.36</v>
      </c>
      <c r="P34" s="119">
        <f t="shared" si="0"/>
        <v>2.9950000000000001</v>
      </c>
    </row>
    <row r="35" spans="2:16" x14ac:dyDescent="0.25">
      <c r="B35" s="184">
        <v>2270002003</v>
      </c>
      <c r="C35" s="184">
        <v>75</v>
      </c>
      <c r="D35" s="184">
        <v>100</v>
      </c>
      <c r="E35" s="184">
        <v>5.94</v>
      </c>
      <c r="F35" s="184">
        <v>5.34</v>
      </c>
      <c r="G35" s="184">
        <v>3.62</v>
      </c>
      <c r="H35" s="184">
        <v>3.62</v>
      </c>
      <c r="I35" s="184">
        <v>3.62</v>
      </c>
      <c r="J35" s="184">
        <v>3.62</v>
      </c>
      <c r="K35" s="184">
        <v>2.37</v>
      </c>
      <c r="L35" s="184">
        <v>2.37</v>
      </c>
      <c r="M35" s="184">
        <v>0.36</v>
      </c>
      <c r="N35" s="184">
        <v>0.36</v>
      </c>
      <c r="P35" s="119">
        <f t="shared" si="0"/>
        <v>2.9950000000000001</v>
      </c>
    </row>
    <row r="36" spans="2:16" x14ac:dyDescent="0.25">
      <c r="B36" s="184">
        <v>2270002003</v>
      </c>
      <c r="C36" s="184">
        <v>100</v>
      </c>
      <c r="D36" s="184">
        <v>175</v>
      </c>
      <c r="E36" s="184">
        <v>5.94</v>
      </c>
      <c r="F36" s="184">
        <v>4.13</v>
      </c>
      <c r="G36" s="184">
        <v>1.33</v>
      </c>
      <c r="H36" s="184">
        <v>1.33</v>
      </c>
      <c r="I36" s="184">
        <v>1.33</v>
      </c>
      <c r="J36" s="184">
        <v>1.33</v>
      </c>
      <c r="K36" s="184">
        <v>1.33</v>
      </c>
      <c r="L36" s="184">
        <v>0.87</v>
      </c>
      <c r="M36" s="184">
        <v>0.13</v>
      </c>
      <c r="N36" s="184">
        <v>0.13</v>
      </c>
      <c r="P36" s="119">
        <f t="shared" si="0"/>
        <v>1.33</v>
      </c>
    </row>
    <row r="37" spans="2:16" x14ac:dyDescent="0.25">
      <c r="B37" s="184">
        <v>2270002003</v>
      </c>
      <c r="C37" s="184">
        <v>175</v>
      </c>
      <c r="D37" s="184">
        <v>300</v>
      </c>
      <c r="E37" s="184">
        <v>5.94</v>
      </c>
      <c r="F37" s="184">
        <v>4.13</v>
      </c>
      <c r="G37" s="184">
        <v>1.1399999999999999</v>
      </c>
      <c r="H37" s="184">
        <v>1.1399999999999999</v>
      </c>
      <c r="I37" s="184">
        <v>1.1399999999999999</v>
      </c>
      <c r="J37" s="184">
        <v>1.1399999999999999</v>
      </c>
      <c r="K37" s="184">
        <v>1.1399999999999999</v>
      </c>
      <c r="L37" s="184">
        <v>0.75</v>
      </c>
      <c r="M37" s="184">
        <v>0.11</v>
      </c>
      <c r="N37" s="184">
        <v>0.11</v>
      </c>
      <c r="P37" s="119">
        <f t="shared" si="0"/>
        <v>1.1399999999999999</v>
      </c>
    </row>
    <row r="38" spans="2:16" x14ac:dyDescent="0.25">
      <c r="B38" s="184">
        <v>2270002003</v>
      </c>
      <c r="C38" s="184">
        <v>300</v>
      </c>
      <c r="D38" s="184">
        <v>600</v>
      </c>
      <c r="E38" s="184">
        <v>5.94</v>
      </c>
      <c r="F38" s="184">
        <v>4.13</v>
      </c>
      <c r="G38" s="184">
        <v>2</v>
      </c>
      <c r="H38" s="184">
        <v>1.29</v>
      </c>
      <c r="I38" s="184">
        <v>1.29</v>
      </c>
      <c r="J38" s="184">
        <v>1.29</v>
      </c>
      <c r="K38" s="184">
        <v>1.29</v>
      </c>
      <c r="L38" s="184">
        <v>0.84</v>
      </c>
      <c r="M38" s="184">
        <v>0.13</v>
      </c>
      <c r="N38" s="184">
        <v>0.13</v>
      </c>
      <c r="P38" s="119">
        <f t="shared" si="0"/>
        <v>1.29</v>
      </c>
    </row>
    <row r="39" spans="2:16" x14ac:dyDescent="0.25">
      <c r="B39" s="184">
        <v>2270002003</v>
      </c>
      <c r="C39" s="184">
        <v>600</v>
      </c>
      <c r="D39" s="184">
        <v>750</v>
      </c>
      <c r="E39" s="184">
        <v>5.94</v>
      </c>
      <c r="F39" s="184">
        <v>4.13</v>
      </c>
      <c r="G39" s="184">
        <v>2.0299999999999998</v>
      </c>
      <c r="H39" s="184">
        <v>2.0299999999999998</v>
      </c>
      <c r="I39" s="184">
        <v>2.0299999999999998</v>
      </c>
      <c r="J39" s="184">
        <v>2.0299999999999998</v>
      </c>
      <c r="K39" s="184">
        <v>2.0299999999999998</v>
      </c>
      <c r="L39" s="184">
        <v>1.33</v>
      </c>
      <c r="M39" s="184">
        <v>0.2</v>
      </c>
      <c r="N39" s="184">
        <v>0.2</v>
      </c>
      <c r="P39" s="119">
        <f t="shared" si="0"/>
        <v>2.0299999999999998</v>
      </c>
    </row>
    <row r="40" spans="2:16" x14ac:dyDescent="0.25">
      <c r="B40" s="184">
        <v>2270002003</v>
      </c>
      <c r="C40" s="184">
        <v>750</v>
      </c>
      <c r="D40" s="184">
        <v>9999</v>
      </c>
      <c r="E40" s="184">
        <v>5.94</v>
      </c>
      <c r="F40" s="184">
        <v>4.13</v>
      </c>
      <c r="G40" s="184">
        <v>1.17</v>
      </c>
      <c r="H40" s="184">
        <v>1.17</v>
      </c>
      <c r="I40" s="184">
        <v>1.17</v>
      </c>
      <c r="J40" s="184">
        <v>1.17</v>
      </c>
      <c r="K40" s="184">
        <v>1.17</v>
      </c>
      <c r="L40" s="184">
        <v>0.76</v>
      </c>
      <c r="M40" s="184">
        <v>1.17</v>
      </c>
      <c r="N40" s="184">
        <v>0.12</v>
      </c>
      <c r="P40" s="119">
        <f t="shared" si="0"/>
        <v>1.17</v>
      </c>
    </row>
    <row r="41" spans="2:16" x14ac:dyDescent="0.25">
      <c r="B41" s="184">
        <v>2270002006</v>
      </c>
      <c r="C41" s="184">
        <v>0</v>
      </c>
      <c r="D41" s="184">
        <v>11</v>
      </c>
      <c r="E41" s="184">
        <v>5</v>
      </c>
      <c r="F41" s="184">
        <v>5</v>
      </c>
      <c r="G41" s="184">
        <v>4.1100000000000003</v>
      </c>
      <c r="H41" s="184">
        <v>4.1100000000000003</v>
      </c>
      <c r="I41" s="184">
        <v>4.1100000000000003</v>
      </c>
      <c r="J41" s="184">
        <v>4.1100000000000003</v>
      </c>
      <c r="K41" s="184">
        <v>4.1100000000000003</v>
      </c>
      <c r="L41" s="184">
        <v>4.1100000000000003</v>
      </c>
      <c r="M41" s="184">
        <v>0.41</v>
      </c>
      <c r="N41" s="184">
        <v>0.41</v>
      </c>
      <c r="P41" s="119">
        <f t="shared" si="0"/>
        <v>4.1100000000000003</v>
      </c>
    </row>
    <row r="42" spans="2:16" x14ac:dyDescent="0.25">
      <c r="B42" s="184">
        <v>2270002006</v>
      </c>
      <c r="C42" s="184">
        <v>11</v>
      </c>
      <c r="D42" s="184">
        <v>16</v>
      </c>
      <c r="E42" s="184">
        <v>5</v>
      </c>
      <c r="F42" s="184">
        <v>5</v>
      </c>
      <c r="G42" s="184">
        <v>2.16</v>
      </c>
      <c r="H42" s="184">
        <v>2.16</v>
      </c>
      <c r="I42" s="184">
        <v>2.16</v>
      </c>
      <c r="J42" s="184">
        <v>2.16</v>
      </c>
      <c r="K42" s="184">
        <v>2.16</v>
      </c>
      <c r="L42" s="184">
        <v>2.16</v>
      </c>
      <c r="M42" s="184">
        <v>0.22</v>
      </c>
      <c r="N42" s="184">
        <v>0.22</v>
      </c>
      <c r="P42" s="119">
        <f t="shared" si="0"/>
        <v>2.16</v>
      </c>
    </row>
    <row r="43" spans="2:16" x14ac:dyDescent="0.25">
      <c r="B43" s="184">
        <v>2270002006</v>
      </c>
      <c r="C43" s="184">
        <v>16</v>
      </c>
      <c r="D43" s="184">
        <v>25</v>
      </c>
      <c r="E43" s="184">
        <v>5</v>
      </c>
      <c r="F43" s="184">
        <v>5</v>
      </c>
      <c r="G43" s="184">
        <v>2.16</v>
      </c>
      <c r="H43" s="184">
        <v>2.16</v>
      </c>
      <c r="I43" s="184">
        <v>2.16</v>
      </c>
      <c r="J43" s="184">
        <v>2.16</v>
      </c>
      <c r="K43" s="184">
        <v>2.16</v>
      </c>
      <c r="L43" s="184">
        <v>2.16</v>
      </c>
      <c r="M43" s="184">
        <v>0.22</v>
      </c>
      <c r="N43" s="184">
        <v>0.22</v>
      </c>
      <c r="P43" s="119">
        <f t="shared" si="0"/>
        <v>2.16</v>
      </c>
    </row>
    <row r="44" spans="2:16" x14ac:dyDescent="0.25">
      <c r="B44" s="184">
        <v>2270002006</v>
      </c>
      <c r="C44" s="184">
        <v>25</v>
      </c>
      <c r="D44" s="184">
        <v>50</v>
      </c>
      <c r="E44" s="184">
        <v>5</v>
      </c>
      <c r="F44" s="184">
        <v>5</v>
      </c>
      <c r="G44" s="184">
        <v>1.53</v>
      </c>
      <c r="H44" s="184">
        <v>1.53</v>
      </c>
      <c r="I44" s="184">
        <v>1.53</v>
      </c>
      <c r="J44" s="184">
        <v>1.53</v>
      </c>
      <c r="K44" s="184">
        <v>1.53</v>
      </c>
      <c r="L44" s="184">
        <v>1.53</v>
      </c>
      <c r="M44" s="184">
        <v>0.15</v>
      </c>
      <c r="N44" s="184">
        <v>0.15</v>
      </c>
      <c r="P44" s="119">
        <f t="shared" si="0"/>
        <v>1.53</v>
      </c>
    </row>
    <row r="45" spans="2:16" x14ac:dyDescent="0.25">
      <c r="B45" s="184">
        <v>2270002006</v>
      </c>
      <c r="C45" s="184">
        <v>50</v>
      </c>
      <c r="D45" s="184">
        <v>75</v>
      </c>
      <c r="E45" s="184">
        <v>3.1</v>
      </c>
      <c r="F45" s="184">
        <v>3.49</v>
      </c>
      <c r="G45" s="184">
        <v>2.37</v>
      </c>
      <c r="H45" s="184">
        <v>2.37</v>
      </c>
      <c r="I45" s="184">
        <v>2.37</v>
      </c>
      <c r="J45" s="184">
        <v>2.37</v>
      </c>
      <c r="K45" s="184">
        <v>2.37</v>
      </c>
      <c r="L45" s="184">
        <v>2.37</v>
      </c>
      <c r="M45" s="184">
        <v>0.24</v>
      </c>
      <c r="N45" s="184">
        <v>0.24</v>
      </c>
      <c r="P45" s="119">
        <f t="shared" si="0"/>
        <v>2.37</v>
      </c>
    </row>
    <row r="46" spans="2:16" x14ac:dyDescent="0.25">
      <c r="B46" s="184">
        <v>2270002006</v>
      </c>
      <c r="C46" s="184">
        <v>75</v>
      </c>
      <c r="D46" s="184">
        <v>100</v>
      </c>
      <c r="E46" s="184">
        <v>3.1</v>
      </c>
      <c r="F46" s="184">
        <v>3.49</v>
      </c>
      <c r="G46" s="184">
        <v>2.37</v>
      </c>
      <c r="H46" s="184">
        <v>2.37</v>
      </c>
      <c r="I46" s="184">
        <v>2.37</v>
      </c>
      <c r="J46" s="184">
        <v>2.37</v>
      </c>
      <c r="K46" s="184">
        <v>2.37</v>
      </c>
      <c r="L46" s="184">
        <v>2.37</v>
      </c>
      <c r="M46" s="184">
        <v>0.24</v>
      </c>
      <c r="N46" s="184">
        <v>0.24</v>
      </c>
      <c r="P46" s="119">
        <f t="shared" si="0"/>
        <v>2.37</v>
      </c>
    </row>
    <row r="47" spans="2:16" x14ac:dyDescent="0.25">
      <c r="B47" s="184">
        <v>2270002006</v>
      </c>
      <c r="C47" s="184">
        <v>100</v>
      </c>
      <c r="D47" s="184">
        <v>175</v>
      </c>
      <c r="E47" s="184">
        <v>3.1</v>
      </c>
      <c r="F47" s="184">
        <v>2.7</v>
      </c>
      <c r="G47" s="184">
        <v>0.87</v>
      </c>
      <c r="H47" s="184">
        <v>0.87</v>
      </c>
      <c r="I47" s="184">
        <v>0.87</v>
      </c>
      <c r="J47" s="184">
        <v>0.87</v>
      </c>
      <c r="K47" s="184">
        <v>0.87</v>
      </c>
      <c r="L47" s="184">
        <v>0.87</v>
      </c>
      <c r="M47" s="184">
        <v>0.09</v>
      </c>
      <c r="N47" s="184">
        <v>0.09</v>
      </c>
      <c r="P47" s="119">
        <f t="shared" si="0"/>
        <v>0.87</v>
      </c>
    </row>
    <row r="48" spans="2:16" x14ac:dyDescent="0.25">
      <c r="B48" s="184">
        <v>2270002006</v>
      </c>
      <c r="C48" s="184">
        <v>175</v>
      </c>
      <c r="D48" s="184">
        <v>300</v>
      </c>
      <c r="E48" s="184">
        <v>3.1</v>
      </c>
      <c r="F48" s="184">
        <v>2.7</v>
      </c>
      <c r="G48" s="184">
        <v>0.75</v>
      </c>
      <c r="H48" s="184">
        <v>0.75</v>
      </c>
      <c r="I48" s="184">
        <v>0.75</v>
      </c>
      <c r="J48" s="184">
        <v>0.75</v>
      </c>
      <c r="K48" s="184">
        <v>0.75</v>
      </c>
      <c r="L48" s="184">
        <v>0.75</v>
      </c>
      <c r="M48" s="184">
        <v>7.0000000000000007E-2</v>
      </c>
      <c r="N48" s="184">
        <v>7.0000000000000007E-2</v>
      </c>
      <c r="P48" s="119">
        <f t="shared" si="0"/>
        <v>0.75</v>
      </c>
    </row>
    <row r="49" spans="2:16" x14ac:dyDescent="0.25">
      <c r="B49" s="184">
        <v>2270002006</v>
      </c>
      <c r="C49" s="184">
        <v>300</v>
      </c>
      <c r="D49" s="184">
        <v>600</v>
      </c>
      <c r="E49" s="184">
        <v>3.1</v>
      </c>
      <c r="F49" s="184">
        <v>2.7</v>
      </c>
      <c r="G49" s="184">
        <v>1.31</v>
      </c>
      <c r="H49" s="184">
        <v>0.84</v>
      </c>
      <c r="I49" s="184">
        <v>0.84</v>
      </c>
      <c r="J49" s="184">
        <v>0.84</v>
      </c>
      <c r="K49" s="184">
        <v>0.84</v>
      </c>
      <c r="L49" s="184">
        <v>0.84</v>
      </c>
      <c r="M49" s="184">
        <v>0.08</v>
      </c>
      <c r="N49" s="184">
        <v>0.08</v>
      </c>
      <c r="P49" s="119">
        <f t="shared" si="0"/>
        <v>0.84</v>
      </c>
    </row>
    <row r="50" spans="2:16" x14ac:dyDescent="0.25">
      <c r="B50" s="184">
        <v>2270002006</v>
      </c>
      <c r="C50" s="184">
        <v>600</v>
      </c>
      <c r="D50" s="184">
        <v>750</v>
      </c>
      <c r="E50" s="184">
        <v>3.1</v>
      </c>
      <c r="F50" s="184">
        <v>2.7</v>
      </c>
      <c r="G50" s="184">
        <v>1.33</v>
      </c>
      <c r="H50" s="184">
        <v>1.33</v>
      </c>
      <c r="I50" s="184">
        <v>1.33</v>
      </c>
      <c r="J50" s="184">
        <v>1.33</v>
      </c>
      <c r="K50" s="184">
        <v>1.33</v>
      </c>
      <c r="L50" s="184">
        <v>1.33</v>
      </c>
      <c r="M50" s="184">
        <v>0.13</v>
      </c>
      <c r="N50" s="184">
        <v>0.13</v>
      </c>
      <c r="P50" s="119">
        <f t="shared" si="0"/>
        <v>1.33</v>
      </c>
    </row>
    <row r="51" spans="2:16" x14ac:dyDescent="0.25">
      <c r="B51" s="184">
        <v>2270002006</v>
      </c>
      <c r="C51" s="184">
        <v>750</v>
      </c>
      <c r="D51" s="184">
        <v>9999</v>
      </c>
      <c r="E51" s="184">
        <v>3.1</v>
      </c>
      <c r="F51" s="184">
        <v>2.7</v>
      </c>
      <c r="G51" s="184">
        <v>0.76</v>
      </c>
      <c r="H51" s="184">
        <v>0.76</v>
      </c>
      <c r="I51" s="184">
        <v>0.76</v>
      </c>
      <c r="J51" s="184">
        <v>0.76</v>
      </c>
      <c r="K51" s="184">
        <v>0.76</v>
      </c>
      <c r="L51" s="184">
        <v>0.76</v>
      </c>
      <c r="M51" s="184">
        <v>0.76</v>
      </c>
      <c r="N51" s="184">
        <v>0.08</v>
      </c>
      <c r="P51" s="119">
        <f t="shared" si="0"/>
        <v>0.76</v>
      </c>
    </row>
    <row r="52" spans="2:16" x14ac:dyDescent="0.25">
      <c r="B52" s="184">
        <v>2270002009</v>
      </c>
      <c r="C52" s="184">
        <v>0</v>
      </c>
      <c r="D52" s="184">
        <v>11</v>
      </c>
      <c r="E52" s="184">
        <v>5</v>
      </c>
      <c r="F52" s="184">
        <v>5</v>
      </c>
      <c r="G52" s="184">
        <v>4.1100000000000003</v>
      </c>
      <c r="H52" s="184">
        <v>4.1100000000000003</v>
      </c>
      <c r="I52" s="184">
        <v>4.1100000000000003</v>
      </c>
      <c r="J52" s="184">
        <v>4.1100000000000003</v>
      </c>
      <c r="K52" s="184">
        <v>4.1100000000000003</v>
      </c>
      <c r="L52" s="184">
        <v>4.1100000000000003</v>
      </c>
      <c r="M52" s="184">
        <v>0.41</v>
      </c>
      <c r="N52" s="184">
        <v>0.41</v>
      </c>
      <c r="P52" s="119">
        <f t="shared" si="0"/>
        <v>4.1100000000000003</v>
      </c>
    </row>
    <row r="53" spans="2:16" x14ac:dyDescent="0.25">
      <c r="B53" s="184">
        <v>2270002009</v>
      </c>
      <c r="C53" s="184">
        <v>11</v>
      </c>
      <c r="D53" s="184">
        <v>16</v>
      </c>
      <c r="E53" s="184">
        <v>5</v>
      </c>
      <c r="F53" s="184">
        <v>5</v>
      </c>
      <c r="G53" s="184">
        <v>2.16</v>
      </c>
      <c r="H53" s="184">
        <v>2.16</v>
      </c>
      <c r="I53" s="184">
        <v>2.16</v>
      </c>
      <c r="J53" s="184">
        <v>2.16</v>
      </c>
      <c r="K53" s="184">
        <v>2.16</v>
      </c>
      <c r="L53" s="184">
        <v>2.16</v>
      </c>
      <c r="M53" s="184">
        <v>0.22</v>
      </c>
      <c r="N53" s="184">
        <v>0.22</v>
      </c>
      <c r="P53" s="119">
        <f t="shared" si="0"/>
        <v>2.16</v>
      </c>
    </row>
    <row r="54" spans="2:16" x14ac:dyDescent="0.25">
      <c r="B54" s="184">
        <v>2270002009</v>
      </c>
      <c r="C54" s="184">
        <v>16</v>
      </c>
      <c r="D54" s="184">
        <v>25</v>
      </c>
      <c r="E54" s="184">
        <v>5</v>
      </c>
      <c r="F54" s="184">
        <v>5</v>
      </c>
      <c r="G54" s="184">
        <v>2.16</v>
      </c>
      <c r="H54" s="184">
        <v>2.16</v>
      </c>
      <c r="I54" s="184">
        <v>2.16</v>
      </c>
      <c r="J54" s="184">
        <v>2.16</v>
      </c>
      <c r="K54" s="184">
        <v>2.16</v>
      </c>
      <c r="L54" s="184">
        <v>2.16</v>
      </c>
      <c r="M54" s="184">
        <v>0.22</v>
      </c>
      <c r="N54" s="184">
        <v>0.22</v>
      </c>
      <c r="P54" s="119">
        <f t="shared" si="0"/>
        <v>2.16</v>
      </c>
    </row>
    <row r="55" spans="2:16" x14ac:dyDescent="0.25">
      <c r="B55" s="184">
        <v>2270002009</v>
      </c>
      <c r="C55" s="184">
        <v>25</v>
      </c>
      <c r="D55" s="184">
        <v>50</v>
      </c>
      <c r="E55" s="184">
        <v>5</v>
      </c>
      <c r="F55" s="184">
        <v>5</v>
      </c>
      <c r="G55" s="184">
        <v>1.53</v>
      </c>
      <c r="H55" s="184">
        <v>1.53</v>
      </c>
      <c r="I55" s="184">
        <v>1.53</v>
      </c>
      <c r="J55" s="184">
        <v>1.53</v>
      </c>
      <c r="K55" s="184">
        <v>1.53</v>
      </c>
      <c r="L55" s="184">
        <v>1.53</v>
      </c>
      <c r="M55" s="184">
        <v>0.15</v>
      </c>
      <c r="N55" s="184">
        <v>0.15</v>
      </c>
      <c r="P55" s="119">
        <f t="shared" si="0"/>
        <v>1.53</v>
      </c>
    </row>
    <row r="56" spans="2:16" x14ac:dyDescent="0.25">
      <c r="B56" s="184">
        <v>2270002009</v>
      </c>
      <c r="C56" s="184">
        <v>50</v>
      </c>
      <c r="D56" s="184">
        <v>75</v>
      </c>
      <c r="E56" s="184">
        <v>3.1</v>
      </c>
      <c r="F56" s="184">
        <v>3.49</v>
      </c>
      <c r="G56" s="184">
        <v>2.37</v>
      </c>
      <c r="H56" s="184">
        <v>2.37</v>
      </c>
      <c r="I56" s="184">
        <v>2.37</v>
      </c>
      <c r="J56" s="184">
        <v>2.37</v>
      </c>
      <c r="K56" s="184">
        <v>2.37</v>
      </c>
      <c r="L56" s="184">
        <v>2.37</v>
      </c>
      <c r="M56" s="184">
        <v>0.24</v>
      </c>
      <c r="N56" s="184">
        <v>0.24</v>
      </c>
      <c r="P56" s="119">
        <f t="shared" si="0"/>
        <v>2.37</v>
      </c>
    </row>
    <row r="57" spans="2:16" x14ac:dyDescent="0.25">
      <c r="B57" s="184">
        <v>2270002009</v>
      </c>
      <c r="C57" s="184">
        <v>75</v>
      </c>
      <c r="D57" s="184">
        <v>100</v>
      </c>
      <c r="E57" s="184">
        <v>3.1</v>
      </c>
      <c r="F57" s="184">
        <v>3.49</v>
      </c>
      <c r="G57" s="184">
        <v>2.37</v>
      </c>
      <c r="H57" s="184">
        <v>2.37</v>
      </c>
      <c r="I57" s="184">
        <v>2.37</v>
      </c>
      <c r="J57" s="184">
        <v>2.37</v>
      </c>
      <c r="K57" s="184">
        <v>2.37</v>
      </c>
      <c r="L57" s="184">
        <v>2.37</v>
      </c>
      <c r="M57" s="184">
        <v>0.24</v>
      </c>
      <c r="N57" s="184">
        <v>0.24</v>
      </c>
      <c r="P57" s="119">
        <f t="shared" si="0"/>
        <v>2.37</v>
      </c>
    </row>
    <row r="58" spans="2:16" x14ac:dyDescent="0.25">
      <c r="B58" s="184">
        <v>2270002009</v>
      </c>
      <c r="C58" s="184">
        <v>100</v>
      </c>
      <c r="D58" s="184">
        <v>175</v>
      </c>
      <c r="E58" s="184">
        <v>3.1</v>
      </c>
      <c r="F58" s="184">
        <v>2.7</v>
      </c>
      <c r="G58" s="184">
        <v>0.87</v>
      </c>
      <c r="H58" s="184">
        <v>0.87</v>
      </c>
      <c r="I58" s="184">
        <v>0.87</v>
      </c>
      <c r="J58" s="184">
        <v>0.87</v>
      </c>
      <c r="K58" s="184">
        <v>0.87</v>
      </c>
      <c r="L58" s="184">
        <v>0.87</v>
      </c>
      <c r="M58" s="184">
        <v>0.09</v>
      </c>
      <c r="N58" s="184">
        <v>0.09</v>
      </c>
      <c r="P58" s="119">
        <f t="shared" si="0"/>
        <v>0.87</v>
      </c>
    </row>
    <row r="59" spans="2:16" x14ac:dyDescent="0.25">
      <c r="B59" s="184">
        <v>2270002009</v>
      </c>
      <c r="C59" s="184">
        <v>175</v>
      </c>
      <c r="D59" s="184">
        <v>300</v>
      </c>
      <c r="E59" s="184">
        <v>3.1</v>
      </c>
      <c r="F59" s="184">
        <v>2.7</v>
      </c>
      <c r="G59" s="184">
        <v>0.75</v>
      </c>
      <c r="H59" s="184">
        <v>0.75</v>
      </c>
      <c r="I59" s="184">
        <v>0.75</v>
      </c>
      <c r="J59" s="184">
        <v>0.75</v>
      </c>
      <c r="K59" s="184">
        <v>0.75</v>
      </c>
      <c r="L59" s="184">
        <v>0.75</v>
      </c>
      <c r="M59" s="184">
        <v>7.0000000000000007E-2</v>
      </c>
      <c r="N59" s="184">
        <v>7.0000000000000007E-2</v>
      </c>
      <c r="P59" s="119">
        <f t="shared" si="0"/>
        <v>0.75</v>
      </c>
    </row>
    <row r="60" spans="2:16" x14ac:dyDescent="0.25">
      <c r="B60" s="184">
        <v>2270002009</v>
      </c>
      <c r="C60" s="184">
        <v>300</v>
      </c>
      <c r="D60" s="184">
        <v>600</v>
      </c>
      <c r="E60" s="184">
        <v>3.1</v>
      </c>
      <c r="F60" s="184">
        <v>2.7</v>
      </c>
      <c r="G60" s="184">
        <v>1.31</v>
      </c>
      <c r="H60" s="184">
        <v>0.84</v>
      </c>
      <c r="I60" s="184">
        <v>0.84</v>
      </c>
      <c r="J60" s="184">
        <v>0.84</v>
      </c>
      <c r="K60" s="184">
        <v>0.84</v>
      </c>
      <c r="L60" s="184">
        <v>0.84</v>
      </c>
      <c r="M60" s="184">
        <v>0.08</v>
      </c>
      <c r="N60" s="184">
        <v>0.08</v>
      </c>
      <c r="P60" s="119">
        <f t="shared" si="0"/>
        <v>0.84</v>
      </c>
    </row>
    <row r="61" spans="2:16" x14ac:dyDescent="0.25">
      <c r="B61" s="184">
        <v>2270002009</v>
      </c>
      <c r="C61" s="184">
        <v>600</v>
      </c>
      <c r="D61" s="184">
        <v>750</v>
      </c>
      <c r="E61" s="184">
        <v>3.1</v>
      </c>
      <c r="F61" s="184">
        <v>2.7</v>
      </c>
      <c r="G61" s="184">
        <v>1.33</v>
      </c>
      <c r="H61" s="184">
        <v>1.33</v>
      </c>
      <c r="I61" s="184">
        <v>1.33</v>
      </c>
      <c r="J61" s="184">
        <v>1.33</v>
      </c>
      <c r="K61" s="184">
        <v>1.33</v>
      </c>
      <c r="L61" s="184">
        <v>1.33</v>
      </c>
      <c r="M61" s="184">
        <v>0.13</v>
      </c>
      <c r="N61" s="184">
        <v>0.13</v>
      </c>
      <c r="P61" s="119">
        <f t="shared" si="0"/>
        <v>1.33</v>
      </c>
    </row>
    <row r="62" spans="2:16" x14ac:dyDescent="0.25">
      <c r="B62" s="184">
        <v>2270002009</v>
      </c>
      <c r="C62" s="184">
        <v>750</v>
      </c>
      <c r="D62" s="184">
        <v>9999</v>
      </c>
      <c r="E62" s="184">
        <v>3.1</v>
      </c>
      <c r="F62" s="184">
        <v>2.7</v>
      </c>
      <c r="G62" s="184">
        <v>0.76</v>
      </c>
      <c r="H62" s="184">
        <v>0.76</v>
      </c>
      <c r="I62" s="184">
        <v>0.76</v>
      </c>
      <c r="J62" s="184">
        <v>0.76</v>
      </c>
      <c r="K62" s="184">
        <v>0.76</v>
      </c>
      <c r="L62" s="184">
        <v>0.76</v>
      </c>
      <c r="M62" s="184">
        <v>0.76</v>
      </c>
      <c r="N62" s="184">
        <v>0.08</v>
      </c>
      <c r="P62" s="119">
        <f t="shared" si="0"/>
        <v>0.76</v>
      </c>
    </row>
    <row r="63" spans="2:16" x14ac:dyDescent="0.25">
      <c r="B63" s="184">
        <v>2270002015</v>
      </c>
      <c r="C63" s="184">
        <v>0</v>
      </c>
      <c r="D63" s="184">
        <v>11</v>
      </c>
      <c r="E63" s="184">
        <v>7.65</v>
      </c>
      <c r="F63" s="184">
        <v>7.65</v>
      </c>
      <c r="G63" s="184">
        <v>6.29</v>
      </c>
      <c r="H63" s="184">
        <v>6.29</v>
      </c>
      <c r="I63" s="184">
        <v>6.29</v>
      </c>
      <c r="J63" s="184">
        <v>6.29</v>
      </c>
      <c r="K63" s="184">
        <v>4.1100000000000003</v>
      </c>
      <c r="L63" s="184">
        <v>4.1100000000000003</v>
      </c>
      <c r="M63" s="184">
        <v>0.63</v>
      </c>
      <c r="N63" s="184">
        <v>0.63</v>
      </c>
      <c r="P63" s="119">
        <f t="shared" si="0"/>
        <v>5.2</v>
      </c>
    </row>
    <row r="64" spans="2:16" x14ac:dyDescent="0.25">
      <c r="B64" s="184">
        <v>2270002015</v>
      </c>
      <c r="C64" s="184">
        <v>11</v>
      </c>
      <c r="D64" s="184">
        <v>16</v>
      </c>
      <c r="E64" s="184">
        <v>7.65</v>
      </c>
      <c r="F64" s="184">
        <v>7.65</v>
      </c>
      <c r="G64" s="184">
        <v>3.31</v>
      </c>
      <c r="H64" s="184">
        <v>3.31</v>
      </c>
      <c r="I64" s="184">
        <v>3.31</v>
      </c>
      <c r="J64" s="184">
        <v>3.31</v>
      </c>
      <c r="K64" s="184">
        <v>2.16</v>
      </c>
      <c r="L64" s="184">
        <v>2.16</v>
      </c>
      <c r="M64" s="184">
        <v>0.33</v>
      </c>
      <c r="N64" s="184">
        <v>0.33</v>
      </c>
      <c r="P64" s="119">
        <f t="shared" si="0"/>
        <v>2.7350000000000003</v>
      </c>
    </row>
    <row r="65" spans="2:16" x14ac:dyDescent="0.25">
      <c r="B65" s="184">
        <v>2270002015</v>
      </c>
      <c r="C65" s="184">
        <v>16</v>
      </c>
      <c r="D65" s="184">
        <v>25</v>
      </c>
      <c r="E65" s="184">
        <v>7.65</v>
      </c>
      <c r="F65" s="184">
        <v>7.65</v>
      </c>
      <c r="G65" s="184">
        <v>3.31</v>
      </c>
      <c r="H65" s="184">
        <v>3.31</v>
      </c>
      <c r="I65" s="184">
        <v>3.31</v>
      </c>
      <c r="J65" s="184">
        <v>3.31</v>
      </c>
      <c r="K65" s="184">
        <v>2.16</v>
      </c>
      <c r="L65" s="184">
        <v>2.16</v>
      </c>
      <c r="M65" s="184">
        <v>0.33</v>
      </c>
      <c r="N65" s="184">
        <v>0.33</v>
      </c>
      <c r="P65" s="119">
        <f t="shared" si="0"/>
        <v>2.7350000000000003</v>
      </c>
    </row>
    <row r="66" spans="2:16" x14ac:dyDescent="0.25">
      <c r="B66" s="184">
        <v>2270002015</v>
      </c>
      <c r="C66" s="184">
        <v>25</v>
      </c>
      <c r="D66" s="184">
        <v>50</v>
      </c>
      <c r="E66" s="184">
        <v>7.65</v>
      </c>
      <c r="F66" s="184">
        <v>7.65</v>
      </c>
      <c r="G66" s="184">
        <v>2.34</v>
      </c>
      <c r="H66" s="184">
        <v>2.34</v>
      </c>
      <c r="I66" s="184">
        <v>2.34</v>
      </c>
      <c r="J66" s="184">
        <v>2.34</v>
      </c>
      <c r="K66" s="184">
        <v>1.53</v>
      </c>
      <c r="L66" s="184">
        <v>1.53</v>
      </c>
      <c r="M66" s="184">
        <v>0.23</v>
      </c>
      <c r="N66" s="184">
        <v>0.23</v>
      </c>
      <c r="P66" s="119">
        <f t="shared" si="0"/>
        <v>1.9350000000000001</v>
      </c>
    </row>
    <row r="67" spans="2:16" x14ac:dyDescent="0.25">
      <c r="B67" s="184">
        <v>2270002015</v>
      </c>
      <c r="C67" s="184">
        <v>50</v>
      </c>
      <c r="D67" s="184">
        <v>75</v>
      </c>
      <c r="E67" s="184">
        <v>4.74</v>
      </c>
      <c r="F67" s="184">
        <v>5.34</v>
      </c>
      <c r="G67" s="184">
        <v>3.62</v>
      </c>
      <c r="H67" s="184">
        <v>3.62</v>
      </c>
      <c r="I67" s="184">
        <v>3.62</v>
      </c>
      <c r="J67" s="184">
        <v>3.62</v>
      </c>
      <c r="K67" s="184">
        <v>2.37</v>
      </c>
      <c r="L67" s="184">
        <v>2.37</v>
      </c>
      <c r="M67" s="184">
        <v>0.36</v>
      </c>
      <c r="N67" s="184">
        <v>0.36</v>
      </c>
      <c r="P67" s="119">
        <f t="shared" si="0"/>
        <v>2.9950000000000001</v>
      </c>
    </row>
    <row r="68" spans="2:16" x14ac:dyDescent="0.25">
      <c r="B68" s="184">
        <v>2270002015</v>
      </c>
      <c r="C68" s="184">
        <v>75</v>
      </c>
      <c r="D68" s="184">
        <v>100</v>
      </c>
      <c r="E68" s="184">
        <v>4.74</v>
      </c>
      <c r="F68" s="184">
        <v>5.34</v>
      </c>
      <c r="G68" s="184">
        <v>3.62</v>
      </c>
      <c r="H68" s="184">
        <v>3.62</v>
      </c>
      <c r="I68" s="184">
        <v>3.62</v>
      </c>
      <c r="J68" s="184">
        <v>3.62</v>
      </c>
      <c r="K68" s="184">
        <v>2.37</v>
      </c>
      <c r="L68" s="184">
        <v>2.37</v>
      </c>
      <c r="M68" s="184">
        <v>0.36</v>
      </c>
      <c r="N68" s="184">
        <v>0.36</v>
      </c>
      <c r="P68" s="119">
        <f t="shared" si="0"/>
        <v>2.9950000000000001</v>
      </c>
    </row>
    <row r="69" spans="2:16" x14ac:dyDescent="0.25">
      <c r="B69" s="184">
        <v>2270002015</v>
      </c>
      <c r="C69" s="184">
        <v>100</v>
      </c>
      <c r="D69" s="184">
        <v>175</v>
      </c>
      <c r="E69" s="184">
        <v>4.74</v>
      </c>
      <c r="F69" s="184">
        <v>4.13</v>
      </c>
      <c r="G69" s="184">
        <v>1.33</v>
      </c>
      <c r="H69" s="184">
        <v>1.33</v>
      </c>
      <c r="I69" s="184">
        <v>1.33</v>
      </c>
      <c r="J69" s="184">
        <v>1.33</v>
      </c>
      <c r="K69" s="184">
        <v>1.33</v>
      </c>
      <c r="L69" s="184">
        <v>0.87</v>
      </c>
      <c r="M69" s="184">
        <v>0.13</v>
      </c>
      <c r="N69" s="184">
        <v>0.13</v>
      </c>
      <c r="P69" s="119">
        <f t="shared" si="0"/>
        <v>1.33</v>
      </c>
    </row>
    <row r="70" spans="2:16" x14ac:dyDescent="0.25">
      <c r="B70" s="184">
        <v>2270002015</v>
      </c>
      <c r="C70" s="184">
        <v>175</v>
      </c>
      <c r="D70" s="184">
        <v>300</v>
      </c>
      <c r="E70" s="184">
        <v>4.74</v>
      </c>
      <c r="F70" s="184">
        <v>4.13</v>
      </c>
      <c r="G70" s="184">
        <v>1.1399999999999999</v>
      </c>
      <c r="H70" s="184">
        <v>1.1399999999999999</v>
      </c>
      <c r="I70" s="184">
        <v>1.1399999999999999</v>
      </c>
      <c r="J70" s="184">
        <v>1.1399999999999999</v>
      </c>
      <c r="K70" s="184">
        <v>1.1399999999999999</v>
      </c>
      <c r="L70" s="184">
        <v>0.75</v>
      </c>
      <c r="M70" s="184">
        <v>0.11</v>
      </c>
      <c r="N70" s="184">
        <v>0.11</v>
      </c>
      <c r="P70" s="119">
        <f t="shared" si="0"/>
        <v>1.1399999999999999</v>
      </c>
    </row>
    <row r="71" spans="2:16" x14ac:dyDescent="0.25">
      <c r="B71" s="184">
        <v>2270002015</v>
      </c>
      <c r="C71" s="184">
        <v>300</v>
      </c>
      <c r="D71" s="184">
        <v>600</v>
      </c>
      <c r="E71" s="184">
        <v>4.74</v>
      </c>
      <c r="F71" s="184">
        <v>4.13</v>
      </c>
      <c r="G71" s="184">
        <v>2</v>
      </c>
      <c r="H71" s="184">
        <v>1.29</v>
      </c>
      <c r="I71" s="184">
        <v>1.29</v>
      </c>
      <c r="J71" s="184">
        <v>1.29</v>
      </c>
      <c r="K71" s="184">
        <v>1.29</v>
      </c>
      <c r="L71" s="184">
        <v>0.84</v>
      </c>
      <c r="M71" s="184">
        <v>0.13</v>
      </c>
      <c r="N71" s="184">
        <v>0.13</v>
      </c>
      <c r="P71" s="119">
        <f t="shared" si="0"/>
        <v>1.29</v>
      </c>
    </row>
    <row r="72" spans="2:16" x14ac:dyDescent="0.25">
      <c r="B72" s="184">
        <v>2270002015</v>
      </c>
      <c r="C72" s="184">
        <v>600</v>
      </c>
      <c r="D72" s="184">
        <v>750</v>
      </c>
      <c r="E72" s="184">
        <v>4.74</v>
      </c>
      <c r="F72" s="184">
        <v>4.13</v>
      </c>
      <c r="G72" s="184">
        <v>2.0299999999999998</v>
      </c>
      <c r="H72" s="184">
        <v>2.0299999999999998</v>
      </c>
      <c r="I72" s="184">
        <v>2.0299999999999998</v>
      </c>
      <c r="J72" s="184">
        <v>2.0299999999999998</v>
      </c>
      <c r="K72" s="184">
        <v>2.0299999999999998</v>
      </c>
      <c r="L72" s="184">
        <v>1.33</v>
      </c>
      <c r="M72" s="184">
        <v>0.2</v>
      </c>
      <c r="N72" s="184">
        <v>0.2</v>
      </c>
      <c r="P72" s="119">
        <f t="shared" si="0"/>
        <v>2.0299999999999998</v>
      </c>
    </row>
    <row r="73" spans="2:16" x14ac:dyDescent="0.25">
      <c r="B73" s="184">
        <v>2270002015</v>
      </c>
      <c r="C73" s="184">
        <v>750</v>
      </c>
      <c r="D73" s="184">
        <v>9999</v>
      </c>
      <c r="E73" s="184">
        <v>4.74</v>
      </c>
      <c r="F73" s="184">
        <v>4.13</v>
      </c>
      <c r="G73" s="184">
        <v>1.17</v>
      </c>
      <c r="H73" s="184">
        <v>1.17</v>
      </c>
      <c r="I73" s="184">
        <v>1.17</v>
      </c>
      <c r="J73" s="184">
        <v>1.17</v>
      </c>
      <c r="K73" s="184">
        <v>1.17</v>
      </c>
      <c r="L73" s="184">
        <v>0.76</v>
      </c>
      <c r="M73" s="184">
        <v>1.17</v>
      </c>
      <c r="N73" s="184">
        <v>0.12</v>
      </c>
      <c r="P73" s="119">
        <f t="shared" ref="P73:P136" si="1">H73*$G$2+I73*$G$3+K73*$G$4</f>
        <v>1.17</v>
      </c>
    </row>
    <row r="74" spans="2:16" x14ac:dyDescent="0.25">
      <c r="B74" s="184">
        <v>2270002018</v>
      </c>
      <c r="C74" s="184">
        <v>0</v>
      </c>
      <c r="D74" s="184">
        <v>11</v>
      </c>
      <c r="E74" s="184">
        <v>7.65</v>
      </c>
      <c r="F74" s="184">
        <v>7.65</v>
      </c>
      <c r="G74" s="184">
        <v>6.29</v>
      </c>
      <c r="H74" s="184">
        <v>6.29</v>
      </c>
      <c r="I74" s="184">
        <v>6.29</v>
      </c>
      <c r="J74" s="184">
        <v>6.29</v>
      </c>
      <c r="K74" s="184">
        <v>4.1100000000000003</v>
      </c>
      <c r="L74" s="184">
        <v>4.1100000000000003</v>
      </c>
      <c r="M74" s="184">
        <v>0.63</v>
      </c>
      <c r="N74" s="184">
        <v>0.63</v>
      </c>
      <c r="P74" s="119">
        <f t="shared" si="1"/>
        <v>5.2</v>
      </c>
    </row>
    <row r="75" spans="2:16" x14ac:dyDescent="0.25">
      <c r="B75" s="184">
        <v>2270002018</v>
      </c>
      <c r="C75" s="184">
        <v>11</v>
      </c>
      <c r="D75" s="184">
        <v>16</v>
      </c>
      <c r="E75" s="184">
        <v>7.65</v>
      </c>
      <c r="F75" s="184">
        <v>7.65</v>
      </c>
      <c r="G75" s="184">
        <v>3.31</v>
      </c>
      <c r="H75" s="184">
        <v>3.31</v>
      </c>
      <c r="I75" s="184">
        <v>3.31</v>
      </c>
      <c r="J75" s="184">
        <v>3.31</v>
      </c>
      <c r="K75" s="184">
        <v>2.16</v>
      </c>
      <c r="L75" s="184">
        <v>2.16</v>
      </c>
      <c r="M75" s="184">
        <v>0.33</v>
      </c>
      <c r="N75" s="184">
        <v>0.33</v>
      </c>
      <c r="P75" s="119">
        <f t="shared" si="1"/>
        <v>2.7350000000000003</v>
      </c>
    </row>
    <row r="76" spans="2:16" x14ac:dyDescent="0.25">
      <c r="B76" s="184">
        <v>2270002018</v>
      </c>
      <c r="C76" s="184">
        <v>16</v>
      </c>
      <c r="D76" s="184">
        <v>25</v>
      </c>
      <c r="E76" s="184">
        <v>7.65</v>
      </c>
      <c r="F76" s="184">
        <v>7.65</v>
      </c>
      <c r="G76" s="184">
        <v>3.31</v>
      </c>
      <c r="H76" s="184">
        <v>3.31</v>
      </c>
      <c r="I76" s="184">
        <v>3.31</v>
      </c>
      <c r="J76" s="184">
        <v>3.31</v>
      </c>
      <c r="K76" s="184">
        <v>2.16</v>
      </c>
      <c r="L76" s="184">
        <v>2.16</v>
      </c>
      <c r="M76" s="184">
        <v>0.33</v>
      </c>
      <c r="N76" s="184">
        <v>0.33</v>
      </c>
      <c r="P76" s="119">
        <f t="shared" si="1"/>
        <v>2.7350000000000003</v>
      </c>
    </row>
    <row r="77" spans="2:16" x14ac:dyDescent="0.25">
      <c r="B77" s="184">
        <v>2270002018</v>
      </c>
      <c r="C77" s="184">
        <v>25</v>
      </c>
      <c r="D77" s="184">
        <v>50</v>
      </c>
      <c r="E77" s="184">
        <v>7.65</v>
      </c>
      <c r="F77" s="184">
        <v>7.65</v>
      </c>
      <c r="G77" s="184">
        <v>2.34</v>
      </c>
      <c r="H77" s="184">
        <v>2.34</v>
      </c>
      <c r="I77" s="184">
        <v>2.34</v>
      </c>
      <c r="J77" s="184">
        <v>2.34</v>
      </c>
      <c r="K77" s="184">
        <v>1.53</v>
      </c>
      <c r="L77" s="184">
        <v>1.53</v>
      </c>
      <c r="M77" s="184">
        <v>0.23</v>
      </c>
      <c r="N77" s="184">
        <v>0.23</v>
      </c>
      <c r="P77" s="119">
        <f t="shared" si="1"/>
        <v>1.9350000000000001</v>
      </c>
    </row>
    <row r="78" spans="2:16" x14ac:dyDescent="0.25">
      <c r="B78" s="184">
        <v>2270002018</v>
      </c>
      <c r="C78" s="184">
        <v>50</v>
      </c>
      <c r="D78" s="184">
        <v>75</v>
      </c>
      <c r="E78" s="184">
        <v>3.83</v>
      </c>
      <c r="F78" s="184">
        <v>5.34</v>
      </c>
      <c r="G78" s="184">
        <v>3.62</v>
      </c>
      <c r="H78" s="184">
        <v>3.62</v>
      </c>
      <c r="I78" s="184">
        <v>3.62</v>
      </c>
      <c r="J78" s="184">
        <v>3.62</v>
      </c>
      <c r="K78" s="184">
        <v>2.37</v>
      </c>
      <c r="L78" s="184">
        <v>2.37</v>
      </c>
      <c r="M78" s="184">
        <v>0.36</v>
      </c>
      <c r="N78" s="184">
        <v>0.36</v>
      </c>
      <c r="P78" s="119">
        <f t="shared" si="1"/>
        <v>2.9950000000000001</v>
      </c>
    </row>
    <row r="79" spans="2:16" x14ac:dyDescent="0.25">
      <c r="B79" s="184">
        <v>2270002018</v>
      </c>
      <c r="C79" s="184">
        <v>75</v>
      </c>
      <c r="D79" s="184">
        <v>100</v>
      </c>
      <c r="E79" s="184">
        <v>3.83</v>
      </c>
      <c r="F79" s="184">
        <v>5.34</v>
      </c>
      <c r="G79" s="184">
        <v>3.62</v>
      </c>
      <c r="H79" s="184">
        <v>3.62</v>
      </c>
      <c r="I79" s="184">
        <v>3.62</v>
      </c>
      <c r="J79" s="184">
        <v>3.62</v>
      </c>
      <c r="K79" s="184">
        <v>2.37</v>
      </c>
      <c r="L79" s="184">
        <v>2.37</v>
      </c>
      <c r="M79" s="184">
        <v>0.36</v>
      </c>
      <c r="N79" s="184">
        <v>0.36</v>
      </c>
      <c r="P79" s="119">
        <f t="shared" si="1"/>
        <v>2.9950000000000001</v>
      </c>
    </row>
    <row r="80" spans="2:16" x14ac:dyDescent="0.25">
      <c r="B80" s="184">
        <v>2270002018</v>
      </c>
      <c r="C80" s="184">
        <v>100</v>
      </c>
      <c r="D80" s="184">
        <v>175</v>
      </c>
      <c r="E80" s="184">
        <v>3.83</v>
      </c>
      <c r="F80" s="184">
        <v>4.13</v>
      </c>
      <c r="G80" s="184">
        <v>1.33</v>
      </c>
      <c r="H80" s="184">
        <v>1.33</v>
      </c>
      <c r="I80" s="184">
        <v>1.33</v>
      </c>
      <c r="J80" s="184">
        <v>1.33</v>
      </c>
      <c r="K80" s="184">
        <v>1.33</v>
      </c>
      <c r="L80" s="184">
        <v>0.87</v>
      </c>
      <c r="M80" s="184">
        <v>0.13</v>
      </c>
      <c r="N80" s="184">
        <v>0.13</v>
      </c>
      <c r="P80" s="119">
        <f t="shared" si="1"/>
        <v>1.33</v>
      </c>
    </row>
    <row r="81" spans="2:16" x14ac:dyDescent="0.25">
      <c r="B81" s="184">
        <v>2270002018</v>
      </c>
      <c r="C81" s="184">
        <v>175</v>
      </c>
      <c r="D81" s="184">
        <v>300</v>
      </c>
      <c r="E81" s="184">
        <v>3.83</v>
      </c>
      <c r="F81" s="184">
        <v>4.13</v>
      </c>
      <c r="G81" s="184">
        <v>1.1399999999999999</v>
      </c>
      <c r="H81" s="184">
        <v>1.1399999999999999</v>
      </c>
      <c r="I81" s="184">
        <v>1.1399999999999999</v>
      </c>
      <c r="J81" s="184">
        <v>1.1399999999999999</v>
      </c>
      <c r="K81" s="184">
        <v>1.1399999999999999</v>
      </c>
      <c r="L81" s="184">
        <v>0.75</v>
      </c>
      <c r="M81" s="184">
        <v>0.11</v>
      </c>
      <c r="N81" s="184">
        <v>0.11</v>
      </c>
      <c r="P81" s="119">
        <f t="shared" si="1"/>
        <v>1.1399999999999999</v>
      </c>
    </row>
    <row r="82" spans="2:16" x14ac:dyDescent="0.25">
      <c r="B82" s="184">
        <v>2270002018</v>
      </c>
      <c r="C82" s="184">
        <v>300</v>
      </c>
      <c r="D82" s="184">
        <v>600</v>
      </c>
      <c r="E82" s="184">
        <v>3.83</v>
      </c>
      <c r="F82" s="184">
        <v>4.13</v>
      </c>
      <c r="G82" s="184">
        <v>2</v>
      </c>
      <c r="H82" s="184">
        <v>1.29</v>
      </c>
      <c r="I82" s="184">
        <v>1.29</v>
      </c>
      <c r="J82" s="184">
        <v>1.29</v>
      </c>
      <c r="K82" s="184">
        <v>1.29</v>
      </c>
      <c r="L82" s="184">
        <v>0.84</v>
      </c>
      <c r="M82" s="184">
        <v>0.13</v>
      </c>
      <c r="N82" s="184">
        <v>0.13</v>
      </c>
      <c r="P82" s="119">
        <f t="shared" si="1"/>
        <v>1.29</v>
      </c>
    </row>
    <row r="83" spans="2:16" x14ac:dyDescent="0.25">
      <c r="B83" s="184">
        <v>2270002018</v>
      </c>
      <c r="C83" s="184">
        <v>600</v>
      </c>
      <c r="D83" s="184">
        <v>750</v>
      </c>
      <c r="E83" s="184">
        <v>3.83</v>
      </c>
      <c r="F83" s="184">
        <v>4.13</v>
      </c>
      <c r="G83" s="184">
        <v>2.0299999999999998</v>
      </c>
      <c r="H83" s="184">
        <v>2.0299999999999998</v>
      </c>
      <c r="I83" s="184">
        <v>2.0299999999999998</v>
      </c>
      <c r="J83" s="184">
        <v>2.0299999999999998</v>
      </c>
      <c r="K83" s="184">
        <v>2.0299999999999998</v>
      </c>
      <c r="L83" s="184">
        <v>1.33</v>
      </c>
      <c r="M83" s="184">
        <v>0.2</v>
      </c>
      <c r="N83" s="184">
        <v>0.2</v>
      </c>
      <c r="P83" s="119">
        <f t="shared" si="1"/>
        <v>2.0299999999999998</v>
      </c>
    </row>
    <row r="84" spans="2:16" x14ac:dyDescent="0.25">
      <c r="B84" s="184">
        <v>2270002018</v>
      </c>
      <c r="C84" s="184">
        <v>750</v>
      </c>
      <c r="D84" s="184">
        <v>9999</v>
      </c>
      <c r="E84" s="184">
        <v>3.83</v>
      </c>
      <c r="F84" s="184">
        <v>4.13</v>
      </c>
      <c r="G84" s="184">
        <v>1.17</v>
      </c>
      <c r="H84" s="184">
        <v>1.17</v>
      </c>
      <c r="I84" s="184">
        <v>1.17</v>
      </c>
      <c r="J84" s="184">
        <v>1.17</v>
      </c>
      <c r="K84" s="184">
        <v>1.17</v>
      </c>
      <c r="L84" s="184">
        <v>0.76</v>
      </c>
      <c r="M84" s="184">
        <v>1.17</v>
      </c>
      <c r="N84" s="184">
        <v>0.12</v>
      </c>
      <c r="P84" s="119">
        <f t="shared" si="1"/>
        <v>1.17</v>
      </c>
    </row>
    <row r="85" spans="2:16" x14ac:dyDescent="0.25">
      <c r="B85" s="184">
        <v>2270002021</v>
      </c>
      <c r="C85" s="184">
        <v>0</v>
      </c>
      <c r="D85" s="184">
        <v>11</v>
      </c>
      <c r="E85" s="184">
        <v>7.65</v>
      </c>
      <c r="F85" s="184">
        <v>7.65</v>
      </c>
      <c r="G85" s="184">
        <v>6.29</v>
      </c>
      <c r="H85" s="184">
        <v>6.29</v>
      </c>
      <c r="I85" s="184">
        <v>6.29</v>
      </c>
      <c r="J85" s="184">
        <v>6.29</v>
      </c>
      <c r="K85" s="184">
        <v>4.1100000000000003</v>
      </c>
      <c r="L85" s="184">
        <v>4.1100000000000003</v>
      </c>
      <c r="M85" s="184">
        <v>0.63</v>
      </c>
      <c r="N85" s="184">
        <v>0.63</v>
      </c>
      <c r="P85" s="119">
        <f t="shared" si="1"/>
        <v>5.2</v>
      </c>
    </row>
    <row r="86" spans="2:16" x14ac:dyDescent="0.25">
      <c r="B86" s="184">
        <v>2270002021</v>
      </c>
      <c r="C86" s="184">
        <v>11</v>
      </c>
      <c r="D86" s="184">
        <v>16</v>
      </c>
      <c r="E86" s="184">
        <v>7.65</v>
      </c>
      <c r="F86" s="184">
        <v>7.65</v>
      </c>
      <c r="G86" s="184">
        <v>3.31</v>
      </c>
      <c r="H86" s="184">
        <v>3.31</v>
      </c>
      <c r="I86" s="184">
        <v>3.31</v>
      </c>
      <c r="J86" s="184">
        <v>3.31</v>
      </c>
      <c r="K86" s="184">
        <v>2.16</v>
      </c>
      <c r="L86" s="184">
        <v>2.16</v>
      </c>
      <c r="M86" s="184">
        <v>0.33</v>
      </c>
      <c r="N86" s="184">
        <v>0.33</v>
      </c>
      <c r="P86" s="119">
        <f t="shared" si="1"/>
        <v>2.7350000000000003</v>
      </c>
    </row>
    <row r="87" spans="2:16" x14ac:dyDescent="0.25">
      <c r="B87" s="184">
        <v>2270002021</v>
      </c>
      <c r="C87" s="184">
        <v>16</v>
      </c>
      <c r="D87" s="184">
        <v>25</v>
      </c>
      <c r="E87" s="184">
        <v>7.65</v>
      </c>
      <c r="F87" s="184">
        <v>7.65</v>
      </c>
      <c r="G87" s="184">
        <v>3.31</v>
      </c>
      <c r="H87" s="184">
        <v>3.31</v>
      </c>
      <c r="I87" s="184">
        <v>3.31</v>
      </c>
      <c r="J87" s="184">
        <v>3.31</v>
      </c>
      <c r="K87" s="184">
        <v>2.16</v>
      </c>
      <c r="L87" s="184">
        <v>2.16</v>
      </c>
      <c r="M87" s="184">
        <v>0.33</v>
      </c>
      <c r="N87" s="184">
        <v>0.33</v>
      </c>
      <c r="P87" s="119">
        <f t="shared" si="1"/>
        <v>2.7350000000000003</v>
      </c>
    </row>
    <row r="88" spans="2:16" x14ac:dyDescent="0.25">
      <c r="B88" s="184">
        <v>2270002021</v>
      </c>
      <c r="C88" s="184">
        <v>25</v>
      </c>
      <c r="D88" s="184">
        <v>50</v>
      </c>
      <c r="E88" s="184">
        <v>7.65</v>
      </c>
      <c r="F88" s="184">
        <v>7.65</v>
      </c>
      <c r="G88" s="184">
        <v>2.34</v>
      </c>
      <c r="H88" s="184">
        <v>2.34</v>
      </c>
      <c r="I88" s="184">
        <v>2.34</v>
      </c>
      <c r="J88" s="184">
        <v>2.34</v>
      </c>
      <c r="K88" s="184">
        <v>1.53</v>
      </c>
      <c r="L88" s="184">
        <v>1.53</v>
      </c>
      <c r="M88" s="184">
        <v>0.23</v>
      </c>
      <c r="N88" s="184">
        <v>0.23</v>
      </c>
      <c r="P88" s="119">
        <f t="shared" si="1"/>
        <v>1.9350000000000001</v>
      </c>
    </row>
    <row r="89" spans="2:16" x14ac:dyDescent="0.25">
      <c r="B89" s="184">
        <v>2270002021</v>
      </c>
      <c r="C89" s="184">
        <v>50</v>
      </c>
      <c r="D89" s="184">
        <v>75</v>
      </c>
      <c r="E89" s="184">
        <v>7.04</v>
      </c>
      <c r="F89" s="184">
        <v>5.34</v>
      </c>
      <c r="G89" s="184">
        <v>3.62</v>
      </c>
      <c r="H89" s="184">
        <v>3.62</v>
      </c>
      <c r="I89" s="184">
        <v>3.62</v>
      </c>
      <c r="J89" s="184">
        <v>3.62</v>
      </c>
      <c r="K89" s="184">
        <v>2.37</v>
      </c>
      <c r="L89" s="184">
        <v>2.37</v>
      </c>
      <c r="M89" s="184">
        <v>0.36</v>
      </c>
      <c r="N89" s="184">
        <v>0.36</v>
      </c>
      <c r="P89" s="119">
        <f t="shared" si="1"/>
        <v>2.9950000000000001</v>
      </c>
    </row>
    <row r="90" spans="2:16" x14ac:dyDescent="0.25">
      <c r="B90" s="184">
        <v>2270002021</v>
      </c>
      <c r="C90" s="184">
        <v>75</v>
      </c>
      <c r="D90" s="184">
        <v>100</v>
      </c>
      <c r="E90" s="184">
        <v>7.04</v>
      </c>
      <c r="F90" s="184">
        <v>5.34</v>
      </c>
      <c r="G90" s="184">
        <v>3.62</v>
      </c>
      <c r="H90" s="184">
        <v>3.62</v>
      </c>
      <c r="I90" s="184">
        <v>3.62</v>
      </c>
      <c r="J90" s="184">
        <v>3.62</v>
      </c>
      <c r="K90" s="184">
        <v>2.37</v>
      </c>
      <c r="L90" s="184">
        <v>2.37</v>
      </c>
      <c r="M90" s="184">
        <v>0.36</v>
      </c>
      <c r="N90" s="184">
        <v>0.36</v>
      </c>
      <c r="P90" s="119">
        <f t="shared" si="1"/>
        <v>2.9950000000000001</v>
      </c>
    </row>
    <row r="91" spans="2:16" x14ac:dyDescent="0.25">
      <c r="B91" s="184">
        <v>2270002021</v>
      </c>
      <c r="C91" s="184">
        <v>100</v>
      </c>
      <c r="D91" s="184">
        <v>175</v>
      </c>
      <c r="E91" s="184">
        <v>7.04</v>
      </c>
      <c r="F91" s="184">
        <v>4.13</v>
      </c>
      <c r="G91" s="184">
        <v>1.33</v>
      </c>
      <c r="H91" s="184">
        <v>1.33</v>
      </c>
      <c r="I91" s="184">
        <v>1.33</v>
      </c>
      <c r="J91" s="184">
        <v>1.33</v>
      </c>
      <c r="K91" s="184">
        <v>1.33</v>
      </c>
      <c r="L91" s="184">
        <v>0.87</v>
      </c>
      <c r="M91" s="184">
        <v>0.13</v>
      </c>
      <c r="N91" s="184">
        <v>0.13</v>
      </c>
      <c r="P91" s="119">
        <f t="shared" si="1"/>
        <v>1.33</v>
      </c>
    </row>
    <row r="92" spans="2:16" x14ac:dyDescent="0.25">
      <c r="B92" s="184">
        <v>2270002021</v>
      </c>
      <c r="C92" s="184">
        <v>175</v>
      </c>
      <c r="D92" s="184">
        <v>300</v>
      </c>
      <c r="E92" s="184">
        <v>7.04</v>
      </c>
      <c r="F92" s="184">
        <v>4.13</v>
      </c>
      <c r="G92" s="184">
        <v>1.1399999999999999</v>
      </c>
      <c r="H92" s="184">
        <v>1.1399999999999999</v>
      </c>
      <c r="I92" s="184">
        <v>1.1399999999999999</v>
      </c>
      <c r="J92" s="184">
        <v>1.1399999999999999</v>
      </c>
      <c r="K92" s="184">
        <v>1.1399999999999999</v>
      </c>
      <c r="L92" s="184">
        <v>0.75</v>
      </c>
      <c r="M92" s="184">
        <v>0.11</v>
      </c>
      <c r="N92" s="184">
        <v>0.11</v>
      </c>
      <c r="P92" s="119">
        <f t="shared" si="1"/>
        <v>1.1399999999999999</v>
      </c>
    </row>
    <row r="93" spans="2:16" x14ac:dyDescent="0.25">
      <c r="B93" s="184">
        <v>2270002021</v>
      </c>
      <c r="C93" s="184">
        <v>300</v>
      </c>
      <c r="D93" s="184">
        <v>600</v>
      </c>
      <c r="E93" s="184">
        <v>7.04</v>
      </c>
      <c r="F93" s="184">
        <v>4.13</v>
      </c>
      <c r="G93" s="184">
        <v>2</v>
      </c>
      <c r="H93" s="184">
        <v>1.29</v>
      </c>
      <c r="I93" s="184">
        <v>1.29</v>
      </c>
      <c r="J93" s="184">
        <v>1.29</v>
      </c>
      <c r="K93" s="184">
        <v>1.29</v>
      </c>
      <c r="L93" s="184">
        <v>0.84</v>
      </c>
      <c r="M93" s="184">
        <v>0.13</v>
      </c>
      <c r="N93" s="184">
        <v>0.13</v>
      </c>
      <c r="P93" s="119">
        <f t="shared" si="1"/>
        <v>1.29</v>
      </c>
    </row>
    <row r="94" spans="2:16" x14ac:dyDescent="0.25">
      <c r="B94" s="184">
        <v>2270002021</v>
      </c>
      <c r="C94" s="184">
        <v>600</v>
      </c>
      <c r="D94" s="184">
        <v>750</v>
      </c>
      <c r="E94" s="184">
        <v>7.04</v>
      </c>
      <c r="F94" s="184">
        <v>4.13</v>
      </c>
      <c r="G94" s="184">
        <v>2.0299999999999998</v>
      </c>
      <c r="H94" s="184">
        <v>2.0299999999999998</v>
      </c>
      <c r="I94" s="184">
        <v>2.0299999999999998</v>
      </c>
      <c r="J94" s="184">
        <v>2.0299999999999998</v>
      </c>
      <c r="K94" s="184">
        <v>2.0299999999999998</v>
      </c>
      <c r="L94" s="184">
        <v>1.33</v>
      </c>
      <c r="M94" s="184">
        <v>0.2</v>
      </c>
      <c r="N94" s="184">
        <v>0.2</v>
      </c>
      <c r="P94" s="119">
        <f t="shared" si="1"/>
        <v>2.0299999999999998</v>
      </c>
    </row>
    <row r="95" spans="2:16" x14ac:dyDescent="0.25">
      <c r="B95" s="184">
        <v>2270002021</v>
      </c>
      <c r="C95" s="184">
        <v>750</v>
      </c>
      <c r="D95" s="184">
        <v>9999</v>
      </c>
      <c r="E95" s="184">
        <v>7.04</v>
      </c>
      <c r="F95" s="184">
        <v>4.13</v>
      </c>
      <c r="G95" s="184">
        <v>1.17</v>
      </c>
      <c r="H95" s="184">
        <v>1.17</v>
      </c>
      <c r="I95" s="184">
        <v>1.17</v>
      </c>
      <c r="J95" s="184">
        <v>1.17</v>
      </c>
      <c r="K95" s="184">
        <v>1.17</v>
      </c>
      <c r="L95" s="184">
        <v>0.76</v>
      </c>
      <c r="M95" s="184">
        <v>1.17</v>
      </c>
      <c r="N95" s="184">
        <v>0.12</v>
      </c>
      <c r="P95" s="119">
        <f t="shared" si="1"/>
        <v>1.17</v>
      </c>
    </row>
    <row r="96" spans="2:16" x14ac:dyDescent="0.25">
      <c r="B96" s="184">
        <v>2270002024</v>
      </c>
      <c r="C96" s="184">
        <v>0</v>
      </c>
      <c r="D96" s="184">
        <v>11</v>
      </c>
      <c r="E96" s="184">
        <v>7.65</v>
      </c>
      <c r="F96" s="184">
        <v>7.65</v>
      </c>
      <c r="G96" s="184">
        <v>6.29</v>
      </c>
      <c r="H96" s="184">
        <v>6.29</v>
      </c>
      <c r="I96" s="184">
        <v>6.29</v>
      </c>
      <c r="J96" s="184">
        <v>6.29</v>
      </c>
      <c r="K96" s="184">
        <v>4.1100000000000003</v>
      </c>
      <c r="L96" s="184">
        <v>4.1100000000000003</v>
      </c>
      <c r="M96" s="184">
        <v>0.63</v>
      </c>
      <c r="N96" s="184">
        <v>0.63</v>
      </c>
      <c r="P96" s="119">
        <f t="shared" si="1"/>
        <v>5.2</v>
      </c>
    </row>
    <row r="97" spans="2:16" x14ac:dyDescent="0.25">
      <c r="B97" s="184">
        <v>2270002024</v>
      </c>
      <c r="C97" s="184">
        <v>11</v>
      </c>
      <c r="D97" s="184">
        <v>16</v>
      </c>
      <c r="E97" s="184">
        <v>7.65</v>
      </c>
      <c r="F97" s="184">
        <v>7.65</v>
      </c>
      <c r="G97" s="184">
        <v>3.31</v>
      </c>
      <c r="H97" s="184">
        <v>3.31</v>
      </c>
      <c r="I97" s="184">
        <v>3.31</v>
      </c>
      <c r="J97" s="184">
        <v>3.31</v>
      </c>
      <c r="K97" s="184">
        <v>2.16</v>
      </c>
      <c r="L97" s="184">
        <v>2.16</v>
      </c>
      <c r="M97" s="184">
        <v>0.33</v>
      </c>
      <c r="N97" s="184">
        <v>0.33</v>
      </c>
      <c r="P97" s="119">
        <f t="shared" si="1"/>
        <v>2.7350000000000003</v>
      </c>
    </row>
    <row r="98" spans="2:16" x14ac:dyDescent="0.25">
      <c r="B98" s="184">
        <v>2270002024</v>
      </c>
      <c r="C98" s="184">
        <v>16</v>
      </c>
      <c r="D98" s="184">
        <v>25</v>
      </c>
      <c r="E98" s="184">
        <v>7.65</v>
      </c>
      <c r="F98" s="184">
        <v>7.65</v>
      </c>
      <c r="G98" s="184">
        <v>3.31</v>
      </c>
      <c r="H98" s="184">
        <v>3.31</v>
      </c>
      <c r="I98" s="184">
        <v>3.31</v>
      </c>
      <c r="J98" s="184">
        <v>3.31</v>
      </c>
      <c r="K98" s="184">
        <v>2.16</v>
      </c>
      <c r="L98" s="184">
        <v>2.16</v>
      </c>
      <c r="M98" s="184">
        <v>0.33</v>
      </c>
      <c r="N98" s="184">
        <v>0.33</v>
      </c>
      <c r="P98" s="119">
        <f t="shared" si="1"/>
        <v>2.7350000000000003</v>
      </c>
    </row>
    <row r="99" spans="2:16" x14ac:dyDescent="0.25">
      <c r="B99" s="184">
        <v>2270002024</v>
      </c>
      <c r="C99" s="184">
        <v>25</v>
      </c>
      <c r="D99" s="184">
        <v>50</v>
      </c>
      <c r="E99" s="184">
        <v>7.65</v>
      </c>
      <c r="F99" s="184">
        <v>7.65</v>
      </c>
      <c r="G99" s="184">
        <v>2.34</v>
      </c>
      <c r="H99" s="184">
        <v>2.34</v>
      </c>
      <c r="I99" s="184">
        <v>2.34</v>
      </c>
      <c r="J99" s="184">
        <v>2.34</v>
      </c>
      <c r="K99" s="184">
        <v>1.53</v>
      </c>
      <c r="L99" s="184">
        <v>1.53</v>
      </c>
      <c r="M99" s="184">
        <v>0.23</v>
      </c>
      <c r="N99" s="184">
        <v>0.23</v>
      </c>
      <c r="P99" s="119">
        <f t="shared" si="1"/>
        <v>1.9350000000000001</v>
      </c>
    </row>
    <row r="100" spans="2:16" x14ac:dyDescent="0.25">
      <c r="B100" s="184">
        <v>2270002024</v>
      </c>
      <c r="C100" s="184">
        <v>50</v>
      </c>
      <c r="D100" s="184">
        <v>75</v>
      </c>
      <c r="E100" s="184">
        <v>7.04</v>
      </c>
      <c r="F100" s="184">
        <v>5.34</v>
      </c>
      <c r="G100" s="184">
        <v>3.62</v>
      </c>
      <c r="H100" s="184">
        <v>3.62</v>
      </c>
      <c r="I100" s="184">
        <v>3.62</v>
      </c>
      <c r="J100" s="184">
        <v>3.62</v>
      </c>
      <c r="K100" s="184">
        <v>2.37</v>
      </c>
      <c r="L100" s="184">
        <v>2.37</v>
      </c>
      <c r="M100" s="184">
        <v>0.36</v>
      </c>
      <c r="N100" s="184">
        <v>0.36</v>
      </c>
      <c r="P100" s="119">
        <f t="shared" si="1"/>
        <v>2.9950000000000001</v>
      </c>
    </row>
    <row r="101" spans="2:16" x14ac:dyDescent="0.25">
      <c r="B101" s="184">
        <v>2270002024</v>
      </c>
      <c r="C101" s="184">
        <v>75</v>
      </c>
      <c r="D101" s="184">
        <v>100</v>
      </c>
      <c r="E101" s="184">
        <v>7.04</v>
      </c>
      <c r="F101" s="184">
        <v>5.34</v>
      </c>
      <c r="G101" s="184">
        <v>3.62</v>
      </c>
      <c r="H101" s="184">
        <v>3.62</v>
      </c>
      <c r="I101" s="184">
        <v>3.62</v>
      </c>
      <c r="J101" s="184">
        <v>3.62</v>
      </c>
      <c r="K101" s="184">
        <v>2.37</v>
      </c>
      <c r="L101" s="184">
        <v>2.37</v>
      </c>
      <c r="M101" s="184">
        <v>0.36</v>
      </c>
      <c r="N101" s="184">
        <v>0.36</v>
      </c>
      <c r="P101" s="119">
        <f t="shared" si="1"/>
        <v>2.9950000000000001</v>
      </c>
    </row>
    <row r="102" spans="2:16" x14ac:dyDescent="0.25">
      <c r="B102" s="184">
        <v>2270002024</v>
      </c>
      <c r="C102" s="184">
        <v>100</v>
      </c>
      <c r="D102" s="184">
        <v>175</v>
      </c>
      <c r="E102" s="184">
        <v>7.04</v>
      </c>
      <c r="F102" s="184">
        <v>4.13</v>
      </c>
      <c r="G102" s="184">
        <v>1.33</v>
      </c>
      <c r="H102" s="184">
        <v>1.33</v>
      </c>
      <c r="I102" s="184">
        <v>1.33</v>
      </c>
      <c r="J102" s="184">
        <v>1.33</v>
      </c>
      <c r="K102" s="184">
        <v>1.33</v>
      </c>
      <c r="L102" s="184">
        <v>0.87</v>
      </c>
      <c r="M102" s="184">
        <v>0.13</v>
      </c>
      <c r="N102" s="184">
        <v>0.13</v>
      </c>
      <c r="P102" s="119">
        <f t="shared" si="1"/>
        <v>1.33</v>
      </c>
    </row>
    <row r="103" spans="2:16" x14ac:dyDescent="0.25">
      <c r="B103" s="184">
        <v>2270002024</v>
      </c>
      <c r="C103" s="184">
        <v>175</v>
      </c>
      <c r="D103" s="184">
        <v>300</v>
      </c>
      <c r="E103" s="184">
        <v>7.04</v>
      </c>
      <c r="F103" s="184">
        <v>4.13</v>
      </c>
      <c r="G103" s="184">
        <v>1.1399999999999999</v>
      </c>
      <c r="H103" s="184">
        <v>1.1399999999999999</v>
      </c>
      <c r="I103" s="184">
        <v>1.1399999999999999</v>
      </c>
      <c r="J103" s="184">
        <v>1.1399999999999999</v>
      </c>
      <c r="K103" s="184">
        <v>1.1399999999999999</v>
      </c>
      <c r="L103" s="184">
        <v>0.75</v>
      </c>
      <c r="M103" s="184">
        <v>0.11</v>
      </c>
      <c r="N103" s="184">
        <v>0.11</v>
      </c>
      <c r="P103" s="119">
        <f t="shared" si="1"/>
        <v>1.1399999999999999</v>
      </c>
    </row>
    <row r="104" spans="2:16" x14ac:dyDescent="0.25">
      <c r="B104" s="184">
        <v>2270002024</v>
      </c>
      <c r="C104" s="184">
        <v>300</v>
      </c>
      <c r="D104" s="184">
        <v>600</v>
      </c>
      <c r="E104" s="184">
        <v>7.04</v>
      </c>
      <c r="F104" s="184">
        <v>4.13</v>
      </c>
      <c r="G104" s="184">
        <v>2</v>
      </c>
      <c r="H104" s="184">
        <v>1.29</v>
      </c>
      <c r="I104" s="184">
        <v>1.29</v>
      </c>
      <c r="J104" s="184">
        <v>1.29</v>
      </c>
      <c r="K104" s="184">
        <v>1.29</v>
      </c>
      <c r="L104" s="184">
        <v>0.84</v>
      </c>
      <c r="M104" s="184">
        <v>0.13</v>
      </c>
      <c r="N104" s="184">
        <v>0.13</v>
      </c>
      <c r="P104" s="119">
        <f t="shared" si="1"/>
        <v>1.29</v>
      </c>
    </row>
    <row r="105" spans="2:16" x14ac:dyDescent="0.25">
      <c r="B105" s="184">
        <v>2270002024</v>
      </c>
      <c r="C105" s="184">
        <v>600</v>
      </c>
      <c r="D105" s="184">
        <v>750</v>
      </c>
      <c r="E105" s="184">
        <v>7.04</v>
      </c>
      <c r="F105" s="184">
        <v>4.13</v>
      </c>
      <c r="G105" s="184">
        <v>2.0299999999999998</v>
      </c>
      <c r="H105" s="184">
        <v>2.0299999999999998</v>
      </c>
      <c r="I105" s="184">
        <v>2.0299999999999998</v>
      </c>
      <c r="J105" s="184">
        <v>2.0299999999999998</v>
      </c>
      <c r="K105" s="184">
        <v>2.0299999999999998</v>
      </c>
      <c r="L105" s="184">
        <v>1.33</v>
      </c>
      <c r="M105" s="184">
        <v>0.2</v>
      </c>
      <c r="N105" s="184">
        <v>0.2</v>
      </c>
      <c r="P105" s="119">
        <f t="shared" si="1"/>
        <v>2.0299999999999998</v>
      </c>
    </row>
    <row r="106" spans="2:16" x14ac:dyDescent="0.25">
      <c r="B106" s="184">
        <v>2270002024</v>
      </c>
      <c r="C106" s="184">
        <v>750</v>
      </c>
      <c r="D106" s="184">
        <v>9999</v>
      </c>
      <c r="E106" s="184">
        <v>7.04</v>
      </c>
      <c r="F106" s="184">
        <v>4.13</v>
      </c>
      <c r="G106" s="184">
        <v>1.17</v>
      </c>
      <c r="H106" s="184">
        <v>1.17</v>
      </c>
      <c r="I106" s="184">
        <v>1.17</v>
      </c>
      <c r="J106" s="184">
        <v>1.17</v>
      </c>
      <c r="K106" s="184">
        <v>1.17</v>
      </c>
      <c r="L106" s="184">
        <v>0.76</v>
      </c>
      <c r="M106" s="184">
        <v>1.17</v>
      </c>
      <c r="N106" s="184">
        <v>0.12</v>
      </c>
      <c r="P106" s="119">
        <f t="shared" si="1"/>
        <v>1.17</v>
      </c>
    </row>
    <row r="107" spans="2:16" x14ac:dyDescent="0.25">
      <c r="B107" s="184">
        <v>2270002027</v>
      </c>
      <c r="C107" s="184">
        <v>0</v>
      </c>
      <c r="D107" s="184">
        <v>11</v>
      </c>
      <c r="E107" s="184">
        <v>5</v>
      </c>
      <c r="F107" s="184">
        <v>5</v>
      </c>
      <c r="G107" s="184">
        <v>4.1100000000000003</v>
      </c>
      <c r="H107" s="184">
        <v>4.1100000000000003</v>
      </c>
      <c r="I107" s="184">
        <v>4.1100000000000003</v>
      </c>
      <c r="J107" s="184">
        <v>4.1100000000000003</v>
      </c>
      <c r="K107" s="184">
        <v>4.1100000000000003</v>
      </c>
      <c r="L107" s="184">
        <v>4.1100000000000003</v>
      </c>
      <c r="M107" s="184">
        <v>0.41</v>
      </c>
      <c r="N107" s="184">
        <v>0.41</v>
      </c>
      <c r="P107" s="119">
        <f t="shared" si="1"/>
        <v>4.1100000000000003</v>
      </c>
    </row>
    <row r="108" spans="2:16" x14ac:dyDescent="0.25">
      <c r="B108" s="184">
        <v>2270002027</v>
      </c>
      <c r="C108" s="184">
        <v>11</v>
      </c>
      <c r="D108" s="184">
        <v>16</v>
      </c>
      <c r="E108" s="184">
        <v>5</v>
      </c>
      <c r="F108" s="184">
        <v>5</v>
      </c>
      <c r="G108" s="184">
        <v>2.16</v>
      </c>
      <c r="H108" s="184">
        <v>2.16</v>
      </c>
      <c r="I108" s="184">
        <v>2.16</v>
      </c>
      <c r="J108" s="184">
        <v>2.16</v>
      </c>
      <c r="K108" s="184">
        <v>2.16</v>
      </c>
      <c r="L108" s="184">
        <v>2.16</v>
      </c>
      <c r="M108" s="184">
        <v>0.22</v>
      </c>
      <c r="N108" s="184">
        <v>0.22</v>
      </c>
      <c r="P108" s="119">
        <f t="shared" si="1"/>
        <v>2.16</v>
      </c>
    </row>
    <row r="109" spans="2:16" x14ac:dyDescent="0.25">
      <c r="B109" s="184">
        <v>2270002027</v>
      </c>
      <c r="C109" s="184">
        <v>16</v>
      </c>
      <c r="D109" s="184">
        <v>25</v>
      </c>
      <c r="E109" s="184">
        <v>5</v>
      </c>
      <c r="F109" s="184">
        <v>5</v>
      </c>
      <c r="G109" s="184">
        <v>2.16</v>
      </c>
      <c r="H109" s="184">
        <v>2.16</v>
      </c>
      <c r="I109" s="184">
        <v>2.16</v>
      </c>
      <c r="J109" s="184">
        <v>2.16</v>
      </c>
      <c r="K109" s="184">
        <v>2.16</v>
      </c>
      <c r="L109" s="184">
        <v>2.16</v>
      </c>
      <c r="M109" s="184">
        <v>0.22</v>
      </c>
      <c r="N109" s="184">
        <v>0.22</v>
      </c>
      <c r="P109" s="119">
        <f t="shared" si="1"/>
        <v>2.16</v>
      </c>
    </row>
    <row r="110" spans="2:16" x14ac:dyDescent="0.25">
      <c r="B110" s="184">
        <v>2270002027</v>
      </c>
      <c r="C110" s="184">
        <v>25</v>
      </c>
      <c r="D110" s="184">
        <v>50</v>
      </c>
      <c r="E110" s="184">
        <v>5</v>
      </c>
      <c r="F110" s="184">
        <v>5</v>
      </c>
      <c r="G110" s="184">
        <v>1.53</v>
      </c>
      <c r="H110" s="184">
        <v>1.53</v>
      </c>
      <c r="I110" s="184">
        <v>1.53</v>
      </c>
      <c r="J110" s="184">
        <v>1.53</v>
      </c>
      <c r="K110" s="184">
        <v>1.53</v>
      </c>
      <c r="L110" s="184">
        <v>1.53</v>
      </c>
      <c r="M110" s="184">
        <v>0.15</v>
      </c>
      <c r="N110" s="184">
        <v>0.15</v>
      </c>
      <c r="P110" s="119">
        <f t="shared" si="1"/>
        <v>1.53</v>
      </c>
    </row>
    <row r="111" spans="2:16" x14ac:dyDescent="0.25">
      <c r="B111" s="184">
        <v>2270002027</v>
      </c>
      <c r="C111" s="184">
        <v>50</v>
      </c>
      <c r="D111" s="184">
        <v>75</v>
      </c>
      <c r="E111" s="184">
        <v>5</v>
      </c>
      <c r="F111" s="184">
        <v>3.49</v>
      </c>
      <c r="G111" s="184">
        <v>2.37</v>
      </c>
      <c r="H111" s="184">
        <v>2.37</v>
      </c>
      <c r="I111" s="184">
        <v>2.37</v>
      </c>
      <c r="J111" s="184">
        <v>2.37</v>
      </c>
      <c r="K111" s="184">
        <v>2.37</v>
      </c>
      <c r="L111" s="184">
        <v>2.37</v>
      </c>
      <c r="M111" s="184">
        <v>0.24</v>
      </c>
      <c r="N111" s="184">
        <v>0.24</v>
      </c>
      <c r="P111" s="119">
        <f t="shared" si="1"/>
        <v>2.37</v>
      </c>
    </row>
    <row r="112" spans="2:16" x14ac:dyDescent="0.25">
      <c r="B112" s="184">
        <v>2270002027</v>
      </c>
      <c r="C112" s="184">
        <v>75</v>
      </c>
      <c r="D112" s="184">
        <v>100</v>
      </c>
      <c r="E112" s="184">
        <v>5</v>
      </c>
      <c r="F112" s="184">
        <v>3.49</v>
      </c>
      <c r="G112" s="184">
        <v>2.37</v>
      </c>
      <c r="H112" s="184">
        <v>2.37</v>
      </c>
      <c r="I112" s="184">
        <v>2.37</v>
      </c>
      <c r="J112" s="184">
        <v>2.37</v>
      </c>
      <c r="K112" s="184">
        <v>2.37</v>
      </c>
      <c r="L112" s="184">
        <v>2.37</v>
      </c>
      <c r="M112" s="184">
        <v>0.24</v>
      </c>
      <c r="N112" s="184">
        <v>0.24</v>
      </c>
      <c r="P112" s="119">
        <f t="shared" si="1"/>
        <v>2.37</v>
      </c>
    </row>
    <row r="113" spans="2:16" x14ac:dyDescent="0.25">
      <c r="B113" s="184">
        <v>2270002027</v>
      </c>
      <c r="C113" s="184">
        <v>100</v>
      </c>
      <c r="D113" s="184">
        <v>175</v>
      </c>
      <c r="E113" s="184">
        <v>5</v>
      </c>
      <c r="F113" s="184">
        <v>2.7</v>
      </c>
      <c r="G113" s="184">
        <v>0.87</v>
      </c>
      <c r="H113" s="184">
        <v>0.87</v>
      </c>
      <c r="I113" s="184">
        <v>0.87</v>
      </c>
      <c r="J113" s="184">
        <v>0.87</v>
      </c>
      <c r="K113" s="184">
        <v>0.87</v>
      </c>
      <c r="L113" s="184">
        <v>0.87</v>
      </c>
      <c r="M113" s="184">
        <v>0.09</v>
      </c>
      <c r="N113" s="184">
        <v>0.09</v>
      </c>
      <c r="P113" s="119">
        <f t="shared" si="1"/>
        <v>0.87</v>
      </c>
    </row>
    <row r="114" spans="2:16" x14ac:dyDescent="0.25">
      <c r="B114" s="184">
        <v>2270002027</v>
      </c>
      <c r="C114" s="184">
        <v>175</v>
      </c>
      <c r="D114" s="184">
        <v>300</v>
      </c>
      <c r="E114" s="184">
        <v>5</v>
      </c>
      <c r="F114" s="184">
        <v>2.7</v>
      </c>
      <c r="G114" s="184">
        <v>0.75</v>
      </c>
      <c r="H114" s="184">
        <v>0.75</v>
      </c>
      <c r="I114" s="184">
        <v>0.75</v>
      </c>
      <c r="J114" s="184">
        <v>0.75</v>
      </c>
      <c r="K114" s="184">
        <v>0.75</v>
      </c>
      <c r="L114" s="184">
        <v>0.75</v>
      </c>
      <c r="M114" s="184">
        <v>7.0000000000000007E-2</v>
      </c>
      <c r="N114" s="184">
        <v>7.0000000000000007E-2</v>
      </c>
      <c r="P114" s="119">
        <f t="shared" si="1"/>
        <v>0.75</v>
      </c>
    </row>
    <row r="115" spans="2:16" x14ac:dyDescent="0.25">
      <c r="B115" s="184">
        <v>2270002027</v>
      </c>
      <c r="C115" s="184">
        <v>300</v>
      </c>
      <c r="D115" s="184">
        <v>600</v>
      </c>
      <c r="E115" s="184">
        <v>5</v>
      </c>
      <c r="F115" s="184">
        <v>2.7</v>
      </c>
      <c r="G115" s="184">
        <v>1.31</v>
      </c>
      <c r="H115" s="184">
        <v>0.84</v>
      </c>
      <c r="I115" s="184">
        <v>0.84</v>
      </c>
      <c r="J115" s="184">
        <v>0.84</v>
      </c>
      <c r="K115" s="184">
        <v>0.84</v>
      </c>
      <c r="L115" s="184">
        <v>0.84</v>
      </c>
      <c r="M115" s="184">
        <v>0.08</v>
      </c>
      <c r="N115" s="184">
        <v>0.08</v>
      </c>
      <c r="P115" s="119">
        <f t="shared" si="1"/>
        <v>0.84</v>
      </c>
    </row>
    <row r="116" spans="2:16" x14ac:dyDescent="0.25">
      <c r="B116" s="184">
        <v>2270002027</v>
      </c>
      <c r="C116" s="184">
        <v>600</v>
      </c>
      <c r="D116" s="184">
        <v>750</v>
      </c>
      <c r="E116" s="184">
        <v>5</v>
      </c>
      <c r="F116" s="184">
        <v>2.7</v>
      </c>
      <c r="G116" s="184">
        <v>1.33</v>
      </c>
      <c r="H116" s="184">
        <v>1.33</v>
      </c>
      <c r="I116" s="184">
        <v>1.33</v>
      </c>
      <c r="J116" s="184">
        <v>1.33</v>
      </c>
      <c r="K116" s="184">
        <v>1.33</v>
      </c>
      <c r="L116" s="184">
        <v>1.33</v>
      </c>
      <c r="M116" s="184">
        <v>0.13</v>
      </c>
      <c r="N116" s="184">
        <v>0.13</v>
      </c>
      <c r="P116" s="119">
        <f t="shared" si="1"/>
        <v>1.33</v>
      </c>
    </row>
    <row r="117" spans="2:16" x14ac:dyDescent="0.25">
      <c r="B117" s="184">
        <v>2270002027</v>
      </c>
      <c r="C117" s="184">
        <v>750</v>
      </c>
      <c r="D117" s="184">
        <v>9999</v>
      </c>
      <c r="E117" s="184">
        <v>5</v>
      </c>
      <c r="F117" s="184">
        <v>2.7</v>
      </c>
      <c r="G117" s="184">
        <v>0.76</v>
      </c>
      <c r="H117" s="184">
        <v>0.76</v>
      </c>
      <c r="I117" s="184">
        <v>0.76</v>
      </c>
      <c r="J117" s="184">
        <v>0.76</v>
      </c>
      <c r="K117" s="184">
        <v>0.76</v>
      </c>
      <c r="L117" s="184">
        <v>0.76</v>
      </c>
      <c r="M117" s="184">
        <v>0.76</v>
      </c>
      <c r="N117" s="184">
        <v>0.08</v>
      </c>
      <c r="P117" s="119">
        <f t="shared" si="1"/>
        <v>0.76</v>
      </c>
    </row>
    <row r="118" spans="2:16" x14ac:dyDescent="0.25">
      <c r="B118" s="184">
        <v>2270002030</v>
      </c>
      <c r="C118" s="184">
        <v>0</v>
      </c>
      <c r="D118" s="184">
        <v>11</v>
      </c>
      <c r="E118" s="184">
        <v>7.65</v>
      </c>
      <c r="F118" s="184">
        <v>7.65</v>
      </c>
      <c r="G118" s="184">
        <v>6.29</v>
      </c>
      <c r="H118" s="184">
        <v>6.29</v>
      </c>
      <c r="I118" s="184">
        <v>6.29</v>
      </c>
      <c r="J118" s="184">
        <v>6.29</v>
      </c>
      <c r="K118" s="184">
        <v>4.1100000000000003</v>
      </c>
      <c r="L118" s="184">
        <v>4.1100000000000003</v>
      </c>
      <c r="M118" s="184">
        <v>0.63</v>
      </c>
      <c r="N118" s="184">
        <v>0.63</v>
      </c>
      <c r="P118" s="119">
        <f t="shared" si="1"/>
        <v>5.2</v>
      </c>
    </row>
    <row r="119" spans="2:16" x14ac:dyDescent="0.25">
      <c r="B119" s="184">
        <v>2270002030</v>
      </c>
      <c r="C119" s="184">
        <v>11</v>
      </c>
      <c r="D119" s="184">
        <v>16</v>
      </c>
      <c r="E119" s="184">
        <v>7.65</v>
      </c>
      <c r="F119" s="184">
        <v>7.65</v>
      </c>
      <c r="G119" s="184">
        <v>3.31</v>
      </c>
      <c r="H119" s="184">
        <v>3.31</v>
      </c>
      <c r="I119" s="184">
        <v>3.31</v>
      </c>
      <c r="J119" s="184">
        <v>3.31</v>
      </c>
      <c r="K119" s="184">
        <v>2.16</v>
      </c>
      <c r="L119" s="184">
        <v>2.16</v>
      </c>
      <c r="M119" s="184">
        <v>0.33</v>
      </c>
      <c r="N119" s="184">
        <v>0.33</v>
      </c>
      <c r="P119" s="119">
        <f t="shared" si="1"/>
        <v>2.7350000000000003</v>
      </c>
    </row>
    <row r="120" spans="2:16" x14ac:dyDescent="0.25">
      <c r="B120" s="184">
        <v>2270002030</v>
      </c>
      <c r="C120" s="184">
        <v>16</v>
      </c>
      <c r="D120" s="184">
        <v>25</v>
      </c>
      <c r="E120" s="184">
        <v>7.65</v>
      </c>
      <c r="F120" s="184">
        <v>7.65</v>
      </c>
      <c r="G120" s="184">
        <v>3.31</v>
      </c>
      <c r="H120" s="184">
        <v>3.31</v>
      </c>
      <c r="I120" s="184">
        <v>3.31</v>
      </c>
      <c r="J120" s="184">
        <v>3.31</v>
      </c>
      <c r="K120" s="184">
        <v>2.16</v>
      </c>
      <c r="L120" s="184">
        <v>2.16</v>
      </c>
      <c r="M120" s="184">
        <v>0.33</v>
      </c>
      <c r="N120" s="184">
        <v>0.33</v>
      </c>
      <c r="P120" s="119">
        <f t="shared" si="1"/>
        <v>2.7350000000000003</v>
      </c>
    </row>
    <row r="121" spans="2:16" x14ac:dyDescent="0.25">
      <c r="B121" s="184">
        <v>2270002030</v>
      </c>
      <c r="C121" s="184">
        <v>25</v>
      </c>
      <c r="D121" s="184">
        <v>50</v>
      </c>
      <c r="E121" s="184">
        <v>7.65</v>
      </c>
      <c r="F121" s="184">
        <v>7.65</v>
      </c>
      <c r="G121" s="184">
        <v>2.34</v>
      </c>
      <c r="H121" s="184">
        <v>2.34</v>
      </c>
      <c r="I121" s="184">
        <v>2.34</v>
      </c>
      <c r="J121" s="184">
        <v>2.34</v>
      </c>
      <c r="K121" s="184">
        <v>1.53</v>
      </c>
      <c r="L121" s="184">
        <v>1.53</v>
      </c>
      <c r="M121" s="184">
        <v>0.23</v>
      </c>
      <c r="N121" s="184">
        <v>0.23</v>
      </c>
      <c r="P121" s="119">
        <f t="shared" si="1"/>
        <v>1.9350000000000001</v>
      </c>
    </row>
    <row r="122" spans="2:16" x14ac:dyDescent="0.25">
      <c r="B122" s="184">
        <v>2270002030</v>
      </c>
      <c r="C122" s="184">
        <v>50</v>
      </c>
      <c r="D122" s="184">
        <v>75</v>
      </c>
      <c r="E122" s="184">
        <v>6.99</v>
      </c>
      <c r="F122" s="184">
        <v>5.34</v>
      </c>
      <c r="G122" s="184">
        <v>3.62</v>
      </c>
      <c r="H122" s="184">
        <v>3.62</v>
      </c>
      <c r="I122" s="184">
        <v>3.62</v>
      </c>
      <c r="J122" s="184">
        <v>3.62</v>
      </c>
      <c r="K122" s="184">
        <v>2.37</v>
      </c>
      <c r="L122" s="184">
        <v>2.37</v>
      </c>
      <c r="M122" s="184">
        <v>0.36</v>
      </c>
      <c r="N122" s="184">
        <v>0.36</v>
      </c>
      <c r="P122" s="119">
        <f t="shared" si="1"/>
        <v>2.9950000000000001</v>
      </c>
    </row>
    <row r="123" spans="2:16" x14ac:dyDescent="0.25">
      <c r="B123" s="184">
        <v>2270002030</v>
      </c>
      <c r="C123" s="184">
        <v>75</v>
      </c>
      <c r="D123" s="184">
        <v>100</v>
      </c>
      <c r="E123" s="184">
        <v>6.99</v>
      </c>
      <c r="F123" s="184">
        <v>5.34</v>
      </c>
      <c r="G123" s="184">
        <v>3.62</v>
      </c>
      <c r="H123" s="184">
        <v>3.62</v>
      </c>
      <c r="I123" s="184">
        <v>3.62</v>
      </c>
      <c r="J123" s="184">
        <v>3.62</v>
      </c>
      <c r="K123" s="184">
        <v>2.37</v>
      </c>
      <c r="L123" s="184">
        <v>2.37</v>
      </c>
      <c r="M123" s="184">
        <v>0.36</v>
      </c>
      <c r="N123" s="184">
        <v>0.36</v>
      </c>
      <c r="P123" s="119">
        <f t="shared" si="1"/>
        <v>2.9950000000000001</v>
      </c>
    </row>
    <row r="124" spans="2:16" x14ac:dyDescent="0.25">
      <c r="B124" s="184">
        <v>2270002030</v>
      </c>
      <c r="C124" s="184">
        <v>100</v>
      </c>
      <c r="D124" s="184">
        <v>175</v>
      </c>
      <c r="E124" s="184">
        <v>6.99</v>
      </c>
      <c r="F124" s="184">
        <v>4.13</v>
      </c>
      <c r="G124" s="184">
        <v>1.33</v>
      </c>
      <c r="H124" s="184">
        <v>1.33</v>
      </c>
      <c r="I124" s="184">
        <v>1.33</v>
      </c>
      <c r="J124" s="184">
        <v>1.33</v>
      </c>
      <c r="K124" s="184">
        <v>1.33</v>
      </c>
      <c r="L124" s="184">
        <v>0.87</v>
      </c>
      <c r="M124" s="184">
        <v>0.13</v>
      </c>
      <c r="N124" s="184">
        <v>0.13</v>
      </c>
      <c r="P124" s="119">
        <f t="shared" si="1"/>
        <v>1.33</v>
      </c>
    </row>
    <row r="125" spans="2:16" x14ac:dyDescent="0.25">
      <c r="B125" s="184">
        <v>2270002030</v>
      </c>
      <c r="C125" s="184">
        <v>175</v>
      </c>
      <c r="D125" s="184">
        <v>300</v>
      </c>
      <c r="E125" s="184">
        <v>6.99</v>
      </c>
      <c r="F125" s="184">
        <v>4.13</v>
      </c>
      <c r="G125" s="184">
        <v>1.1399999999999999</v>
      </c>
      <c r="H125" s="184">
        <v>1.1399999999999999</v>
      </c>
      <c r="I125" s="184">
        <v>1.1399999999999999</v>
      </c>
      <c r="J125" s="184">
        <v>1.1399999999999999</v>
      </c>
      <c r="K125" s="184">
        <v>1.1399999999999999</v>
      </c>
      <c r="L125" s="184">
        <v>0.75</v>
      </c>
      <c r="M125" s="184">
        <v>0.11</v>
      </c>
      <c r="N125" s="184">
        <v>0.11</v>
      </c>
      <c r="P125" s="119">
        <f t="shared" si="1"/>
        <v>1.1399999999999999</v>
      </c>
    </row>
    <row r="126" spans="2:16" x14ac:dyDescent="0.25">
      <c r="B126" s="184">
        <v>2270002030</v>
      </c>
      <c r="C126" s="184">
        <v>300</v>
      </c>
      <c r="D126" s="184">
        <v>600</v>
      </c>
      <c r="E126" s="184">
        <v>6.99</v>
      </c>
      <c r="F126" s="184">
        <v>4.13</v>
      </c>
      <c r="G126" s="184">
        <v>2</v>
      </c>
      <c r="H126" s="184">
        <v>1.29</v>
      </c>
      <c r="I126" s="184">
        <v>1.29</v>
      </c>
      <c r="J126" s="184">
        <v>1.29</v>
      </c>
      <c r="K126" s="184">
        <v>1.29</v>
      </c>
      <c r="L126" s="184">
        <v>0.84</v>
      </c>
      <c r="M126" s="184">
        <v>0.13</v>
      </c>
      <c r="N126" s="184">
        <v>0.13</v>
      </c>
      <c r="P126" s="119">
        <f t="shared" si="1"/>
        <v>1.29</v>
      </c>
    </row>
    <row r="127" spans="2:16" x14ac:dyDescent="0.25">
      <c r="B127" s="184">
        <v>2270002030</v>
      </c>
      <c r="C127" s="184">
        <v>600</v>
      </c>
      <c r="D127" s="184">
        <v>750</v>
      </c>
      <c r="E127" s="184">
        <v>6.99</v>
      </c>
      <c r="F127" s="184">
        <v>4.13</v>
      </c>
      <c r="G127" s="184">
        <v>2.0299999999999998</v>
      </c>
      <c r="H127" s="184">
        <v>2.0299999999999998</v>
      </c>
      <c r="I127" s="184">
        <v>2.0299999999999998</v>
      </c>
      <c r="J127" s="184">
        <v>2.0299999999999998</v>
      </c>
      <c r="K127" s="184">
        <v>2.0299999999999998</v>
      </c>
      <c r="L127" s="184">
        <v>1.33</v>
      </c>
      <c r="M127" s="184">
        <v>0.2</v>
      </c>
      <c r="N127" s="184">
        <v>0.2</v>
      </c>
      <c r="P127" s="119">
        <f t="shared" si="1"/>
        <v>2.0299999999999998</v>
      </c>
    </row>
    <row r="128" spans="2:16" x14ac:dyDescent="0.25">
      <c r="B128" s="184">
        <v>2270002030</v>
      </c>
      <c r="C128" s="184">
        <v>750</v>
      </c>
      <c r="D128" s="184">
        <v>9999</v>
      </c>
      <c r="E128" s="184">
        <v>6.99</v>
      </c>
      <c r="F128" s="184">
        <v>4.13</v>
      </c>
      <c r="G128" s="184">
        <v>1.17</v>
      </c>
      <c r="H128" s="184">
        <v>1.17</v>
      </c>
      <c r="I128" s="184">
        <v>1.17</v>
      </c>
      <c r="J128" s="184">
        <v>1.17</v>
      </c>
      <c r="K128" s="184">
        <v>1.17</v>
      </c>
      <c r="L128" s="184">
        <v>0.76</v>
      </c>
      <c r="M128" s="184">
        <v>1.17</v>
      </c>
      <c r="N128" s="184">
        <v>0.12</v>
      </c>
      <c r="P128" s="119">
        <f t="shared" si="1"/>
        <v>1.17</v>
      </c>
    </row>
    <row r="129" spans="2:16" x14ac:dyDescent="0.25">
      <c r="B129" s="184">
        <v>2270002033</v>
      </c>
      <c r="C129" s="184">
        <v>0</v>
      </c>
      <c r="D129" s="184">
        <v>11</v>
      </c>
      <c r="E129" s="184">
        <v>5</v>
      </c>
      <c r="F129" s="184">
        <v>5</v>
      </c>
      <c r="G129" s="184">
        <v>4.1100000000000003</v>
      </c>
      <c r="H129" s="184">
        <v>4.1100000000000003</v>
      </c>
      <c r="I129" s="184">
        <v>4.1100000000000003</v>
      </c>
      <c r="J129" s="184">
        <v>4.1100000000000003</v>
      </c>
      <c r="K129" s="184">
        <v>4.1100000000000003</v>
      </c>
      <c r="L129" s="184">
        <v>4.1100000000000003</v>
      </c>
      <c r="M129" s="184">
        <v>0.41</v>
      </c>
      <c r="N129" s="184">
        <v>0.41</v>
      </c>
      <c r="P129" s="119">
        <f t="shared" si="1"/>
        <v>4.1100000000000003</v>
      </c>
    </row>
    <row r="130" spans="2:16" x14ac:dyDescent="0.25">
      <c r="B130" s="184">
        <v>2270002033</v>
      </c>
      <c r="C130" s="184">
        <v>11</v>
      </c>
      <c r="D130" s="184">
        <v>16</v>
      </c>
      <c r="E130" s="184">
        <v>5</v>
      </c>
      <c r="F130" s="184">
        <v>5</v>
      </c>
      <c r="G130" s="184">
        <v>2.16</v>
      </c>
      <c r="H130" s="184">
        <v>2.16</v>
      </c>
      <c r="I130" s="184">
        <v>2.16</v>
      </c>
      <c r="J130" s="184">
        <v>2.16</v>
      </c>
      <c r="K130" s="184">
        <v>2.16</v>
      </c>
      <c r="L130" s="184">
        <v>2.16</v>
      </c>
      <c r="M130" s="184">
        <v>0.22</v>
      </c>
      <c r="N130" s="184">
        <v>0.22</v>
      </c>
      <c r="P130" s="119">
        <f t="shared" si="1"/>
        <v>2.16</v>
      </c>
    </row>
    <row r="131" spans="2:16" x14ac:dyDescent="0.25">
      <c r="B131" s="184">
        <v>2270002033</v>
      </c>
      <c r="C131" s="184">
        <v>16</v>
      </c>
      <c r="D131" s="184">
        <v>25</v>
      </c>
      <c r="E131" s="184">
        <v>5</v>
      </c>
      <c r="F131" s="184">
        <v>5</v>
      </c>
      <c r="G131" s="184">
        <v>2.16</v>
      </c>
      <c r="H131" s="184">
        <v>2.16</v>
      </c>
      <c r="I131" s="184">
        <v>2.16</v>
      </c>
      <c r="J131" s="184">
        <v>2.16</v>
      </c>
      <c r="K131" s="184">
        <v>2.16</v>
      </c>
      <c r="L131" s="184">
        <v>2.16</v>
      </c>
      <c r="M131" s="184">
        <v>0.22</v>
      </c>
      <c r="N131" s="184">
        <v>0.22</v>
      </c>
      <c r="P131" s="119">
        <f t="shared" si="1"/>
        <v>2.16</v>
      </c>
    </row>
    <row r="132" spans="2:16" x14ac:dyDescent="0.25">
      <c r="B132" s="184">
        <v>2270002033</v>
      </c>
      <c r="C132" s="184">
        <v>25</v>
      </c>
      <c r="D132" s="184">
        <v>50</v>
      </c>
      <c r="E132" s="184">
        <v>5</v>
      </c>
      <c r="F132" s="184">
        <v>5</v>
      </c>
      <c r="G132" s="184">
        <v>1.53</v>
      </c>
      <c r="H132" s="184">
        <v>1.53</v>
      </c>
      <c r="I132" s="184">
        <v>1.53</v>
      </c>
      <c r="J132" s="184">
        <v>1.53</v>
      </c>
      <c r="K132" s="184">
        <v>1.53</v>
      </c>
      <c r="L132" s="184">
        <v>1.53</v>
      </c>
      <c r="M132" s="184">
        <v>0.15</v>
      </c>
      <c r="N132" s="184">
        <v>0.15</v>
      </c>
      <c r="P132" s="119">
        <f t="shared" si="1"/>
        <v>1.53</v>
      </c>
    </row>
    <row r="133" spans="2:16" x14ac:dyDescent="0.25">
      <c r="B133" s="184">
        <v>2270002033</v>
      </c>
      <c r="C133" s="184">
        <v>50</v>
      </c>
      <c r="D133" s="184">
        <v>75</v>
      </c>
      <c r="E133" s="184">
        <v>4.5999999999999996</v>
      </c>
      <c r="F133" s="184">
        <v>3.49</v>
      </c>
      <c r="G133" s="184">
        <v>2.37</v>
      </c>
      <c r="H133" s="184">
        <v>2.37</v>
      </c>
      <c r="I133" s="184">
        <v>2.37</v>
      </c>
      <c r="J133" s="184">
        <v>2.37</v>
      </c>
      <c r="K133" s="184">
        <v>2.37</v>
      </c>
      <c r="L133" s="184">
        <v>2.37</v>
      </c>
      <c r="M133" s="184">
        <v>0.24</v>
      </c>
      <c r="N133" s="184">
        <v>0.24</v>
      </c>
      <c r="P133" s="119">
        <f t="shared" si="1"/>
        <v>2.37</v>
      </c>
    </row>
    <row r="134" spans="2:16" x14ac:dyDescent="0.25">
      <c r="B134" s="184">
        <v>2270002033</v>
      </c>
      <c r="C134" s="184">
        <v>75</v>
      </c>
      <c r="D134" s="184">
        <v>100</v>
      </c>
      <c r="E134" s="184">
        <v>4.5999999999999996</v>
      </c>
      <c r="F134" s="184">
        <v>3.49</v>
      </c>
      <c r="G134" s="184">
        <v>2.37</v>
      </c>
      <c r="H134" s="184">
        <v>2.37</v>
      </c>
      <c r="I134" s="184">
        <v>2.37</v>
      </c>
      <c r="J134" s="184">
        <v>2.37</v>
      </c>
      <c r="K134" s="184">
        <v>2.37</v>
      </c>
      <c r="L134" s="184">
        <v>2.37</v>
      </c>
      <c r="M134" s="184">
        <v>0.24</v>
      </c>
      <c r="N134" s="184">
        <v>0.24</v>
      </c>
      <c r="P134" s="119">
        <f t="shared" si="1"/>
        <v>2.37</v>
      </c>
    </row>
    <row r="135" spans="2:16" x14ac:dyDescent="0.25">
      <c r="B135" s="184">
        <v>2270002033</v>
      </c>
      <c r="C135" s="184">
        <v>100</v>
      </c>
      <c r="D135" s="184">
        <v>175</v>
      </c>
      <c r="E135" s="184">
        <v>4.5999999999999996</v>
      </c>
      <c r="F135" s="184">
        <v>2.7</v>
      </c>
      <c r="G135" s="184">
        <v>0.87</v>
      </c>
      <c r="H135" s="184">
        <v>0.87</v>
      </c>
      <c r="I135" s="184">
        <v>0.87</v>
      </c>
      <c r="J135" s="184">
        <v>0.87</v>
      </c>
      <c r="K135" s="184">
        <v>0.87</v>
      </c>
      <c r="L135" s="184">
        <v>0.87</v>
      </c>
      <c r="M135" s="184">
        <v>0.09</v>
      </c>
      <c r="N135" s="184">
        <v>0.09</v>
      </c>
      <c r="P135" s="119">
        <f t="shared" si="1"/>
        <v>0.87</v>
      </c>
    </row>
    <row r="136" spans="2:16" x14ac:dyDescent="0.25">
      <c r="B136" s="184">
        <v>2270002033</v>
      </c>
      <c r="C136" s="184">
        <v>175</v>
      </c>
      <c r="D136" s="184">
        <v>300</v>
      </c>
      <c r="E136" s="184">
        <v>4.5999999999999996</v>
      </c>
      <c r="F136" s="184">
        <v>2.7</v>
      </c>
      <c r="G136" s="184">
        <v>0.75</v>
      </c>
      <c r="H136" s="184">
        <v>0.75</v>
      </c>
      <c r="I136" s="184">
        <v>0.75</v>
      </c>
      <c r="J136" s="184">
        <v>0.75</v>
      </c>
      <c r="K136" s="184">
        <v>0.75</v>
      </c>
      <c r="L136" s="184">
        <v>0.75</v>
      </c>
      <c r="M136" s="184">
        <v>7.0000000000000007E-2</v>
      </c>
      <c r="N136" s="184">
        <v>7.0000000000000007E-2</v>
      </c>
      <c r="P136" s="119">
        <f t="shared" si="1"/>
        <v>0.75</v>
      </c>
    </row>
    <row r="137" spans="2:16" x14ac:dyDescent="0.25">
      <c r="B137" s="184">
        <v>2270002033</v>
      </c>
      <c r="C137" s="184">
        <v>300</v>
      </c>
      <c r="D137" s="184">
        <v>600</v>
      </c>
      <c r="E137" s="184">
        <v>4.5999999999999996</v>
      </c>
      <c r="F137" s="184">
        <v>2.7</v>
      </c>
      <c r="G137" s="184">
        <v>1.31</v>
      </c>
      <c r="H137" s="184">
        <v>0.84</v>
      </c>
      <c r="I137" s="184">
        <v>0.84</v>
      </c>
      <c r="J137" s="184">
        <v>0.84</v>
      </c>
      <c r="K137" s="184">
        <v>0.84</v>
      </c>
      <c r="L137" s="184">
        <v>0.84</v>
      </c>
      <c r="M137" s="184">
        <v>0.08</v>
      </c>
      <c r="N137" s="184">
        <v>0.08</v>
      </c>
      <c r="P137" s="119">
        <f t="shared" ref="P137:P200" si="2">H137*$G$2+I137*$G$3+K137*$G$4</f>
        <v>0.84</v>
      </c>
    </row>
    <row r="138" spans="2:16" x14ac:dyDescent="0.25">
      <c r="B138" s="184">
        <v>2270002033</v>
      </c>
      <c r="C138" s="184">
        <v>600</v>
      </c>
      <c r="D138" s="184">
        <v>750</v>
      </c>
      <c r="E138" s="184">
        <v>4.5999999999999996</v>
      </c>
      <c r="F138" s="184">
        <v>2.7</v>
      </c>
      <c r="G138" s="184">
        <v>1.33</v>
      </c>
      <c r="H138" s="184">
        <v>1.33</v>
      </c>
      <c r="I138" s="184">
        <v>1.33</v>
      </c>
      <c r="J138" s="184">
        <v>1.33</v>
      </c>
      <c r="K138" s="184">
        <v>1.33</v>
      </c>
      <c r="L138" s="184">
        <v>1.33</v>
      </c>
      <c r="M138" s="184">
        <v>0.13</v>
      </c>
      <c r="N138" s="184">
        <v>0.13</v>
      </c>
      <c r="P138" s="119">
        <f t="shared" si="2"/>
        <v>1.33</v>
      </c>
    </row>
    <row r="139" spans="2:16" x14ac:dyDescent="0.25">
      <c r="B139" s="184">
        <v>2270002033</v>
      </c>
      <c r="C139" s="184">
        <v>750</v>
      </c>
      <c r="D139" s="184">
        <v>9999</v>
      </c>
      <c r="E139" s="184">
        <v>4.5999999999999996</v>
      </c>
      <c r="F139" s="184">
        <v>2.7</v>
      </c>
      <c r="G139" s="184">
        <v>0.76</v>
      </c>
      <c r="H139" s="184">
        <v>0.76</v>
      </c>
      <c r="I139" s="184">
        <v>0.76</v>
      </c>
      <c r="J139" s="184">
        <v>0.76</v>
      </c>
      <c r="K139" s="184">
        <v>0.76</v>
      </c>
      <c r="L139" s="184">
        <v>0.76</v>
      </c>
      <c r="M139" s="184">
        <v>0.76</v>
      </c>
      <c r="N139" s="184">
        <v>0.08</v>
      </c>
      <c r="P139" s="119">
        <f t="shared" si="2"/>
        <v>0.76</v>
      </c>
    </row>
    <row r="140" spans="2:16" x14ac:dyDescent="0.25">
      <c r="B140" s="184">
        <v>2270002036</v>
      </c>
      <c r="C140" s="184">
        <v>0</v>
      </c>
      <c r="D140" s="184">
        <v>11</v>
      </c>
      <c r="E140" s="184">
        <v>7.65</v>
      </c>
      <c r="F140" s="184">
        <v>7.65</v>
      </c>
      <c r="G140" s="184">
        <v>6.29</v>
      </c>
      <c r="H140" s="184">
        <v>6.29</v>
      </c>
      <c r="I140" s="184">
        <v>6.29</v>
      </c>
      <c r="J140" s="184">
        <v>6.29</v>
      </c>
      <c r="K140" s="184">
        <v>4.1100000000000003</v>
      </c>
      <c r="L140" s="184">
        <v>4.1100000000000003</v>
      </c>
      <c r="M140" s="184">
        <v>0.63</v>
      </c>
      <c r="N140" s="184">
        <v>0.63</v>
      </c>
      <c r="P140" s="119">
        <f t="shared" si="2"/>
        <v>5.2</v>
      </c>
    </row>
    <row r="141" spans="2:16" x14ac:dyDescent="0.25">
      <c r="B141" s="184">
        <v>2270002036</v>
      </c>
      <c r="C141" s="184">
        <v>11</v>
      </c>
      <c r="D141" s="184">
        <v>16</v>
      </c>
      <c r="E141" s="184">
        <v>7.65</v>
      </c>
      <c r="F141" s="184">
        <v>7.65</v>
      </c>
      <c r="G141" s="184">
        <v>3.31</v>
      </c>
      <c r="H141" s="184">
        <v>3.31</v>
      </c>
      <c r="I141" s="184">
        <v>3.31</v>
      </c>
      <c r="J141" s="184">
        <v>3.31</v>
      </c>
      <c r="K141" s="184">
        <v>2.16</v>
      </c>
      <c r="L141" s="184">
        <v>2.16</v>
      </c>
      <c r="M141" s="184">
        <v>0.33</v>
      </c>
      <c r="N141" s="184">
        <v>0.33</v>
      </c>
      <c r="P141" s="119">
        <f t="shared" si="2"/>
        <v>2.7350000000000003</v>
      </c>
    </row>
    <row r="142" spans="2:16" x14ac:dyDescent="0.25">
      <c r="B142" s="184">
        <v>2270002036</v>
      </c>
      <c r="C142" s="184">
        <v>16</v>
      </c>
      <c r="D142" s="184">
        <v>25</v>
      </c>
      <c r="E142" s="184">
        <v>7.65</v>
      </c>
      <c r="F142" s="184">
        <v>7.65</v>
      </c>
      <c r="G142" s="184">
        <v>3.31</v>
      </c>
      <c r="H142" s="184">
        <v>3.31</v>
      </c>
      <c r="I142" s="184">
        <v>3.31</v>
      </c>
      <c r="J142" s="184">
        <v>3.31</v>
      </c>
      <c r="K142" s="184">
        <v>2.16</v>
      </c>
      <c r="L142" s="184">
        <v>2.16</v>
      </c>
      <c r="M142" s="184">
        <v>0.33</v>
      </c>
      <c r="N142" s="184">
        <v>0.33</v>
      </c>
      <c r="P142" s="119">
        <f t="shared" si="2"/>
        <v>2.7350000000000003</v>
      </c>
    </row>
    <row r="143" spans="2:16" x14ac:dyDescent="0.25">
      <c r="B143" s="184">
        <v>2270002036</v>
      </c>
      <c r="C143" s="184">
        <v>25</v>
      </c>
      <c r="D143" s="184">
        <v>50</v>
      </c>
      <c r="E143" s="184">
        <v>7.65</v>
      </c>
      <c r="F143" s="184">
        <v>7.65</v>
      </c>
      <c r="G143" s="184">
        <v>2.34</v>
      </c>
      <c r="H143" s="184">
        <v>2.34</v>
      </c>
      <c r="I143" s="184">
        <v>2.34</v>
      </c>
      <c r="J143" s="184">
        <v>2.34</v>
      </c>
      <c r="K143" s="184">
        <v>1.53</v>
      </c>
      <c r="L143" s="184">
        <v>1.53</v>
      </c>
      <c r="M143" s="184">
        <v>0.23</v>
      </c>
      <c r="N143" s="184">
        <v>0.23</v>
      </c>
      <c r="P143" s="119">
        <f t="shared" si="2"/>
        <v>1.9350000000000001</v>
      </c>
    </row>
    <row r="144" spans="2:16" x14ac:dyDescent="0.25">
      <c r="B144" s="184">
        <v>2270002036</v>
      </c>
      <c r="C144" s="184">
        <v>50</v>
      </c>
      <c r="D144" s="184">
        <v>75</v>
      </c>
      <c r="E144" s="184">
        <v>3.98</v>
      </c>
      <c r="F144" s="184">
        <v>5.34</v>
      </c>
      <c r="G144" s="184">
        <v>3.62</v>
      </c>
      <c r="H144" s="184">
        <v>3.62</v>
      </c>
      <c r="I144" s="184">
        <v>3.62</v>
      </c>
      <c r="J144" s="184">
        <v>3.62</v>
      </c>
      <c r="K144" s="184">
        <v>2.37</v>
      </c>
      <c r="L144" s="184">
        <v>2.37</v>
      </c>
      <c r="M144" s="184">
        <v>0.36</v>
      </c>
      <c r="N144" s="184">
        <v>0.36</v>
      </c>
      <c r="P144" s="119">
        <f t="shared" si="2"/>
        <v>2.9950000000000001</v>
      </c>
    </row>
    <row r="145" spans="2:16" x14ac:dyDescent="0.25">
      <c r="B145" s="184">
        <v>2270002036</v>
      </c>
      <c r="C145" s="184">
        <v>75</v>
      </c>
      <c r="D145" s="184">
        <v>100</v>
      </c>
      <c r="E145" s="184">
        <v>3.98</v>
      </c>
      <c r="F145" s="184">
        <v>5.34</v>
      </c>
      <c r="G145" s="184">
        <v>3.62</v>
      </c>
      <c r="H145" s="184">
        <v>3.62</v>
      </c>
      <c r="I145" s="184">
        <v>3.62</v>
      </c>
      <c r="J145" s="184">
        <v>3.62</v>
      </c>
      <c r="K145" s="184">
        <v>2.37</v>
      </c>
      <c r="L145" s="184">
        <v>2.37</v>
      </c>
      <c r="M145" s="184">
        <v>0.36</v>
      </c>
      <c r="N145" s="184">
        <v>0.36</v>
      </c>
      <c r="P145" s="119">
        <f t="shared" si="2"/>
        <v>2.9950000000000001</v>
      </c>
    </row>
    <row r="146" spans="2:16" x14ac:dyDescent="0.25">
      <c r="B146" s="184">
        <v>2270002036</v>
      </c>
      <c r="C146" s="184">
        <v>100</v>
      </c>
      <c r="D146" s="184">
        <v>175</v>
      </c>
      <c r="E146" s="184">
        <v>3.98</v>
      </c>
      <c r="F146" s="184">
        <v>4.13</v>
      </c>
      <c r="G146" s="184">
        <v>1.33</v>
      </c>
      <c r="H146" s="184">
        <v>1.33</v>
      </c>
      <c r="I146" s="184">
        <v>1.33</v>
      </c>
      <c r="J146" s="184">
        <v>1.33</v>
      </c>
      <c r="K146" s="184">
        <v>1.33</v>
      </c>
      <c r="L146" s="184">
        <v>0.87</v>
      </c>
      <c r="M146" s="184">
        <v>0.13</v>
      </c>
      <c r="N146" s="184">
        <v>0.13</v>
      </c>
      <c r="P146" s="119">
        <f t="shared" si="2"/>
        <v>1.33</v>
      </c>
    </row>
    <row r="147" spans="2:16" x14ac:dyDescent="0.25">
      <c r="B147" s="184">
        <v>2270002036</v>
      </c>
      <c r="C147" s="184">
        <v>175</v>
      </c>
      <c r="D147" s="184">
        <v>300</v>
      </c>
      <c r="E147" s="184">
        <v>3.98</v>
      </c>
      <c r="F147" s="184">
        <v>4.13</v>
      </c>
      <c r="G147" s="184">
        <v>1.1399999999999999</v>
      </c>
      <c r="H147" s="184">
        <v>1.1399999999999999</v>
      </c>
      <c r="I147" s="184">
        <v>1.1399999999999999</v>
      </c>
      <c r="J147" s="184">
        <v>1.1399999999999999</v>
      </c>
      <c r="K147" s="184">
        <v>1.1399999999999999</v>
      </c>
      <c r="L147" s="184">
        <v>0.75</v>
      </c>
      <c r="M147" s="184">
        <v>0.11</v>
      </c>
      <c r="N147" s="184">
        <v>0.11</v>
      </c>
      <c r="P147" s="119">
        <f t="shared" si="2"/>
        <v>1.1399999999999999</v>
      </c>
    </row>
    <row r="148" spans="2:16" x14ac:dyDescent="0.25">
      <c r="B148" s="184">
        <v>2270002036</v>
      </c>
      <c r="C148" s="184">
        <v>300</v>
      </c>
      <c r="D148" s="184">
        <v>600</v>
      </c>
      <c r="E148" s="184">
        <v>3.98</v>
      </c>
      <c r="F148" s="184">
        <v>4.13</v>
      </c>
      <c r="G148" s="184">
        <v>2</v>
      </c>
      <c r="H148" s="184">
        <v>1.29</v>
      </c>
      <c r="I148" s="184">
        <v>1.29</v>
      </c>
      <c r="J148" s="184">
        <v>1.29</v>
      </c>
      <c r="K148" s="184">
        <v>1.29</v>
      </c>
      <c r="L148" s="184">
        <v>0.84</v>
      </c>
      <c r="M148" s="184">
        <v>0.13</v>
      </c>
      <c r="N148" s="184">
        <v>0.13</v>
      </c>
      <c r="P148" s="119">
        <f t="shared" si="2"/>
        <v>1.29</v>
      </c>
    </row>
    <row r="149" spans="2:16" x14ac:dyDescent="0.25">
      <c r="B149" s="184">
        <v>2270002036</v>
      </c>
      <c r="C149" s="184">
        <v>600</v>
      </c>
      <c r="D149" s="184">
        <v>750</v>
      </c>
      <c r="E149" s="184">
        <v>3.98</v>
      </c>
      <c r="F149" s="184">
        <v>4.13</v>
      </c>
      <c r="G149" s="184">
        <v>2.0299999999999998</v>
      </c>
      <c r="H149" s="184">
        <v>2.0299999999999998</v>
      </c>
      <c r="I149" s="184">
        <v>2.0299999999999998</v>
      </c>
      <c r="J149" s="184">
        <v>2.0299999999999998</v>
      </c>
      <c r="K149" s="184">
        <v>2.0299999999999998</v>
      </c>
      <c r="L149" s="184">
        <v>1.33</v>
      </c>
      <c r="M149" s="184">
        <v>0.2</v>
      </c>
      <c r="N149" s="184">
        <v>0.2</v>
      </c>
      <c r="P149" s="119">
        <f t="shared" si="2"/>
        <v>2.0299999999999998</v>
      </c>
    </row>
    <row r="150" spans="2:16" x14ac:dyDescent="0.25">
      <c r="B150" s="184">
        <v>2270002036</v>
      </c>
      <c r="C150" s="184">
        <v>750</v>
      </c>
      <c r="D150" s="184">
        <v>9999</v>
      </c>
      <c r="E150" s="184">
        <v>3.98</v>
      </c>
      <c r="F150" s="184">
        <v>4.13</v>
      </c>
      <c r="G150" s="184">
        <v>1.17</v>
      </c>
      <c r="H150" s="184">
        <v>1.17</v>
      </c>
      <c r="I150" s="184">
        <v>1.17</v>
      </c>
      <c r="J150" s="184">
        <v>1.17</v>
      </c>
      <c r="K150" s="184">
        <v>1.17</v>
      </c>
      <c r="L150" s="184">
        <v>0.76</v>
      </c>
      <c r="M150" s="184">
        <v>1.17</v>
      </c>
      <c r="N150" s="184">
        <v>0.12</v>
      </c>
      <c r="P150" s="119">
        <f t="shared" si="2"/>
        <v>1.17</v>
      </c>
    </row>
    <row r="151" spans="2:16" x14ac:dyDescent="0.25">
      <c r="B151" s="184">
        <v>2270002039</v>
      </c>
      <c r="C151" s="184">
        <v>0</v>
      </c>
      <c r="D151" s="184">
        <v>11</v>
      </c>
      <c r="E151" s="184">
        <v>7.65</v>
      </c>
      <c r="F151" s="184">
        <v>7.65</v>
      </c>
      <c r="G151" s="184">
        <v>6.29</v>
      </c>
      <c r="H151" s="184">
        <v>6.29</v>
      </c>
      <c r="I151" s="184">
        <v>6.29</v>
      </c>
      <c r="J151" s="184">
        <v>6.29</v>
      </c>
      <c r="K151" s="184">
        <v>4.1100000000000003</v>
      </c>
      <c r="L151" s="184">
        <v>4.1100000000000003</v>
      </c>
      <c r="M151" s="184">
        <v>0.63</v>
      </c>
      <c r="N151" s="184">
        <v>0.63</v>
      </c>
      <c r="P151" s="119">
        <f t="shared" si="2"/>
        <v>5.2</v>
      </c>
    </row>
    <row r="152" spans="2:16" x14ac:dyDescent="0.25">
      <c r="B152" s="184">
        <v>2270002039</v>
      </c>
      <c r="C152" s="184">
        <v>11</v>
      </c>
      <c r="D152" s="184">
        <v>16</v>
      </c>
      <c r="E152" s="184">
        <v>7.65</v>
      </c>
      <c r="F152" s="184">
        <v>7.65</v>
      </c>
      <c r="G152" s="184">
        <v>3.31</v>
      </c>
      <c r="H152" s="184">
        <v>3.31</v>
      </c>
      <c r="I152" s="184">
        <v>3.31</v>
      </c>
      <c r="J152" s="184">
        <v>3.31</v>
      </c>
      <c r="K152" s="184">
        <v>2.16</v>
      </c>
      <c r="L152" s="184">
        <v>2.16</v>
      </c>
      <c r="M152" s="184">
        <v>0.33</v>
      </c>
      <c r="N152" s="184">
        <v>0.33</v>
      </c>
      <c r="P152" s="119">
        <f t="shared" si="2"/>
        <v>2.7350000000000003</v>
      </c>
    </row>
    <row r="153" spans="2:16" x14ac:dyDescent="0.25">
      <c r="B153" s="184">
        <v>2270002039</v>
      </c>
      <c r="C153" s="184">
        <v>16</v>
      </c>
      <c r="D153" s="184">
        <v>25</v>
      </c>
      <c r="E153" s="184">
        <v>7.65</v>
      </c>
      <c r="F153" s="184">
        <v>7.65</v>
      </c>
      <c r="G153" s="184">
        <v>3.31</v>
      </c>
      <c r="H153" s="184">
        <v>3.31</v>
      </c>
      <c r="I153" s="184">
        <v>3.31</v>
      </c>
      <c r="J153" s="184">
        <v>3.31</v>
      </c>
      <c r="K153" s="184">
        <v>2.16</v>
      </c>
      <c r="L153" s="184">
        <v>2.16</v>
      </c>
      <c r="M153" s="184">
        <v>0.33</v>
      </c>
      <c r="N153" s="184">
        <v>0.33</v>
      </c>
      <c r="P153" s="119">
        <f t="shared" si="2"/>
        <v>2.7350000000000003</v>
      </c>
    </row>
    <row r="154" spans="2:16" x14ac:dyDescent="0.25">
      <c r="B154" s="184">
        <v>2270002039</v>
      </c>
      <c r="C154" s="184">
        <v>25</v>
      </c>
      <c r="D154" s="184">
        <v>50</v>
      </c>
      <c r="E154" s="184">
        <v>7.65</v>
      </c>
      <c r="F154" s="184">
        <v>7.65</v>
      </c>
      <c r="G154" s="184">
        <v>2.34</v>
      </c>
      <c r="H154" s="184">
        <v>2.34</v>
      </c>
      <c r="I154" s="184">
        <v>2.34</v>
      </c>
      <c r="J154" s="184">
        <v>2.34</v>
      </c>
      <c r="K154" s="184">
        <v>1.53</v>
      </c>
      <c r="L154" s="184">
        <v>1.53</v>
      </c>
      <c r="M154" s="184">
        <v>0.23</v>
      </c>
      <c r="N154" s="184">
        <v>0.23</v>
      </c>
      <c r="P154" s="119">
        <f t="shared" si="2"/>
        <v>1.9350000000000001</v>
      </c>
    </row>
    <row r="155" spans="2:16" x14ac:dyDescent="0.25">
      <c r="B155" s="184">
        <v>2270002039</v>
      </c>
      <c r="C155" s="184">
        <v>50</v>
      </c>
      <c r="D155" s="184">
        <v>75</v>
      </c>
      <c r="E155" s="184">
        <v>7.04</v>
      </c>
      <c r="F155" s="184">
        <v>5.34</v>
      </c>
      <c r="G155" s="184">
        <v>3.62</v>
      </c>
      <c r="H155" s="184">
        <v>3.62</v>
      </c>
      <c r="I155" s="184">
        <v>3.62</v>
      </c>
      <c r="J155" s="184">
        <v>3.62</v>
      </c>
      <c r="K155" s="184">
        <v>2.37</v>
      </c>
      <c r="L155" s="184">
        <v>2.37</v>
      </c>
      <c r="M155" s="184">
        <v>0.36</v>
      </c>
      <c r="N155" s="184">
        <v>0.36</v>
      </c>
      <c r="P155" s="119">
        <f t="shared" si="2"/>
        <v>2.9950000000000001</v>
      </c>
    </row>
    <row r="156" spans="2:16" x14ac:dyDescent="0.25">
      <c r="B156" s="184">
        <v>2270002039</v>
      </c>
      <c r="C156" s="184">
        <v>75</v>
      </c>
      <c r="D156" s="184">
        <v>100</v>
      </c>
      <c r="E156" s="184">
        <v>7.04</v>
      </c>
      <c r="F156" s="184">
        <v>5.34</v>
      </c>
      <c r="G156" s="184">
        <v>3.62</v>
      </c>
      <c r="H156" s="184">
        <v>3.62</v>
      </c>
      <c r="I156" s="184">
        <v>3.62</v>
      </c>
      <c r="J156" s="184">
        <v>3.62</v>
      </c>
      <c r="K156" s="184">
        <v>2.37</v>
      </c>
      <c r="L156" s="184">
        <v>2.37</v>
      </c>
      <c r="M156" s="184">
        <v>0.36</v>
      </c>
      <c r="N156" s="184">
        <v>0.36</v>
      </c>
      <c r="P156" s="119">
        <f t="shared" si="2"/>
        <v>2.9950000000000001</v>
      </c>
    </row>
    <row r="157" spans="2:16" x14ac:dyDescent="0.25">
      <c r="B157" s="184">
        <v>2270002039</v>
      </c>
      <c r="C157" s="184">
        <v>100</v>
      </c>
      <c r="D157" s="184">
        <v>175</v>
      </c>
      <c r="E157" s="184">
        <v>7.04</v>
      </c>
      <c r="F157" s="184">
        <v>4.13</v>
      </c>
      <c r="G157" s="184">
        <v>1.33</v>
      </c>
      <c r="H157" s="184">
        <v>1.33</v>
      </c>
      <c r="I157" s="184">
        <v>1.33</v>
      </c>
      <c r="J157" s="184">
        <v>1.33</v>
      </c>
      <c r="K157" s="184">
        <v>1.33</v>
      </c>
      <c r="L157" s="184">
        <v>0.87</v>
      </c>
      <c r="M157" s="184">
        <v>0.13</v>
      </c>
      <c r="N157" s="184">
        <v>0.13</v>
      </c>
      <c r="P157" s="119">
        <f t="shared" si="2"/>
        <v>1.33</v>
      </c>
    </row>
    <row r="158" spans="2:16" x14ac:dyDescent="0.25">
      <c r="B158" s="184">
        <v>2270002039</v>
      </c>
      <c r="C158" s="184">
        <v>175</v>
      </c>
      <c r="D158" s="184">
        <v>300</v>
      </c>
      <c r="E158" s="184">
        <v>7.04</v>
      </c>
      <c r="F158" s="184">
        <v>4.13</v>
      </c>
      <c r="G158" s="184">
        <v>1.1399999999999999</v>
      </c>
      <c r="H158" s="184">
        <v>1.1399999999999999</v>
      </c>
      <c r="I158" s="184">
        <v>1.1399999999999999</v>
      </c>
      <c r="J158" s="184">
        <v>1.1399999999999999</v>
      </c>
      <c r="K158" s="184">
        <v>1.1399999999999999</v>
      </c>
      <c r="L158" s="184">
        <v>0.75</v>
      </c>
      <c r="M158" s="184">
        <v>0.11</v>
      </c>
      <c r="N158" s="184">
        <v>0.11</v>
      </c>
      <c r="P158" s="119">
        <f t="shared" si="2"/>
        <v>1.1399999999999999</v>
      </c>
    </row>
    <row r="159" spans="2:16" x14ac:dyDescent="0.25">
      <c r="B159" s="184">
        <v>2270002039</v>
      </c>
      <c r="C159" s="184">
        <v>300</v>
      </c>
      <c r="D159" s="184">
        <v>600</v>
      </c>
      <c r="E159" s="184">
        <v>7.04</v>
      </c>
      <c r="F159" s="184">
        <v>4.13</v>
      </c>
      <c r="G159" s="184">
        <v>2</v>
      </c>
      <c r="H159" s="184">
        <v>1.29</v>
      </c>
      <c r="I159" s="184">
        <v>1.29</v>
      </c>
      <c r="J159" s="184">
        <v>1.29</v>
      </c>
      <c r="K159" s="184">
        <v>1.29</v>
      </c>
      <c r="L159" s="184">
        <v>0.84</v>
      </c>
      <c r="M159" s="184">
        <v>0.13</v>
      </c>
      <c r="N159" s="184">
        <v>0.13</v>
      </c>
      <c r="P159" s="119">
        <f t="shared" si="2"/>
        <v>1.29</v>
      </c>
    </row>
    <row r="160" spans="2:16" x14ac:dyDescent="0.25">
      <c r="B160" s="184">
        <v>2270002039</v>
      </c>
      <c r="C160" s="184">
        <v>600</v>
      </c>
      <c r="D160" s="184">
        <v>750</v>
      </c>
      <c r="E160" s="184">
        <v>7.04</v>
      </c>
      <c r="F160" s="184">
        <v>4.13</v>
      </c>
      <c r="G160" s="184">
        <v>2.0299999999999998</v>
      </c>
      <c r="H160" s="184">
        <v>2.0299999999999998</v>
      </c>
      <c r="I160" s="184">
        <v>2.0299999999999998</v>
      </c>
      <c r="J160" s="184">
        <v>2.0299999999999998</v>
      </c>
      <c r="K160" s="184">
        <v>2.0299999999999998</v>
      </c>
      <c r="L160" s="184">
        <v>1.33</v>
      </c>
      <c r="M160" s="184">
        <v>0.2</v>
      </c>
      <c r="N160" s="184">
        <v>0.2</v>
      </c>
      <c r="P160" s="119">
        <f t="shared" si="2"/>
        <v>2.0299999999999998</v>
      </c>
    </row>
    <row r="161" spans="2:16" x14ac:dyDescent="0.25">
      <c r="B161" s="184">
        <v>2270002039</v>
      </c>
      <c r="C161" s="184">
        <v>750</v>
      </c>
      <c r="D161" s="184">
        <v>9999</v>
      </c>
      <c r="E161" s="184">
        <v>7.04</v>
      </c>
      <c r="F161" s="184">
        <v>4.13</v>
      </c>
      <c r="G161" s="184">
        <v>1.17</v>
      </c>
      <c r="H161" s="184">
        <v>1.17</v>
      </c>
      <c r="I161" s="184">
        <v>1.17</v>
      </c>
      <c r="J161" s="184">
        <v>1.17</v>
      </c>
      <c r="K161" s="184">
        <v>1.17</v>
      </c>
      <c r="L161" s="184">
        <v>0.76</v>
      </c>
      <c r="M161" s="184">
        <v>1.17</v>
      </c>
      <c r="N161" s="184">
        <v>0.12</v>
      </c>
      <c r="P161" s="119">
        <f t="shared" si="2"/>
        <v>1.17</v>
      </c>
    </row>
    <row r="162" spans="2:16" x14ac:dyDescent="0.25">
      <c r="B162" s="184">
        <v>2270002042</v>
      </c>
      <c r="C162" s="184">
        <v>0</v>
      </c>
      <c r="D162" s="184">
        <v>11</v>
      </c>
      <c r="E162" s="184">
        <v>5</v>
      </c>
      <c r="F162" s="184">
        <v>5</v>
      </c>
      <c r="G162" s="184">
        <v>4.1100000000000003</v>
      </c>
      <c r="H162" s="184">
        <v>4.1100000000000003</v>
      </c>
      <c r="I162" s="184">
        <v>4.1100000000000003</v>
      </c>
      <c r="J162" s="184">
        <v>4.1100000000000003</v>
      </c>
      <c r="K162" s="184">
        <v>4.1100000000000003</v>
      </c>
      <c r="L162" s="184">
        <v>4.1100000000000003</v>
      </c>
      <c r="M162" s="184">
        <v>0.41</v>
      </c>
      <c r="N162" s="184">
        <v>0.41</v>
      </c>
      <c r="P162" s="119">
        <f t="shared" si="2"/>
        <v>4.1100000000000003</v>
      </c>
    </row>
    <row r="163" spans="2:16" x14ac:dyDescent="0.25">
      <c r="B163" s="184">
        <v>2270002042</v>
      </c>
      <c r="C163" s="184">
        <v>11</v>
      </c>
      <c r="D163" s="184">
        <v>16</v>
      </c>
      <c r="E163" s="184">
        <v>5</v>
      </c>
      <c r="F163" s="184">
        <v>5</v>
      </c>
      <c r="G163" s="184">
        <v>2.16</v>
      </c>
      <c r="H163" s="184">
        <v>2.16</v>
      </c>
      <c r="I163" s="184">
        <v>2.16</v>
      </c>
      <c r="J163" s="184">
        <v>2.16</v>
      </c>
      <c r="K163" s="184">
        <v>2.16</v>
      </c>
      <c r="L163" s="184">
        <v>2.16</v>
      </c>
      <c r="M163" s="184">
        <v>0.22</v>
      </c>
      <c r="N163" s="184">
        <v>0.22</v>
      </c>
      <c r="P163" s="119">
        <f t="shared" si="2"/>
        <v>2.16</v>
      </c>
    </row>
    <row r="164" spans="2:16" x14ac:dyDescent="0.25">
      <c r="B164" s="184">
        <v>2270002042</v>
      </c>
      <c r="C164" s="184">
        <v>16</v>
      </c>
      <c r="D164" s="184">
        <v>25</v>
      </c>
      <c r="E164" s="184">
        <v>5</v>
      </c>
      <c r="F164" s="184">
        <v>5</v>
      </c>
      <c r="G164" s="184">
        <v>2.16</v>
      </c>
      <c r="H164" s="184">
        <v>2.16</v>
      </c>
      <c r="I164" s="184">
        <v>2.16</v>
      </c>
      <c r="J164" s="184">
        <v>2.16</v>
      </c>
      <c r="K164" s="184">
        <v>2.16</v>
      </c>
      <c r="L164" s="184">
        <v>2.16</v>
      </c>
      <c r="M164" s="184">
        <v>0.22</v>
      </c>
      <c r="N164" s="184">
        <v>0.22</v>
      </c>
      <c r="P164" s="119">
        <f t="shared" si="2"/>
        <v>2.16</v>
      </c>
    </row>
    <row r="165" spans="2:16" x14ac:dyDescent="0.25">
      <c r="B165" s="184">
        <v>2270002042</v>
      </c>
      <c r="C165" s="184">
        <v>25</v>
      </c>
      <c r="D165" s="184">
        <v>50</v>
      </c>
      <c r="E165" s="184">
        <v>5</v>
      </c>
      <c r="F165" s="184">
        <v>5</v>
      </c>
      <c r="G165" s="184">
        <v>1.53</v>
      </c>
      <c r="H165" s="184">
        <v>1.53</v>
      </c>
      <c r="I165" s="184">
        <v>1.53</v>
      </c>
      <c r="J165" s="184">
        <v>1.53</v>
      </c>
      <c r="K165" s="184">
        <v>1.53</v>
      </c>
      <c r="L165" s="184">
        <v>1.53</v>
      </c>
      <c r="M165" s="184">
        <v>0.15</v>
      </c>
      <c r="N165" s="184">
        <v>0.15</v>
      </c>
      <c r="P165" s="119">
        <f t="shared" si="2"/>
        <v>1.53</v>
      </c>
    </row>
    <row r="166" spans="2:16" x14ac:dyDescent="0.25">
      <c r="B166" s="184">
        <v>2270002042</v>
      </c>
      <c r="C166" s="184">
        <v>50</v>
      </c>
      <c r="D166" s="184">
        <v>75</v>
      </c>
      <c r="E166" s="184">
        <v>4.5999999999999996</v>
      </c>
      <c r="F166" s="184">
        <v>3.49</v>
      </c>
      <c r="G166" s="184">
        <v>2.37</v>
      </c>
      <c r="H166" s="184">
        <v>2.37</v>
      </c>
      <c r="I166" s="184">
        <v>2.37</v>
      </c>
      <c r="J166" s="184">
        <v>2.37</v>
      </c>
      <c r="K166" s="184">
        <v>2.37</v>
      </c>
      <c r="L166" s="184">
        <v>2.37</v>
      </c>
      <c r="M166" s="184">
        <v>0.24</v>
      </c>
      <c r="N166" s="184">
        <v>0.24</v>
      </c>
      <c r="P166" s="119">
        <f t="shared" si="2"/>
        <v>2.37</v>
      </c>
    </row>
    <row r="167" spans="2:16" x14ac:dyDescent="0.25">
      <c r="B167" s="184">
        <v>2270002042</v>
      </c>
      <c r="C167" s="184">
        <v>75</v>
      </c>
      <c r="D167" s="184">
        <v>100</v>
      </c>
      <c r="E167" s="184">
        <v>4.5999999999999996</v>
      </c>
      <c r="F167" s="184">
        <v>3.49</v>
      </c>
      <c r="G167" s="184">
        <v>2.37</v>
      </c>
      <c r="H167" s="184">
        <v>2.37</v>
      </c>
      <c r="I167" s="184">
        <v>2.37</v>
      </c>
      <c r="J167" s="184">
        <v>2.37</v>
      </c>
      <c r="K167" s="184">
        <v>2.37</v>
      </c>
      <c r="L167" s="184">
        <v>2.37</v>
      </c>
      <c r="M167" s="184">
        <v>0.24</v>
      </c>
      <c r="N167" s="184">
        <v>0.24</v>
      </c>
      <c r="P167" s="119">
        <f t="shared" si="2"/>
        <v>2.37</v>
      </c>
    </row>
    <row r="168" spans="2:16" x14ac:dyDescent="0.25">
      <c r="B168" s="184">
        <v>2270002042</v>
      </c>
      <c r="C168" s="184">
        <v>100</v>
      </c>
      <c r="D168" s="184">
        <v>175</v>
      </c>
      <c r="E168" s="184">
        <v>4.5999999999999996</v>
      </c>
      <c r="F168" s="184">
        <v>2.7</v>
      </c>
      <c r="G168" s="184">
        <v>0.87</v>
      </c>
      <c r="H168" s="184">
        <v>0.87</v>
      </c>
      <c r="I168" s="184">
        <v>0.87</v>
      </c>
      <c r="J168" s="184">
        <v>0.87</v>
      </c>
      <c r="K168" s="184">
        <v>0.87</v>
      </c>
      <c r="L168" s="184">
        <v>0.87</v>
      </c>
      <c r="M168" s="184">
        <v>0.09</v>
      </c>
      <c r="N168" s="184">
        <v>0.09</v>
      </c>
      <c r="P168" s="119">
        <f t="shared" si="2"/>
        <v>0.87</v>
      </c>
    </row>
    <row r="169" spans="2:16" x14ac:dyDescent="0.25">
      <c r="B169" s="184">
        <v>2270002042</v>
      </c>
      <c r="C169" s="184">
        <v>175</v>
      </c>
      <c r="D169" s="184">
        <v>300</v>
      </c>
      <c r="E169" s="184">
        <v>4.5999999999999996</v>
      </c>
      <c r="F169" s="184">
        <v>2.7</v>
      </c>
      <c r="G169" s="184">
        <v>0.75</v>
      </c>
      <c r="H169" s="184">
        <v>0.75</v>
      </c>
      <c r="I169" s="184">
        <v>0.75</v>
      </c>
      <c r="J169" s="184">
        <v>0.75</v>
      </c>
      <c r="K169" s="184">
        <v>0.75</v>
      </c>
      <c r="L169" s="184">
        <v>0.75</v>
      </c>
      <c r="M169" s="184">
        <v>7.0000000000000007E-2</v>
      </c>
      <c r="N169" s="184">
        <v>7.0000000000000007E-2</v>
      </c>
      <c r="P169" s="119">
        <f t="shared" si="2"/>
        <v>0.75</v>
      </c>
    </row>
    <row r="170" spans="2:16" x14ac:dyDescent="0.25">
      <c r="B170" s="184">
        <v>2270002042</v>
      </c>
      <c r="C170" s="184">
        <v>300</v>
      </c>
      <c r="D170" s="184">
        <v>600</v>
      </c>
      <c r="E170" s="184">
        <v>4.5999999999999996</v>
      </c>
      <c r="F170" s="184">
        <v>2.7</v>
      </c>
      <c r="G170" s="184">
        <v>1.31</v>
      </c>
      <c r="H170" s="184">
        <v>0.84</v>
      </c>
      <c r="I170" s="184">
        <v>0.84</v>
      </c>
      <c r="J170" s="184">
        <v>0.84</v>
      </c>
      <c r="K170" s="184">
        <v>0.84</v>
      </c>
      <c r="L170" s="184">
        <v>0.84</v>
      </c>
      <c r="M170" s="184">
        <v>0.08</v>
      </c>
      <c r="N170" s="184">
        <v>0.08</v>
      </c>
      <c r="P170" s="119">
        <f t="shared" si="2"/>
        <v>0.84</v>
      </c>
    </row>
    <row r="171" spans="2:16" x14ac:dyDescent="0.25">
      <c r="B171" s="184">
        <v>2270002042</v>
      </c>
      <c r="C171" s="184">
        <v>600</v>
      </c>
      <c r="D171" s="184">
        <v>750</v>
      </c>
      <c r="E171" s="184">
        <v>4.5999999999999996</v>
      </c>
      <c r="F171" s="184">
        <v>2.7</v>
      </c>
      <c r="G171" s="184">
        <v>1.33</v>
      </c>
      <c r="H171" s="184">
        <v>1.33</v>
      </c>
      <c r="I171" s="184">
        <v>1.33</v>
      </c>
      <c r="J171" s="184">
        <v>1.33</v>
      </c>
      <c r="K171" s="184">
        <v>1.33</v>
      </c>
      <c r="L171" s="184">
        <v>1.33</v>
      </c>
      <c r="M171" s="184">
        <v>0.13</v>
      </c>
      <c r="N171" s="184">
        <v>0.13</v>
      </c>
      <c r="P171" s="119">
        <f t="shared" si="2"/>
        <v>1.33</v>
      </c>
    </row>
    <row r="172" spans="2:16" x14ac:dyDescent="0.25">
      <c r="B172" s="184">
        <v>2270002042</v>
      </c>
      <c r="C172" s="184">
        <v>750</v>
      </c>
      <c r="D172" s="184">
        <v>9999</v>
      </c>
      <c r="E172" s="184">
        <v>4.5999999999999996</v>
      </c>
      <c r="F172" s="184">
        <v>2.7</v>
      </c>
      <c r="G172" s="184">
        <v>0.76</v>
      </c>
      <c r="H172" s="184">
        <v>0.76</v>
      </c>
      <c r="I172" s="184">
        <v>0.76</v>
      </c>
      <c r="J172" s="184">
        <v>0.76</v>
      </c>
      <c r="K172" s="184">
        <v>0.76</v>
      </c>
      <c r="L172" s="184">
        <v>0.76</v>
      </c>
      <c r="M172" s="184">
        <v>0.76</v>
      </c>
      <c r="N172" s="184">
        <v>0.08</v>
      </c>
      <c r="P172" s="119">
        <f t="shared" si="2"/>
        <v>0.76</v>
      </c>
    </row>
    <row r="173" spans="2:16" x14ac:dyDescent="0.25">
      <c r="B173" s="184">
        <v>2270002045</v>
      </c>
      <c r="C173" s="184">
        <v>0</v>
      </c>
      <c r="D173" s="184">
        <v>11</v>
      </c>
      <c r="E173" s="184">
        <v>5</v>
      </c>
      <c r="F173" s="184">
        <v>5</v>
      </c>
      <c r="G173" s="184">
        <v>4.1100000000000003</v>
      </c>
      <c r="H173" s="184">
        <v>4.1100000000000003</v>
      </c>
      <c r="I173" s="184">
        <v>4.1100000000000003</v>
      </c>
      <c r="J173" s="184">
        <v>4.1100000000000003</v>
      </c>
      <c r="K173" s="184">
        <v>4.1100000000000003</v>
      </c>
      <c r="L173" s="184">
        <v>4.1100000000000003</v>
      </c>
      <c r="M173" s="184">
        <v>0.41</v>
      </c>
      <c r="N173" s="184">
        <v>0.41</v>
      </c>
      <c r="P173" s="119">
        <f t="shared" si="2"/>
        <v>4.1100000000000003</v>
      </c>
    </row>
    <row r="174" spans="2:16" x14ac:dyDescent="0.25">
      <c r="B174" s="184">
        <v>2270002045</v>
      </c>
      <c r="C174" s="184">
        <v>11</v>
      </c>
      <c r="D174" s="184">
        <v>16</v>
      </c>
      <c r="E174" s="184">
        <v>5</v>
      </c>
      <c r="F174" s="184">
        <v>5</v>
      </c>
      <c r="G174" s="184">
        <v>2.16</v>
      </c>
      <c r="H174" s="184">
        <v>2.16</v>
      </c>
      <c r="I174" s="184">
        <v>2.16</v>
      </c>
      <c r="J174" s="184">
        <v>2.16</v>
      </c>
      <c r="K174" s="184">
        <v>2.16</v>
      </c>
      <c r="L174" s="184">
        <v>2.16</v>
      </c>
      <c r="M174" s="184">
        <v>0.22</v>
      </c>
      <c r="N174" s="184">
        <v>0.22</v>
      </c>
      <c r="P174" s="119">
        <f t="shared" si="2"/>
        <v>2.16</v>
      </c>
    </row>
    <row r="175" spans="2:16" x14ac:dyDescent="0.25">
      <c r="B175" s="184">
        <v>2270002045</v>
      </c>
      <c r="C175" s="184">
        <v>16</v>
      </c>
      <c r="D175" s="184">
        <v>25</v>
      </c>
      <c r="E175" s="184">
        <v>5</v>
      </c>
      <c r="F175" s="184">
        <v>5</v>
      </c>
      <c r="G175" s="184">
        <v>2.16</v>
      </c>
      <c r="H175" s="184">
        <v>2.16</v>
      </c>
      <c r="I175" s="184">
        <v>2.16</v>
      </c>
      <c r="J175" s="184">
        <v>2.16</v>
      </c>
      <c r="K175" s="184">
        <v>2.16</v>
      </c>
      <c r="L175" s="184">
        <v>2.16</v>
      </c>
      <c r="M175" s="184">
        <v>0.22</v>
      </c>
      <c r="N175" s="184">
        <v>0.22</v>
      </c>
      <c r="P175" s="119">
        <f t="shared" si="2"/>
        <v>2.16</v>
      </c>
    </row>
    <row r="176" spans="2:16" x14ac:dyDescent="0.25">
      <c r="B176" s="184">
        <v>2270002045</v>
      </c>
      <c r="C176" s="184">
        <v>25</v>
      </c>
      <c r="D176" s="184">
        <v>50</v>
      </c>
      <c r="E176" s="184">
        <v>5</v>
      </c>
      <c r="F176" s="184">
        <v>5</v>
      </c>
      <c r="G176" s="184">
        <v>1.53</v>
      </c>
      <c r="H176" s="184">
        <v>1.53</v>
      </c>
      <c r="I176" s="184">
        <v>1.53</v>
      </c>
      <c r="J176" s="184">
        <v>1.53</v>
      </c>
      <c r="K176" s="184">
        <v>1.53</v>
      </c>
      <c r="L176" s="184">
        <v>1.53</v>
      </c>
      <c r="M176" s="184">
        <v>0.15</v>
      </c>
      <c r="N176" s="184">
        <v>0.15</v>
      </c>
      <c r="P176" s="119">
        <f t="shared" si="2"/>
        <v>1.53</v>
      </c>
    </row>
    <row r="177" spans="2:16" x14ac:dyDescent="0.25">
      <c r="B177" s="184">
        <v>2270002045</v>
      </c>
      <c r="C177" s="184">
        <v>50</v>
      </c>
      <c r="D177" s="184">
        <v>75</v>
      </c>
      <c r="E177" s="184">
        <v>2.1</v>
      </c>
      <c r="F177" s="184">
        <v>3.49</v>
      </c>
      <c r="G177" s="184">
        <v>2.37</v>
      </c>
      <c r="H177" s="184">
        <v>2.37</v>
      </c>
      <c r="I177" s="184">
        <v>2.37</v>
      </c>
      <c r="J177" s="184">
        <v>2.37</v>
      </c>
      <c r="K177" s="184">
        <v>2.37</v>
      </c>
      <c r="L177" s="184">
        <v>2.37</v>
      </c>
      <c r="M177" s="184">
        <v>0.24</v>
      </c>
      <c r="N177" s="184">
        <v>0.24</v>
      </c>
      <c r="P177" s="119">
        <f t="shared" si="2"/>
        <v>2.37</v>
      </c>
    </row>
    <row r="178" spans="2:16" x14ac:dyDescent="0.25">
      <c r="B178" s="184">
        <v>2270002045</v>
      </c>
      <c r="C178" s="184">
        <v>75</v>
      </c>
      <c r="D178" s="184">
        <v>100</v>
      </c>
      <c r="E178" s="184">
        <v>2.1</v>
      </c>
      <c r="F178" s="184">
        <v>3.49</v>
      </c>
      <c r="G178" s="184">
        <v>2.37</v>
      </c>
      <c r="H178" s="184">
        <v>2.37</v>
      </c>
      <c r="I178" s="184">
        <v>2.37</v>
      </c>
      <c r="J178" s="184">
        <v>2.37</v>
      </c>
      <c r="K178" s="184">
        <v>2.37</v>
      </c>
      <c r="L178" s="184">
        <v>2.37</v>
      </c>
      <c r="M178" s="184">
        <v>0.24</v>
      </c>
      <c r="N178" s="184">
        <v>0.24</v>
      </c>
      <c r="P178" s="119">
        <f t="shared" si="2"/>
        <v>2.37</v>
      </c>
    </row>
    <row r="179" spans="2:16" x14ac:dyDescent="0.25">
      <c r="B179" s="184">
        <v>2270002045</v>
      </c>
      <c r="C179" s="184">
        <v>100</v>
      </c>
      <c r="D179" s="184">
        <v>175</v>
      </c>
      <c r="E179" s="184">
        <v>2.1</v>
      </c>
      <c r="F179" s="184">
        <v>2.7</v>
      </c>
      <c r="G179" s="184">
        <v>0.87</v>
      </c>
      <c r="H179" s="184">
        <v>0.87</v>
      </c>
      <c r="I179" s="184">
        <v>0.87</v>
      </c>
      <c r="J179" s="184">
        <v>0.87</v>
      </c>
      <c r="K179" s="184">
        <v>0.87</v>
      </c>
      <c r="L179" s="184">
        <v>0.87</v>
      </c>
      <c r="M179" s="184">
        <v>0.09</v>
      </c>
      <c r="N179" s="184">
        <v>0.09</v>
      </c>
      <c r="P179" s="119">
        <f t="shared" si="2"/>
        <v>0.87</v>
      </c>
    </row>
    <row r="180" spans="2:16" x14ac:dyDescent="0.25">
      <c r="B180" s="184">
        <v>2270002045</v>
      </c>
      <c r="C180" s="184">
        <v>175</v>
      </c>
      <c r="D180" s="184">
        <v>300</v>
      </c>
      <c r="E180" s="184">
        <v>2.1</v>
      </c>
      <c r="F180" s="184">
        <v>2.7</v>
      </c>
      <c r="G180" s="184">
        <v>0.75</v>
      </c>
      <c r="H180" s="184">
        <v>0.75</v>
      </c>
      <c r="I180" s="184">
        <v>0.75</v>
      </c>
      <c r="J180" s="184">
        <v>0.75</v>
      </c>
      <c r="K180" s="184">
        <v>0.75</v>
      </c>
      <c r="L180" s="184">
        <v>0.75</v>
      </c>
      <c r="M180" s="184">
        <v>7.0000000000000007E-2</v>
      </c>
      <c r="N180" s="184">
        <v>7.0000000000000007E-2</v>
      </c>
      <c r="P180" s="119">
        <f t="shared" si="2"/>
        <v>0.75</v>
      </c>
    </row>
    <row r="181" spans="2:16" x14ac:dyDescent="0.25">
      <c r="B181" s="184">
        <v>2270002045</v>
      </c>
      <c r="C181" s="184">
        <v>300</v>
      </c>
      <c r="D181" s="184">
        <v>600</v>
      </c>
      <c r="E181" s="184">
        <v>2.1</v>
      </c>
      <c r="F181" s="184">
        <v>2.7</v>
      </c>
      <c r="G181" s="184">
        <v>1.31</v>
      </c>
      <c r="H181" s="184">
        <v>0.84</v>
      </c>
      <c r="I181" s="184">
        <v>0.84</v>
      </c>
      <c r="J181" s="184">
        <v>0.84</v>
      </c>
      <c r="K181" s="184">
        <v>0.84</v>
      </c>
      <c r="L181" s="184">
        <v>0.84</v>
      </c>
      <c r="M181" s="184">
        <v>0.08</v>
      </c>
      <c r="N181" s="184">
        <v>0.08</v>
      </c>
      <c r="P181" s="119">
        <f t="shared" si="2"/>
        <v>0.84</v>
      </c>
    </row>
    <row r="182" spans="2:16" x14ac:dyDescent="0.25">
      <c r="B182" s="184">
        <v>2270002045</v>
      </c>
      <c r="C182" s="184">
        <v>600</v>
      </c>
      <c r="D182" s="184">
        <v>750</v>
      </c>
      <c r="E182" s="184">
        <v>2.1</v>
      </c>
      <c r="F182" s="184">
        <v>2.7</v>
      </c>
      <c r="G182" s="184">
        <v>1.33</v>
      </c>
      <c r="H182" s="184">
        <v>1.33</v>
      </c>
      <c r="I182" s="184">
        <v>1.33</v>
      </c>
      <c r="J182" s="184">
        <v>1.33</v>
      </c>
      <c r="K182" s="184">
        <v>1.33</v>
      </c>
      <c r="L182" s="184">
        <v>1.33</v>
      </c>
      <c r="M182" s="184">
        <v>0.13</v>
      </c>
      <c r="N182" s="184">
        <v>0.13</v>
      </c>
      <c r="P182" s="119">
        <f t="shared" si="2"/>
        <v>1.33</v>
      </c>
    </row>
    <row r="183" spans="2:16" x14ac:dyDescent="0.25">
      <c r="B183" s="184">
        <v>2270002045</v>
      </c>
      <c r="C183" s="184">
        <v>750</v>
      </c>
      <c r="D183" s="184">
        <v>9999</v>
      </c>
      <c r="E183" s="184">
        <v>2.1</v>
      </c>
      <c r="F183" s="184">
        <v>2.7</v>
      </c>
      <c r="G183" s="184">
        <v>0.76</v>
      </c>
      <c r="H183" s="184">
        <v>0.76</v>
      </c>
      <c r="I183" s="184">
        <v>0.76</v>
      </c>
      <c r="J183" s="184">
        <v>0.76</v>
      </c>
      <c r="K183" s="184">
        <v>0.76</v>
      </c>
      <c r="L183" s="184">
        <v>0.76</v>
      </c>
      <c r="M183" s="184">
        <v>0.76</v>
      </c>
      <c r="N183" s="184">
        <v>0.08</v>
      </c>
      <c r="P183" s="119">
        <f t="shared" si="2"/>
        <v>0.76</v>
      </c>
    </row>
    <row r="184" spans="2:16" x14ac:dyDescent="0.25">
      <c r="B184" s="184">
        <v>2270002048</v>
      </c>
      <c r="C184" s="184">
        <v>0</v>
      </c>
      <c r="D184" s="184">
        <v>11</v>
      </c>
      <c r="E184" s="184">
        <v>7.65</v>
      </c>
      <c r="F184" s="184">
        <v>7.65</v>
      </c>
      <c r="G184" s="184">
        <v>6.29</v>
      </c>
      <c r="H184" s="184">
        <v>6.29</v>
      </c>
      <c r="I184" s="184">
        <v>6.29</v>
      </c>
      <c r="J184" s="184">
        <v>6.29</v>
      </c>
      <c r="K184" s="184">
        <v>4.1100000000000003</v>
      </c>
      <c r="L184" s="184">
        <v>4.1100000000000003</v>
      </c>
      <c r="M184" s="184">
        <v>0.63</v>
      </c>
      <c r="N184" s="184">
        <v>0.63</v>
      </c>
      <c r="P184" s="119">
        <f t="shared" si="2"/>
        <v>5.2</v>
      </c>
    </row>
    <row r="185" spans="2:16" x14ac:dyDescent="0.25">
      <c r="B185" s="184">
        <v>2270002048</v>
      </c>
      <c r="C185" s="184">
        <v>11</v>
      </c>
      <c r="D185" s="184">
        <v>16</v>
      </c>
      <c r="E185" s="184">
        <v>7.65</v>
      </c>
      <c r="F185" s="184">
        <v>7.65</v>
      </c>
      <c r="G185" s="184">
        <v>3.31</v>
      </c>
      <c r="H185" s="184">
        <v>3.31</v>
      </c>
      <c r="I185" s="184">
        <v>3.31</v>
      </c>
      <c r="J185" s="184">
        <v>3.31</v>
      </c>
      <c r="K185" s="184">
        <v>2.16</v>
      </c>
      <c r="L185" s="184">
        <v>2.16</v>
      </c>
      <c r="M185" s="184">
        <v>0.33</v>
      </c>
      <c r="N185" s="184">
        <v>0.33</v>
      </c>
      <c r="P185" s="119">
        <f t="shared" si="2"/>
        <v>2.7350000000000003</v>
      </c>
    </row>
    <row r="186" spans="2:16" x14ac:dyDescent="0.25">
      <c r="B186" s="184">
        <v>2270002048</v>
      </c>
      <c r="C186" s="184">
        <v>16</v>
      </c>
      <c r="D186" s="184">
        <v>25</v>
      </c>
      <c r="E186" s="184">
        <v>7.65</v>
      </c>
      <c r="F186" s="184">
        <v>7.65</v>
      </c>
      <c r="G186" s="184">
        <v>3.31</v>
      </c>
      <c r="H186" s="184">
        <v>3.31</v>
      </c>
      <c r="I186" s="184">
        <v>3.31</v>
      </c>
      <c r="J186" s="184">
        <v>3.31</v>
      </c>
      <c r="K186" s="184">
        <v>2.16</v>
      </c>
      <c r="L186" s="184">
        <v>2.16</v>
      </c>
      <c r="M186" s="184">
        <v>0.33</v>
      </c>
      <c r="N186" s="184">
        <v>0.33</v>
      </c>
      <c r="P186" s="119">
        <f t="shared" si="2"/>
        <v>2.7350000000000003</v>
      </c>
    </row>
    <row r="187" spans="2:16" x14ac:dyDescent="0.25">
      <c r="B187" s="184">
        <v>2270002048</v>
      </c>
      <c r="C187" s="184">
        <v>25</v>
      </c>
      <c r="D187" s="184">
        <v>50</v>
      </c>
      <c r="E187" s="184">
        <v>7.65</v>
      </c>
      <c r="F187" s="184">
        <v>7.65</v>
      </c>
      <c r="G187" s="184">
        <v>2.34</v>
      </c>
      <c r="H187" s="184">
        <v>2.34</v>
      </c>
      <c r="I187" s="184">
        <v>2.34</v>
      </c>
      <c r="J187" s="184">
        <v>2.34</v>
      </c>
      <c r="K187" s="184">
        <v>1.53</v>
      </c>
      <c r="L187" s="184">
        <v>1.53</v>
      </c>
      <c r="M187" s="184">
        <v>0.23</v>
      </c>
      <c r="N187" s="184">
        <v>0.23</v>
      </c>
      <c r="P187" s="119">
        <f t="shared" si="2"/>
        <v>1.9350000000000001</v>
      </c>
    </row>
    <row r="188" spans="2:16" x14ac:dyDescent="0.25">
      <c r="B188" s="184">
        <v>2270002048</v>
      </c>
      <c r="C188" s="184">
        <v>50</v>
      </c>
      <c r="D188" s="184">
        <v>75</v>
      </c>
      <c r="E188" s="184">
        <v>2.91</v>
      </c>
      <c r="F188" s="184">
        <v>5.34</v>
      </c>
      <c r="G188" s="184">
        <v>3.62</v>
      </c>
      <c r="H188" s="184">
        <v>3.62</v>
      </c>
      <c r="I188" s="184">
        <v>3.62</v>
      </c>
      <c r="J188" s="184">
        <v>3.62</v>
      </c>
      <c r="K188" s="184">
        <v>2.37</v>
      </c>
      <c r="L188" s="184">
        <v>2.37</v>
      </c>
      <c r="M188" s="184">
        <v>0.36</v>
      </c>
      <c r="N188" s="184">
        <v>0.36</v>
      </c>
      <c r="P188" s="119">
        <f t="shared" si="2"/>
        <v>2.9950000000000001</v>
      </c>
    </row>
    <row r="189" spans="2:16" x14ac:dyDescent="0.25">
      <c r="B189" s="184">
        <v>2270002048</v>
      </c>
      <c r="C189" s="184">
        <v>75</v>
      </c>
      <c r="D189" s="184">
        <v>100</v>
      </c>
      <c r="E189" s="184">
        <v>2.91</v>
      </c>
      <c r="F189" s="184">
        <v>5.34</v>
      </c>
      <c r="G189" s="184">
        <v>3.62</v>
      </c>
      <c r="H189" s="184">
        <v>3.62</v>
      </c>
      <c r="I189" s="184">
        <v>3.62</v>
      </c>
      <c r="J189" s="184">
        <v>3.62</v>
      </c>
      <c r="K189" s="184">
        <v>2.37</v>
      </c>
      <c r="L189" s="184">
        <v>2.37</v>
      </c>
      <c r="M189" s="184">
        <v>0.36</v>
      </c>
      <c r="N189" s="184">
        <v>0.36</v>
      </c>
      <c r="P189" s="119">
        <f t="shared" si="2"/>
        <v>2.9950000000000001</v>
      </c>
    </row>
    <row r="190" spans="2:16" x14ac:dyDescent="0.25">
      <c r="B190" s="184">
        <v>2270002048</v>
      </c>
      <c r="C190" s="184">
        <v>100</v>
      </c>
      <c r="D190" s="184">
        <v>175</v>
      </c>
      <c r="E190" s="184">
        <v>2.91</v>
      </c>
      <c r="F190" s="184">
        <v>4.13</v>
      </c>
      <c r="G190" s="184">
        <v>1.33</v>
      </c>
      <c r="H190" s="184">
        <v>1.33</v>
      </c>
      <c r="I190" s="184">
        <v>1.33</v>
      </c>
      <c r="J190" s="184">
        <v>1.33</v>
      </c>
      <c r="K190" s="184">
        <v>1.33</v>
      </c>
      <c r="L190" s="184">
        <v>0.87</v>
      </c>
      <c r="M190" s="184">
        <v>0.13</v>
      </c>
      <c r="N190" s="184">
        <v>0.13</v>
      </c>
      <c r="P190" s="119">
        <f t="shared" si="2"/>
        <v>1.33</v>
      </c>
    </row>
    <row r="191" spans="2:16" x14ac:dyDescent="0.25">
      <c r="B191" s="184">
        <v>2270002048</v>
      </c>
      <c r="C191" s="184">
        <v>175</v>
      </c>
      <c r="D191" s="184">
        <v>300</v>
      </c>
      <c r="E191" s="184">
        <v>2.91</v>
      </c>
      <c r="F191" s="184">
        <v>4.13</v>
      </c>
      <c r="G191" s="184">
        <v>1.1399999999999999</v>
      </c>
      <c r="H191" s="184">
        <v>1.1399999999999999</v>
      </c>
      <c r="I191" s="184">
        <v>1.1399999999999999</v>
      </c>
      <c r="J191" s="184">
        <v>1.1399999999999999</v>
      </c>
      <c r="K191" s="184">
        <v>1.1399999999999999</v>
      </c>
      <c r="L191" s="184">
        <v>0.75</v>
      </c>
      <c r="M191" s="184">
        <v>0.11</v>
      </c>
      <c r="N191" s="184">
        <v>0.11</v>
      </c>
      <c r="P191" s="119">
        <f t="shared" si="2"/>
        <v>1.1399999999999999</v>
      </c>
    </row>
    <row r="192" spans="2:16" x14ac:dyDescent="0.25">
      <c r="B192" s="184">
        <v>2270002048</v>
      </c>
      <c r="C192" s="184">
        <v>300</v>
      </c>
      <c r="D192" s="184">
        <v>600</v>
      </c>
      <c r="E192" s="184">
        <v>2.91</v>
      </c>
      <c r="F192" s="184">
        <v>4.13</v>
      </c>
      <c r="G192" s="184">
        <v>2</v>
      </c>
      <c r="H192" s="184">
        <v>1.29</v>
      </c>
      <c r="I192" s="184">
        <v>1.29</v>
      </c>
      <c r="J192" s="184">
        <v>1.29</v>
      </c>
      <c r="K192" s="184">
        <v>1.29</v>
      </c>
      <c r="L192" s="184">
        <v>0.84</v>
      </c>
      <c r="M192" s="184">
        <v>0.13</v>
      </c>
      <c r="N192" s="184">
        <v>0.13</v>
      </c>
      <c r="P192" s="119">
        <f t="shared" si="2"/>
        <v>1.29</v>
      </c>
    </row>
    <row r="193" spans="2:16" x14ac:dyDescent="0.25">
      <c r="B193" s="184">
        <v>2270002048</v>
      </c>
      <c r="C193" s="184">
        <v>600</v>
      </c>
      <c r="D193" s="184">
        <v>750</v>
      </c>
      <c r="E193" s="184">
        <v>2.91</v>
      </c>
      <c r="F193" s="184">
        <v>4.13</v>
      </c>
      <c r="G193" s="184">
        <v>2.0299999999999998</v>
      </c>
      <c r="H193" s="184">
        <v>2.0299999999999998</v>
      </c>
      <c r="I193" s="184">
        <v>2.0299999999999998</v>
      </c>
      <c r="J193" s="184">
        <v>2.0299999999999998</v>
      </c>
      <c r="K193" s="184">
        <v>2.0299999999999998</v>
      </c>
      <c r="L193" s="184">
        <v>1.33</v>
      </c>
      <c r="M193" s="184">
        <v>0.2</v>
      </c>
      <c r="N193" s="184">
        <v>0.2</v>
      </c>
      <c r="P193" s="119">
        <f t="shared" si="2"/>
        <v>2.0299999999999998</v>
      </c>
    </row>
    <row r="194" spans="2:16" x14ac:dyDescent="0.25">
      <c r="B194" s="184">
        <v>2270002048</v>
      </c>
      <c r="C194" s="184">
        <v>750</v>
      </c>
      <c r="D194" s="184">
        <v>9999</v>
      </c>
      <c r="E194" s="184">
        <v>2.91</v>
      </c>
      <c r="F194" s="184">
        <v>4.13</v>
      </c>
      <c r="G194" s="184">
        <v>1.17</v>
      </c>
      <c r="H194" s="184">
        <v>1.17</v>
      </c>
      <c r="I194" s="184">
        <v>1.17</v>
      </c>
      <c r="J194" s="184">
        <v>1.17</v>
      </c>
      <c r="K194" s="184">
        <v>1.17</v>
      </c>
      <c r="L194" s="184">
        <v>0.76</v>
      </c>
      <c r="M194" s="184">
        <v>1.17</v>
      </c>
      <c r="N194" s="184">
        <v>0.12</v>
      </c>
      <c r="P194" s="119">
        <f t="shared" si="2"/>
        <v>1.17</v>
      </c>
    </row>
    <row r="195" spans="2:16" x14ac:dyDescent="0.25">
      <c r="B195" s="184">
        <v>2270002051</v>
      </c>
      <c r="C195" s="184">
        <v>0</v>
      </c>
      <c r="D195" s="184">
        <v>11</v>
      </c>
      <c r="E195" s="184">
        <v>7.65</v>
      </c>
      <c r="F195" s="184">
        <v>7.65</v>
      </c>
      <c r="G195" s="184">
        <v>6.29</v>
      </c>
      <c r="H195" s="184">
        <v>6.29</v>
      </c>
      <c r="I195" s="184">
        <v>6.29</v>
      </c>
      <c r="J195" s="184">
        <v>6.29</v>
      </c>
      <c r="K195" s="184">
        <v>4.1100000000000003</v>
      </c>
      <c r="L195" s="184">
        <v>4.1100000000000003</v>
      </c>
      <c r="M195" s="184">
        <v>0.63</v>
      </c>
      <c r="N195" s="184">
        <v>0.63</v>
      </c>
      <c r="P195" s="119">
        <f t="shared" si="2"/>
        <v>5.2</v>
      </c>
    </row>
    <row r="196" spans="2:16" x14ac:dyDescent="0.25">
      <c r="B196" s="184">
        <v>2270002051</v>
      </c>
      <c r="C196" s="184">
        <v>11</v>
      </c>
      <c r="D196" s="184">
        <v>16</v>
      </c>
      <c r="E196" s="184">
        <v>7.65</v>
      </c>
      <c r="F196" s="184">
        <v>7.65</v>
      </c>
      <c r="G196" s="184">
        <v>3.31</v>
      </c>
      <c r="H196" s="184">
        <v>3.31</v>
      </c>
      <c r="I196" s="184">
        <v>3.31</v>
      </c>
      <c r="J196" s="184">
        <v>3.31</v>
      </c>
      <c r="K196" s="184">
        <v>2.16</v>
      </c>
      <c r="L196" s="184">
        <v>2.16</v>
      </c>
      <c r="M196" s="184">
        <v>0.33</v>
      </c>
      <c r="N196" s="184">
        <v>0.33</v>
      </c>
      <c r="P196" s="119">
        <f t="shared" si="2"/>
        <v>2.7350000000000003</v>
      </c>
    </row>
    <row r="197" spans="2:16" x14ac:dyDescent="0.25">
      <c r="B197" s="184">
        <v>2270002051</v>
      </c>
      <c r="C197" s="184">
        <v>16</v>
      </c>
      <c r="D197" s="184">
        <v>25</v>
      </c>
      <c r="E197" s="184">
        <v>7.65</v>
      </c>
      <c r="F197" s="184">
        <v>7.65</v>
      </c>
      <c r="G197" s="184">
        <v>3.31</v>
      </c>
      <c r="H197" s="184">
        <v>3.31</v>
      </c>
      <c r="I197" s="184">
        <v>3.31</v>
      </c>
      <c r="J197" s="184">
        <v>3.31</v>
      </c>
      <c r="K197" s="184">
        <v>2.16</v>
      </c>
      <c r="L197" s="184">
        <v>2.16</v>
      </c>
      <c r="M197" s="184">
        <v>0.33</v>
      </c>
      <c r="N197" s="184">
        <v>0.33</v>
      </c>
      <c r="P197" s="119">
        <f t="shared" si="2"/>
        <v>2.7350000000000003</v>
      </c>
    </row>
    <row r="198" spans="2:16" x14ac:dyDescent="0.25">
      <c r="B198" s="184">
        <v>2270002051</v>
      </c>
      <c r="C198" s="184">
        <v>25</v>
      </c>
      <c r="D198" s="184">
        <v>50</v>
      </c>
      <c r="E198" s="184">
        <v>7.65</v>
      </c>
      <c r="F198" s="184">
        <v>7.65</v>
      </c>
      <c r="G198" s="184">
        <v>2.34</v>
      </c>
      <c r="H198" s="184">
        <v>2.34</v>
      </c>
      <c r="I198" s="184">
        <v>2.34</v>
      </c>
      <c r="J198" s="184">
        <v>2.34</v>
      </c>
      <c r="K198" s="184">
        <v>1.53</v>
      </c>
      <c r="L198" s="184">
        <v>1.53</v>
      </c>
      <c r="M198" s="184">
        <v>0.23</v>
      </c>
      <c r="N198" s="184">
        <v>0.23</v>
      </c>
      <c r="P198" s="119">
        <f t="shared" si="2"/>
        <v>1.9350000000000001</v>
      </c>
    </row>
    <row r="199" spans="2:16" x14ac:dyDescent="0.25">
      <c r="B199" s="184">
        <v>2270002051</v>
      </c>
      <c r="C199" s="184">
        <v>50</v>
      </c>
      <c r="D199" s="184">
        <v>75</v>
      </c>
      <c r="E199" s="184">
        <v>2.14</v>
      </c>
      <c r="F199" s="184">
        <v>5.34</v>
      </c>
      <c r="G199" s="184">
        <v>3.62</v>
      </c>
      <c r="H199" s="184">
        <v>3.62</v>
      </c>
      <c r="I199" s="184">
        <v>3.62</v>
      </c>
      <c r="J199" s="184">
        <v>3.62</v>
      </c>
      <c r="K199" s="184">
        <v>2.37</v>
      </c>
      <c r="L199" s="184">
        <v>2.37</v>
      </c>
      <c r="M199" s="184">
        <v>0.36</v>
      </c>
      <c r="N199" s="184">
        <v>0.36</v>
      </c>
      <c r="P199" s="119">
        <f t="shared" si="2"/>
        <v>2.9950000000000001</v>
      </c>
    </row>
    <row r="200" spans="2:16" x14ac:dyDescent="0.25">
      <c r="B200" s="184">
        <v>2270002051</v>
      </c>
      <c r="C200" s="184">
        <v>75</v>
      </c>
      <c r="D200" s="184">
        <v>100</v>
      </c>
      <c r="E200" s="184">
        <v>2.14</v>
      </c>
      <c r="F200" s="184">
        <v>5.34</v>
      </c>
      <c r="G200" s="184">
        <v>3.62</v>
      </c>
      <c r="H200" s="184">
        <v>3.62</v>
      </c>
      <c r="I200" s="184">
        <v>3.62</v>
      </c>
      <c r="J200" s="184">
        <v>3.62</v>
      </c>
      <c r="K200" s="184">
        <v>2.37</v>
      </c>
      <c r="L200" s="184">
        <v>2.37</v>
      </c>
      <c r="M200" s="184">
        <v>0.36</v>
      </c>
      <c r="N200" s="184">
        <v>0.36</v>
      </c>
      <c r="P200" s="119">
        <f t="shared" si="2"/>
        <v>2.9950000000000001</v>
      </c>
    </row>
    <row r="201" spans="2:16" x14ac:dyDescent="0.25">
      <c r="B201" s="184">
        <v>2270002051</v>
      </c>
      <c r="C201" s="184">
        <v>100</v>
      </c>
      <c r="D201" s="184">
        <v>175</v>
      </c>
      <c r="E201" s="184">
        <v>2.14</v>
      </c>
      <c r="F201" s="184">
        <v>4.13</v>
      </c>
      <c r="G201" s="184">
        <v>1.33</v>
      </c>
      <c r="H201" s="184">
        <v>1.33</v>
      </c>
      <c r="I201" s="184">
        <v>1.33</v>
      </c>
      <c r="J201" s="184">
        <v>1.33</v>
      </c>
      <c r="K201" s="184">
        <v>1.33</v>
      </c>
      <c r="L201" s="184">
        <v>0.87</v>
      </c>
      <c r="M201" s="184">
        <v>0.13</v>
      </c>
      <c r="N201" s="184">
        <v>0.13</v>
      </c>
      <c r="P201" s="119">
        <f t="shared" ref="P201:P264" si="3">H201*$G$2+I201*$G$3+K201*$G$4</f>
        <v>1.33</v>
      </c>
    </row>
    <row r="202" spans="2:16" x14ac:dyDescent="0.25">
      <c r="B202" s="184">
        <v>2270002051</v>
      </c>
      <c r="C202" s="184">
        <v>175</v>
      </c>
      <c r="D202" s="184">
        <v>300</v>
      </c>
      <c r="E202" s="184">
        <v>2.14</v>
      </c>
      <c r="F202" s="184">
        <v>4.13</v>
      </c>
      <c r="G202" s="184">
        <v>1.1399999999999999</v>
      </c>
      <c r="H202" s="184">
        <v>1.1399999999999999</v>
      </c>
      <c r="I202" s="184">
        <v>1.1399999999999999</v>
      </c>
      <c r="J202" s="184">
        <v>1.1399999999999999</v>
      </c>
      <c r="K202" s="184">
        <v>1.1399999999999999</v>
      </c>
      <c r="L202" s="184">
        <v>0.75</v>
      </c>
      <c r="M202" s="184">
        <v>0.11</v>
      </c>
      <c r="N202" s="184">
        <v>0.11</v>
      </c>
      <c r="P202" s="119">
        <f t="shared" si="3"/>
        <v>1.1399999999999999</v>
      </c>
    </row>
    <row r="203" spans="2:16" x14ac:dyDescent="0.25">
      <c r="B203" s="184">
        <v>2270002051</v>
      </c>
      <c r="C203" s="184">
        <v>300</v>
      </c>
      <c r="D203" s="184">
        <v>600</v>
      </c>
      <c r="E203" s="184">
        <v>2.14</v>
      </c>
      <c r="F203" s="184">
        <v>4.13</v>
      </c>
      <c r="G203" s="184">
        <v>2</v>
      </c>
      <c r="H203" s="184">
        <v>1.29</v>
      </c>
      <c r="I203" s="184">
        <v>1.29</v>
      </c>
      <c r="J203" s="184">
        <v>1.29</v>
      </c>
      <c r="K203" s="184">
        <v>1.29</v>
      </c>
      <c r="L203" s="184">
        <v>0.84</v>
      </c>
      <c r="M203" s="184">
        <v>0.13</v>
      </c>
      <c r="N203" s="184">
        <v>0.13</v>
      </c>
      <c r="P203" s="119">
        <f t="shared" si="3"/>
        <v>1.29</v>
      </c>
    </row>
    <row r="204" spans="2:16" x14ac:dyDescent="0.25">
      <c r="B204" s="184">
        <v>2270002051</v>
      </c>
      <c r="C204" s="184">
        <v>600</v>
      </c>
      <c r="D204" s="184">
        <v>750</v>
      </c>
      <c r="E204" s="184">
        <v>2.14</v>
      </c>
      <c r="F204" s="184">
        <v>4.13</v>
      </c>
      <c r="G204" s="184">
        <v>2.0299999999999998</v>
      </c>
      <c r="H204" s="184">
        <v>2.0299999999999998</v>
      </c>
      <c r="I204" s="184">
        <v>2.0299999999999998</v>
      </c>
      <c r="J204" s="184">
        <v>2.0299999999999998</v>
      </c>
      <c r="K204" s="184">
        <v>2.0299999999999998</v>
      </c>
      <c r="L204" s="184">
        <v>1.33</v>
      </c>
      <c r="M204" s="184">
        <v>0.2</v>
      </c>
      <c r="N204" s="184">
        <v>0.2</v>
      </c>
      <c r="P204" s="119">
        <f t="shared" si="3"/>
        <v>2.0299999999999998</v>
      </c>
    </row>
    <row r="205" spans="2:16" x14ac:dyDescent="0.25">
      <c r="B205" s="184">
        <v>2270002051</v>
      </c>
      <c r="C205" s="184">
        <v>750</v>
      </c>
      <c r="D205" s="184">
        <v>9999</v>
      </c>
      <c r="E205" s="184">
        <v>2.14</v>
      </c>
      <c r="F205" s="184">
        <v>4.13</v>
      </c>
      <c r="G205" s="184">
        <v>1.17</v>
      </c>
      <c r="H205" s="184">
        <v>1.17</v>
      </c>
      <c r="I205" s="184">
        <v>1.17</v>
      </c>
      <c r="J205" s="184">
        <v>1.17</v>
      </c>
      <c r="K205" s="184">
        <v>1.17</v>
      </c>
      <c r="L205" s="184">
        <v>0.76</v>
      </c>
      <c r="M205" s="184">
        <v>1.17</v>
      </c>
      <c r="N205" s="184">
        <v>0.12</v>
      </c>
      <c r="P205" s="119">
        <f t="shared" si="3"/>
        <v>1.17</v>
      </c>
    </row>
    <row r="206" spans="2:16" x14ac:dyDescent="0.25">
      <c r="B206" s="184">
        <v>2270002054</v>
      </c>
      <c r="C206" s="184">
        <v>0</v>
      </c>
      <c r="D206" s="184">
        <v>11</v>
      </c>
      <c r="E206" s="184">
        <v>5</v>
      </c>
      <c r="F206" s="184">
        <v>5</v>
      </c>
      <c r="G206" s="184">
        <v>4.1100000000000003</v>
      </c>
      <c r="H206" s="184">
        <v>4.1100000000000003</v>
      </c>
      <c r="I206" s="184">
        <v>4.1100000000000003</v>
      </c>
      <c r="J206" s="184">
        <v>4.1100000000000003</v>
      </c>
      <c r="K206" s="184">
        <v>4.1100000000000003</v>
      </c>
      <c r="L206" s="184">
        <v>4.1100000000000003</v>
      </c>
      <c r="M206" s="184">
        <v>0.41</v>
      </c>
      <c r="N206" s="184">
        <v>0.41</v>
      </c>
      <c r="P206" s="119">
        <f t="shared" si="3"/>
        <v>4.1100000000000003</v>
      </c>
    </row>
    <row r="207" spans="2:16" x14ac:dyDescent="0.25">
      <c r="B207" s="184">
        <v>2270002054</v>
      </c>
      <c r="C207" s="184">
        <v>11</v>
      </c>
      <c r="D207" s="184">
        <v>16</v>
      </c>
      <c r="E207" s="184">
        <v>5</v>
      </c>
      <c r="F207" s="184">
        <v>5</v>
      </c>
      <c r="G207" s="184">
        <v>2.16</v>
      </c>
      <c r="H207" s="184">
        <v>2.16</v>
      </c>
      <c r="I207" s="184">
        <v>2.16</v>
      </c>
      <c r="J207" s="184">
        <v>2.16</v>
      </c>
      <c r="K207" s="184">
        <v>2.16</v>
      </c>
      <c r="L207" s="184">
        <v>2.16</v>
      </c>
      <c r="M207" s="184">
        <v>0.22</v>
      </c>
      <c r="N207" s="184">
        <v>0.22</v>
      </c>
      <c r="P207" s="119">
        <f t="shared" si="3"/>
        <v>2.16</v>
      </c>
    </row>
    <row r="208" spans="2:16" x14ac:dyDescent="0.25">
      <c r="B208" s="184">
        <v>2270002054</v>
      </c>
      <c r="C208" s="184">
        <v>16</v>
      </c>
      <c r="D208" s="184">
        <v>25</v>
      </c>
      <c r="E208" s="184">
        <v>5</v>
      </c>
      <c r="F208" s="184">
        <v>5</v>
      </c>
      <c r="G208" s="184">
        <v>2.16</v>
      </c>
      <c r="H208" s="184">
        <v>2.16</v>
      </c>
      <c r="I208" s="184">
        <v>2.16</v>
      </c>
      <c r="J208" s="184">
        <v>2.16</v>
      </c>
      <c r="K208" s="184">
        <v>2.16</v>
      </c>
      <c r="L208" s="184">
        <v>2.16</v>
      </c>
      <c r="M208" s="184">
        <v>0.22</v>
      </c>
      <c r="N208" s="184">
        <v>0.22</v>
      </c>
      <c r="P208" s="119">
        <f t="shared" si="3"/>
        <v>2.16</v>
      </c>
    </row>
    <row r="209" spans="2:16" x14ac:dyDescent="0.25">
      <c r="B209" s="184">
        <v>2270002054</v>
      </c>
      <c r="C209" s="184">
        <v>25</v>
      </c>
      <c r="D209" s="184">
        <v>50</v>
      </c>
      <c r="E209" s="184">
        <v>5</v>
      </c>
      <c r="F209" s="184">
        <v>5</v>
      </c>
      <c r="G209" s="184">
        <v>1.53</v>
      </c>
      <c r="H209" s="184">
        <v>1.53</v>
      </c>
      <c r="I209" s="184">
        <v>1.53</v>
      </c>
      <c r="J209" s="184">
        <v>1.53</v>
      </c>
      <c r="K209" s="184">
        <v>1.53</v>
      </c>
      <c r="L209" s="184">
        <v>1.53</v>
      </c>
      <c r="M209" s="184">
        <v>0.15</v>
      </c>
      <c r="N209" s="184">
        <v>0.15</v>
      </c>
      <c r="P209" s="119">
        <f t="shared" si="3"/>
        <v>1.53</v>
      </c>
    </row>
    <row r="210" spans="2:16" x14ac:dyDescent="0.25">
      <c r="B210" s="184">
        <v>2270002054</v>
      </c>
      <c r="C210" s="184">
        <v>50</v>
      </c>
      <c r="D210" s="184">
        <v>75</v>
      </c>
      <c r="E210" s="184">
        <v>4.5999999999999996</v>
      </c>
      <c r="F210" s="184">
        <v>3.49</v>
      </c>
      <c r="G210" s="184">
        <v>2.37</v>
      </c>
      <c r="H210" s="184">
        <v>2.37</v>
      </c>
      <c r="I210" s="184">
        <v>2.37</v>
      </c>
      <c r="J210" s="184">
        <v>2.37</v>
      </c>
      <c r="K210" s="184">
        <v>2.37</v>
      </c>
      <c r="L210" s="184">
        <v>2.37</v>
      </c>
      <c r="M210" s="184">
        <v>0.24</v>
      </c>
      <c r="N210" s="184">
        <v>0.24</v>
      </c>
      <c r="P210" s="119">
        <f t="shared" si="3"/>
        <v>2.37</v>
      </c>
    </row>
    <row r="211" spans="2:16" x14ac:dyDescent="0.25">
      <c r="B211" s="184">
        <v>2270002054</v>
      </c>
      <c r="C211" s="184">
        <v>75</v>
      </c>
      <c r="D211" s="184">
        <v>100</v>
      </c>
      <c r="E211" s="184">
        <v>4.5999999999999996</v>
      </c>
      <c r="F211" s="184">
        <v>3.49</v>
      </c>
      <c r="G211" s="184">
        <v>2.37</v>
      </c>
      <c r="H211" s="184">
        <v>2.37</v>
      </c>
      <c r="I211" s="184">
        <v>2.37</v>
      </c>
      <c r="J211" s="184">
        <v>2.37</v>
      </c>
      <c r="K211" s="184">
        <v>2.37</v>
      </c>
      <c r="L211" s="184">
        <v>2.37</v>
      </c>
      <c r="M211" s="184">
        <v>0.24</v>
      </c>
      <c r="N211" s="184">
        <v>0.24</v>
      </c>
      <c r="P211" s="119">
        <f t="shared" si="3"/>
        <v>2.37</v>
      </c>
    </row>
    <row r="212" spans="2:16" x14ac:dyDescent="0.25">
      <c r="B212" s="184">
        <v>2270002054</v>
      </c>
      <c r="C212" s="184">
        <v>100</v>
      </c>
      <c r="D212" s="184">
        <v>175</v>
      </c>
      <c r="E212" s="184">
        <v>4.5999999999999996</v>
      </c>
      <c r="F212" s="184">
        <v>2.7</v>
      </c>
      <c r="G212" s="184">
        <v>0.87</v>
      </c>
      <c r="H212" s="184">
        <v>0.87</v>
      </c>
      <c r="I212" s="184">
        <v>0.87</v>
      </c>
      <c r="J212" s="184">
        <v>0.87</v>
      </c>
      <c r="K212" s="184">
        <v>0.87</v>
      </c>
      <c r="L212" s="184">
        <v>0.87</v>
      </c>
      <c r="M212" s="184">
        <v>0.09</v>
      </c>
      <c r="N212" s="184">
        <v>0.09</v>
      </c>
      <c r="P212" s="119">
        <f t="shared" si="3"/>
        <v>0.87</v>
      </c>
    </row>
    <row r="213" spans="2:16" x14ac:dyDescent="0.25">
      <c r="B213" s="184">
        <v>2270002054</v>
      </c>
      <c r="C213" s="184">
        <v>175</v>
      </c>
      <c r="D213" s="184">
        <v>300</v>
      </c>
      <c r="E213" s="184">
        <v>4.5999999999999996</v>
      </c>
      <c r="F213" s="184">
        <v>2.7</v>
      </c>
      <c r="G213" s="184">
        <v>0.75</v>
      </c>
      <c r="H213" s="184">
        <v>0.75</v>
      </c>
      <c r="I213" s="184">
        <v>0.75</v>
      </c>
      <c r="J213" s="184">
        <v>0.75</v>
      </c>
      <c r="K213" s="184">
        <v>0.75</v>
      </c>
      <c r="L213" s="184">
        <v>0.75</v>
      </c>
      <c r="M213" s="184">
        <v>7.0000000000000007E-2</v>
      </c>
      <c r="N213" s="184">
        <v>7.0000000000000007E-2</v>
      </c>
      <c r="P213" s="119">
        <f t="shared" si="3"/>
        <v>0.75</v>
      </c>
    </row>
    <row r="214" spans="2:16" x14ac:dyDescent="0.25">
      <c r="B214" s="184">
        <v>2270002054</v>
      </c>
      <c r="C214" s="184">
        <v>300</v>
      </c>
      <c r="D214" s="184">
        <v>600</v>
      </c>
      <c r="E214" s="184">
        <v>4.5999999999999996</v>
      </c>
      <c r="F214" s="184">
        <v>2.7</v>
      </c>
      <c r="G214" s="184">
        <v>1.31</v>
      </c>
      <c r="H214" s="184">
        <v>0.84</v>
      </c>
      <c r="I214" s="184">
        <v>0.84</v>
      </c>
      <c r="J214" s="184">
        <v>0.84</v>
      </c>
      <c r="K214" s="184">
        <v>0.84</v>
      </c>
      <c r="L214" s="184">
        <v>0.84</v>
      </c>
      <c r="M214" s="184">
        <v>0.08</v>
      </c>
      <c r="N214" s="184">
        <v>0.08</v>
      </c>
      <c r="P214" s="119">
        <f t="shared" si="3"/>
        <v>0.84</v>
      </c>
    </row>
    <row r="215" spans="2:16" x14ac:dyDescent="0.25">
      <c r="B215" s="184">
        <v>2270002054</v>
      </c>
      <c r="C215" s="184">
        <v>600</v>
      </c>
      <c r="D215" s="184">
        <v>750</v>
      </c>
      <c r="E215" s="184">
        <v>4.5999999999999996</v>
      </c>
      <c r="F215" s="184">
        <v>2.7</v>
      </c>
      <c r="G215" s="184">
        <v>1.33</v>
      </c>
      <c r="H215" s="184">
        <v>1.33</v>
      </c>
      <c r="I215" s="184">
        <v>1.33</v>
      </c>
      <c r="J215" s="184">
        <v>1.33</v>
      </c>
      <c r="K215" s="184">
        <v>1.33</v>
      </c>
      <c r="L215" s="184">
        <v>1.33</v>
      </c>
      <c r="M215" s="184">
        <v>0.13</v>
      </c>
      <c r="N215" s="184">
        <v>0.13</v>
      </c>
      <c r="P215" s="119">
        <f t="shared" si="3"/>
        <v>1.33</v>
      </c>
    </row>
    <row r="216" spans="2:16" x14ac:dyDescent="0.25">
      <c r="B216" s="184">
        <v>2270002054</v>
      </c>
      <c r="C216" s="184">
        <v>750</v>
      </c>
      <c r="D216" s="184">
        <v>9999</v>
      </c>
      <c r="E216" s="184">
        <v>4.5999999999999996</v>
      </c>
      <c r="F216" s="184">
        <v>2.7</v>
      </c>
      <c r="G216" s="184">
        <v>0.76</v>
      </c>
      <c r="H216" s="184">
        <v>0.76</v>
      </c>
      <c r="I216" s="184">
        <v>0.76</v>
      </c>
      <c r="J216" s="184">
        <v>0.76</v>
      </c>
      <c r="K216" s="184">
        <v>0.76</v>
      </c>
      <c r="L216" s="184">
        <v>0.76</v>
      </c>
      <c r="M216" s="184">
        <v>0.76</v>
      </c>
      <c r="N216" s="184">
        <v>0.08</v>
      </c>
      <c r="P216" s="119">
        <f t="shared" si="3"/>
        <v>0.76</v>
      </c>
    </row>
    <row r="217" spans="2:16" x14ac:dyDescent="0.25">
      <c r="B217" s="184">
        <v>2270002057</v>
      </c>
      <c r="C217" s="184">
        <v>0</v>
      </c>
      <c r="D217" s="184">
        <v>11</v>
      </c>
      <c r="E217" s="184">
        <v>7.65</v>
      </c>
      <c r="F217" s="184">
        <v>7.65</v>
      </c>
      <c r="G217" s="184">
        <v>6.29</v>
      </c>
      <c r="H217" s="184">
        <v>6.29</v>
      </c>
      <c r="I217" s="184">
        <v>6.29</v>
      </c>
      <c r="J217" s="184">
        <v>6.29</v>
      </c>
      <c r="K217" s="184">
        <v>4.1100000000000003</v>
      </c>
      <c r="L217" s="184">
        <v>4.1100000000000003</v>
      </c>
      <c r="M217" s="184">
        <v>0.63</v>
      </c>
      <c r="N217" s="184">
        <v>0.63</v>
      </c>
      <c r="P217" s="119">
        <f t="shared" si="3"/>
        <v>5.2</v>
      </c>
    </row>
    <row r="218" spans="2:16" x14ac:dyDescent="0.25">
      <c r="B218" s="184">
        <v>2270002057</v>
      </c>
      <c r="C218" s="184">
        <v>11</v>
      </c>
      <c r="D218" s="184">
        <v>16</v>
      </c>
      <c r="E218" s="184">
        <v>7.65</v>
      </c>
      <c r="F218" s="184">
        <v>7.65</v>
      </c>
      <c r="G218" s="184">
        <v>3.31</v>
      </c>
      <c r="H218" s="184">
        <v>3.31</v>
      </c>
      <c r="I218" s="184">
        <v>3.31</v>
      </c>
      <c r="J218" s="184">
        <v>3.31</v>
      </c>
      <c r="K218" s="184">
        <v>2.16</v>
      </c>
      <c r="L218" s="184">
        <v>2.16</v>
      </c>
      <c r="M218" s="184">
        <v>0.33</v>
      </c>
      <c r="N218" s="184">
        <v>0.33</v>
      </c>
      <c r="P218" s="119">
        <f t="shared" si="3"/>
        <v>2.7350000000000003</v>
      </c>
    </row>
    <row r="219" spans="2:16" x14ac:dyDescent="0.25">
      <c r="B219" s="184">
        <v>2270002057</v>
      </c>
      <c r="C219" s="184">
        <v>16</v>
      </c>
      <c r="D219" s="184">
        <v>25</v>
      </c>
      <c r="E219" s="184">
        <v>7.65</v>
      </c>
      <c r="F219" s="184">
        <v>7.65</v>
      </c>
      <c r="G219" s="184">
        <v>3.31</v>
      </c>
      <c r="H219" s="184">
        <v>3.31</v>
      </c>
      <c r="I219" s="184">
        <v>3.31</v>
      </c>
      <c r="J219" s="184">
        <v>3.31</v>
      </c>
      <c r="K219" s="184">
        <v>2.16</v>
      </c>
      <c r="L219" s="184">
        <v>2.16</v>
      </c>
      <c r="M219" s="184">
        <v>0.33</v>
      </c>
      <c r="N219" s="184">
        <v>0.33</v>
      </c>
      <c r="P219" s="119">
        <f t="shared" si="3"/>
        <v>2.7350000000000003</v>
      </c>
    </row>
    <row r="220" spans="2:16" x14ac:dyDescent="0.25">
      <c r="B220" s="184">
        <v>2270002057</v>
      </c>
      <c r="C220" s="184">
        <v>25</v>
      </c>
      <c r="D220" s="184">
        <v>50</v>
      </c>
      <c r="E220" s="184">
        <v>7.65</v>
      </c>
      <c r="F220" s="184">
        <v>7.65</v>
      </c>
      <c r="G220" s="184">
        <v>2.34</v>
      </c>
      <c r="H220" s="184">
        <v>2.34</v>
      </c>
      <c r="I220" s="184">
        <v>2.34</v>
      </c>
      <c r="J220" s="184">
        <v>2.34</v>
      </c>
      <c r="K220" s="184">
        <v>1.53</v>
      </c>
      <c r="L220" s="184">
        <v>1.53</v>
      </c>
      <c r="M220" s="184">
        <v>0.23</v>
      </c>
      <c r="N220" s="184">
        <v>0.23</v>
      </c>
      <c r="P220" s="119">
        <f t="shared" si="3"/>
        <v>1.9350000000000001</v>
      </c>
    </row>
    <row r="221" spans="2:16" x14ac:dyDescent="0.25">
      <c r="B221" s="184">
        <v>2270002057</v>
      </c>
      <c r="C221" s="184">
        <v>50</v>
      </c>
      <c r="D221" s="184">
        <v>75</v>
      </c>
      <c r="E221" s="184">
        <v>7.65</v>
      </c>
      <c r="F221" s="184">
        <v>5.34</v>
      </c>
      <c r="G221" s="184">
        <v>3.62</v>
      </c>
      <c r="H221" s="184">
        <v>3.62</v>
      </c>
      <c r="I221" s="184">
        <v>3.62</v>
      </c>
      <c r="J221" s="184">
        <v>3.62</v>
      </c>
      <c r="K221" s="184">
        <v>2.37</v>
      </c>
      <c r="L221" s="184">
        <v>2.37</v>
      </c>
      <c r="M221" s="184">
        <v>0.36</v>
      </c>
      <c r="N221" s="184">
        <v>0.36</v>
      </c>
      <c r="P221" s="119">
        <f t="shared" si="3"/>
        <v>2.9950000000000001</v>
      </c>
    </row>
    <row r="222" spans="2:16" x14ac:dyDescent="0.25">
      <c r="B222" s="184">
        <v>2270002057</v>
      </c>
      <c r="C222" s="184">
        <v>75</v>
      </c>
      <c r="D222" s="184">
        <v>100</v>
      </c>
      <c r="E222" s="184">
        <v>7.65</v>
      </c>
      <c r="F222" s="184">
        <v>5.34</v>
      </c>
      <c r="G222" s="184">
        <v>3.62</v>
      </c>
      <c r="H222" s="184">
        <v>3.62</v>
      </c>
      <c r="I222" s="184">
        <v>3.62</v>
      </c>
      <c r="J222" s="184">
        <v>3.62</v>
      </c>
      <c r="K222" s="184">
        <v>2.37</v>
      </c>
      <c r="L222" s="184">
        <v>2.37</v>
      </c>
      <c r="M222" s="184">
        <v>0.36</v>
      </c>
      <c r="N222" s="184">
        <v>0.36</v>
      </c>
      <c r="P222" s="119">
        <f t="shared" si="3"/>
        <v>2.9950000000000001</v>
      </c>
    </row>
    <row r="223" spans="2:16" x14ac:dyDescent="0.25">
      <c r="B223" s="184">
        <v>2270002057</v>
      </c>
      <c r="C223" s="184">
        <v>100</v>
      </c>
      <c r="D223" s="184">
        <v>175</v>
      </c>
      <c r="E223" s="184">
        <v>7.65</v>
      </c>
      <c r="F223" s="184">
        <v>4.13</v>
      </c>
      <c r="G223" s="184">
        <v>1.33</v>
      </c>
      <c r="H223" s="184">
        <v>1.33</v>
      </c>
      <c r="I223" s="184">
        <v>1.33</v>
      </c>
      <c r="J223" s="184">
        <v>1.33</v>
      </c>
      <c r="K223" s="184">
        <v>1.33</v>
      </c>
      <c r="L223" s="184">
        <v>0.87</v>
      </c>
      <c r="M223" s="184">
        <v>0.13</v>
      </c>
      <c r="N223" s="184">
        <v>0.13</v>
      </c>
      <c r="P223" s="119">
        <f t="shared" si="3"/>
        <v>1.33</v>
      </c>
    </row>
    <row r="224" spans="2:16" x14ac:dyDescent="0.25">
      <c r="B224" s="184">
        <v>2270002057</v>
      </c>
      <c r="C224" s="184">
        <v>175</v>
      </c>
      <c r="D224" s="184">
        <v>300</v>
      </c>
      <c r="E224" s="184">
        <v>7.65</v>
      </c>
      <c r="F224" s="184">
        <v>4.13</v>
      </c>
      <c r="G224" s="184">
        <v>1.1399999999999999</v>
      </c>
      <c r="H224" s="184">
        <v>1.1399999999999999</v>
      </c>
      <c r="I224" s="184">
        <v>1.1399999999999999</v>
      </c>
      <c r="J224" s="184">
        <v>1.1399999999999999</v>
      </c>
      <c r="K224" s="184">
        <v>1.1399999999999999</v>
      </c>
      <c r="L224" s="184">
        <v>0.75</v>
      </c>
      <c r="M224" s="184">
        <v>0.11</v>
      </c>
      <c r="N224" s="184">
        <v>0.11</v>
      </c>
      <c r="P224" s="119">
        <f t="shared" si="3"/>
        <v>1.1399999999999999</v>
      </c>
    </row>
    <row r="225" spans="2:16" x14ac:dyDescent="0.25">
      <c r="B225" s="184">
        <v>2270002057</v>
      </c>
      <c r="C225" s="184">
        <v>300</v>
      </c>
      <c r="D225" s="184">
        <v>600</v>
      </c>
      <c r="E225" s="184">
        <v>7.65</v>
      </c>
      <c r="F225" s="184">
        <v>4.13</v>
      </c>
      <c r="G225" s="184">
        <v>2</v>
      </c>
      <c r="H225" s="184">
        <v>1.29</v>
      </c>
      <c r="I225" s="184">
        <v>1.29</v>
      </c>
      <c r="J225" s="184">
        <v>1.29</v>
      </c>
      <c r="K225" s="184">
        <v>1.29</v>
      </c>
      <c r="L225" s="184">
        <v>0.84</v>
      </c>
      <c r="M225" s="184">
        <v>0.13</v>
      </c>
      <c r="N225" s="184">
        <v>0.13</v>
      </c>
      <c r="P225" s="119">
        <f t="shared" si="3"/>
        <v>1.29</v>
      </c>
    </row>
    <row r="226" spans="2:16" x14ac:dyDescent="0.25">
      <c r="B226" s="184">
        <v>2270002057</v>
      </c>
      <c r="C226" s="184">
        <v>600</v>
      </c>
      <c r="D226" s="184">
        <v>750</v>
      </c>
      <c r="E226" s="184">
        <v>7.65</v>
      </c>
      <c r="F226" s="184">
        <v>4.13</v>
      </c>
      <c r="G226" s="184">
        <v>2.0299999999999998</v>
      </c>
      <c r="H226" s="184">
        <v>2.0299999999999998</v>
      </c>
      <c r="I226" s="184">
        <v>2.0299999999999998</v>
      </c>
      <c r="J226" s="184">
        <v>2.0299999999999998</v>
      </c>
      <c r="K226" s="184">
        <v>2.0299999999999998</v>
      </c>
      <c r="L226" s="184">
        <v>1.33</v>
      </c>
      <c r="M226" s="184">
        <v>0.2</v>
      </c>
      <c r="N226" s="184">
        <v>0.2</v>
      </c>
      <c r="P226" s="119">
        <f t="shared" si="3"/>
        <v>2.0299999999999998</v>
      </c>
    </row>
    <row r="227" spans="2:16" x14ac:dyDescent="0.25">
      <c r="B227" s="184">
        <v>2270002057</v>
      </c>
      <c r="C227" s="184">
        <v>750</v>
      </c>
      <c r="D227" s="184">
        <v>9999</v>
      </c>
      <c r="E227" s="184">
        <v>7.65</v>
      </c>
      <c r="F227" s="184">
        <v>4.13</v>
      </c>
      <c r="G227" s="184">
        <v>1.17</v>
      </c>
      <c r="H227" s="184">
        <v>1.17</v>
      </c>
      <c r="I227" s="184">
        <v>1.17</v>
      </c>
      <c r="J227" s="184">
        <v>1.17</v>
      </c>
      <c r="K227" s="184">
        <v>1.17</v>
      </c>
      <c r="L227" s="184">
        <v>0.76</v>
      </c>
      <c r="M227" s="184">
        <v>1.17</v>
      </c>
      <c r="N227" s="184">
        <v>0.12</v>
      </c>
      <c r="P227" s="119">
        <f t="shared" si="3"/>
        <v>1.17</v>
      </c>
    </row>
    <row r="228" spans="2:16" x14ac:dyDescent="0.25">
      <c r="B228" s="184">
        <v>2270002060</v>
      </c>
      <c r="C228" s="184">
        <v>0</v>
      </c>
      <c r="D228" s="184">
        <v>11</v>
      </c>
      <c r="E228" s="184">
        <v>7.65</v>
      </c>
      <c r="F228" s="184">
        <v>7.65</v>
      </c>
      <c r="G228" s="184">
        <v>6.29</v>
      </c>
      <c r="H228" s="184">
        <v>6.29</v>
      </c>
      <c r="I228" s="184">
        <v>6.29</v>
      </c>
      <c r="J228" s="184">
        <v>6.29</v>
      </c>
      <c r="K228" s="184">
        <v>4.1100000000000003</v>
      </c>
      <c r="L228" s="184">
        <v>4.1100000000000003</v>
      </c>
      <c r="M228" s="184">
        <v>0.63</v>
      </c>
      <c r="N228" s="184">
        <v>0.63</v>
      </c>
      <c r="P228" s="119">
        <f t="shared" si="3"/>
        <v>5.2</v>
      </c>
    </row>
    <row r="229" spans="2:16" x14ac:dyDescent="0.25">
      <c r="B229" s="184">
        <v>2270002060</v>
      </c>
      <c r="C229" s="184">
        <v>11</v>
      </c>
      <c r="D229" s="184">
        <v>16</v>
      </c>
      <c r="E229" s="184">
        <v>7.65</v>
      </c>
      <c r="F229" s="184">
        <v>7.65</v>
      </c>
      <c r="G229" s="184">
        <v>3.31</v>
      </c>
      <c r="H229" s="184">
        <v>3.31</v>
      </c>
      <c r="I229" s="184">
        <v>3.31</v>
      </c>
      <c r="J229" s="184">
        <v>3.31</v>
      </c>
      <c r="K229" s="184">
        <v>2.16</v>
      </c>
      <c r="L229" s="184">
        <v>2.16</v>
      </c>
      <c r="M229" s="184">
        <v>0.33</v>
      </c>
      <c r="N229" s="184">
        <v>0.33</v>
      </c>
      <c r="P229" s="119">
        <f t="shared" si="3"/>
        <v>2.7350000000000003</v>
      </c>
    </row>
    <row r="230" spans="2:16" x14ac:dyDescent="0.25">
      <c r="B230" s="184">
        <v>2270002060</v>
      </c>
      <c r="C230" s="184">
        <v>16</v>
      </c>
      <c r="D230" s="184">
        <v>25</v>
      </c>
      <c r="E230" s="184">
        <v>7.65</v>
      </c>
      <c r="F230" s="184">
        <v>7.65</v>
      </c>
      <c r="G230" s="184">
        <v>3.31</v>
      </c>
      <c r="H230" s="184">
        <v>3.31</v>
      </c>
      <c r="I230" s="184">
        <v>3.31</v>
      </c>
      <c r="J230" s="184">
        <v>3.31</v>
      </c>
      <c r="K230" s="184">
        <v>2.16</v>
      </c>
      <c r="L230" s="184">
        <v>2.16</v>
      </c>
      <c r="M230" s="184">
        <v>0.33</v>
      </c>
      <c r="N230" s="184">
        <v>0.33</v>
      </c>
      <c r="P230" s="119">
        <f t="shared" si="3"/>
        <v>2.7350000000000003</v>
      </c>
    </row>
    <row r="231" spans="2:16" x14ac:dyDescent="0.25">
      <c r="B231" s="184">
        <v>2270002060</v>
      </c>
      <c r="C231" s="184">
        <v>25</v>
      </c>
      <c r="D231" s="184">
        <v>50</v>
      </c>
      <c r="E231" s="184">
        <v>7.65</v>
      </c>
      <c r="F231" s="184">
        <v>7.65</v>
      </c>
      <c r="G231" s="184">
        <v>2.34</v>
      </c>
      <c r="H231" s="184">
        <v>2.34</v>
      </c>
      <c r="I231" s="184">
        <v>2.34</v>
      </c>
      <c r="J231" s="184">
        <v>2.34</v>
      </c>
      <c r="K231" s="184">
        <v>1.53</v>
      </c>
      <c r="L231" s="184">
        <v>1.53</v>
      </c>
      <c r="M231" s="184">
        <v>0.23</v>
      </c>
      <c r="N231" s="184">
        <v>0.23</v>
      </c>
      <c r="P231" s="119">
        <f t="shared" si="3"/>
        <v>1.9350000000000001</v>
      </c>
    </row>
    <row r="232" spans="2:16" x14ac:dyDescent="0.25">
      <c r="B232" s="184">
        <v>2270002060</v>
      </c>
      <c r="C232" s="184">
        <v>50</v>
      </c>
      <c r="D232" s="184">
        <v>75</v>
      </c>
      <c r="E232" s="184">
        <v>3.67</v>
      </c>
      <c r="F232" s="184">
        <v>5.34</v>
      </c>
      <c r="G232" s="184">
        <v>3.62</v>
      </c>
      <c r="H232" s="184">
        <v>3.62</v>
      </c>
      <c r="I232" s="184">
        <v>3.62</v>
      </c>
      <c r="J232" s="184">
        <v>3.62</v>
      </c>
      <c r="K232" s="184">
        <v>2.37</v>
      </c>
      <c r="L232" s="184">
        <v>2.37</v>
      </c>
      <c r="M232" s="184">
        <v>0.36</v>
      </c>
      <c r="N232" s="184">
        <v>0.36</v>
      </c>
      <c r="P232" s="119">
        <f t="shared" si="3"/>
        <v>2.9950000000000001</v>
      </c>
    </row>
    <row r="233" spans="2:16" x14ac:dyDescent="0.25">
      <c r="B233" s="184">
        <v>2270002060</v>
      </c>
      <c r="C233" s="184">
        <v>75</v>
      </c>
      <c r="D233" s="184">
        <v>100</v>
      </c>
      <c r="E233" s="184">
        <v>3.67</v>
      </c>
      <c r="F233" s="184">
        <v>5.34</v>
      </c>
      <c r="G233" s="184">
        <v>3.62</v>
      </c>
      <c r="H233" s="184">
        <v>3.62</v>
      </c>
      <c r="I233" s="184">
        <v>3.62</v>
      </c>
      <c r="J233" s="184">
        <v>3.62</v>
      </c>
      <c r="K233" s="184">
        <v>2.37</v>
      </c>
      <c r="L233" s="184">
        <v>2.37</v>
      </c>
      <c r="M233" s="184">
        <v>0.36</v>
      </c>
      <c r="N233" s="184">
        <v>0.36</v>
      </c>
      <c r="P233" s="119">
        <f t="shared" si="3"/>
        <v>2.9950000000000001</v>
      </c>
    </row>
    <row r="234" spans="2:16" x14ac:dyDescent="0.25">
      <c r="B234" s="184">
        <v>2270002060</v>
      </c>
      <c r="C234" s="184">
        <v>100</v>
      </c>
      <c r="D234" s="184">
        <v>175</v>
      </c>
      <c r="E234" s="184">
        <v>3.67</v>
      </c>
      <c r="F234" s="184">
        <v>4.13</v>
      </c>
      <c r="G234" s="184">
        <v>1.33</v>
      </c>
      <c r="H234" s="184">
        <v>1.33</v>
      </c>
      <c r="I234" s="184">
        <v>1.33</v>
      </c>
      <c r="J234" s="184">
        <v>1.33</v>
      </c>
      <c r="K234" s="184">
        <v>1.33</v>
      </c>
      <c r="L234" s="184">
        <v>0.87</v>
      </c>
      <c r="M234" s="184">
        <v>0.13</v>
      </c>
      <c r="N234" s="184">
        <v>0.13</v>
      </c>
      <c r="P234" s="119">
        <f t="shared" si="3"/>
        <v>1.33</v>
      </c>
    </row>
    <row r="235" spans="2:16" x14ac:dyDescent="0.25">
      <c r="B235" s="184">
        <v>2270002060</v>
      </c>
      <c r="C235" s="184">
        <v>175</v>
      </c>
      <c r="D235" s="184">
        <v>300</v>
      </c>
      <c r="E235" s="184">
        <v>3.67</v>
      </c>
      <c r="F235" s="184">
        <v>4.13</v>
      </c>
      <c r="G235" s="184">
        <v>1.1399999999999999</v>
      </c>
      <c r="H235" s="184">
        <v>1.1399999999999999</v>
      </c>
      <c r="I235" s="184">
        <v>1.1399999999999999</v>
      </c>
      <c r="J235" s="184">
        <v>1.1399999999999999</v>
      </c>
      <c r="K235" s="184">
        <v>1.1399999999999999</v>
      </c>
      <c r="L235" s="184">
        <v>0.75</v>
      </c>
      <c r="M235" s="184">
        <v>0.11</v>
      </c>
      <c r="N235" s="184">
        <v>0.11</v>
      </c>
      <c r="P235" s="119">
        <f t="shared" si="3"/>
        <v>1.1399999999999999</v>
      </c>
    </row>
    <row r="236" spans="2:16" x14ac:dyDescent="0.25">
      <c r="B236" s="184">
        <v>2270002060</v>
      </c>
      <c r="C236" s="184">
        <v>300</v>
      </c>
      <c r="D236" s="184">
        <v>600</v>
      </c>
      <c r="E236" s="184">
        <v>3.67</v>
      </c>
      <c r="F236" s="184">
        <v>4.13</v>
      </c>
      <c r="G236" s="184">
        <v>2</v>
      </c>
      <c r="H236" s="184">
        <v>1.29</v>
      </c>
      <c r="I236" s="184">
        <v>1.29</v>
      </c>
      <c r="J236" s="184">
        <v>1.29</v>
      </c>
      <c r="K236" s="184">
        <v>1.29</v>
      </c>
      <c r="L236" s="184">
        <v>0.84</v>
      </c>
      <c r="M236" s="184">
        <v>0.13</v>
      </c>
      <c r="N236" s="184">
        <v>0.13</v>
      </c>
      <c r="P236" s="119">
        <f t="shared" si="3"/>
        <v>1.29</v>
      </c>
    </row>
    <row r="237" spans="2:16" x14ac:dyDescent="0.25">
      <c r="B237" s="184">
        <v>2270002060</v>
      </c>
      <c r="C237" s="184">
        <v>600</v>
      </c>
      <c r="D237" s="184">
        <v>750</v>
      </c>
      <c r="E237" s="184">
        <v>3.67</v>
      </c>
      <c r="F237" s="184">
        <v>4.13</v>
      </c>
      <c r="G237" s="184">
        <v>2.0299999999999998</v>
      </c>
      <c r="H237" s="184">
        <v>2.0299999999999998</v>
      </c>
      <c r="I237" s="184">
        <v>2.0299999999999998</v>
      </c>
      <c r="J237" s="184">
        <v>2.0299999999999998</v>
      </c>
      <c r="K237" s="184">
        <v>2.0299999999999998</v>
      </c>
      <c r="L237" s="184">
        <v>1.33</v>
      </c>
      <c r="M237" s="184">
        <v>0.2</v>
      </c>
      <c r="N237" s="184">
        <v>0.2</v>
      </c>
      <c r="P237" s="119">
        <f t="shared" si="3"/>
        <v>2.0299999999999998</v>
      </c>
    </row>
    <row r="238" spans="2:16" x14ac:dyDescent="0.25">
      <c r="B238" s="184">
        <v>2270002060</v>
      </c>
      <c r="C238" s="184">
        <v>750</v>
      </c>
      <c r="D238" s="184">
        <v>9999</v>
      </c>
      <c r="E238" s="184">
        <v>3.67</v>
      </c>
      <c r="F238" s="184">
        <v>4.13</v>
      </c>
      <c r="G238" s="184">
        <v>1.17</v>
      </c>
      <c r="H238" s="184">
        <v>1.17</v>
      </c>
      <c r="I238" s="184">
        <v>1.17</v>
      </c>
      <c r="J238" s="184">
        <v>1.17</v>
      </c>
      <c r="K238" s="184">
        <v>1.17</v>
      </c>
      <c r="L238" s="184">
        <v>0.76</v>
      </c>
      <c r="M238" s="184">
        <v>1.17</v>
      </c>
      <c r="N238" s="184">
        <v>0.12</v>
      </c>
      <c r="P238" s="119">
        <f t="shared" si="3"/>
        <v>1.17</v>
      </c>
    </row>
    <row r="239" spans="2:16" x14ac:dyDescent="0.25">
      <c r="B239" s="184">
        <v>2270002063</v>
      </c>
      <c r="C239" s="184">
        <v>0</v>
      </c>
      <c r="D239" s="184">
        <v>11</v>
      </c>
      <c r="E239" s="184">
        <v>7.65</v>
      </c>
      <c r="F239" s="184">
        <v>7.65</v>
      </c>
      <c r="G239" s="184">
        <v>6.29</v>
      </c>
      <c r="H239" s="184">
        <v>6.29</v>
      </c>
      <c r="I239" s="184">
        <v>6.29</v>
      </c>
      <c r="J239" s="184">
        <v>6.29</v>
      </c>
      <c r="K239" s="184">
        <v>4.1100000000000003</v>
      </c>
      <c r="L239" s="184">
        <v>4.1100000000000003</v>
      </c>
      <c r="M239" s="184">
        <v>0.63</v>
      </c>
      <c r="N239" s="184">
        <v>0.63</v>
      </c>
      <c r="P239" s="119">
        <f t="shared" si="3"/>
        <v>5.2</v>
      </c>
    </row>
    <row r="240" spans="2:16" x14ac:dyDescent="0.25">
      <c r="B240" s="184">
        <v>2270002063</v>
      </c>
      <c r="C240" s="184">
        <v>11</v>
      </c>
      <c r="D240" s="184">
        <v>16</v>
      </c>
      <c r="E240" s="184">
        <v>7.65</v>
      </c>
      <c r="F240" s="184">
        <v>7.65</v>
      </c>
      <c r="G240" s="184">
        <v>3.31</v>
      </c>
      <c r="H240" s="184">
        <v>3.31</v>
      </c>
      <c r="I240" s="184">
        <v>3.31</v>
      </c>
      <c r="J240" s="184">
        <v>3.31</v>
      </c>
      <c r="K240" s="184">
        <v>2.16</v>
      </c>
      <c r="L240" s="184">
        <v>2.16</v>
      </c>
      <c r="M240" s="184">
        <v>0.33</v>
      </c>
      <c r="N240" s="184">
        <v>0.33</v>
      </c>
      <c r="P240" s="119">
        <f t="shared" si="3"/>
        <v>2.7350000000000003</v>
      </c>
    </row>
    <row r="241" spans="2:16" x14ac:dyDescent="0.25">
      <c r="B241" s="184">
        <v>2270002063</v>
      </c>
      <c r="C241" s="184">
        <v>16</v>
      </c>
      <c r="D241" s="184">
        <v>25</v>
      </c>
      <c r="E241" s="184">
        <v>7.65</v>
      </c>
      <c r="F241" s="184">
        <v>7.65</v>
      </c>
      <c r="G241" s="184">
        <v>3.31</v>
      </c>
      <c r="H241" s="184">
        <v>3.31</v>
      </c>
      <c r="I241" s="184">
        <v>3.31</v>
      </c>
      <c r="J241" s="184">
        <v>3.31</v>
      </c>
      <c r="K241" s="184">
        <v>2.16</v>
      </c>
      <c r="L241" s="184">
        <v>2.16</v>
      </c>
      <c r="M241" s="184">
        <v>0.33</v>
      </c>
      <c r="N241" s="184">
        <v>0.33</v>
      </c>
      <c r="P241" s="119">
        <f t="shared" si="3"/>
        <v>2.7350000000000003</v>
      </c>
    </row>
    <row r="242" spans="2:16" x14ac:dyDescent="0.25">
      <c r="B242" s="184">
        <v>2270002063</v>
      </c>
      <c r="C242" s="184">
        <v>25</v>
      </c>
      <c r="D242" s="184">
        <v>50</v>
      </c>
      <c r="E242" s="184">
        <v>7.65</v>
      </c>
      <c r="F242" s="184">
        <v>7.65</v>
      </c>
      <c r="G242" s="184">
        <v>2.34</v>
      </c>
      <c r="H242" s="184">
        <v>2.34</v>
      </c>
      <c r="I242" s="184">
        <v>2.34</v>
      </c>
      <c r="J242" s="184">
        <v>2.34</v>
      </c>
      <c r="K242" s="184">
        <v>1.53</v>
      </c>
      <c r="L242" s="184">
        <v>1.53</v>
      </c>
      <c r="M242" s="184">
        <v>0.23</v>
      </c>
      <c r="N242" s="184">
        <v>0.23</v>
      </c>
      <c r="P242" s="119">
        <f t="shared" si="3"/>
        <v>1.9350000000000001</v>
      </c>
    </row>
    <row r="243" spans="2:16" x14ac:dyDescent="0.25">
      <c r="B243" s="184">
        <v>2270002063</v>
      </c>
      <c r="C243" s="184">
        <v>50</v>
      </c>
      <c r="D243" s="184">
        <v>75</v>
      </c>
      <c r="E243" s="184">
        <v>2.14</v>
      </c>
      <c r="F243" s="184">
        <v>5.34</v>
      </c>
      <c r="G243" s="184">
        <v>3.62</v>
      </c>
      <c r="H243" s="184">
        <v>3.62</v>
      </c>
      <c r="I243" s="184">
        <v>3.62</v>
      </c>
      <c r="J243" s="184">
        <v>3.62</v>
      </c>
      <c r="K243" s="184">
        <v>2.37</v>
      </c>
      <c r="L243" s="184">
        <v>2.37</v>
      </c>
      <c r="M243" s="184">
        <v>0.36</v>
      </c>
      <c r="N243" s="184">
        <v>0.36</v>
      </c>
      <c r="P243" s="119">
        <f t="shared" si="3"/>
        <v>2.9950000000000001</v>
      </c>
    </row>
    <row r="244" spans="2:16" x14ac:dyDescent="0.25">
      <c r="B244" s="184">
        <v>2270002063</v>
      </c>
      <c r="C244" s="184">
        <v>75</v>
      </c>
      <c r="D244" s="184">
        <v>100</v>
      </c>
      <c r="E244" s="184">
        <v>2.14</v>
      </c>
      <c r="F244" s="184">
        <v>5.34</v>
      </c>
      <c r="G244" s="184">
        <v>3.62</v>
      </c>
      <c r="H244" s="184">
        <v>3.62</v>
      </c>
      <c r="I244" s="184">
        <v>3.62</v>
      </c>
      <c r="J244" s="184">
        <v>3.62</v>
      </c>
      <c r="K244" s="184">
        <v>2.37</v>
      </c>
      <c r="L244" s="184">
        <v>2.37</v>
      </c>
      <c r="M244" s="184">
        <v>0.36</v>
      </c>
      <c r="N244" s="184">
        <v>0.36</v>
      </c>
      <c r="P244" s="119">
        <f t="shared" si="3"/>
        <v>2.9950000000000001</v>
      </c>
    </row>
    <row r="245" spans="2:16" x14ac:dyDescent="0.25">
      <c r="B245" s="184">
        <v>2270002063</v>
      </c>
      <c r="C245" s="184">
        <v>100</v>
      </c>
      <c r="D245" s="184">
        <v>175</v>
      </c>
      <c r="E245" s="184">
        <v>2.14</v>
      </c>
      <c r="F245" s="184">
        <v>4.13</v>
      </c>
      <c r="G245" s="184">
        <v>1.33</v>
      </c>
      <c r="H245" s="184">
        <v>1.33</v>
      </c>
      <c r="I245" s="184">
        <v>1.33</v>
      </c>
      <c r="J245" s="184">
        <v>1.33</v>
      </c>
      <c r="K245" s="184">
        <v>1.33</v>
      </c>
      <c r="L245" s="184">
        <v>0.87</v>
      </c>
      <c r="M245" s="184">
        <v>0.13</v>
      </c>
      <c r="N245" s="184">
        <v>0.13</v>
      </c>
      <c r="P245" s="119">
        <f t="shared" si="3"/>
        <v>1.33</v>
      </c>
    </row>
    <row r="246" spans="2:16" x14ac:dyDescent="0.25">
      <c r="B246" s="184">
        <v>2270002063</v>
      </c>
      <c r="C246" s="184">
        <v>175</v>
      </c>
      <c r="D246" s="184">
        <v>300</v>
      </c>
      <c r="E246" s="184">
        <v>2.14</v>
      </c>
      <c r="F246" s="184">
        <v>4.13</v>
      </c>
      <c r="G246" s="184">
        <v>1.1399999999999999</v>
      </c>
      <c r="H246" s="184">
        <v>1.1399999999999999</v>
      </c>
      <c r="I246" s="184">
        <v>1.1399999999999999</v>
      </c>
      <c r="J246" s="184">
        <v>1.1399999999999999</v>
      </c>
      <c r="K246" s="184">
        <v>1.1399999999999999</v>
      </c>
      <c r="L246" s="184">
        <v>0.75</v>
      </c>
      <c r="M246" s="184">
        <v>0.11</v>
      </c>
      <c r="N246" s="184">
        <v>0.11</v>
      </c>
      <c r="P246" s="119">
        <f t="shared" si="3"/>
        <v>1.1399999999999999</v>
      </c>
    </row>
    <row r="247" spans="2:16" x14ac:dyDescent="0.25">
      <c r="B247" s="184">
        <v>2270002063</v>
      </c>
      <c r="C247" s="184">
        <v>300</v>
      </c>
      <c r="D247" s="184">
        <v>600</v>
      </c>
      <c r="E247" s="184">
        <v>2.14</v>
      </c>
      <c r="F247" s="184">
        <v>4.13</v>
      </c>
      <c r="G247" s="184">
        <v>2</v>
      </c>
      <c r="H247" s="184">
        <v>1.29</v>
      </c>
      <c r="I247" s="184">
        <v>1.29</v>
      </c>
      <c r="J247" s="184">
        <v>1.29</v>
      </c>
      <c r="K247" s="184">
        <v>1.29</v>
      </c>
      <c r="L247" s="184">
        <v>0.84</v>
      </c>
      <c r="M247" s="184">
        <v>0.13</v>
      </c>
      <c r="N247" s="184">
        <v>0.13</v>
      </c>
      <c r="P247" s="119">
        <f t="shared" si="3"/>
        <v>1.29</v>
      </c>
    </row>
    <row r="248" spans="2:16" x14ac:dyDescent="0.25">
      <c r="B248" s="184">
        <v>2270002063</v>
      </c>
      <c r="C248" s="184">
        <v>600</v>
      </c>
      <c r="D248" s="184">
        <v>750</v>
      </c>
      <c r="E248" s="184">
        <v>2.14</v>
      </c>
      <c r="F248" s="184">
        <v>4.13</v>
      </c>
      <c r="G248" s="184">
        <v>2.0299999999999998</v>
      </c>
      <c r="H248" s="184">
        <v>2.0299999999999998</v>
      </c>
      <c r="I248" s="184">
        <v>2.0299999999999998</v>
      </c>
      <c r="J248" s="184">
        <v>2.0299999999999998</v>
      </c>
      <c r="K248" s="184">
        <v>2.0299999999999998</v>
      </c>
      <c r="L248" s="184">
        <v>1.33</v>
      </c>
      <c r="M248" s="184">
        <v>0.2</v>
      </c>
      <c r="N248" s="184">
        <v>0.2</v>
      </c>
      <c r="P248" s="119">
        <f t="shared" si="3"/>
        <v>2.0299999999999998</v>
      </c>
    </row>
    <row r="249" spans="2:16" x14ac:dyDescent="0.25">
      <c r="B249" s="184">
        <v>2270002063</v>
      </c>
      <c r="C249" s="184">
        <v>750</v>
      </c>
      <c r="D249" s="184">
        <v>9999</v>
      </c>
      <c r="E249" s="184">
        <v>2.14</v>
      </c>
      <c r="F249" s="184">
        <v>4.13</v>
      </c>
      <c r="G249" s="184">
        <v>1.17</v>
      </c>
      <c r="H249" s="184">
        <v>1.17</v>
      </c>
      <c r="I249" s="184">
        <v>1.17</v>
      </c>
      <c r="J249" s="184">
        <v>1.17</v>
      </c>
      <c r="K249" s="184">
        <v>1.17</v>
      </c>
      <c r="L249" s="184">
        <v>0.76</v>
      </c>
      <c r="M249" s="184">
        <v>1.17</v>
      </c>
      <c r="N249" s="184">
        <v>0.12</v>
      </c>
      <c r="P249" s="119">
        <f t="shared" si="3"/>
        <v>1.17</v>
      </c>
    </row>
    <row r="250" spans="2:16" x14ac:dyDescent="0.25">
      <c r="B250" s="184">
        <v>2270002066</v>
      </c>
      <c r="C250" s="184">
        <v>0</v>
      </c>
      <c r="D250" s="184">
        <v>11</v>
      </c>
      <c r="E250" s="184">
        <v>12.85</v>
      </c>
      <c r="F250" s="184">
        <v>12.85</v>
      </c>
      <c r="G250" s="184">
        <v>10.57</v>
      </c>
      <c r="H250" s="184">
        <v>10.57</v>
      </c>
      <c r="I250" s="184">
        <v>10.57</v>
      </c>
      <c r="J250" s="184">
        <v>10.57</v>
      </c>
      <c r="K250" s="184">
        <v>4.1100000000000003</v>
      </c>
      <c r="L250" s="184">
        <v>4.1100000000000003</v>
      </c>
      <c r="M250" s="184">
        <v>1.06</v>
      </c>
      <c r="N250" s="184">
        <v>1.06</v>
      </c>
      <c r="P250" s="119">
        <f t="shared" si="3"/>
        <v>7.34</v>
      </c>
    </row>
    <row r="251" spans="2:16" x14ac:dyDescent="0.25">
      <c r="B251" s="184">
        <v>2270002066</v>
      </c>
      <c r="C251" s="184">
        <v>11</v>
      </c>
      <c r="D251" s="184">
        <v>16</v>
      </c>
      <c r="E251" s="184">
        <v>12.85</v>
      </c>
      <c r="F251" s="184">
        <v>12.85</v>
      </c>
      <c r="G251" s="184">
        <v>5.55</v>
      </c>
      <c r="H251" s="184">
        <v>5.55</v>
      </c>
      <c r="I251" s="184">
        <v>5.55</v>
      </c>
      <c r="J251" s="184">
        <v>5.55</v>
      </c>
      <c r="K251" s="184">
        <v>2.16</v>
      </c>
      <c r="L251" s="184">
        <v>2.16</v>
      </c>
      <c r="M251" s="184">
        <v>0.56000000000000005</v>
      </c>
      <c r="N251" s="184">
        <v>0.56000000000000005</v>
      </c>
      <c r="P251" s="119">
        <f t="shared" si="3"/>
        <v>3.855</v>
      </c>
    </row>
    <row r="252" spans="2:16" x14ac:dyDescent="0.25">
      <c r="B252" s="184">
        <v>2270002066</v>
      </c>
      <c r="C252" s="184">
        <v>16</v>
      </c>
      <c r="D252" s="184">
        <v>25</v>
      </c>
      <c r="E252" s="184">
        <v>12.85</v>
      </c>
      <c r="F252" s="184">
        <v>12.85</v>
      </c>
      <c r="G252" s="184">
        <v>5.55</v>
      </c>
      <c r="H252" s="184">
        <v>5.55</v>
      </c>
      <c r="I252" s="184">
        <v>5.55</v>
      </c>
      <c r="J252" s="184">
        <v>5.55</v>
      </c>
      <c r="K252" s="184">
        <v>2.16</v>
      </c>
      <c r="L252" s="184">
        <v>2.16</v>
      </c>
      <c r="M252" s="184">
        <v>0.56000000000000005</v>
      </c>
      <c r="N252" s="184">
        <v>0.56000000000000005</v>
      </c>
      <c r="P252" s="119">
        <f t="shared" si="3"/>
        <v>3.855</v>
      </c>
    </row>
    <row r="253" spans="2:16" x14ac:dyDescent="0.25">
      <c r="B253" s="184">
        <v>2270002066</v>
      </c>
      <c r="C253" s="184">
        <v>25</v>
      </c>
      <c r="D253" s="184">
        <v>50</v>
      </c>
      <c r="E253" s="184">
        <v>12.85</v>
      </c>
      <c r="F253" s="184">
        <v>12.85</v>
      </c>
      <c r="G253" s="184">
        <v>3.94</v>
      </c>
      <c r="H253" s="184">
        <v>3.94</v>
      </c>
      <c r="I253" s="184">
        <v>3.94</v>
      </c>
      <c r="J253" s="184">
        <v>3.94</v>
      </c>
      <c r="K253" s="184">
        <v>1.53</v>
      </c>
      <c r="L253" s="184">
        <v>1.53</v>
      </c>
      <c r="M253" s="184">
        <v>0.39</v>
      </c>
      <c r="N253" s="184">
        <v>0.39</v>
      </c>
      <c r="P253" s="119">
        <f t="shared" si="3"/>
        <v>2.7349999999999999</v>
      </c>
    </row>
    <row r="254" spans="2:16" x14ac:dyDescent="0.25">
      <c r="B254" s="184">
        <v>2270002066</v>
      </c>
      <c r="C254" s="184">
        <v>50</v>
      </c>
      <c r="D254" s="184">
        <v>75</v>
      </c>
      <c r="E254" s="184">
        <v>8.74</v>
      </c>
      <c r="F254" s="184">
        <v>8.9700000000000006</v>
      </c>
      <c r="G254" s="184">
        <v>6.08</v>
      </c>
      <c r="H254" s="184">
        <v>6.08</v>
      </c>
      <c r="I254" s="184">
        <v>6.08</v>
      </c>
      <c r="J254" s="184">
        <v>6.08</v>
      </c>
      <c r="K254" s="184">
        <v>2.37</v>
      </c>
      <c r="L254" s="184">
        <v>2.37</v>
      </c>
      <c r="M254" s="184">
        <v>0.61</v>
      </c>
      <c r="N254" s="184">
        <v>0.61</v>
      </c>
      <c r="P254" s="119">
        <f t="shared" si="3"/>
        <v>4.2249999999999996</v>
      </c>
    </row>
    <row r="255" spans="2:16" x14ac:dyDescent="0.25">
      <c r="B255" s="184">
        <v>2270002066</v>
      </c>
      <c r="C255" s="184">
        <v>75</v>
      </c>
      <c r="D255" s="184">
        <v>100</v>
      </c>
      <c r="E255" s="184">
        <v>8.74</v>
      </c>
      <c r="F255" s="184">
        <v>8.9700000000000006</v>
      </c>
      <c r="G255" s="184">
        <v>6.08</v>
      </c>
      <c r="H255" s="184">
        <v>6.08</v>
      </c>
      <c r="I255" s="184">
        <v>6.08</v>
      </c>
      <c r="J255" s="184">
        <v>6.08</v>
      </c>
      <c r="K255" s="184">
        <v>2.37</v>
      </c>
      <c r="L255" s="184">
        <v>2.37</v>
      </c>
      <c r="M255" s="184">
        <v>0.61</v>
      </c>
      <c r="N255" s="184">
        <v>0.61</v>
      </c>
      <c r="P255" s="119">
        <f t="shared" si="3"/>
        <v>4.2249999999999996</v>
      </c>
    </row>
    <row r="256" spans="2:16" x14ac:dyDescent="0.25">
      <c r="B256" s="184">
        <v>2270002066</v>
      </c>
      <c r="C256" s="184">
        <v>100</v>
      </c>
      <c r="D256" s="184">
        <v>175</v>
      </c>
      <c r="E256" s="184">
        <v>8.74</v>
      </c>
      <c r="F256" s="184">
        <v>6.94</v>
      </c>
      <c r="G256" s="184">
        <v>2.23</v>
      </c>
      <c r="H256" s="184">
        <v>2.23</v>
      </c>
      <c r="I256" s="184">
        <v>2.23</v>
      </c>
      <c r="J256" s="184">
        <v>2.23</v>
      </c>
      <c r="K256" s="184">
        <v>2.23</v>
      </c>
      <c r="L256" s="184">
        <v>0.87</v>
      </c>
      <c r="M256" s="184">
        <v>0.22</v>
      </c>
      <c r="N256" s="184">
        <v>0.22</v>
      </c>
      <c r="P256" s="119">
        <f t="shared" si="3"/>
        <v>2.23</v>
      </c>
    </row>
    <row r="257" spans="2:16" x14ac:dyDescent="0.25">
      <c r="B257" s="184">
        <v>2270002066</v>
      </c>
      <c r="C257" s="184">
        <v>175</v>
      </c>
      <c r="D257" s="184">
        <v>300</v>
      </c>
      <c r="E257" s="184">
        <v>8.74</v>
      </c>
      <c r="F257" s="184">
        <v>6.94</v>
      </c>
      <c r="G257" s="184">
        <v>1.92</v>
      </c>
      <c r="H257" s="184">
        <v>1.92</v>
      </c>
      <c r="I257" s="184">
        <v>1.92</v>
      </c>
      <c r="J257" s="184">
        <v>1.92</v>
      </c>
      <c r="K257" s="184">
        <v>1.92</v>
      </c>
      <c r="L257" s="184">
        <v>0.75</v>
      </c>
      <c r="M257" s="184">
        <v>0.19</v>
      </c>
      <c r="N257" s="184">
        <v>0.19</v>
      </c>
      <c r="P257" s="119">
        <f t="shared" si="3"/>
        <v>1.92</v>
      </c>
    </row>
    <row r="258" spans="2:16" x14ac:dyDescent="0.25">
      <c r="B258" s="184">
        <v>2270002066</v>
      </c>
      <c r="C258" s="184">
        <v>300</v>
      </c>
      <c r="D258" s="184">
        <v>600</v>
      </c>
      <c r="E258" s="184">
        <v>8.74</v>
      </c>
      <c r="F258" s="184">
        <v>6.94</v>
      </c>
      <c r="G258" s="184">
        <v>3.36</v>
      </c>
      <c r="H258" s="184">
        <v>2.17</v>
      </c>
      <c r="I258" s="184">
        <v>2.17</v>
      </c>
      <c r="J258" s="184">
        <v>2.17</v>
      </c>
      <c r="K258" s="184">
        <v>2.17</v>
      </c>
      <c r="L258" s="184">
        <v>0.84</v>
      </c>
      <c r="M258" s="184">
        <v>0.22</v>
      </c>
      <c r="N258" s="184">
        <v>0.22</v>
      </c>
      <c r="P258" s="119">
        <f t="shared" si="3"/>
        <v>2.17</v>
      </c>
    </row>
    <row r="259" spans="2:16" x14ac:dyDescent="0.25">
      <c r="B259" s="184">
        <v>2270002066</v>
      </c>
      <c r="C259" s="184">
        <v>600</v>
      </c>
      <c r="D259" s="184">
        <v>750</v>
      </c>
      <c r="E259" s="184">
        <v>8.74</v>
      </c>
      <c r="F259" s="184">
        <v>6.94</v>
      </c>
      <c r="G259" s="184">
        <v>3.41</v>
      </c>
      <c r="H259" s="184">
        <v>3.41</v>
      </c>
      <c r="I259" s="184">
        <v>3.41</v>
      </c>
      <c r="J259" s="184">
        <v>3.41</v>
      </c>
      <c r="K259" s="184">
        <v>3.41</v>
      </c>
      <c r="L259" s="184">
        <v>1.33</v>
      </c>
      <c r="M259" s="184">
        <v>0.34</v>
      </c>
      <c r="N259" s="184">
        <v>0.34</v>
      </c>
      <c r="P259" s="119">
        <f t="shared" si="3"/>
        <v>3.41</v>
      </c>
    </row>
    <row r="260" spans="2:16" x14ac:dyDescent="0.25">
      <c r="B260" s="184">
        <v>2270002066</v>
      </c>
      <c r="C260" s="184">
        <v>750</v>
      </c>
      <c r="D260" s="184">
        <v>9999</v>
      </c>
      <c r="E260" s="184">
        <v>8.74</v>
      </c>
      <c r="F260" s="184">
        <v>6.94</v>
      </c>
      <c r="G260" s="184">
        <v>1.96</v>
      </c>
      <c r="H260" s="184">
        <v>1.96</v>
      </c>
      <c r="I260" s="184">
        <v>1.96</v>
      </c>
      <c r="J260" s="184">
        <v>1.96</v>
      </c>
      <c r="K260" s="184">
        <v>1.96</v>
      </c>
      <c r="L260" s="184">
        <v>0.76</v>
      </c>
      <c r="M260" s="184">
        <v>1.96</v>
      </c>
      <c r="N260" s="184">
        <v>0.2</v>
      </c>
      <c r="P260" s="119">
        <f t="shared" si="3"/>
        <v>1.96</v>
      </c>
    </row>
    <row r="261" spans="2:16" x14ac:dyDescent="0.25">
      <c r="B261" s="184">
        <v>2270002069</v>
      </c>
      <c r="C261" s="184">
        <v>0</v>
      </c>
      <c r="D261" s="184">
        <v>11</v>
      </c>
      <c r="E261" s="184">
        <v>7.65</v>
      </c>
      <c r="F261" s="184">
        <v>7.65</v>
      </c>
      <c r="G261" s="184">
        <v>6.29</v>
      </c>
      <c r="H261" s="184">
        <v>6.29</v>
      </c>
      <c r="I261" s="184">
        <v>6.29</v>
      </c>
      <c r="J261" s="184">
        <v>6.29</v>
      </c>
      <c r="K261" s="184">
        <v>4.1100000000000003</v>
      </c>
      <c r="L261" s="184">
        <v>4.1100000000000003</v>
      </c>
      <c r="M261" s="184">
        <v>0.63</v>
      </c>
      <c r="N261" s="184">
        <v>0.63</v>
      </c>
      <c r="P261" s="119">
        <f t="shared" si="3"/>
        <v>5.2</v>
      </c>
    </row>
    <row r="262" spans="2:16" x14ac:dyDescent="0.25">
      <c r="B262" s="184">
        <v>2270002069</v>
      </c>
      <c r="C262" s="184">
        <v>11</v>
      </c>
      <c r="D262" s="184">
        <v>16</v>
      </c>
      <c r="E262" s="184">
        <v>7.65</v>
      </c>
      <c r="F262" s="184">
        <v>7.65</v>
      </c>
      <c r="G262" s="184">
        <v>3.31</v>
      </c>
      <c r="H262" s="184">
        <v>3.31</v>
      </c>
      <c r="I262" s="184">
        <v>3.31</v>
      </c>
      <c r="J262" s="184">
        <v>3.31</v>
      </c>
      <c r="K262" s="184">
        <v>2.16</v>
      </c>
      <c r="L262" s="184">
        <v>2.16</v>
      </c>
      <c r="M262" s="184">
        <v>0.33</v>
      </c>
      <c r="N262" s="184">
        <v>0.33</v>
      </c>
      <c r="P262" s="119">
        <f t="shared" si="3"/>
        <v>2.7350000000000003</v>
      </c>
    </row>
    <row r="263" spans="2:16" x14ac:dyDescent="0.25">
      <c r="B263" s="184">
        <v>2270002069</v>
      </c>
      <c r="C263" s="184">
        <v>16</v>
      </c>
      <c r="D263" s="184">
        <v>25</v>
      </c>
      <c r="E263" s="184">
        <v>7.65</v>
      </c>
      <c r="F263" s="184">
        <v>7.65</v>
      </c>
      <c r="G263" s="184">
        <v>3.31</v>
      </c>
      <c r="H263" s="184">
        <v>3.31</v>
      </c>
      <c r="I263" s="184">
        <v>3.31</v>
      </c>
      <c r="J263" s="184">
        <v>3.31</v>
      </c>
      <c r="K263" s="184">
        <v>2.16</v>
      </c>
      <c r="L263" s="184">
        <v>2.16</v>
      </c>
      <c r="M263" s="184">
        <v>0.33</v>
      </c>
      <c r="N263" s="184">
        <v>0.33</v>
      </c>
      <c r="P263" s="119">
        <f t="shared" si="3"/>
        <v>2.7350000000000003</v>
      </c>
    </row>
    <row r="264" spans="2:16" x14ac:dyDescent="0.25">
      <c r="B264" s="184">
        <v>2270002069</v>
      </c>
      <c r="C264" s="184">
        <v>25</v>
      </c>
      <c r="D264" s="184">
        <v>50</v>
      </c>
      <c r="E264" s="184">
        <v>7.65</v>
      </c>
      <c r="F264" s="184">
        <v>7.65</v>
      </c>
      <c r="G264" s="184">
        <v>2.34</v>
      </c>
      <c r="H264" s="184">
        <v>2.34</v>
      </c>
      <c r="I264" s="184">
        <v>2.34</v>
      </c>
      <c r="J264" s="184">
        <v>2.34</v>
      </c>
      <c r="K264" s="184">
        <v>1.53</v>
      </c>
      <c r="L264" s="184">
        <v>1.53</v>
      </c>
      <c r="M264" s="184">
        <v>0.23</v>
      </c>
      <c r="N264" s="184">
        <v>0.23</v>
      </c>
      <c r="P264" s="119">
        <f t="shared" si="3"/>
        <v>1.9350000000000001</v>
      </c>
    </row>
    <row r="265" spans="2:16" x14ac:dyDescent="0.25">
      <c r="B265" s="184">
        <v>2270002069</v>
      </c>
      <c r="C265" s="184">
        <v>50</v>
      </c>
      <c r="D265" s="184">
        <v>75</v>
      </c>
      <c r="E265" s="184">
        <v>3.67</v>
      </c>
      <c r="F265" s="184">
        <v>5.34</v>
      </c>
      <c r="G265" s="184">
        <v>3.62</v>
      </c>
      <c r="H265" s="184">
        <v>3.62</v>
      </c>
      <c r="I265" s="184">
        <v>3.62</v>
      </c>
      <c r="J265" s="184">
        <v>3.62</v>
      </c>
      <c r="K265" s="184">
        <v>2.37</v>
      </c>
      <c r="L265" s="184">
        <v>2.37</v>
      </c>
      <c r="M265" s="184">
        <v>0.36</v>
      </c>
      <c r="N265" s="184">
        <v>0.36</v>
      </c>
      <c r="P265" s="119">
        <f t="shared" ref="P265:P328" si="4">H265*$G$2+I265*$G$3+K265*$G$4</f>
        <v>2.9950000000000001</v>
      </c>
    </row>
    <row r="266" spans="2:16" x14ac:dyDescent="0.25">
      <c r="B266" s="184">
        <v>2270002069</v>
      </c>
      <c r="C266" s="184">
        <v>75</v>
      </c>
      <c r="D266" s="184">
        <v>100</v>
      </c>
      <c r="E266" s="184">
        <v>3.67</v>
      </c>
      <c r="F266" s="184">
        <v>5.34</v>
      </c>
      <c r="G266" s="184">
        <v>3.62</v>
      </c>
      <c r="H266" s="184">
        <v>3.62</v>
      </c>
      <c r="I266" s="184">
        <v>3.62</v>
      </c>
      <c r="J266" s="184">
        <v>3.62</v>
      </c>
      <c r="K266" s="184">
        <v>2.37</v>
      </c>
      <c r="L266" s="184">
        <v>2.37</v>
      </c>
      <c r="M266" s="184">
        <v>0.36</v>
      </c>
      <c r="N266" s="184">
        <v>0.36</v>
      </c>
      <c r="P266" s="119">
        <f t="shared" si="4"/>
        <v>2.9950000000000001</v>
      </c>
    </row>
    <row r="267" spans="2:16" x14ac:dyDescent="0.25">
      <c r="B267" s="184">
        <v>2270002069</v>
      </c>
      <c r="C267" s="184">
        <v>100</v>
      </c>
      <c r="D267" s="184">
        <v>175</v>
      </c>
      <c r="E267" s="184">
        <v>3.67</v>
      </c>
      <c r="F267" s="184">
        <v>4.13</v>
      </c>
      <c r="G267" s="184">
        <v>1.33</v>
      </c>
      <c r="H267" s="184">
        <v>1.33</v>
      </c>
      <c r="I267" s="184">
        <v>1.33</v>
      </c>
      <c r="J267" s="184">
        <v>1.33</v>
      </c>
      <c r="K267" s="184">
        <v>1.33</v>
      </c>
      <c r="L267" s="184">
        <v>0.87</v>
      </c>
      <c r="M267" s="184">
        <v>0.13</v>
      </c>
      <c r="N267" s="184">
        <v>0.13</v>
      </c>
      <c r="P267" s="119">
        <f t="shared" si="4"/>
        <v>1.33</v>
      </c>
    </row>
    <row r="268" spans="2:16" x14ac:dyDescent="0.25">
      <c r="B268" s="184">
        <v>2270002069</v>
      </c>
      <c r="C268" s="184">
        <v>175</v>
      </c>
      <c r="D268" s="184">
        <v>300</v>
      </c>
      <c r="E268" s="184">
        <v>3.67</v>
      </c>
      <c r="F268" s="184">
        <v>4.13</v>
      </c>
      <c r="G268" s="184">
        <v>1.1399999999999999</v>
      </c>
      <c r="H268" s="184">
        <v>1.1399999999999999</v>
      </c>
      <c r="I268" s="184">
        <v>1.1399999999999999</v>
      </c>
      <c r="J268" s="184">
        <v>1.1399999999999999</v>
      </c>
      <c r="K268" s="184">
        <v>1.1399999999999999</v>
      </c>
      <c r="L268" s="184">
        <v>0.75</v>
      </c>
      <c r="M268" s="184">
        <v>0.11</v>
      </c>
      <c r="N268" s="184">
        <v>0.11</v>
      </c>
      <c r="P268" s="119">
        <f t="shared" si="4"/>
        <v>1.1399999999999999</v>
      </c>
    </row>
    <row r="269" spans="2:16" x14ac:dyDescent="0.25">
      <c r="B269" s="184">
        <v>2270002069</v>
      </c>
      <c r="C269" s="184">
        <v>300</v>
      </c>
      <c r="D269" s="184">
        <v>600</v>
      </c>
      <c r="E269" s="184">
        <v>3.67</v>
      </c>
      <c r="F269" s="184">
        <v>4.13</v>
      </c>
      <c r="G269" s="184">
        <v>2</v>
      </c>
      <c r="H269" s="184">
        <v>1.29</v>
      </c>
      <c r="I269" s="184">
        <v>1.29</v>
      </c>
      <c r="J269" s="184">
        <v>1.29</v>
      </c>
      <c r="K269" s="184">
        <v>1.29</v>
      </c>
      <c r="L269" s="184">
        <v>0.84</v>
      </c>
      <c r="M269" s="184">
        <v>0.13</v>
      </c>
      <c r="N269" s="184">
        <v>0.13</v>
      </c>
      <c r="P269" s="119">
        <f t="shared" si="4"/>
        <v>1.29</v>
      </c>
    </row>
    <row r="270" spans="2:16" x14ac:dyDescent="0.25">
      <c r="B270" s="184">
        <v>2270002069</v>
      </c>
      <c r="C270" s="184">
        <v>600</v>
      </c>
      <c r="D270" s="184">
        <v>750</v>
      </c>
      <c r="E270" s="184">
        <v>3.67</v>
      </c>
      <c r="F270" s="184">
        <v>4.13</v>
      </c>
      <c r="G270" s="184">
        <v>2.0299999999999998</v>
      </c>
      <c r="H270" s="184">
        <v>2.0299999999999998</v>
      </c>
      <c r="I270" s="184">
        <v>2.0299999999999998</v>
      </c>
      <c r="J270" s="184">
        <v>2.0299999999999998</v>
      </c>
      <c r="K270" s="184">
        <v>2.0299999999999998</v>
      </c>
      <c r="L270" s="184">
        <v>1.33</v>
      </c>
      <c r="M270" s="184">
        <v>0.2</v>
      </c>
      <c r="N270" s="184">
        <v>0.2</v>
      </c>
      <c r="P270" s="119">
        <f t="shared" si="4"/>
        <v>2.0299999999999998</v>
      </c>
    </row>
    <row r="271" spans="2:16" x14ac:dyDescent="0.25">
      <c r="B271" s="184">
        <v>2270002069</v>
      </c>
      <c r="C271" s="184">
        <v>750</v>
      </c>
      <c r="D271" s="184">
        <v>9999</v>
      </c>
      <c r="E271" s="184">
        <v>3.67</v>
      </c>
      <c r="F271" s="184">
        <v>4.13</v>
      </c>
      <c r="G271" s="184">
        <v>1.17</v>
      </c>
      <c r="H271" s="184">
        <v>1.17</v>
      </c>
      <c r="I271" s="184">
        <v>1.17</v>
      </c>
      <c r="J271" s="184">
        <v>1.17</v>
      </c>
      <c r="K271" s="184">
        <v>1.17</v>
      </c>
      <c r="L271" s="184">
        <v>0.76</v>
      </c>
      <c r="M271" s="184">
        <v>1.17</v>
      </c>
      <c r="N271" s="184">
        <v>0.12</v>
      </c>
      <c r="P271" s="119">
        <f t="shared" si="4"/>
        <v>1.17</v>
      </c>
    </row>
    <row r="272" spans="2:16" x14ac:dyDescent="0.25">
      <c r="B272" s="184">
        <v>2270002072</v>
      </c>
      <c r="C272" s="184">
        <v>0</v>
      </c>
      <c r="D272" s="184">
        <v>11</v>
      </c>
      <c r="E272" s="184">
        <v>12.85</v>
      </c>
      <c r="F272" s="184">
        <v>12.85</v>
      </c>
      <c r="G272" s="184">
        <v>10.57</v>
      </c>
      <c r="H272" s="184">
        <v>10.57</v>
      </c>
      <c r="I272" s="184">
        <v>10.57</v>
      </c>
      <c r="J272" s="184">
        <v>10.57</v>
      </c>
      <c r="K272" s="184">
        <v>4.1100000000000003</v>
      </c>
      <c r="L272" s="184">
        <v>4.1100000000000003</v>
      </c>
      <c r="M272" s="184">
        <v>1.06</v>
      </c>
      <c r="N272" s="184">
        <v>1.06</v>
      </c>
      <c r="P272" s="119">
        <f t="shared" si="4"/>
        <v>7.34</v>
      </c>
    </row>
    <row r="273" spans="2:16" x14ac:dyDescent="0.25">
      <c r="B273" s="184">
        <v>2270002072</v>
      </c>
      <c r="C273" s="184">
        <v>11</v>
      </c>
      <c r="D273" s="184">
        <v>16</v>
      </c>
      <c r="E273" s="184">
        <v>12.85</v>
      </c>
      <c r="F273" s="184">
        <v>12.85</v>
      </c>
      <c r="G273" s="184">
        <v>5.55</v>
      </c>
      <c r="H273" s="184">
        <v>5.55</v>
      </c>
      <c r="I273" s="184">
        <v>5.55</v>
      </c>
      <c r="J273" s="184">
        <v>5.55</v>
      </c>
      <c r="K273" s="184">
        <v>2.16</v>
      </c>
      <c r="L273" s="184">
        <v>2.16</v>
      </c>
      <c r="M273" s="184">
        <v>0.56000000000000005</v>
      </c>
      <c r="N273" s="184">
        <v>0.56000000000000005</v>
      </c>
      <c r="P273" s="119">
        <f t="shared" si="4"/>
        <v>3.855</v>
      </c>
    </row>
    <row r="274" spans="2:16" x14ac:dyDescent="0.25">
      <c r="B274" s="184">
        <v>2270002072</v>
      </c>
      <c r="C274" s="184">
        <v>16</v>
      </c>
      <c r="D274" s="184">
        <v>25</v>
      </c>
      <c r="E274" s="184">
        <v>12.85</v>
      </c>
      <c r="F274" s="184">
        <v>12.85</v>
      </c>
      <c r="G274" s="184">
        <v>5.55</v>
      </c>
      <c r="H274" s="184">
        <v>5.55</v>
      </c>
      <c r="I274" s="184">
        <v>5.55</v>
      </c>
      <c r="J274" s="184">
        <v>5.55</v>
      </c>
      <c r="K274" s="184">
        <v>2.16</v>
      </c>
      <c r="L274" s="184">
        <v>2.16</v>
      </c>
      <c r="M274" s="184">
        <v>0.56000000000000005</v>
      </c>
      <c r="N274" s="184">
        <v>0.56000000000000005</v>
      </c>
      <c r="P274" s="119">
        <f t="shared" si="4"/>
        <v>3.855</v>
      </c>
    </row>
    <row r="275" spans="2:16" x14ac:dyDescent="0.25">
      <c r="B275" s="184">
        <v>2270002072</v>
      </c>
      <c r="C275" s="184">
        <v>25</v>
      </c>
      <c r="D275" s="184">
        <v>50</v>
      </c>
      <c r="E275" s="184">
        <v>12.85</v>
      </c>
      <c r="F275" s="184">
        <v>12.85</v>
      </c>
      <c r="G275" s="184">
        <v>3.94</v>
      </c>
      <c r="H275" s="184">
        <v>3.94</v>
      </c>
      <c r="I275" s="184">
        <v>3.94</v>
      </c>
      <c r="J275" s="184">
        <v>3.94</v>
      </c>
      <c r="K275" s="184">
        <v>1.53</v>
      </c>
      <c r="L275" s="184">
        <v>1.53</v>
      </c>
      <c r="M275" s="184">
        <v>0.39</v>
      </c>
      <c r="N275" s="184">
        <v>0.39</v>
      </c>
      <c r="P275" s="119">
        <f t="shared" si="4"/>
        <v>2.7349999999999999</v>
      </c>
    </row>
    <row r="276" spans="2:16" x14ac:dyDescent="0.25">
      <c r="B276" s="184">
        <v>2270002072</v>
      </c>
      <c r="C276" s="184">
        <v>50</v>
      </c>
      <c r="D276" s="184">
        <v>75</v>
      </c>
      <c r="E276" s="184">
        <v>11.57</v>
      </c>
      <c r="F276" s="184">
        <v>8.9700000000000006</v>
      </c>
      <c r="G276" s="184">
        <v>6.08</v>
      </c>
      <c r="H276" s="184">
        <v>6.08</v>
      </c>
      <c r="I276" s="184">
        <v>6.08</v>
      </c>
      <c r="J276" s="184">
        <v>6.08</v>
      </c>
      <c r="K276" s="184">
        <v>2.37</v>
      </c>
      <c r="L276" s="184">
        <v>2.37</v>
      </c>
      <c r="M276" s="184">
        <v>0.61</v>
      </c>
      <c r="N276" s="184">
        <v>0.61</v>
      </c>
      <c r="P276" s="119">
        <f t="shared" si="4"/>
        <v>4.2249999999999996</v>
      </c>
    </row>
    <row r="277" spans="2:16" x14ac:dyDescent="0.25">
      <c r="B277" s="184">
        <v>2270002072</v>
      </c>
      <c r="C277" s="184">
        <v>75</v>
      </c>
      <c r="D277" s="184">
        <v>100</v>
      </c>
      <c r="E277" s="184">
        <v>11.57</v>
      </c>
      <c r="F277" s="184">
        <v>8.9700000000000006</v>
      </c>
      <c r="G277" s="184">
        <v>6.08</v>
      </c>
      <c r="H277" s="184">
        <v>6.08</v>
      </c>
      <c r="I277" s="184">
        <v>6.08</v>
      </c>
      <c r="J277" s="184">
        <v>6.08</v>
      </c>
      <c r="K277" s="184">
        <v>2.37</v>
      </c>
      <c r="L277" s="184">
        <v>2.37</v>
      </c>
      <c r="M277" s="184">
        <v>0.61</v>
      </c>
      <c r="N277" s="184">
        <v>0.61</v>
      </c>
      <c r="P277" s="119">
        <f t="shared" si="4"/>
        <v>4.2249999999999996</v>
      </c>
    </row>
    <row r="278" spans="2:16" x14ac:dyDescent="0.25">
      <c r="B278" s="184">
        <v>2270002072</v>
      </c>
      <c r="C278" s="184">
        <v>100</v>
      </c>
      <c r="D278" s="184">
        <v>175</v>
      </c>
      <c r="E278" s="184">
        <v>11.57</v>
      </c>
      <c r="F278" s="184">
        <v>6.94</v>
      </c>
      <c r="G278" s="184">
        <v>2.23</v>
      </c>
      <c r="H278" s="184">
        <v>2.23</v>
      </c>
      <c r="I278" s="184">
        <v>2.23</v>
      </c>
      <c r="J278" s="184">
        <v>2.23</v>
      </c>
      <c r="K278" s="184">
        <v>2.23</v>
      </c>
      <c r="L278" s="184">
        <v>0.87</v>
      </c>
      <c r="M278" s="184">
        <v>0.22</v>
      </c>
      <c r="N278" s="184">
        <v>0.22</v>
      </c>
      <c r="P278" s="119">
        <f t="shared" si="4"/>
        <v>2.23</v>
      </c>
    </row>
    <row r="279" spans="2:16" x14ac:dyDescent="0.25">
      <c r="B279" s="184">
        <v>2270002072</v>
      </c>
      <c r="C279" s="184">
        <v>175</v>
      </c>
      <c r="D279" s="184">
        <v>300</v>
      </c>
      <c r="E279" s="184">
        <v>11.57</v>
      </c>
      <c r="F279" s="184">
        <v>6.94</v>
      </c>
      <c r="G279" s="184">
        <v>1.92</v>
      </c>
      <c r="H279" s="184">
        <v>1.92</v>
      </c>
      <c r="I279" s="184">
        <v>1.92</v>
      </c>
      <c r="J279" s="184">
        <v>1.92</v>
      </c>
      <c r="K279" s="184">
        <v>1.92</v>
      </c>
      <c r="L279" s="184">
        <v>0.75</v>
      </c>
      <c r="M279" s="184">
        <v>0.19</v>
      </c>
      <c r="N279" s="184">
        <v>0.19</v>
      </c>
      <c r="P279" s="119">
        <f t="shared" si="4"/>
        <v>1.92</v>
      </c>
    </row>
    <row r="280" spans="2:16" x14ac:dyDescent="0.25">
      <c r="B280" s="184">
        <v>2270002072</v>
      </c>
      <c r="C280" s="184">
        <v>300</v>
      </c>
      <c r="D280" s="184">
        <v>600</v>
      </c>
      <c r="E280" s="184">
        <v>11.57</v>
      </c>
      <c r="F280" s="184">
        <v>6.94</v>
      </c>
      <c r="G280" s="184">
        <v>3.36</v>
      </c>
      <c r="H280" s="184">
        <v>2.17</v>
      </c>
      <c r="I280" s="184">
        <v>2.17</v>
      </c>
      <c r="J280" s="184">
        <v>2.17</v>
      </c>
      <c r="K280" s="184">
        <v>2.17</v>
      </c>
      <c r="L280" s="184">
        <v>0.84</v>
      </c>
      <c r="M280" s="184">
        <v>0.22</v>
      </c>
      <c r="N280" s="184">
        <v>0.22</v>
      </c>
      <c r="P280" s="119">
        <f t="shared" si="4"/>
        <v>2.17</v>
      </c>
    </row>
    <row r="281" spans="2:16" x14ac:dyDescent="0.25">
      <c r="B281" s="184">
        <v>2270002072</v>
      </c>
      <c r="C281" s="184">
        <v>600</v>
      </c>
      <c r="D281" s="184">
        <v>750</v>
      </c>
      <c r="E281" s="184">
        <v>11.57</v>
      </c>
      <c r="F281" s="184">
        <v>6.94</v>
      </c>
      <c r="G281" s="184">
        <v>3.41</v>
      </c>
      <c r="H281" s="184">
        <v>3.41</v>
      </c>
      <c r="I281" s="184">
        <v>3.41</v>
      </c>
      <c r="J281" s="184">
        <v>3.41</v>
      </c>
      <c r="K281" s="184">
        <v>3.41</v>
      </c>
      <c r="L281" s="184">
        <v>1.33</v>
      </c>
      <c r="M281" s="184">
        <v>0.34</v>
      </c>
      <c r="N281" s="184">
        <v>0.34</v>
      </c>
      <c r="P281" s="119">
        <f t="shared" si="4"/>
        <v>3.41</v>
      </c>
    </row>
    <row r="282" spans="2:16" x14ac:dyDescent="0.25">
      <c r="B282" s="184">
        <v>2270002072</v>
      </c>
      <c r="C282" s="184">
        <v>750</v>
      </c>
      <c r="D282" s="184">
        <v>9999</v>
      </c>
      <c r="E282" s="184">
        <v>11.57</v>
      </c>
      <c r="F282" s="184">
        <v>6.94</v>
      </c>
      <c r="G282" s="184">
        <v>1.96</v>
      </c>
      <c r="H282" s="184">
        <v>1.96</v>
      </c>
      <c r="I282" s="184">
        <v>1.96</v>
      </c>
      <c r="J282" s="184">
        <v>1.96</v>
      </c>
      <c r="K282" s="184">
        <v>1.96</v>
      </c>
      <c r="L282" s="184">
        <v>0.76</v>
      </c>
      <c r="M282" s="184">
        <v>1.96</v>
      </c>
      <c r="N282" s="184">
        <v>0.2</v>
      </c>
      <c r="P282" s="119">
        <f t="shared" si="4"/>
        <v>1.96</v>
      </c>
    </row>
    <row r="283" spans="2:16" x14ac:dyDescent="0.25">
      <c r="B283" s="184">
        <v>2270002075</v>
      </c>
      <c r="C283" s="184">
        <v>0</v>
      </c>
      <c r="D283" s="184">
        <v>11</v>
      </c>
      <c r="E283" s="184">
        <v>7.65</v>
      </c>
      <c r="F283" s="184">
        <v>7.65</v>
      </c>
      <c r="G283" s="184">
        <v>6.29</v>
      </c>
      <c r="H283" s="184">
        <v>6.29</v>
      </c>
      <c r="I283" s="184">
        <v>6.29</v>
      </c>
      <c r="J283" s="184">
        <v>6.29</v>
      </c>
      <c r="K283" s="184">
        <v>4.1100000000000003</v>
      </c>
      <c r="L283" s="184">
        <v>4.1100000000000003</v>
      </c>
      <c r="M283" s="184">
        <v>0.63</v>
      </c>
      <c r="N283" s="184">
        <v>0.63</v>
      </c>
      <c r="P283" s="119">
        <f t="shared" si="4"/>
        <v>5.2</v>
      </c>
    </row>
    <row r="284" spans="2:16" x14ac:dyDescent="0.25">
      <c r="B284" s="184">
        <v>2270002075</v>
      </c>
      <c r="C284" s="184">
        <v>11</v>
      </c>
      <c r="D284" s="184">
        <v>16</v>
      </c>
      <c r="E284" s="184">
        <v>7.65</v>
      </c>
      <c r="F284" s="184">
        <v>7.65</v>
      </c>
      <c r="G284" s="184">
        <v>3.31</v>
      </c>
      <c r="H284" s="184">
        <v>3.31</v>
      </c>
      <c r="I284" s="184">
        <v>3.31</v>
      </c>
      <c r="J284" s="184">
        <v>3.31</v>
      </c>
      <c r="K284" s="184">
        <v>2.16</v>
      </c>
      <c r="L284" s="184">
        <v>2.16</v>
      </c>
      <c r="M284" s="184">
        <v>0.33</v>
      </c>
      <c r="N284" s="184">
        <v>0.33</v>
      </c>
      <c r="P284" s="119">
        <f t="shared" si="4"/>
        <v>2.7350000000000003</v>
      </c>
    </row>
    <row r="285" spans="2:16" x14ac:dyDescent="0.25">
      <c r="B285" s="184">
        <v>2270002075</v>
      </c>
      <c r="C285" s="184">
        <v>16</v>
      </c>
      <c r="D285" s="184">
        <v>25</v>
      </c>
      <c r="E285" s="184">
        <v>7.65</v>
      </c>
      <c r="F285" s="184">
        <v>7.65</v>
      </c>
      <c r="G285" s="184">
        <v>3.31</v>
      </c>
      <c r="H285" s="184">
        <v>3.31</v>
      </c>
      <c r="I285" s="184">
        <v>3.31</v>
      </c>
      <c r="J285" s="184">
        <v>3.31</v>
      </c>
      <c r="K285" s="184">
        <v>2.16</v>
      </c>
      <c r="L285" s="184">
        <v>2.16</v>
      </c>
      <c r="M285" s="184">
        <v>0.33</v>
      </c>
      <c r="N285" s="184">
        <v>0.33</v>
      </c>
      <c r="P285" s="119">
        <f t="shared" si="4"/>
        <v>2.7350000000000003</v>
      </c>
    </row>
    <row r="286" spans="2:16" x14ac:dyDescent="0.25">
      <c r="B286" s="184">
        <v>2270002075</v>
      </c>
      <c r="C286" s="184">
        <v>25</v>
      </c>
      <c r="D286" s="184">
        <v>50</v>
      </c>
      <c r="E286" s="184">
        <v>7.65</v>
      </c>
      <c r="F286" s="184">
        <v>7.65</v>
      </c>
      <c r="G286" s="184">
        <v>2.34</v>
      </c>
      <c r="H286" s="184">
        <v>2.34</v>
      </c>
      <c r="I286" s="184">
        <v>2.34</v>
      </c>
      <c r="J286" s="184">
        <v>2.34</v>
      </c>
      <c r="K286" s="184">
        <v>1.53</v>
      </c>
      <c r="L286" s="184">
        <v>1.53</v>
      </c>
      <c r="M286" s="184">
        <v>0.23</v>
      </c>
      <c r="N286" s="184">
        <v>0.23</v>
      </c>
      <c r="P286" s="119">
        <f t="shared" si="4"/>
        <v>1.9350000000000001</v>
      </c>
    </row>
    <row r="287" spans="2:16" x14ac:dyDescent="0.25">
      <c r="B287" s="184">
        <v>2270002075</v>
      </c>
      <c r="C287" s="184">
        <v>50</v>
      </c>
      <c r="D287" s="184">
        <v>75</v>
      </c>
      <c r="E287" s="184">
        <v>11.23</v>
      </c>
      <c r="F287" s="184">
        <v>5.34</v>
      </c>
      <c r="G287" s="184">
        <v>3.62</v>
      </c>
      <c r="H287" s="184">
        <v>3.62</v>
      </c>
      <c r="I287" s="184">
        <v>3.62</v>
      </c>
      <c r="J287" s="184">
        <v>3.62</v>
      </c>
      <c r="K287" s="184">
        <v>2.37</v>
      </c>
      <c r="L287" s="184">
        <v>2.37</v>
      </c>
      <c r="M287" s="184">
        <v>0.36</v>
      </c>
      <c r="N287" s="184">
        <v>0.36</v>
      </c>
      <c r="P287" s="119">
        <f t="shared" si="4"/>
        <v>2.9950000000000001</v>
      </c>
    </row>
    <row r="288" spans="2:16" x14ac:dyDescent="0.25">
      <c r="B288" s="184">
        <v>2270002075</v>
      </c>
      <c r="C288" s="184">
        <v>75</v>
      </c>
      <c r="D288" s="184">
        <v>100</v>
      </c>
      <c r="E288" s="184">
        <v>11.23</v>
      </c>
      <c r="F288" s="184">
        <v>5.34</v>
      </c>
      <c r="G288" s="184">
        <v>3.62</v>
      </c>
      <c r="H288" s="184">
        <v>3.62</v>
      </c>
      <c r="I288" s="184">
        <v>3.62</v>
      </c>
      <c r="J288" s="184">
        <v>3.62</v>
      </c>
      <c r="K288" s="184">
        <v>2.37</v>
      </c>
      <c r="L288" s="184">
        <v>2.37</v>
      </c>
      <c r="M288" s="184">
        <v>0.36</v>
      </c>
      <c r="N288" s="184">
        <v>0.36</v>
      </c>
      <c r="P288" s="119">
        <f t="shared" si="4"/>
        <v>2.9950000000000001</v>
      </c>
    </row>
    <row r="289" spans="2:16" x14ac:dyDescent="0.25">
      <c r="B289" s="184">
        <v>2270002075</v>
      </c>
      <c r="C289" s="184">
        <v>100</v>
      </c>
      <c r="D289" s="184">
        <v>175</v>
      </c>
      <c r="E289" s="184">
        <v>11.23</v>
      </c>
      <c r="F289" s="184">
        <v>4.13</v>
      </c>
      <c r="G289" s="184">
        <v>1.33</v>
      </c>
      <c r="H289" s="184">
        <v>1.33</v>
      </c>
      <c r="I289" s="184">
        <v>1.33</v>
      </c>
      <c r="J289" s="184">
        <v>1.33</v>
      </c>
      <c r="K289" s="184">
        <v>1.33</v>
      </c>
      <c r="L289" s="184">
        <v>0.87</v>
      </c>
      <c r="M289" s="184">
        <v>0.13</v>
      </c>
      <c r="N289" s="184">
        <v>0.13</v>
      </c>
      <c r="P289" s="119">
        <f t="shared" si="4"/>
        <v>1.33</v>
      </c>
    </row>
    <row r="290" spans="2:16" x14ac:dyDescent="0.25">
      <c r="B290" s="184">
        <v>2270002075</v>
      </c>
      <c r="C290" s="184">
        <v>175</v>
      </c>
      <c r="D290" s="184">
        <v>300</v>
      </c>
      <c r="E290" s="184">
        <v>11.23</v>
      </c>
      <c r="F290" s="184">
        <v>4.13</v>
      </c>
      <c r="G290" s="184">
        <v>1.1399999999999999</v>
      </c>
      <c r="H290" s="184">
        <v>1.1399999999999999</v>
      </c>
      <c r="I290" s="184">
        <v>1.1399999999999999</v>
      </c>
      <c r="J290" s="184">
        <v>1.1399999999999999</v>
      </c>
      <c r="K290" s="184">
        <v>1.1399999999999999</v>
      </c>
      <c r="L290" s="184">
        <v>0.75</v>
      </c>
      <c r="M290" s="184">
        <v>0.11</v>
      </c>
      <c r="N290" s="184">
        <v>0.11</v>
      </c>
      <c r="P290" s="119">
        <f t="shared" si="4"/>
        <v>1.1399999999999999</v>
      </c>
    </row>
    <row r="291" spans="2:16" x14ac:dyDescent="0.25">
      <c r="B291" s="184">
        <v>2270002075</v>
      </c>
      <c r="C291" s="184">
        <v>300</v>
      </c>
      <c r="D291" s="184">
        <v>600</v>
      </c>
      <c r="E291" s="184">
        <v>11.23</v>
      </c>
      <c r="F291" s="184">
        <v>4.13</v>
      </c>
      <c r="G291" s="184">
        <v>2</v>
      </c>
      <c r="H291" s="184">
        <v>1.29</v>
      </c>
      <c r="I291" s="184">
        <v>1.29</v>
      </c>
      <c r="J291" s="184">
        <v>1.29</v>
      </c>
      <c r="K291" s="184">
        <v>1.29</v>
      </c>
      <c r="L291" s="184">
        <v>0.84</v>
      </c>
      <c r="M291" s="184">
        <v>0.13</v>
      </c>
      <c r="N291" s="184">
        <v>0.13</v>
      </c>
      <c r="P291" s="119">
        <f t="shared" si="4"/>
        <v>1.29</v>
      </c>
    </row>
    <row r="292" spans="2:16" x14ac:dyDescent="0.25">
      <c r="B292" s="184">
        <v>2270002075</v>
      </c>
      <c r="C292" s="184">
        <v>600</v>
      </c>
      <c r="D292" s="184">
        <v>750</v>
      </c>
      <c r="E292" s="184">
        <v>11.23</v>
      </c>
      <c r="F292" s="184">
        <v>4.13</v>
      </c>
      <c r="G292" s="184">
        <v>2.0299999999999998</v>
      </c>
      <c r="H292" s="184">
        <v>2.0299999999999998</v>
      </c>
      <c r="I292" s="184">
        <v>2.0299999999999998</v>
      </c>
      <c r="J292" s="184">
        <v>2.0299999999999998</v>
      </c>
      <c r="K292" s="184">
        <v>2.0299999999999998</v>
      </c>
      <c r="L292" s="184">
        <v>1.33</v>
      </c>
      <c r="M292" s="184">
        <v>0.2</v>
      </c>
      <c r="N292" s="184">
        <v>0.2</v>
      </c>
      <c r="P292" s="119">
        <f t="shared" si="4"/>
        <v>2.0299999999999998</v>
      </c>
    </row>
    <row r="293" spans="2:16" x14ac:dyDescent="0.25">
      <c r="B293" s="184">
        <v>2270002075</v>
      </c>
      <c r="C293" s="184">
        <v>750</v>
      </c>
      <c r="D293" s="184">
        <v>9999</v>
      </c>
      <c r="E293" s="184">
        <v>11.23</v>
      </c>
      <c r="F293" s="184">
        <v>4.13</v>
      </c>
      <c r="G293" s="184">
        <v>1.17</v>
      </c>
      <c r="H293" s="184">
        <v>1.17</v>
      </c>
      <c r="I293" s="184">
        <v>1.17</v>
      </c>
      <c r="J293" s="184">
        <v>1.17</v>
      </c>
      <c r="K293" s="184">
        <v>1.17</v>
      </c>
      <c r="L293" s="184">
        <v>0.76</v>
      </c>
      <c r="M293" s="184">
        <v>1.17</v>
      </c>
      <c r="N293" s="184">
        <v>0.12</v>
      </c>
      <c r="P293" s="119">
        <f t="shared" si="4"/>
        <v>1.17</v>
      </c>
    </row>
    <row r="294" spans="2:16" x14ac:dyDescent="0.25">
      <c r="B294" s="184">
        <v>2270002078</v>
      </c>
      <c r="C294" s="184">
        <v>0</v>
      </c>
      <c r="D294" s="184">
        <v>11</v>
      </c>
      <c r="E294" s="184">
        <v>12.85</v>
      </c>
      <c r="F294" s="184">
        <v>12.85</v>
      </c>
      <c r="G294" s="184">
        <v>10.57</v>
      </c>
      <c r="H294" s="184">
        <v>10.57</v>
      </c>
      <c r="I294" s="184">
        <v>10.57</v>
      </c>
      <c r="J294" s="184">
        <v>10.57</v>
      </c>
      <c r="K294" s="184">
        <v>4.1100000000000003</v>
      </c>
      <c r="L294" s="184">
        <v>4.1100000000000003</v>
      </c>
      <c r="M294" s="184">
        <v>1.06</v>
      </c>
      <c r="N294" s="184">
        <v>1.06</v>
      </c>
      <c r="P294" s="119">
        <f t="shared" si="4"/>
        <v>7.34</v>
      </c>
    </row>
    <row r="295" spans="2:16" x14ac:dyDescent="0.25">
      <c r="B295" s="184">
        <v>2270002078</v>
      </c>
      <c r="C295" s="184">
        <v>11</v>
      </c>
      <c r="D295" s="184">
        <v>16</v>
      </c>
      <c r="E295" s="184">
        <v>12.85</v>
      </c>
      <c r="F295" s="184">
        <v>12.85</v>
      </c>
      <c r="G295" s="184">
        <v>5.55</v>
      </c>
      <c r="H295" s="184">
        <v>5.55</v>
      </c>
      <c r="I295" s="184">
        <v>5.55</v>
      </c>
      <c r="J295" s="184">
        <v>5.55</v>
      </c>
      <c r="K295" s="184">
        <v>2.16</v>
      </c>
      <c r="L295" s="184">
        <v>2.16</v>
      </c>
      <c r="M295" s="184">
        <v>0.56000000000000005</v>
      </c>
      <c r="N295" s="184">
        <v>0.56000000000000005</v>
      </c>
      <c r="P295" s="119">
        <f t="shared" si="4"/>
        <v>3.855</v>
      </c>
    </row>
    <row r="296" spans="2:16" x14ac:dyDescent="0.25">
      <c r="B296" s="184">
        <v>2270002078</v>
      </c>
      <c r="C296" s="184">
        <v>16</v>
      </c>
      <c r="D296" s="184">
        <v>25</v>
      </c>
      <c r="E296" s="184">
        <v>12.85</v>
      </c>
      <c r="F296" s="184">
        <v>12.85</v>
      </c>
      <c r="G296" s="184">
        <v>5.55</v>
      </c>
      <c r="H296" s="184">
        <v>5.55</v>
      </c>
      <c r="I296" s="184">
        <v>5.55</v>
      </c>
      <c r="J296" s="184">
        <v>5.55</v>
      </c>
      <c r="K296" s="184">
        <v>2.16</v>
      </c>
      <c r="L296" s="184">
        <v>2.16</v>
      </c>
      <c r="M296" s="184">
        <v>0.56000000000000005</v>
      </c>
      <c r="N296" s="184">
        <v>0.56000000000000005</v>
      </c>
      <c r="P296" s="119">
        <f t="shared" si="4"/>
        <v>3.855</v>
      </c>
    </row>
    <row r="297" spans="2:16" x14ac:dyDescent="0.25">
      <c r="B297" s="184">
        <v>2270002078</v>
      </c>
      <c r="C297" s="184">
        <v>25</v>
      </c>
      <c r="D297" s="184">
        <v>50</v>
      </c>
      <c r="E297" s="184">
        <v>12.85</v>
      </c>
      <c r="F297" s="184">
        <v>12.85</v>
      </c>
      <c r="G297" s="184">
        <v>3.94</v>
      </c>
      <c r="H297" s="184">
        <v>3.94</v>
      </c>
      <c r="I297" s="184">
        <v>3.94</v>
      </c>
      <c r="J297" s="184">
        <v>3.94</v>
      </c>
      <c r="K297" s="184">
        <v>1.53</v>
      </c>
      <c r="L297" s="184">
        <v>1.53</v>
      </c>
      <c r="M297" s="184">
        <v>0.39</v>
      </c>
      <c r="N297" s="184">
        <v>0.39</v>
      </c>
      <c r="P297" s="119">
        <f t="shared" si="4"/>
        <v>2.7349999999999999</v>
      </c>
    </row>
    <row r="298" spans="2:16" x14ac:dyDescent="0.25">
      <c r="B298" s="184">
        <v>2270002078</v>
      </c>
      <c r="C298" s="184">
        <v>50</v>
      </c>
      <c r="D298" s="184">
        <v>75</v>
      </c>
      <c r="E298" s="184">
        <v>3.6</v>
      </c>
      <c r="F298" s="184">
        <v>8.9700000000000006</v>
      </c>
      <c r="G298" s="184">
        <v>6.08</v>
      </c>
      <c r="H298" s="184">
        <v>6.08</v>
      </c>
      <c r="I298" s="184">
        <v>6.08</v>
      </c>
      <c r="J298" s="184">
        <v>6.08</v>
      </c>
      <c r="K298" s="184">
        <v>2.37</v>
      </c>
      <c r="L298" s="184">
        <v>2.37</v>
      </c>
      <c r="M298" s="184">
        <v>0.61</v>
      </c>
      <c r="N298" s="184">
        <v>0.61</v>
      </c>
      <c r="P298" s="119">
        <f t="shared" si="4"/>
        <v>4.2249999999999996</v>
      </c>
    </row>
    <row r="299" spans="2:16" x14ac:dyDescent="0.25">
      <c r="B299" s="184">
        <v>2270002078</v>
      </c>
      <c r="C299" s="184">
        <v>75</v>
      </c>
      <c r="D299" s="184">
        <v>100</v>
      </c>
      <c r="E299" s="184">
        <v>3.6</v>
      </c>
      <c r="F299" s="184">
        <v>8.9700000000000006</v>
      </c>
      <c r="G299" s="184">
        <v>6.08</v>
      </c>
      <c r="H299" s="184">
        <v>6.08</v>
      </c>
      <c r="I299" s="184">
        <v>6.08</v>
      </c>
      <c r="J299" s="184">
        <v>6.08</v>
      </c>
      <c r="K299" s="184">
        <v>2.37</v>
      </c>
      <c r="L299" s="184">
        <v>2.37</v>
      </c>
      <c r="M299" s="184">
        <v>0.61</v>
      </c>
      <c r="N299" s="184">
        <v>0.61</v>
      </c>
      <c r="P299" s="119">
        <f t="shared" si="4"/>
        <v>4.2249999999999996</v>
      </c>
    </row>
    <row r="300" spans="2:16" x14ac:dyDescent="0.25">
      <c r="B300" s="184">
        <v>2270002078</v>
      </c>
      <c r="C300" s="184">
        <v>100</v>
      </c>
      <c r="D300" s="184">
        <v>175</v>
      </c>
      <c r="E300" s="184">
        <v>3.6</v>
      </c>
      <c r="F300" s="184">
        <v>6.94</v>
      </c>
      <c r="G300" s="184">
        <v>2.23</v>
      </c>
      <c r="H300" s="184">
        <v>2.23</v>
      </c>
      <c r="I300" s="184">
        <v>2.23</v>
      </c>
      <c r="J300" s="184">
        <v>2.23</v>
      </c>
      <c r="K300" s="184">
        <v>2.23</v>
      </c>
      <c r="L300" s="184">
        <v>0.87</v>
      </c>
      <c r="M300" s="184">
        <v>0.22</v>
      </c>
      <c r="N300" s="184">
        <v>0.22</v>
      </c>
      <c r="P300" s="119">
        <f t="shared" si="4"/>
        <v>2.23</v>
      </c>
    </row>
    <row r="301" spans="2:16" x14ac:dyDescent="0.25">
      <c r="B301" s="184">
        <v>2270002078</v>
      </c>
      <c r="C301" s="184">
        <v>175</v>
      </c>
      <c r="D301" s="184">
        <v>300</v>
      </c>
      <c r="E301" s="184">
        <v>3.6</v>
      </c>
      <c r="F301" s="184">
        <v>6.94</v>
      </c>
      <c r="G301" s="184">
        <v>1.92</v>
      </c>
      <c r="H301" s="184">
        <v>1.92</v>
      </c>
      <c r="I301" s="184">
        <v>1.92</v>
      </c>
      <c r="J301" s="184">
        <v>1.92</v>
      </c>
      <c r="K301" s="184">
        <v>1.92</v>
      </c>
      <c r="L301" s="184">
        <v>0.75</v>
      </c>
      <c r="M301" s="184">
        <v>0.19</v>
      </c>
      <c r="N301" s="184">
        <v>0.19</v>
      </c>
      <c r="P301" s="119">
        <f t="shared" si="4"/>
        <v>1.92</v>
      </c>
    </row>
    <row r="302" spans="2:16" x14ac:dyDescent="0.25">
      <c r="B302" s="184">
        <v>2270002078</v>
      </c>
      <c r="C302" s="184">
        <v>300</v>
      </c>
      <c r="D302" s="184">
        <v>600</v>
      </c>
      <c r="E302" s="184">
        <v>3.6</v>
      </c>
      <c r="F302" s="184">
        <v>6.94</v>
      </c>
      <c r="G302" s="184">
        <v>3.36</v>
      </c>
      <c r="H302" s="184">
        <v>2.17</v>
      </c>
      <c r="I302" s="184">
        <v>2.17</v>
      </c>
      <c r="J302" s="184">
        <v>2.17</v>
      </c>
      <c r="K302" s="184">
        <v>2.17</v>
      </c>
      <c r="L302" s="184">
        <v>0.84</v>
      </c>
      <c r="M302" s="184">
        <v>0.22</v>
      </c>
      <c r="N302" s="184">
        <v>0.22</v>
      </c>
      <c r="P302" s="119">
        <f t="shared" si="4"/>
        <v>2.17</v>
      </c>
    </row>
    <row r="303" spans="2:16" x14ac:dyDescent="0.25">
      <c r="B303" s="184">
        <v>2270002078</v>
      </c>
      <c r="C303" s="184">
        <v>600</v>
      </c>
      <c r="D303" s="184">
        <v>750</v>
      </c>
      <c r="E303" s="184">
        <v>3.6</v>
      </c>
      <c r="F303" s="184">
        <v>6.94</v>
      </c>
      <c r="G303" s="184">
        <v>3.41</v>
      </c>
      <c r="H303" s="184">
        <v>3.41</v>
      </c>
      <c r="I303" s="184">
        <v>3.41</v>
      </c>
      <c r="J303" s="184">
        <v>3.41</v>
      </c>
      <c r="K303" s="184">
        <v>3.41</v>
      </c>
      <c r="L303" s="184">
        <v>1.33</v>
      </c>
      <c r="M303" s="184">
        <v>0.34</v>
      </c>
      <c r="N303" s="184">
        <v>0.34</v>
      </c>
      <c r="P303" s="119">
        <f t="shared" si="4"/>
        <v>3.41</v>
      </c>
    </row>
    <row r="304" spans="2:16" x14ac:dyDescent="0.25">
      <c r="B304" s="184">
        <v>2270002078</v>
      </c>
      <c r="C304" s="184">
        <v>750</v>
      </c>
      <c r="D304" s="184">
        <v>9999</v>
      </c>
      <c r="E304" s="184">
        <v>3.6</v>
      </c>
      <c r="F304" s="184">
        <v>6.94</v>
      </c>
      <c r="G304" s="184">
        <v>1.96</v>
      </c>
      <c r="H304" s="184">
        <v>1.96</v>
      </c>
      <c r="I304" s="184">
        <v>1.96</v>
      </c>
      <c r="J304" s="184">
        <v>1.96</v>
      </c>
      <c r="K304" s="184">
        <v>1.96</v>
      </c>
      <c r="L304" s="184">
        <v>0.76</v>
      </c>
      <c r="M304" s="184">
        <v>1.96</v>
      </c>
      <c r="N304" s="184">
        <v>0.2</v>
      </c>
      <c r="P304" s="119">
        <f t="shared" si="4"/>
        <v>1.96</v>
      </c>
    </row>
    <row r="305" spans="2:16" x14ac:dyDescent="0.25">
      <c r="B305" s="184">
        <v>2270002081</v>
      </c>
      <c r="C305" s="184">
        <v>0</v>
      </c>
      <c r="D305" s="184">
        <v>11</v>
      </c>
      <c r="E305" s="184">
        <v>7.65</v>
      </c>
      <c r="F305" s="184">
        <v>7.65</v>
      </c>
      <c r="G305" s="184">
        <v>6.29</v>
      </c>
      <c r="H305" s="184">
        <v>6.29</v>
      </c>
      <c r="I305" s="184">
        <v>6.29</v>
      </c>
      <c r="J305" s="184">
        <v>6.29</v>
      </c>
      <c r="K305" s="184">
        <v>4.1100000000000003</v>
      </c>
      <c r="L305" s="184">
        <v>4.1100000000000003</v>
      </c>
      <c r="M305" s="184">
        <v>0.63</v>
      </c>
      <c r="N305" s="184">
        <v>0.63</v>
      </c>
      <c r="P305" s="119">
        <f t="shared" si="4"/>
        <v>5.2</v>
      </c>
    </row>
    <row r="306" spans="2:16" x14ac:dyDescent="0.25">
      <c r="B306" s="184">
        <v>2270002081</v>
      </c>
      <c r="C306" s="184">
        <v>11</v>
      </c>
      <c r="D306" s="184">
        <v>16</v>
      </c>
      <c r="E306" s="184">
        <v>7.65</v>
      </c>
      <c r="F306" s="184">
        <v>7.65</v>
      </c>
      <c r="G306" s="184">
        <v>3.31</v>
      </c>
      <c r="H306" s="184">
        <v>3.31</v>
      </c>
      <c r="I306" s="184">
        <v>3.31</v>
      </c>
      <c r="J306" s="184">
        <v>3.31</v>
      </c>
      <c r="K306" s="184">
        <v>2.16</v>
      </c>
      <c r="L306" s="184">
        <v>2.16</v>
      </c>
      <c r="M306" s="184">
        <v>0.33</v>
      </c>
      <c r="N306" s="184">
        <v>0.33</v>
      </c>
      <c r="P306" s="119">
        <f t="shared" si="4"/>
        <v>2.7350000000000003</v>
      </c>
    </row>
    <row r="307" spans="2:16" x14ac:dyDescent="0.25">
      <c r="B307" s="184">
        <v>2270002081</v>
      </c>
      <c r="C307" s="184">
        <v>16</v>
      </c>
      <c r="D307" s="184">
        <v>25</v>
      </c>
      <c r="E307" s="184">
        <v>7.65</v>
      </c>
      <c r="F307" s="184">
        <v>7.65</v>
      </c>
      <c r="G307" s="184">
        <v>3.31</v>
      </c>
      <c r="H307" s="184">
        <v>3.31</v>
      </c>
      <c r="I307" s="184">
        <v>3.31</v>
      </c>
      <c r="J307" s="184">
        <v>3.31</v>
      </c>
      <c r="K307" s="184">
        <v>2.16</v>
      </c>
      <c r="L307" s="184">
        <v>2.16</v>
      </c>
      <c r="M307" s="184">
        <v>0.33</v>
      </c>
      <c r="N307" s="184">
        <v>0.33</v>
      </c>
      <c r="P307" s="119">
        <f t="shared" si="4"/>
        <v>2.7350000000000003</v>
      </c>
    </row>
    <row r="308" spans="2:16" x14ac:dyDescent="0.25">
      <c r="B308" s="184">
        <v>2270002081</v>
      </c>
      <c r="C308" s="184">
        <v>25</v>
      </c>
      <c r="D308" s="184">
        <v>50</v>
      </c>
      <c r="E308" s="184">
        <v>7.65</v>
      </c>
      <c r="F308" s="184">
        <v>7.65</v>
      </c>
      <c r="G308" s="184">
        <v>2.34</v>
      </c>
      <c r="H308" s="184">
        <v>2.34</v>
      </c>
      <c r="I308" s="184">
        <v>2.34</v>
      </c>
      <c r="J308" s="184">
        <v>2.34</v>
      </c>
      <c r="K308" s="184">
        <v>1.53</v>
      </c>
      <c r="L308" s="184">
        <v>1.53</v>
      </c>
      <c r="M308" s="184">
        <v>0.23</v>
      </c>
      <c r="N308" s="184">
        <v>0.23</v>
      </c>
      <c r="P308" s="119">
        <f t="shared" si="4"/>
        <v>1.9350000000000001</v>
      </c>
    </row>
    <row r="309" spans="2:16" x14ac:dyDescent="0.25">
      <c r="B309" s="184">
        <v>2270002081</v>
      </c>
      <c r="C309" s="184">
        <v>50</v>
      </c>
      <c r="D309" s="184">
        <v>75</v>
      </c>
      <c r="E309" s="184">
        <v>7.04</v>
      </c>
      <c r="F309" s="184">
        <v>5.34</v>
      </c>
      <c r="G309" s="184">
        <v>3.62</v>
      </c>
      <c r="H309" s="184">
        <v>3.62</v>
      </c>
      <c r="I309" s="184">
        <v>3.62</v>
      </c>
      <c r="J309" s="184">
        <v>3.62</v>
      </c>
      <c r="K309" s="184">
        <v>2.37</v>
      </c>
      <c r="L309" s="184">
        <v>2.37</v>
      </c>
      <c r="M309" s="184">
        <v>0.36</v>
      </c>
      <c r="N309" s="184">
        <v>0.36</v>
      </c>
      <c r="P309" s="119">
        <f t="shared" si="4"/>
        <v>2.9950000000000001</v>
      </c>
    </row>
    <row r="310" spans="2:16" x14ac:dyDescent="0.25">
      <c r="B310" s="184">
        <v>2270002081</v>
      </c>
      <c r="C310" s="184">
        <v>75</v>
      </c>
      <c r="D310" s="184">
        <v>100</v>
      </c>
      <c r="E310" s="184">
        <v>7.04</v>
      </c>
      <c r="F310" s="184">
        <v>5.34</v>
      </c>
      <c r="G310" s="184">
        <v>3.62</v>
      </c>
      <c r="H310" s="184">
        <v>3.62</v>
      </c>
      <c r="I310" s="184">
        <v>3.62</v>
      </c>
      <c r="J310" s="184">
        <v>3.62</v>
      </c>
      <c r="K310" s="184">
        <v>2.37</v>
      </c>
      <c r="L310" s="184">
        <v>2.37</v>
      </c>
      <c r="M310" s="184">
        <v>0.36</v>
      </c>
      <c r="N310" s="184">
        <v>0.36</v>
      </c>
      <c r="P310" s="119">
        <f t="shared" si="4"/>
        <v>2.9950000000000001</v>
      </c>
    </row>
    <row r="311" spans="2:16" x14ac:dyDescent="0.25">
      <c r="B311" s="184">
        <v>2270002081</v>
      </c>
      <c r="C311" s="184">
        <v>100</v>
      </c>
      <c r="D311" s="184">
        <v>175</v>
      </c>
      <c r="E311" s="184">
        <v>7.04</v>
      </c>
      <c r="F311" s="184">
        <v>4.13</v>
      </c>
      <c r="G311" s="184">
        <v>1.33</v>
      </c>
      <c r="H311" s="184">
        <v>1.33</v>
      </c>
      <c r="I311" s="184">
        <v>1.33</v>
      </c>
      <c r="J311" s="184">
        <v>1.33</v>
      </c>
      <c r="K311" s="184">
        <v>1.33</v>
      </c>
      <c r="L311" s="184">
        <v>0.87</v>
      </c>
      <c r="M311" s="184">
        <v>0.13</v>
      </c>
      <c r="N311" s="184">
        <v>0.13</v>
      </c>
      <c r="P311" s="119">
        <f t="shared" si="4"/>
        <v>1.33</v>
      </c>
    </row>
    <row r="312" spans="2:16" x14ac:dyDescent="0.25">
      <c r="B312" s="184">
        <v>2270002081</v>
      </c>
      <c r="C312" s="184">
        <v>175</v>
      </c>
      <c r="D312" s="184">
        <v>300</v>
      </c>
      <c r="E312" s="184">
        <v>7.04</v>
      </c>
      <c r="F312" s="184">
        <v>4.13</v>
      </c>
      <c r="G312" s="184">
        <v>1.1399999999999999</v>
      </c>
      <c r="H312" s="184">
        <v>1.1399999999999999</v>
      </c>
      <c r="I312" s="184">
        <v>1.1399999999999999</v>
      </c>
      <c r="J312" s="184">
        <v>1.1399999999999999</v>
      </c>
      <c r="K312" s="184">
        <v>1.1399999999999999</v>
      </c>
      <c r="L312" s="184">
        <v>0.75</v>
      </c>
      <c r="M312" s="184">
        <v>0.11</v>
      </c>
      <c r="N312" s="184">
        <v>0.11</v>
      </c>
      <c r="P312" s="119">
        <f t="shared" si="4"/>
        <v>1.1399999999999999</v>
      </c>
    </row>
    <row r="313" spans="2:16" x14ac:dyDescent="0.25">
      <c r="B313" s="184">
        <v>2270002081</v>
      </c>
      <c r="C313" s="184">
        <v>300</v>
      </c>
      <c r="D313" s="184">
        <v>600</v>
      </c>
      <c r="E313" s="184">
        <v>7.04</v>
      </c>
      <c r="F313" s="184">
        <v>4.13</v>
      </c>
      <c r="G313" s="184">
        <v>2</v>
      </c>
      <c r="H313" s="184">
        <v>1.29</v>
      </c>
      <c r="I313" s="184">
        <v>1.29</v>
      </c>
      <c r="J313" s="184">
        <v>1.29</v>
      </c>
      <c r="K313" s="184">
        <v>1.29</v>
      </c>
      <c r="L313" s="184">
        <v>0.84</v>
      </c>
      <c r="M313" s="184">
        <v>0.13</v>
      </c>
      <c r="N313" s="184">
        <v>0.13</v>
      </c>
      <c r="P313" s="119">
        <f t="shared" si="4"/>
        <v>1.29</v>
      </c>
    </row>
    <row r="314" spans="2:16" x14ac:dyDescent="0.25">
      <c r="B314" s="184">
        <v>2270002081</v>
      </c>
      <c r="C314" s="184">
        <v>600</v>
      </c>
      <c r="D314" s="184">
        <v>750</v>
      </c>
      <c r="E314" s="184">
        <v>7.04</v>
      </c>
      <c r="F314" s="184">
        <v>4.13</v>
      </c>
      <c r="G314" s="184">
        <v>2.0299999999999998</v>
      </c>
      <c r="H314" s="184">
        <v>2.0299999999999998</v>
      </c>
      <c r="I314" s="184">
        <v>2.0299999999999998</v>
      </c>
      <c r="J314" s="184">
        <v>2.0299999999999998</v>
      </c>
      <c r="K314" s="184">
        <v>2.0299999999999998</v>
      </c>
      <c r="L314" s="184">
        <v>1.33</v>
      </c>
      <c r="M314" s="184">
        <v>0.2</v>
      </c>
      <c r="N314" s="184">
        <v>0.2</v>
      </c>
      <c r="P314" s="119">
        <f t="shared" si="4"/>
        <v>2.0299999999999998</v>
      </c>
    </row>
    <row r="315" spans="2:16" x14ac:dyDescent="0.25">
      <c r="B315" s="184">
        <v>2270002081</v>
      </c>
      <c r="C315" s="184">
        <v>750</v>
      </c>
      <c r="D315" s="184">
        <v>9999</v>
      </c>
      <c r="E315" s="184">
        <v>7.04</v>
      </c>
      <c r="F315" s="184">
        <v>4.13</v>
      </c>
      <c r="G315" s="184">
        <v>1.17</v>
      </c>
      <c r="H315" s="184">
        <v>1.17</v>
      </c>
      <c r="I315" s="184">
        <v>1.17</v>
      </c>
      <c r="J315" s="184">
        <v>1.17</v>
      </c>
      <c r="K315" s="184">
        <v>1.17</v>
      </c>
      <c r="L315" s="184">
        <v>0.76</v>
      </c>
      <c r="M315" s="184">
        <v>1.17</v>
      </c>
      <c r="N315" s="184">
        <v>0.12</v>
      </c>
      <c r="P315" s="119">
        <f t="shared" si="4"/>
        <v>1.17</v>
      </c>
    </row>
    <row r="316" spans="2:16" x14ac:dyDescent="0.25">
      <c r="B316" s="184">
        <v>2270003010</v>
      </c>
      <c r="C316" s="184">
        <v>0</v>
      </c>
      <c r="D316" s="184">
        <v>11</v>
      </c>
      <c r="E316" s="184">
        <v>12.85</v>
      </c>
      <c r="F316" s="184">
        <v>12.85</v>
      </c>
      <c r="G316" s="184">
        <v>10.57</v>
      </c>
      <c r="H316" s="184">
        <v>10.57</v>
      </c>
      <c r="I316" s="184">
        <v>10.57</v>
      </c>
      <c r="J316" s="184">
        <v>10.57</v>
      </c>
      <c r="K316" s="184">
        <v>4.1100000000000003</v>
      </c>
      <c r="L316" s="184">
        <v>4.1100000000000003</v>
      </c>
      <c r="M316" s="184">
        <v>1.06</v>
      </c>
      <c r="N316" s="184">
        <v>1.06</v>
      </c>
      <c r="P316" s="119">
        <f t="shared" si="4"/>
        <v>7.34</v>
      </c>
    </row>
    <row r="317" spans="2:16" x14ac:dyDescent="0.25">
      <c r="B317" s="184">
        <v>2270003010</v>
      </c>
      <c r="C317" s="184">
        <v>11</v>
      </c>
      <c r="D317" s="184">
        <v>16</v>
      </c>
      <c r="E317" s="184">
        <v>12.85</v>
      </c>
      <c r="F317" s="184">
        <v>12.85</v>
      </c>
      <c r="G317" s="184">
        <v>5.55</v>
      </c>
      <c r="H317" s="184">
        <v>5.55</v>
      </c>
      <c r="I317" s="184">
        <v>5.55</v>
      </c>
      <c r="J317" s="184">
        <v>5.55</v>
      </c>
      <c r="K317" s="184">
        <v>2.16</v>
      </c>
      <c r="L317" s="184">
        <v>2.16</v>
      </c>
      <c r="M317" s="184">
        <v>0.56000000000000005</v>
      </c>
      <c r="N317" s="184">
        <v>0.56000000000000005</v>
      </c>
      <c r="P317" s="119">
        <f t="shared" si="4"/>
        <v>3.855</v>
      </c>
    </row>
    <row r="318" spans="2:16" x14ac:dyDescent="0.25">
      <c r="B318" s="184">
        <v>2270003010</v>
      </c>
      <c r="C318" s="184">
        <v>16</v>
      </c>
      <c r="D318" s="184">
        <v>25</v>
      </c>
      <c r="E318" s="184">
        <v>12.85</v>
      </c>
      <c r="F318" s="184">
        <v>12.85</v>
      </c>
      <c r="G318" s="184">
        <v>5.55</v>
      </c>
      <c r="H318" s="184">
        <v>5.55</v>
      </c>
      <c r="I318" s="184">
        <v>5.55</v>
      </c>
      <c r="J318" s="184">
        <v>5.55</v>
      </c>
      <c r="K318" s="184">
        <v>2.16</v>
      </c>
      <c r="L318" s="184">
        <v>2.16</v>
      </c>
      <c r="M318" s="184">
        <v>0.56000000000000005</v>
      </c>
      <c r="N318" s="184">
        <v>0.56000000000000005</v>
      </c>
      <c r="P318" s="119">
        <f t="shared" si="4"/>
        <v>3.855</v>
      </c>
    </row>
    <row r="319" spans="2:16" x14ac:dyDescent="0.25">
      <c r="B319" s="184">
        <v>2270003010</v>
      </c>
      <c r="C319" s="184">
        <v>25</v>
      </c>
      <c r="D319" s="184">
        <v>50</v>
      </c>
      <c r="E319" s="184">
        <v>12.85</v>
      </c>
      <c r="F319" s="184">
        <v>12.85</v>
      </c>
      <c r="G319" s="184">
        <v>3.94</v>
      </c>
      <c r="H319" s="184">
        <v>3.94</v>
      </c>
      <c r="I319" s="184">
        <v>3.94</v>
      </c>
      <c r="J319" s="184">
        <v>3.94</v>
      </c>
      <c r="K319" s="184">
        <v>1.53</v>
      </c>
      <c r="L319" s="184">
        <v>1.53</v>
      </c>
      <c r="M319" s="184">
        <v>0.39</v>
      </c>
      <c r="N319" s="184">
        <v>0.39</v>
      </c>
      <c r="P319" s="119">
        <f t="shared" si="4"/>
        <v>2.7349999999999999</v>
      </c>
    </row>
    <row r="320" spans="2:16" x14ac:dyDescent="0.25">
      <c r="B320" s="184">
        <v>2270003010</v>
      </c>
      <c r="C320" s="184">
        <v>50</v>
      </c>
      <c r="D320" s="184">
        <v>75</v>
      </c>
      <c r="E320" s="184">
        <v>7.79</v>
      </c>
      <c r="F320" s="184">
        <v>8.9700000000000006</v>
      </c>
      <c r="G320" s="184">
        <v>6.08</v>
      </c>
      <c r="H320" s="184">
        <v>6.08</v>
      </c>
      <c r="I320" s="184">
        <v>6.08</v>
      </c>
      <c r="J320" s="184">
        <v>6.08</v>
      </c>
      <c r="K320" s="184">
        <v>2.37</v>
      </c>
      <c r="L320" s="184">
        <v>2.37</v>
      </c>
      <c r="M320" s="184">
        <v>0.61</v>
      </c>
      <c r="N320" s="184">
        <v>0.61</v>
      </c>
      <c r="P320" s="119">
        <f t="shared" si="4"/>
        <v>4.2249999999999996</v>
      </c>
    </row>
    <row r="321" spans="2:16" x14ac:dyDescent="0.25">
      <c r="B321" s="184">
        <v>2270003010</v>
      </c>
      <c r="C321" s="184">
        <v>75</v>
      </c>
      <c r="D321" s="184">
        <v>100</v>
      </c>
      <c r="E321" s="184">
        <v>7.79</v>
      </c>
      <c r="F321" s="184">
        <v>8.9700000000000006</v>
      </c>
      <c r="G321" s="184">
        <v>6.08</v>
      </c>
      <c r="H321" s="184">
        <v>6.08</v>
      </c>
      <c r="I321" s="184">
        <v>6.08</v>
      </c>
      <c r="J321" s="184">
        <v>6.08</v>
      </c>
      <c r="K321" s="184">
        <v>2.37</v>
      </c>
      <c r="L321" s="184">
        <v>2.37</v>
      </c>
      <c r="M321" s="184">
        <v>0.61</v>
      </c>
      <c r="N321" s="184">
        <v>0.61</v>
      </c>
      <c r="P321" s="119">
        <f t="shared" si="4"/>
        <v>4.2249999999999996</v>
      </c>
    </row>
    <row r="322" spans="2:16" x14ac:dyDescent="0.25">
      <c r="B322" s="184">
        <v>2270003010</v>
      </c>
      <c r="C322" s="184">
        <v>100</v>
      </c>
      <c r="D322" s="184">
        <v>175</v>
      </c>
      <c r="E322" s="184">
        <v>7.79</v>
      </c>
      <c r="F322" s="184">
        <v>6.94</v>
      </c>
      <c r="G322" s="184">
        <v>2.23</v>
      </c>
      <c r="H322" s="184">
        <v>2.23</v>
      </c>
      <c r="I322" s="184">
        <v>2.23</v>
      </c>
      <c r="J322" s="184">
        <v>2.23</v>
      </c>
      <c r="K322" s="184">
        <v>2.23</v>
      </c>
      <c r="L322" s="184">
        <v>0.87</v>
      </c>
      <c r="M322" s="184">
        <v>0.22</v>
      </c>
      <c r="N322" s="184">
        <v>0.22</v>
      </c>
      <c r="P322" s="119">
        <f t="shared" si="4"/>
        <v>2.23</v>
      </c>
    </row>
    <row r="323" spans="2:16" x14ac:dyDescent="0.25">
      <c r="B323" s="184">
        <v>2270003010</v>
      </c>
      <c r="C323" s="184">
        <v>175</v>
      </c>
      <c r="D323" s="184">
        <v>300</v>
      </c>
      <c r="E323" s="184">
        <v>7.79</v>
      </c>
      <c r="F323" s="184">
        <v>6.94</v>
      </c>
      <c r="G323" s="184">
        <v>1.92</v>
      </c>
      <c r="H323" s="184">
        <v>1.92</v>
      </c>
      <c r="I323" s="184">
        <v>1.92</v>
      </c>
      <c r="J323" s="184">
        <v>1.92</v>
      </c>
      <c r="K323" s="184">
        <v>1.92</v>
      </c>
      <c r="L323" s="184">
        <v>0.75</v>
      </c>
      <c r="M323" s="184">
        <v>0.19</v>
      </c>
      <c r="N323" s="184">
        <v>0.19</v>
      </c>
      <c r="P323" s="119">
        <f t="shared" si="4"/>
        <v>1.92</v>
      </c>
    </row>
    <row r="324" spans="2:16" x14ac:dyDescent="0.25">
      <c r="B324" s="184">
        <v>2270003010</v>
      </c>
      <c r="C324" s="184">
        <v>300</v>
      </c>
      <c r="D324" s="184">
        <v>600</v>
      </c>
      <c r="E324" s="184">
        <v>7.79</v>
      </c>
      <c r="F324" s="184">
        <v>6.94</v>
      </c>
      <c r="G324" s="184">
        <v>3.36</v>
      </c>
      <c r="H324" s="184">
        <v>2.17</v>
      </c>
      <c r="I324" s="184">
        <v>2.17</v>
      </c>
      <c r="J324" s="184">
        <v>2.17</v>
      </c>
      <c r="K324" s="184">
        <v>2.17</v>
      </c>
      <c r="L324" s="184">
        <v>0.84</v>
      </c>
      <c r="M324" s="184">
        <v>0.22</v>
      </c>
      <c r="N324" s="184">
        <v>0.22</v>
      </c>
      <c r="P324" s="119">
        <f t="shared" si="4"/>
        <v>2.17</v>
      </c>
    </row>
    <row r="325" spans="2:16" x14ac:dyDescent="0.25">
      <c r="B325" s="184">
        <v>2270003010</v>
      </c>
      <c r="C325" s="184">
        <v>600</v>
      </c>
      <c r="D325" s="184">
        <v>750</v>
      </c>
      <c r="E325" s="184">
        <v>7.79</v>
      </c>
      <c r="F325" s="184">
        <v>6.94</v>
      </c>
      <c r="G325" s="184">
        <v>3.41</v>
      </c>
      <c r="H325" s="184">
        <v>3.41</v>
      </c>
      <c r="I325" s="184">
        <v>3.41</v>
      </c>
      <c r="J325" s="184">
        <v>3.41</v>
      </c>
      <c r="K325" s="184">
        <v>3.41</v>
      </c>
      <c r="L325" s="184">
        <v>1.33</v>
      </c>
      <c r="M325" s="184">
        <v>0.34</v>
      </c>
      <c r="N325" s="184">
        <v>0.34</v>
      </c>
      <c r="P325" s="119">
        <f t="shared" si="4"/>
        <v>3.41</v>
      </c>
    </row>
    <row r="326" spans="2:16" x14ac:dyDescent="0.25">
      <c r="B326" s="184">
        <v>2270003010</v>
      </c>
      <c r="C326" s="184">
        <v>750</v>
      </c>
      <c r="D326" s="184">
        <v>9999</v>
      </c>
      <c r="E326" s="184">
        <v>7.79</v>
      </c>
      <c r="F326" s="184">
        <v>6.94</v>
      </c>
      <c r="G326" s="184">
        <v>1.96</v>
      </c>
      <c r="H326" s="184">
        <v>1.96</v>
      </c>
      <c r="I326" s="184">
        <v>1.96</v>
      </c>
      <c r="J326" s="184">
        <v>1.96</v>
      </c>
      <c r="K326" s="184">
        <v>1.96</v>
      </c>
      <c r="L326" s="184">
        <v>0.76</v>
      </c>
      <c r="M326" s="184">
        <v>1.96</v>
      </c>
      <c r="N326" s="184">
        <v>0.2</v>
      </c>
      <c r="P326" s="119">
        <f t="shared" si="4"/>
        <v>1.96</v>
      </c>
    </row>
    <row r="327" spans="2:16" x14ac:dyDescent="0.25">
      <c r="B327" s="184">
        <v>2270003020</v>
      </c>
      <c r="C327" s="184">
        <v>0</v>
      </c>
      <c r="D327" s="184">
        <v>11</v>
      </c>
      <c r="E327" s="184">
        <v>7.65</v>
      </c>
      <c r="F327" s="184">
        <v>7.65</v>
      </c>
      <c r="G327" s="184">
        <v>6.29</v>
      </c>
      <c r="H327" s="184">
        <v>6.29</v>
      </c>
      <c r="I327" s="184">
        <v>6.29</v>
      </c>
      <c r="J327" s="184">
        <v>6.29</v>
      </c>
      <c r="K327" s="184">
        <v>4.1100000000000003</v>
      </c>
      <c r="L327" s="184">
        <v>4.1100000000000003</v>
      </c>
      <c r="M327" s="184">
        <v>0.63</v>
      </c>
      <c r="N327" s="184">
        <v>0.63</v>
      </c>
      <c r="P327" s="119">
        <f t="shared" si="4"/>
        <v>5.2</v>
      </c>
    </row>
    <row r="328" spans="2:16" x14ac:dyDescent="0.25">
      <c r="B328" s="184">
        <v>2270003020</v>
      </c>
      <c r="C328" s="184">
        <v>11</v>
      </c>
      <c r="D328" s="184">
        <v>16</v>
      </c>
      <c r="E328" s="184">
        <v>7.65</v>
      </c>
      <c r="F328" s="184">
        <v>7.65</v>
      </c>
      <c r="G328" s="184">
        <v>3.31</v>
      </c>
      <c r="H328" s="184">
        <v>3.31</v>
      </c>
      <c r="I328" s="184">
        <v>3.31</v>
      </c>
      <c r="J328" s="184">
        <v>3.31</v>
      </c>
      <c r="K328" s="184">
        <v>2.16</v>
      </c>
      <c r="L328" s="184">
        <v>2.16</v>
      </c>
      <c r="M328" s="184">
        <v>0.33</v>
      </c>
      <c r="N328" s="184">
        <v>0.33</v>
      </c>
      <c r="P328" s="119">
        <f t="shared" si="4"/>
        <v>2.7350000000000003</v>
      </c>
    </row>
    <row r="329" spans="2:16" x14ac:dyDescent="0.25">
      <c r="B329" s="184">
        <v>2270003020</v>
      </c>
      <c r="C329" s="184">
        <v>16</v>
      </c>
      <c r="D329" s="184">
        <v>25</v>
      </c>
      <c r="E329" s="184">
        <v>7.65</v>
      </c>
      <c r="F329" s="184">
        <v>7.65</v>
      </c>
      <c r="G329" s="184">
        <v>3.31</v>
      </c>
      <c r="H329" s="184">
        <v>3.31</v>
      </c>
      <c r="I329" s="184">
        <v>3.31</v>
      </c>
      <c r="J329" s="184">
        <v>3.31</v>
      </c>
      <c r="K329" s="184">
        <v>2.16</v>
      </c>
      <c r="L329" s="184">
        <v>2.16</v>
      </c>
      <c r="M329" s="184">
        <v>0.33</v>
      </c>
      <c r="N329" s="184">
        <v>0.33</v>
      </c>
      <c r="P329" s="119">
        <f t="shared" ref="P329:P392" si="5">H329*$G$2+I329*$G$3+K329*$G$4</f>
        <v>2.7350000000000003</v>
      </c>
    </row>
    <row r="330" spans="2:16" x14ac:dyDescent="0.25">
      <c r="B330" s="184">
        <v>2270003020</v>
      </c>
      <c r="C330" s="184">
        <v>25</v>
      </c>
      <c r="D330" s="184">
        <v>50</v>
      </c>
      <c r="E330" s="184">
        <v>7.65</v>
      </c>
      <c r="F330" s="184">
        <v>7.65</v>
      </c>
      <c r="G330" s="184">
        <v>2.34</v>
      </c>
      <c r="H330" s="184">
        <v>2.34</v>
      </c>
      <c r="I330" s="184">
        <v>2.34</v>
      </c>
      <c r="J330" s="184">
        <v>2.34</v>
      </c>
      <c r="K330" s="184">
        <v>1.53</v>
      </c>
      <c r="L330" s="184">
        <v>1.53</v>
      </c>
      <c r="M330" s="184">
        <v>0.23</v>
      </c>
      <c r="N330" s="184">
        <v>0.23</v>
      </c>
      <c r="P330" s="119">
        <f t="shared" si="5"/>
        <v>1.9350000000000001</v>
      </c>
    </row>
    <row r="331" spans="2:16" x14ac:dyDescent="0.25">
      <c r="B331" s="184">
        <v>2270003020</v>
      </c>
      <c r="C331" s="184">
        <v>50</v>
      </c>
      <c r="D331" s="184">
        <v>75</v>
      </c>
      <c r="E331" s="184">
        <v>4.6399999999999997</v>
      </c>
      <c r="F331" s="184">
        <v>5.34</v>
      </c>
      <c r="G331" s="184">
        <v>3.62</v>
      </c>
      <c r="H331" s="184">
        <v>3.62</v>
      </c>
      <c r="I331" s="184">
        <v>3.62</v>
      </c>
      <c r="J331" s="184">
        <v>3.62</v>
      </c>
      <c r="K331" s="184">
        <v>2.37</v>
      </c>
      <c r="L331" s="184">
        <v>2.37</v>
      </c>
      <c r="M331" s="184">
        <v>0.36</v>
      </c>
      <c r="N331" s="184">
        <v>0.36</v>
      </c>
      <c r="P331" s="119">
        <f t="shared" si="5"/>
        <v>2.9950000000000001</v>
      </c>
    </row>
    <row r="332" spans="2:16" x14ac:dyDescent="0.25">
      <c r="B332" s="184">
        <v>2270003020</v>
      </c>
      <c r="C332" s="184">
        <v>75</v>
      </c>
      <c r="D332" s="184">
        <v>100</v>
      </c>
      <c r="E332" s="184">
        <v>4.6399999999999997</v>
      </c>
      <c r="F332" s="184">
        <v>5.34</v>
      </c>
      <c r="G332" s="184">
        <v>3.62</v>
      </c>
      <c r="H332" s="184">
        <v>3.62</v>
      </c>
      <c r="I332" s="184">
        <v>3.62</v>
      </c>
      <c r="J332" s="184">
        <v>3.62</v>
      </c>
      <c r="K332" s="184">
        <v>2.37</v>
      </c>
      <c r="L332" s="184">
        <v>2.37</v>
      </c>
      <c r="M332" s="184">
        <v>0.36</v>
      </c>
      <c r="N332" s="184">
        <v>0.36</v>
      </c>
      <c r="P332" s="119">
        <f t="shared" si="5"/>
        <v>2.9950000000000001</v>
      </c>
    </row>
    <row r="333" spans="2:16" x14ac:dyDescent="0.25">
      <c r="B333" s="184">
        <v>2270003020</v>
      </c>
      <c r="C333" s="184">
        <v>100</v>
      </c>
      <c r="D333" s="184">
        <v>175</v>
      </c>
      <c r="E333" s="184">
        <v>4.6399999999999997</v>
      </c>
      <c r="F333" s="184">
        <v>4.13</v>
      </c>
      <c r="G333" s="184">
        <v>1.33</v>
      </c>
      <c r="H333" s="184">
        <v>1.33</v>
      </c>
      <c r="I333" s="184">
        <v>1.33</v>
      </c>
      <c r="J333" s="184">
        <v>1.33</v>
      </c>
      <c r="K333" s="184">
        <v>1.33</v>
      </c>
      <c r="L333" s="184">
        <v>0.87</v>
      </c>
      <c r="M333" s="184">
        <v>0.13</v>
      </c>
      <c r="N333" s="184">
        <v>0.13</v>
      </c>
      <c r="P333" s="119">
        <f t="shared" si="5"/>
        <v>1.33</v>
      </c>
    </row>
    <row r="334" spans="2:16" x14ac:dyDescent="0.25">
      <c r="B334" s="184">
        <v>2270003020</v>
      </c>
      <c r="C334" s="184">
        <v>175</v>
      </c>
      <c r="D334" s="184">
        <v>300</v>
      </c>
      <c r="E334" s="184">
        <v>4.6399999999999997</v>
      </c>
      <c r="F334" s="184">
        <v>4.13</v>
      </c>
      <c r="G334" s="184">
        <v>1.1399999999999999</v>
      </c>
      <c r="H334" s="184">
        <v>1.1399999999999999</v>
      </c>
      <c r="I334" s="184">
        <v>1.1399999999999999</v>
      </c>
      <c r="J334" s="184">
        <v>1.1399999999999999</v>
      </c>
      <c r="K334" s="184">
        <v>1.1399999999999999</v>
      </c>
      <c r="L334" s="184">
        <v>0.75</v>
      </c>
      <c r="M334" s="184">
        <v>0.11</v>
      </c>
      <c r="N334" s="184">
        <v>0.11</v>
      </c>
      <c r="P334" s="119">
        <f t="shared" si="5"/>
        <v>1.1399999999999999</v>
      </c>
    </row>
    <row r="335" spans="2:16" x14ac:dyDescent="0.25">
      <c r="B335" s="184">
        <v>2270003020</v>
      </c>
      <c r="C335" s="184">
        <v>300</v>
      </c>
      <c r="D335" s="184">
        <v>600</v>
      </c>
      <c r="E335" s="184">
        <v>4.6399999999999997</v>
      </c>
      <c r="F335" s="184">
        <v>4.13</v>
      </c>
      <c r="G335" s="184">
        <v>2</v>
      </c>
      <c r="H335" s="184">
        <v>1.29</v>
      </c>
      <c r="I335" s="184">
        <v>1.29</v>
      </c>
      <c r="J335" s="184">
        <v>1.29</v>
      </c>
      <c r="K335" s="184">
        <v>1.29</v>
      </c>
      <c r="L335" s="184">
        <v>0.84</v>
      </c>
      <c r="M335" s="184">
        <v>0.13</v>
      </c>
      <c r="N335" s="184">
        <v>0.13</v>
      </c>
      <c r="P335" s="119">
        <f t="shared" si="5"/>
        <v>1.29</v>
      </c>
    </row>
    <row r="336" spans="2:16" x14ac:dyDescent="0.25">
      <c r="B336" s="184">
        <v>2270003020</v>
      </c>
      <c r="C336" s="184">
        <v>600</v>
      </c>
      <c r="D336" s="184">
        <v>750</v>
      </c>
      <c r="E336" s="184">
        <v>4.6399999999999997</v>
      </c>
      <c r="F336" s="184">
        <v>4.13</v>
      </c>
      <c r="G336" s="184">
        <v>2.0299999999999998</v>
      </c>
      <c r="H336" s="184">
        <v>2.0299999999999998</v>
      </c>
      <c r="I336" s="184">
        <v>2.0299999999999998</v>
      </c>
      <c r="J336" s="184">
        <v>2.0299999999999998</v>
      </c>
      <c r="K336" s="184">
        <v>2.0299999999999998</v>
      </c>
      <c r="L336" s="184">
        <v>1.33</v>
      </c>
      <c r="M336" s="184">
        <v>0.2</v>
      </c>
      <c r="N336" s="184">
        <v>0.2</v>
      </c>
      <c r="P336" s="119">
        <f t="shared" si="5"/>
        <v>2.0299999999999998</v>
      </c>
    </row>
    <row r="337" spans="2:16" x14ac:dyDescent="0.25">
      <c r="B337" s="184">
        <v>2270003020</v>
      </c>
      <c r="C337" s="184">
        <v>750</v>
      </c>
      <c r="D337" s="184">
        <v>9999</v>
      </c>
      <c r="E337" s="184">
        <v>4.6399999999999997</v>
      </c>
      <c r="F337" s="184">
        <v>4.13</v>
      </c>
      <c r="G337" s="184">
        <v>1.17</v>
      </c>
      <c r="H337" s="184">
        <v>1.17</v>
      </c>
      <c r="I337" s="184">
        <v>1.17</v>
      </c>
      <c r="J337" s="184">
        <v>1.17</v>
      </c>
      <c r="K337" s="184">
        <v>1.17</v>
      </c>
      <c r="L337" s="184">
        <v>0.76</v>
      </c>
      <c r="M337" s="184">
        <v>1.17</v>
      </c>
      <c r="N337" s="184">
        <v>0.12</v>
      </c>
      <c r="P337" s="119">
        <f t="shared" si="5"/>
        <v>1.17</v>
      </c>
    </row>
    <row r="338" spans="2:16" x14ac:dyDescent="0.25">
      <c r="B338" s="184">
        <v>2270003030</v>
      </c>
      <c r="C338" s="184">
        <v>0</v>
      </c>
      <c r="D338" s="184">
        <v>11</v>
      </c>
      <c r="E338" s="184">
        <v>5</v>
      </c>
      <c r="F338" s="184">
        <v>5</v>
      </c>
      <c r="G338" s="184">
        <v>4.1100000000000003</v>
      </c>
      <c r="H338" s="184">
        <v>4.1100000000000003</v>
      </c>
      <c r="I338" s="184">
        <v>4.1100000000000003</v>
      </c>
      <c r="J338" s="184">
        <v>4.1100000000000003</v>
      </c>
      <c r="K338" s="184">
        <v>4.1100000000000003</v>
      </c>
      <c r="L338" s="184">
        <v>4.1100000000000003</v>
      </c>
      <c r="M338" s="184">
        <v>0.41</v>
      </c>
      <c r="N338" s="184">
        <v>0.41</v>
      </c>
      <c r="P338" s="119">
        <f t="shared" si="5"/>
        <v>4.1100000000000003</v>
      </c>
    </row>
    <row r="339" spans="2:16" x14ac:dyDescent="0.25">
      <c r="B339" s="184">
        <v>2270003030</v>
      </c>
      <c r="C339" s="184">
        <v>11</v>
      </c>
      <c r="D339" s="184">
        <v>16</v>
      </c>
      <c r="E339" s="184">
        <v>5</v>
      </c>
      <c r="F339" s="184">
        <v>5</v>
      </c>
      <c r="G339" s="184">
        <v>2.16</v>
      </c>
      <c r="H339" s="184">
        <v>2.16</v>
      </c>
      <c r="I339" s="184">
        <v>2.16</v>
      </c>
      <c r="J339" s="184">
        <v>2.16</v>
      </c>
      <c r="K339" s="184">
        <v>2.16</v>
      </c>
      <c r="L339" s="184">
        <v>2.16</v>
      </c>
      <c r="M339" s="184">
        <v>0.22</v>
      </c>
      <c r="N339" s="184">
        <v>0.22</v>
      </c>
      <c r="P339" s="119">
        <f t="shared" si="5"/>
        <v>2.16</v>
      </c>
    </row>
    <row r="340" spans="2:16" x14ac:dyDescent="0.25">
      <c r="B340" s="184">
        <v>2270003030</v>
      </c>
      <c r="C340" s="184">
        <v>16</v>
      </c>
      <c r="D340" s="184">
        <v>25</v>
      </c>
      <c r="E340" s="184">
        <v>5</v>
      </c>
      <c r="F340" s="184">
        <v>5</v>
      </c>
      <c r="G340" s="184">
        <v>2.16</v>
      </c>
      <c r="H340" s="184">
        <v>2.16</v>
      </c>
      <c r="I340" s="184">
        <v>2.16</v>
      </c>
      <c r="J340" s="184">
        <v>2.16</v>
      </c>
      <c r="K340" s="184">
        <v>2.16</v>
      </c>
      <c r="L340" s="184">
        <v>2.16</v>
      </c>
      <c r="M340" s="184">
        <v>0.22</v>
      </c>
      <c r="N340" s="184">
        <v>0.22</v>
      </c>
      <c r="P340" s="119">
        <f t="shared" si="5"/>
        <v>2.16</v>
      </c>
    </row>
    <row r="341" spans="2:16" x14ac:dyDescent="0.25">
      <c r="B341" s="184">
        <v>2270003030</v>
      </c>
      <c r="C341" s="184">
        <v>25</v>
      </c>
      <c r="D341" s="184">
        <v>50</v>
      </c>
      <c r="E341" s="184">
        <v>5</v>
      </c>
      <c r="F341" s="184">
        <v>5</v>
      </c>
      <c r="G341" s="184">
        <v>1.53</v>
      </c>
      <c r="H341" s="184">
        <v>1.53</v>
      </c>
      <c r="I341" s="184">
        <v>1.53</v>
      </c>
      <c r="J341" s="184">
        <v>1.53</v>
      </c>
      <c r="K341" s="184">
        <v>1.53</v>
      </c>
      <c r="L341" s="184">
        <v>1.53</v>
      </c>
      <c r="M341" s="184">
        <v>0.15</v>
      </c>
      <c r="N341" s="184">
        <v>0.15</v>
      </c>
      <c r="P341" s="119">
        <f t="shared" si="5"/>
        <v>1.53</v>
      </c>
    </row>
    <row r="342" spans="2:16" x14ac:dyDescent="0.25">
      <c r="B342" s="184">
        <v>2270003030</v>
      </c>
      <c r="C342" s="184">
        <v>50</v>
      </c>
      <c r="D342" s="184">
        <v>75</v>
      </c>
      <c r="E342" s="184">
        <v>3.03</v>
      </c>
      <c r="F342" s="184">
        <v>3.49</v>
      </c>
      <c r="G342" s="184">
        <v>2.37</v>
      </c>
      <c r="H342" s="184">
        <v>2.37</v>
      </c>
      <c r="I342" s="184">
        <v>2.37</v>
      </c>
      <c r="J342" s="184">
        <v>2.37</v>
      </c>
      <c r="K342" s="184">
        <v>2.37</v>
      </c>
      <c r="L342" s="184">
        <v>2.37</v>
      </c>
      <c r="M342" s="184">
        <v>0.24</v>
      </c>
      <c r="N342" s="184">
        <v>0.24</v>
      </c>
      <c r="P342" s="119">
        <f t="shared" si="5"/>
        <v>2.37</v>
      </c>
    </row>
    <row r="343" spans="2:16" x14ac:dyDescent="0.25">
      <c r="B343" s="184">
        <v>2270003030</v>
      </c>
      <c r="C343" s="184">
        <v>75</v>
      </c>
      <c r="D343" s="184">
        <v>100</v>
      </c>
      <c r="E343" s="184">
        <v>3.03</v>
      </c>
      <c r="F343" s="184">
        <v>3.49</v>
      </c>
      <c r="G343" s="184">
        <v>2.37</v>
      </c>
      <c r="H343" s="184">
        <v>2.37</v>
      </c>
      <c r="I343" s="184">
        <v>2.37</v>
      </c>
      <c r="J343" s="184">
        <v>2.37</v>
      </c>
      <c r="K343" s="184">
        <v>2.37</v>
      </c>
      <c r="L343" s="184">
        <v>2.37</v>
      </c>
      <c r="M343" s="184">
        <v>0.24</v>
      </c>
      <c r="N343" s="184">
        <v>0.24</v>
      </c>
      <c r="P343" s="119">
        <f t="shared" si="5"/>
        <v>2.37</v>
      </c>
    </row>
    <row r="344" spans="2:16" x14ac:dyDescent="0.25">
      <c r="B344" s="184">
        <v>2270003030</v>
      </c>
      <c r="C344" s="184">
        <v>100</v>
      </c>
      <c r="D344" s="184">
        <v>175</v>
      </c>
      <c r="E344" s="184">
        <v>3.03</v>
      </c>
      <c r="F344" s="184">
        <v>2.7</v>
      </c>
      <c r="G344" s="184">
        <v>0.87</v>
      </c>
      <c r="H344" s="184">
        <v>0.87</v>
      </c>
      <c r="I344" s="184">
        <v>0.87</v>
      </c>
      <c r="J344" s="184">
        <v>0.87</v>
      </c>
      <c r="K344" s="184">
        <v>0.87</v>
      </c>
      <c r="L344" s="184">
        <v>0.87</v>
      </c>
      <c r="M344" s="184">
        <v>0.09</v>
      </c>
      <c r="N344" s="184">
        <v>0.09</v>
      </c>
      <c r="P344" s="119">
        <f t="shared" si="5"/>
        <v>0.87</v>
      </c>
    </row>
    <row r="345" spans="2:16" x14ac:dyDescent="0.25">
      <c r="B345" s="184">
        <v>2270003030</v>
      </c>
      <c r="C345" s="184">
        <v>175</v>
      </c>
      <c r="D345" s="184">
        <v>300</v>
      </c>
      <c r="E345" s="184">
        <v>3.03</v>
      </c>
      <c r="F345" s="184">
        <v>2.7</v>
      </c>
      <c r="G345" s="184">
        <v>0.75</v>
      </c>
      <c r="H345" s="184">
        <v>0.75</v>
      </c>
      <c r="I345" s="184">
        <v>0.75</v>
      </c>
      <c r="J345" s="184">
        <v>0.75</v>
      </c>
      <c r="K345" s="184">
        <v>0.75</v>
      </c>
      <c r="L345" s="184">
        <v>0.75</v>
      </c>
      <c r="M345" s="184">
        <v>7.0000000000000007E-2</v>
      </c>
      <c r="N345" s="184">
        <v>7.0000000000000007E-2</v>
      </c>
      <c r="P345" s="119">
        <f t="shared" si="5"/>
        <v>0.75</v>
      </c>
    </row>
    <row r="346" spans="2:16" x14ac:dyDescent="0.25">
      <c r="B346" s="184">
        <v>2270003030</v>
      </c>
      <c r="C346" s="184">
        <v>300</v>
      </c>
      <c r="D346" s="184">
        <v>600</v>
      </c>
      <c r="E346" s="184">
        <v>3.03</v>
      </c>
      <c r="F346" s="184">
        <v>2.7</v>
      </c>
      <c r="G346" s="184">
        <v>1.31</v>
      </c>
      <c r="H346" s="184">
        <v>0.84</v>
      </c>
      <c r="I346" s="184">
        <v>0.84</v>
      </c>
      <c r="J346" s="184">
        <v>0.84</v>
      </c>
      <c r="K346" s="184">
        <v>0.84</v>
      </c>
      <c r="L346" s="184">
        <v>0.84</v>
      </c>
      <c r="M346" s="184">
        <v>0.08</v>
      </c>
      <c r="N346" s="184">
        <v>0.08</v>
      </c>
      <c r="P346" s="119">
        <f t="shared" si="5"/>
        <v>0.84</v>
      </c>
    </row>
    <row r="347" spans="2:16" x14ac:dyDescent="0.25">
      <c r="B347" s="184">
        <v>2270003030</v>
      </c>
      <c r="C347" s="184">
        <v>600</v>
      </c>
      <c r="D347" s="184">
        <v>750</v>
      </c>
      <c r="E347" s="184">
        <v>3.03</v>
      </c>
      <c r="F347" s="184">
        <v>2.7</v>
      </c>
      <c r="G347" s="184">
        <v>1.33</v>
      </c>
      <c r="H347" s="184">
        <v>1.33</v>
      </c>
      <c r="I347" s="184">
        <v>1.33</v>
      </c>
      <c r="J347" s="184">
        <v>1.33</v>
      </c>
      <c r="K347" s="184">
        <v>1.33</v>
      </c>
      <c r="L347" s="184">
        <v>1.33</v>
      </c>
      <c r="M347" s="184">
        <v>0.13</v>
      </c>
      <c r="N347" s="184">
        <v>0.13</v>
      </c>
      <c r="P347" s="119">
        <f t="shared" si="5"/>
        <v>1.33</v>
      </c>
    </row>
    <row r="348" spans="2:16" x14ac:dyDescent="0.25">
      <c r="B348" s="184">
        <v>2270003030</v>
      </c>
      <c r="C348" s="184">
        <v>750</v>
      </c>
      <c r="D348" s="184">
        <v>9999</v>
      </c>
      <c r="E348" s="184">
        <v>3.03</v>
      </c>
      <c r="F348" s="184">
        <v>2.7</v>
      </c>
      <c r="G348" s="184">
        <v>0.76</v>
      </c>
      <c r="H348" s="184">
        <v>0.76</v>
      </c>
      <c r="I348" s="184">
        <v>0.76</v>
      </c>
      <c r="J348" s="184">
        <v>0.76</v>
      </c>
      <c r="K348" s="184">
        <v>0.76</v>
      </c>
      <c r="L348" s="184">
        <v>0.76</v>
      </c>
      <c r="M348" s="184">
        <v>0.76</v>
      </c>
      <c r="N348" s="184">
        <v>0.08</v>
      </c>
      <c r="P348" s="119">
        <f t="shared" si="5"/>
        <v>0.76</v>
      </c>
    </row>
    <row r="349" spans="2:16" x14ac:dyDescent="0.25">
      <c r="B349" s="184">
        <v>2270003040</v>
      </c>
      <c r="C349" s="184">
        <v>0</v>
      </c>
      <c r="D349" s="184">
        <v>11</v>
      </c>
      <c r="E349" s="184">
        <v>5</v>
      </c>
      <c r="F349" s="184">
        <v>5</v>
      </c>
      <c r="G349" s="184">
        <v>4.1100000000000003</v>
      </c>
      <c r="H349" s="184">
        <v>4.1100000000000003</v>
      </c>
      <c r="I349" s="184">
        <v>4.1100000000000003</v>
      </c>
      <c r="J349" s="184">
        <v>4.1100000000000003</v>
      </c>
      <c r="K349" s="184">
        <v>4.1100000000000003</v>
      </c>
      <c r="L349" s="184">
        <v>4.1100000000000003</v>
      </c>
      <c r="M349" s="184">
        <v>0.41</v>
      </c>
      <c r="N349" s="184">
        <v>0.41</v>
      </c>
      <c r="P349" s="119">
        <f t="shared" si="5"/>
        <v>4.1100000000000003</v>
      </c>
    </row>
    <row r="350" spans="2:16" x14ac:dyDescent="0.25">
      <c r="B350" s="184">
        <v>2270003040</v>
      </c>
      <c r="C350" s="184">
        <v>11</v>
      </c>
      <c r="D350" s="184">
        <v>16</v>
      </c>
      <c r="E350" s="184">
        <v>5</v>
      </c>
      <c r="F350" s="184">
        <v>5</v>
      </c>
      <c r="G350" s="184">
        <v>2.16</v>
      </c>
      <c r="H350" s="184">
        <v>2.16</v>
      </c>
      <c r="I350" s="184">
        <v>2.16</v>
      </c>
      <c r="J350" s="184">
        <v>2.16</v>
      </c>
      <c r="K350" s="184">
        <v>2.16</v>
      </c>
      <c r="L350" s="184">
        <v>2.16</v>
      </c>
      <c r="M350" s="184">
        <v>0.22</v>
      </c>
      <c r="N350" s="184">
        <v>0.22</v>
      </c>
      <c r="P350" s="119">
        <f t="shared" si="5"/>
        <v>2.16</v>
      </c>
    </row>
    <row r="351" spans="2:16" x14ac:dyDescent="0.25">
      <c r="B351" s="184">
        <v>2270003040</v>
      </c>
      <c r="C351" s="184">
        <v>16</v>
      </c>
      <c r="D351" s="184">
        <v>25</v>
      </c>
      <c r="E351" s="184">
        <v>5</v>
      </c>
      <c r="F351" s="184">
        <v>5</v>
      </c>
      <c r="G351" s="184">
        <v>2.16</v>
      </c>
      <c r="H351" s="184">
        <v>2.16</v>
      </c>
      <c r="I351" s="184">
        <v>2.16</v>
      </c>
      <c r="J351" s="184">
        <v>2.16</v>
      </c>
      <c r="K351" s="184">
        <v>2.16</v>
      </c>
      <c r="L351" s="184">
        <v>2.16</v>
      </c>
      <c r="M351" s="184">
        <v>0.22</v>
      </c>
      <c r="N351" s="184">
        <v>0.22</v>
      </c>
      <c r="P351" s="119">
        <f t="shared" si="5"/>
        <v>2.16</v>
      </c>
    </row>
    <row r="352" spans="2:16" x14ac:dyDescent="0.25">
      <c r="B352" s="184">
        <v>2270003040</v>
      </c>
      <c r="C352" s="184">
        <v>25</v>
      </c>
      <c r="D352" s="184">
        <v>50</v>
      </c>
      <c r="E352" s="184">
        <v>5</v>
      </c>
      <c r="F352" s="184">
        <v>5</v>
      </c>
      <c r="G352" s="184">
        <v>1.53</v>
      </c>
      <c r="H352" s="184">
        <v>1.53</v>
      </c>
      <c r="I352" s="184">
        <v>1.53</v>
      </c>
      <c r="J352" s="184">
        <v>1.53</v>
      </c>
      <c r="K352" s="184">
        <v>1.53</v>
      </c>
      <c r="L352" s="184">
        <v>1.53</v>
      </c>
      <c r="M352" s="184">
        <v>0.15</v>
      </c>
      <c r="N352" s="184">
        <v>0.15</v>
      </c>
      <c r="P352" s="119">
        <f t="shared" si="5"/>
        <v>1.53</v>
      </c>
    </row>
    <row r="353" spans="2:16" x14ac:dyDescent="0.25">
      <c r="B353" s="184">
        <v>2270003040</v>
      </c>
      <c r="C353" s="184">
        <v>50</v>
      </c>
      <c r="D353" s="184">
        <v>75</v>
      </c>
      <c r="E353" s="184">
        <v>3.03</v>
      </c>
      <c r="F353" s="184">
        <v>3.49</v>
      </c>
      <c r="G353" s="184">
        <v>2.37</v>
      </c>
      <c r="H353" s="184">
        <v>2.37</v>
      </c>
      <c r="I353" s="184">
        <v>2.37</v>
      </c>
      <c r="J353" s="184">
        <v>2.37</v>
      </c>
      <c r="K353" s="184">
        <v>2.37</v>
      </c>
      <c r="L353" s="184">
        <v>2.37</v>
      </c>
      <c r="M353" s="184">
        <v>0.24</v>
      </c>
      <c r="N353" s="184">
        <v>0.24</v>
      </c>
      <c r="P353" s="119">
        <f t="shared" si="5"/>
        <v>2.37</v>
      </c>
    </row>
    <row r="354" spans="2:16" x14ac:dyDescent="0.25">
      <c r="B354" s="184">
        <v>2270003040</v>
      </c>
      <c r="C354" s="184">
        <v>75</v>
      </c>
      <c r="D354" s="184">
        <v>100</v>
      </c>
      <c r="E354" s="184">
        <v>3.03</v>
      </c>
      <c r="F354" s="184">
        <v>3.49</v>
      </c>
      <c r="G354" s="184">
        <v>2.37</v>
      </c>
      <c r="H354" s="184">
        <v>2.37</v>
      </c>
      <c r="I354" s="184">
        <v>2.37</v>
      </c>
      <c r="J354" s="184">
        <v>2.37</v>
      </c>
      <c r="K354" s="184">
        <v>2.37</v>
      </c>
      <c r="L354" s="184">
        <v>2.37</v>
      </c>
      <c r="M354" s="184">
        <v>0.24</v>
      </c>
      <c r="N354" s="184">
        <v>0.24</v>
      </c>
      <c r="P354" s="119">
        <f t="shared" si="5"/>
        <v>2.37</v>
      </c>
    </row>
    <row r="355" spans="2:16" x14ac:dyDescent="0.25">
      <c r="B355" s="184">
        <v>2270003040</v>
      </c>
      <c r="C355" s="184">
        <v>100</v>
      </c>
      <c r="D355" s="184">
        <v>175</v>
      </c>
      <c r="E355" s="184">
        <v>3.03</v>
      </c>
      <c r="F355" s="184">
        <v>2.7</v>
      </c>
      <c r="G355" s="184">
        <v>0.87</v>
      </c>
      <c r="H355" s="184">
        <v>0.87</v>
      </c>
      <c r="I355" s="184">
        <v>0.87</v>
      </c>
      <c r="J355" s="184">
        <v>0.87</v>
      </c>
      <c r="K355" s="184">
        <v>0.87</v>
      </c>
      <c r="L355" s="184">
        <v>0.87</v>
      </c>
      <c r="M355" s="184">
        <v>0.09</v>
      </c>
      <c r="N355" s="184">
        <v>0.09</v>
      </c>
      <c r="P355" s="119">
        <f t="shared" si="5"/>
        <v>0.87</v>
      </c>
    </row>
    <row r="356" spans="2:16" x14ac:dyDescent="0.25">
      <c r="B356" s="184">
        <v>2270003040</v>
      </c>
      <c r="C356" s="184">
        <v>175</v>
      </c>
      <c r="D356" s="184">
        <v>300</v>
      </c>
      <c r="E356" s="184">
        <v>3.03</v>
      </c>
      <c r="F356" s="184">
        <v>2.7</v>
      </c>
      <c r="G356" s="184">
        <v>0.75</v>
      </c>
      <c r="H356" s="184">
        <v>0.75</v>
      </c>
      <c r="I356" s="184">
        <v>0.75</v>
      </c>
      <c r="J356" s="184">
        <v>0.75</v>
      </c>
      <c r="K356" s="184">
        <v>0.75</v>
      </c>
      <c r="L356" s="184">
        <v>0.75</v>
      </c>
      <c r="M356" s="184">
        <v>7.0000000000000007E-2</v>
      </c>
      <c r="N356" s="184">
        <v>7.0000000000000007E-2</v>
      </c>
      <c r="P356" s="119">
        <f t="shared" si="5"/>
        <v>0.75</v>
      </c>
    </row>
    <row r="357" spans="2:16" x14ac:dyDescent="0.25">
      <c r="B357" s="184">
        <v>2270003040</v>
      </c>
      <c r="C357" s="184">
        <v>300</v>
      </c>
      <c r="D357" s="184">
        <v>600</v>
      </c>
      <c r="E357" s="184">
        <v>3.03</v>
      </c>
      <c r="F357" s="184">
        <v>2.7</v>
      </c>
      <c r="G357" s="184">
        <v>1.31</v>
      </c>
      <c r="H357" s="184">
        <v>0.84</v>
      </c>
      <c r="I357" s="184">
        <v>0.84</v>
      </c>
      <c r="J357" s="184">
        <v>0.84</v>
      </c>
      <c r="K357" s="184">
        <v>0.84</v>
      </c>
      <c r="L357" s="184">
        <v>0.84</v>
      </c>
      <c r="M357" s="184">
        <v>0.08</v>
      </c>
      <c r="N357" s="184">
        <v>0.08</v>
      </c>
      <c r="P357" s="119">
        <f t="shared" si="5"/>
        <v>0.84</v>
      </c>
    </row>
    <row r="358" spans="2:16" x14ac:dyDescent="0.25">
      <c r="B358" s="184">
        <v>2270003040</v>
      </c>
      <c r="C358" s="184">
        <v>600</v>
      </c>
      <c r="D358" s="184">
        <v>750</v>
      </c>
      <c r="E358" s="184">
        <v>3.03</v>
      </c>
      <c r="F358" s="184">
        <v>2.7</v>
      </c>
      <c r="G358" s="184">
        <v>1.33</v>
      </c>
      <c r="H358" s="184">
        <v>1.33</v>
      </c>
      <c r="I358" s="184">
        <v>1.33</v>
      </c>
      <c r="J358" s="184">
        <v>1.33</v>
      </c>
      <c r="K358" s="184">
        <v>1.33</v>
      </c>
      <c r="L358" s="184">
        <v>1.33</v>
      </c>
      <c r="M358" s="184">
        <v>0.13</v>
      </c>
      <c r="N358" s="184">
        <v>0.13</v>
      </c>
      <c r="P358" s="119">
        <f t="shared" si="5"/>
        <v>1.33</v>
      </c>
    </row>
    <row r="359" spans="2:16" x14ac:dyDescent="0.25">
      <c r="B359" s="184">
        <v>2270003040</v>
      </c>
      <c r="C359" s="184">
        <v>750</v>
      </c>
      <c r="D359" s="184">
        <v>9999</v>
      </c>
      <c r="E359" s="184">
        <v>3.03</v>
      </c>
      <c r="F359" s="184">
        <v>2.7</v>
      </c>
      <c r="G359" s="184">
        <v>0.76</v>
      </c>
      <c r="H359" s="184">
        <v>0.76</v>
      </c>
      <c r="I359" s="184">
        <v>0.76</v>
      </c>
      <c r="J359" s="184">
        <v>0.76</v>
      </c>
      <c r="K359" s="184">
        <v>0.76</v>
      </c>
      <c r="L359" s="184">
        <v>0.76</v>
      </c>
      <c r="M359" s="184">
        <v>0.76</v>
      </c>
      <c r="N359" s="184">
        <v>0.08</v>
      </c>
      <c r="P359" s="119">
        <f t="shared" si="5"/>
        <v>0.76</v>
      </c>
    </row>
    <row r="360" spans="2:16" x14ac:dyDescent="0.25">
      <c r="B360" s="184">
        <v>2270003050</v>
      </c>
      <c r="C360" s="184">
        <v>0</v>
      </c>
      <c r="D360" s="184">
        <v>11</v>
      </c>
      <c r="E360" s="184">
        <v>12.85</v>
      </c>
      <c r="F360" s="184">
        <v>12.85</v>
      </c>
      <c r="G360" s="184">
        <v>10.57</v>
      </c>
      <c r="H360" s="184">
        <v>10.57</v>
      </c>
      <c r="I360" s="184">
        <v>10.57</v>
      </c>
      <c r="J360" s="184">
        <v>10.57</v>
      </c>
      <c r="K360" s="184">
        <v>4.1100000000000003</v>
      </c>
      <c r="L360" s="184">
        <v>4.1100000000000003</v>
      </c>
      <c r="M360" s="184">
        <v>1.06</v>
      </c>
      <c r="N360" s="184">
        <v>1.06</v>
      </c>
      <c r="P360" s="119">
        <f t="shared" si="5"/>
        <v>7.34</v>
      </c>
    </row>
    <row r="361" spans="2:16" x14ac:dyDescent="0.25">
      <c r="B361" s="184">
        <v>2270003050</v>
      </c>
      <c r="C361" s="184">
        <v>11</v>
      </c>
      <c r="D361" s="184">
        <v>16</v>
      </c>
      <c r="E361" s="184">
        <v>12.85</v>
      </c>
      <c r="F361" s="184">
        <v>12.85</v>
      </c>
      <c r="G361" s="184">
        <v>5.55</v>
      </c>
      <c r="H361" s="184">
        <v>5.55</v>
      </c>
      <c r="I361" s="184">
        <v>5.55</v>
      </c>
      <c r="J361" s="184">
        <v>5.55</v>
      </c>
      <c r="K361" s="184">
        <v>2.16</v>
      </c>
      <c r="L361" s="184">
        <v>2.16</v>
      </c>
      <c r="M361" s="184">
        <v>0.56000000000000005</v>
      </c>
      <c r="N361" s="184">
        <v>0.56000000000000005</v>
      </c>
      <c r="P361" s="119">
        <f t="shared" si="5"/>
        <v>3.855</v>
      </c>
    </row>
    <row r="362" spans="2:16" x14ac:dyDescent="0.25">
      <c r="B362" s="184">
        <v>2270003050</v>
      </c>
      <c r="C362" s="184">
        <v>16</v>
      </c>
      <c r="D362" s="184">
        <v>25</v>
      </c>
      <c r="E362" s="184">
        <v>12.85</v>
      </c>
      <c r="F362" s="184">
        <v>12.85</v>
      </c>
      <c r="G362" s="184">
        <v>5.55</v>
      </c>
      <c r="H362" s="184">
        <v>5.55</v>
      </c>
      <c r="I362" s="184">
        <v>5.55</v>
      </c>
      <c r="J362" s="184">
        <v>5.55</v>
      </c>
      <c r="K362" s="184">
        <v>2.16</v>
      </c>
      <c r="L362" s="184">
        <v>2.16</v>
      </c>
      <c r="M362" s="184">
        <v>0.56000000000000005</v>
      </c>
      <c r="N362" s="184">
        <v>0.56000000000000005</v>
      </c>
      <c r="P362" s="119">
        <f t="shared" si="5"/>
        <v>3.855</v>
      </c>
    </row>
    <row r="363" spans="2:16" x14ac:dyDescent="0.25">
      <c r="B363" s="184">
        <v>2270003050</v>
      </c>
      <c r="C363" s="184">
        <v>25</v>
      </c>
      <c r="D363" s="184">
        <v>50</v>
      </c>
      <c r="E363" s="184">
        <v>12.85</v>
      </c>
      <c r="F363" s="184">
        <v>12.85</v>
      </c>
      <c r="G363" s="184">
        <v>3.94</v>
      </c>
      <c r="H363" s="184">
        <v>3.94</v>
      </c>
      <c r="I363" s="184">
        <v>3.94</v>
      </c>
      <c r="J363" s="184">
        <v>3.94</v>
      </c>
      <c r="K363" s="184">
        <v>1.53</v>
      </c>
      <c r="L363" s="184">
        <v>1.53</v>
      </c>
      <c r="M363" s="184">
        <v>0.39</v>
      </c>
      <c r="N363" s="184">
        <v>0.39</v>
      </c>
      <c r="P363" s="119">
        <f t="shared" si="5"/>
        <v>2.7349999999999999</v>
      </c>
    </row>
    <row r="364" spans="2:16" x14ac:dyDescent="0.25">
      <c r="B364" s="184">
        <v>2270003050</v>
      </c>
      <c r="C364" s="184">
        <v>50</v>
      </c>
      <c r="D364" s="184">
        <v>75</v>
      </c>
      <c r="E364" s="184">
        <v>7.79</v>
      </c>
      <c r="F364" s="184">
        <v>8.9700000000000006</v>
      </c>
      <c r="G364" s="184">
        <v>6.08</v>
      </c>
      <c r="H364" s="184">
        <v>6.08</v>
      </c>
      <c r="I364" s="184">
        <v>6.08</v>
      </c>
      <c r="J364" s="184">
        <v>6.08</v>
      </c>
      <c r="K364" s="184">
        <v>2.37</v>
      </c>
      <c r="L364" s="184">
        <v>2.37</v>
      </c>
      <c r="M364" s="184">
        <v>0.61</v>
      </c>
      <c r="N364" s="184">
        <v>0.61</v>
      </c>
      <c r="P364" s="119">
        <f t="shared" si="5"/>
        <v>4.2249999999999996</v>
      </c>
    </row>
    <row r="365" spans="2:16" x14ac:dyDescent="0.25">
      <c r="B365" s="184">
        <v>2270003050</v>
      </c>
      <c r="C365" s="184">
        <v>75</v>
      </c>
      <c r="D365" s="184">
        <v>100</v>
      </c>
      <c r="E365" s="184">
        <v>7.79</v>
      </c>
      <c r="F365" s="184">
        <v>8.9700000000000006</v>
      </c>
      <c r="G365" s="184">
        <v>6.08</v>
      </c>
      <c r="H365" s="184">
        <v>6.08</v>
      </c>
      <c r="I365" s="184">
        <v>6.08</v>
      </c>
      <c r="J365" s="184">
        <v>6.08</v>
      </c>
      <c r="K365" s="184">
        <v>2.37</v>
      </c>
      <c r="L365" s="184">
        <v>2.37</v>
      </c>
      <c r="M365" s="184">
        <v>0.61</v>
      </c>
      <c r="N365" s="184">
        <v>0.61</v>
      </c>
      <c r="P365" s="119">
        <f t="shared" si="5"/>
        <v>4.2249999999999996</v>
      </c>
    </row>
    <row r="366" spans="2:16" x14ac:dyDescent="0.25">
      <c r="B366" s="184">
        <v>2270003050</v>
      </c>
      <c r="C366" s="184">
        <v>100</v>
      </c>
      <c r="D366" s="184">
        <v>175</v>
      </c>
      <c r="E366" s="184">
        <v>7.79</v>
      </c>
      <c r="F366" s="184">
        <v>6.94</v>
      </c>
      <c r="G366" s="184">
        <v>2.23</v>
      </c>
      <c r="H366" s="184">
        <v>2.23</v>
      </c>
      <c r="I366" s="184">
        <v>2.23</v>
      </c>
      <c r="J366" s="184">
        <v>2.23</v>
      </c>
      <c r="K366" s="184">
        <v>2.23</v>
      </c>
      <c r="L366" s="184">
        <v>0.87</v>
      </c>
      <c r="M366" s="184">
        <v>0.22</v>
      </c>
      <c r="N366" s="184">
        <v>0.22</v>
      </c>
      <c r="P366" s="119">
        <f t="shared" si="5"/>
        <v>2.23</v>
      </c>
    </row>
    <row r="367" spans="2:16" x14ac:dyDescent="0.25">
      <c r="B367" s="184">
        <v>2270003050</v>
      </c>
      <c r="C367" s="184">
        <v>175</v>
      </c>
      <c r="D367" s="184">
        <v>300</v>
      </c>
      <c r="E367" s="184">
        <v>7.79</v>
      </c>
      <c r="F367" s="184">
        <v>6.94</v>
      </c>
      <c r="G367" s="184">
        <v>1.92</v>
      </c>
      <c r="H367" s="184">
        <v>1.92</v>
      </c>
      <c r="I367" s="184">
        <v>1.92</v>
      </c>
      <c r="J367" s="184">
        <v>1.92</v>
      </c>
      <c r="K367" s="184">
        <v>1.92</v>
      </c>
      <c r="L367" s="184">
        <v>0.75</v>
      </c>
      <c r="M367" s="184">
        <v>0.19</v>
      </c>
      <c r="N367" s="184">
        <v>0.19</v>
      </c>
      <c r="P367" s="119">
        <f t="shared" si="5"/>
        <v>1.92</v>
      </c>
    </row>
    <row r="368" spans="2:16" x14ac:dyDescent="0.25">
      <c r="B368" s="184">
        <v>2270003050</v>
      </c>
      <c r="C368" s="184">
        <v>300</v>
      </c>
      <c r="D368" s="184">
        <v>600</v>
      </c>
      <c r="E368" s="184">
        <v>7.79</v>
      </c>
      <c r="F368" s="184">
        <v>6.94</v>
      </c>
      <c r="G368" s="184">
        <v>3.36</v>
      </c>
      <c r="H368" s="184">
        <v>2.17</v>
      </c>
      <c r="I368" s="184">
        <v>2.17</v>
      </c>
      <c r="J368" s="184">
        <v>2.17</v>
      </c>
      <c r="K368" s="184">
        <v>2.17</v>
      </c>
      <c r="L368" s="184">
        <v>0.84</v>
      </c>
      <c r="M368" s="184">
        <v>0.22</v>
      </c>
      <c r="N368" s="184">
        <v>0.22</v>
      </c>
      <c r="P368" s="119">
        <f t="shared" si="5"/>
        <v>2.17</v>
      </c>
    </row>
    <row r="369" spans="2:16" x14ac:dyDescent="0.25">
      <c r="B369" s="184">
        <v>2270003050</v>
      </c>
      <c r="C369" s="184">
        <v>600</v>
      </c>
      <c r="D369" s="184">
        <v>750</v>
      </c>
      <c r="E369" s="184">
        <v>7.79</v>
      </c>
      <c r="F369" s="184">
        <v>6.94</v>
      </c>
      <c r="G369" s="184">
        <v>3.41</v>
      </c>
      <c r="H369" s="184">
        <v>3.41</v>
      </c>
      <c r="I369" s="184">
        <v>3.41</v>
      </c>
      <c r="J369" s="184">
        <v>3.41</v>
      </c>
      <c r="K369" s="184">
        <v>3.41</v>
      </c>
      <c r="L369" s="184">
        <v>1.33</v>
      </c>
      <c r="M369" s="184">
        <v>0.34</v>
      </c>
      <c r="N369" s="184">
        <v>0.34</v>
      </c>
      <c r="P369" s="119">
        <f t="shared" si="5"/>
        <v>3.41</v>
      </c>
    </row>
    <row r="370" spans="2:16" x14ac:dyDescent="0.25">
      <c r="B370" s="184">
        <v>2270003050</v>
      </c>
      <c r="C370" s="184">
        <v>750</v>
      </c>
      <c r="D370" s="184">
        <v>9999</v>
      </c>
      <c r="E370" s="184">
        <v>7.79</v>
      </c>
      <c r="F370" s="184">
        <v>6.94</v>
      </c>
      <c r="G370" s="184">
        <v>1.96</v>
      </c>
      <c r="H370" s="184">
        <v>1.96</v>
      </c>
      <c r="I370" s="184">
        <v>1.96</v>
      </c>
      <c r="J370" s="184">
        <v>1.96</v>
      </c>
      <c r="K370" s="184">
        <v>1.96</v>
      </c>
      <c r="L370" s="184">
        <v>0.76</v>
      </c>
      <c r="M370" s="184">
        <v>1.96</v>
      </c>
      <c r="N370" s="184">
        <v>0.2</v>
      </c>
      <c r="P370" s="119">
        <f t="shared" si="5"/>
        <v>1.96</v>
      </c>
    </row>
    <row r="371" spans="2:16" x14ac:dyDescent="0.25">
      <c r="B371" s="184">
        <v>2270003060</v>
      </c>
      <c r="C371" s="184">
        <v>0</v>
      </c>
      <c r="D371" s="184">
        <v>11</v>
      </c>
      <c r="E371" s="184">
        <v>5</v>
      </c>
      <c r="F371" s="184">
        <v>5</v>
      </c>
      <c r="G371" s="184">
        <v>4.1100000000000003</v>
      </c>
      <c r="H371" s="184">
        <v>4.1100000000000003</v>
      </c>
      <c r="I371" s="184">
        <v>4.1100000000000003</v>
      </c>
      <c r="J371" s="184">
        <v>4.1100000000000003</v>
      </c>
      <c r="K371" s="184">
        <v>4.1100000000000003</v>
      </c>
      <c r="L371" s="184">
        <v>4.1100000000000003</v>
      </c>
      <c r="M371" s="184">
        <v>0.41</v>
      </c>
      <c r="N371" s="184">
        <v>0.41</v>
      </c>
      <c r="P371" s="119">
        <f t="shared" si="5"/>
        <v>4.1100000000000003</v>
      </c>
    </row>
    <row r="372" spans="2:16" x14ac:dyDescent="0.25">
      <c r="B372" s="184">
        <v>2270003060</v>
      </c>
      <c r="C372" s="184">
        <v>11</v>
      </c>
      <c r="D372" s="184">
        <v>16</v>
      </c>
      <c r="E372" s="184">
        <v>5</v>
      </c>
      <c r="F372" s="184">
        <v>5</v>
      </c>
      <c r="G372" s="184">
        <v>2.16</v>
      </c>
      <c r="H372" s="184">
        <v>2.16</v>
      </c>
      <c r="I372" s="184">
        <v>2.16</v>
      </c>
      <c r="J372" s="184">
        <v>2.16</v>
      </c>
      <c r="K372" s="184">
        <v>2.16</v>
      </c>
      <c r="L372" s="184">
        <v>2.16</v>
      </c>
      <c r="M372" s="184">
        <v>0.22</v>
      </c>
      <c r="N372" s="184">
        <v>0.22</v>
      </c>
      <c r="P372" s="119">
        <f t="shared" si="5"/>
        <v>2.16</v>
      </c>
    </row>
    <row r="373" spans="2:16" x14ac:dyDescent="0.25">
      <c r="B373" s="184">
        <v>2270003060</v>
      </c>
      <c r="C373" s="184">
        <v>16</v>
      </c>
      <c r="D373" s="184">
        <v>25</v>
      </c>
      <c r="E373" s="184">
        <v>5</v>
      </c>
      <c r="F373" s="184">
        <v>5</v>
      </c>
      <c r="G373" s="184">
        <v>2.16</v>
      </c>
      <c r="H373" s="184">
        <v>2.16</v>
      </c>
      <c r="I373" s="184">
        <v>2.16</v>
      </c>
      <c r="J373" s="184">
        <v>2.16</v>
      </c>
      <c r="K373" s="184">
        <v>2.16</v>
      </c>
      <c r="L373" s="184">
        <v>2.16</v>
      </c>
      <c r="M373" s="184">
        <v>0.22</v>
      </c>
      <c r="N373" s="184">
        <v>0.22</v>
      </c>
      <c r="P373" s="119">
        <f t="shared" si="5"/>
        <v>2.16</v>
      </c>
    </row>
    <row r="374" spans="2:16" x14ac:dyDescent="0.25">
      <c r="B374" s="184">
        <v>2270003060</v>
      </c>
      <c r="C374" s="184">
        <v>25</v>
      </c>
      <c r="D374" s="184">
        <v>50</v>
      </c>
      <c r="E374" s="184">
        <v>5</v>
      </c>
      <c r="F374" s="184">
        <v>5</v>
      </c>
      <c r="G374" s="184">
        <v>1.53</v>
      </c>
      <c r="H374" s="184">
        <v>1.53</v>
      </c>
      <c r="I374" s="184">
        <v>1.53</v>
      </c>
      <c r="J374" s="184">
        <v>1.53</v>
      </c>
      <c r="K374" s="184">
        <v>1.53</v>
      </c>
      <c r="L374" s="184">
        <v>1.53</v>
      </c>
      <c r="M374" s="184">
        <v>0.15</v>
      </c>
      <c r="N374" s="184">
        <v>0.15</v>
      </c>
      <c r="P374" s="119">
        <f t="shared" si="5"/>
        <v>1.53</v>
      </c>
    </row>
    <row r="375" spans="2:16" x14ac:dyDescent="0.25">
      <c r="B375" s="184">
        <v>2270003060</v>
      </c>
      <c r="C375" s="184">
        <v>50</v>
      </c>
      <c r="D375" s="184">
        <v>75</v>
      </c>
      <c r="E375" s="184">
        <v>5</v>
      </c>
      <c r="F375" s="184">
        <v>3.49</v>
      </c>
      <c r="G375" s="184">
        <v>2.37</v>
      </c>
      <c r="H375" s="184">
        <v>2.37</v>
      </c>
      <c r="I375" s="184">
        <v>2.37</v>
      </c>
      <c r="J375" s="184">
        <v>2.37</v>
      </c>
      <c r="K375" s="184">
        <v>2.37</v>
      </c>
      <c r="L375" s="184">
        <v>2.37</v>
      </c>
      <c r="M375" s="184">
        <v>0.24</v>
      </c>
      <c r="N375" s="184">
        <v>0.24</v>
      </c>
      <c r="P375" s="119">
        <f t="shared" si="5"/>
        <v>2.37</v>
      </c>
    </row>
    <row r="376" spans="2:16" x14ac:dyDescent="0.25">
      <c r="B376" s="184">
        <v>2270003060</v>
      </c>
      <c r="C376" s="184">
        <v>75</v>
      </c>
      <c r="D376" s="184">
        <v>100</v>
      </c>
      <c r="E376" s="184">
        <v>5</v>
      </c>
      <c r="F376" s="184">
        <v>3.49</v>
      </c>
      <c r="G376" s="184">
        <v>2.37</v>
      </c>
      <c r="H376" s="184">
        <v>2.37</v>
      </c>
      <c r="I376" s="184">
        <v>2.37</v>
      </c>
      <c r="J376" s="184">
        <v>2.37</v>
      </c>
      <c r="K376" s="184">
        <v>2.37</v>
      </c>
      <c r="L376" s="184">
        <v>2.37</v>
      </c>
      <c r="M376" s="184">
        <v>0.24</v>
      </c>
      <c r="N376" s="184">
        <v>0.24</v>
      </c>
      <c r="P376" s="119">
        <f t="shared" si="5"/>
        <v>2.37</v>
      </c>
    </row>
    <row r="377" spans="2:16" x14ac:dyDescent="0.25">
      <c r="B377" s="184">
        <v>2270003060</v>
      </c>
      <c r="C377" s="184">
        <v>100</v>
      </c>
      <c r="D377" s="184">
        <v>175</v>
      </c>
      <c r="E377" s="184">
        <v>5</v>
      </c>
      <c r="F377" s="184">
        <v>2.7</v>
      </c>
      <c r="G377" s="184">
        <v>0.87</v>
      </c>
      <c r="H377" s="184">
        <v>0.87</v>
      </c>
      <c r="I377" s="184">
        <v>0.87</v>
      </c>
      <c r="J377" s="184">
        <v>0.87</v>
      </c>
      <c r="K377" s="184">
        <v>0.87</v>
      </c>
      <c r="L377" s="184">
        <v>0.87</v>
      </c>
      <c r="M377" s="184">
        <v>0.09</v>
      </c>
      <c r="N377" s="184">
        <v>0.09</v>
      </c>
      <c r="P377" s="119">
        <f t="shared" si="5"/>
        <v>0.87</v>
      </c>
    </row>
    <row r="378" spans="2:16" x14ac:dyDescent="0.25">
      <c r="B378" s="184">
        <v>2270003060</v>
      </c>
      <c r="C378" s="184">
        <v>175</v>
      </c>
      <c r="D378" s="184">
        <v>300</v>
      </c>
      <c r="E378" s="184">
        <v>5</v>
      </c>
      <c r="F378" s="184">
        <v>2.7</v>
      </c>
      <c r="G378" s="184">
        <v>0.75</v>
      </c>
      <c r="H378" s="184">
        <v>0.75</v>
      </c>
      <c r="I378" s="184">
        <v>0.75</v>
      </c>
      <c r="J378" s="184">
        <v>0.75</v>
      </c>
      <c r="K378" s="184">
        <v>0.75</v>
      </c>
      <c r="L378" s="184">
        <v>0.75</v>
      </c>
      <c r="M378" s="184">
        <v>7.0000000000000007E-2</v>
      </c>
      <c r="N378" s="184">
        <v>7.0000000000000007E-2</v>
      </c>
      <c r="P378" s="119">
        <f t="shared" si="5"/>
        <v>0.75</v>
      </c>
    </row>
    <row r="379" spans="2:16" x14ac:dyDescent="0.25">
      <c r="B379" s="184">
        <v>2270003060</v>
      </c>
      <c r="C379" s="184">
        <v>300</v>
      </c>
      <c r="D379" s="184">
        <v>600</v>
      </c>
      <c r="E379" s="184">
        <v>5</v>
      </c>
      <c r="F379" s="184">
        <v>2.7</v>
      </c>
      <c r="G379" s="184">
        <v>1.31</v>
      </c>
      <c r="H379" s="184">
        <v>0.84</v>
      </c>
      <c r="I379" s="184">
        <v>0.84</v>
      </c>
      <c r="J379" s="184">
        <v>0.84</v>
      </c>
      <c r="K379" s="184">
        <v>0.84</v>
      </c>
      <c r="L379" s="184">
        <v>0.84</v>
      </c>
      <c r="M379" s="184">
        <v>0.08</v>
      </c>
      <c r="N379" s="184">
        <v>0.08</v>
      </c>
      <c r="P379" s="119">
        <f t="shared" si="5"/>
        <v>0.84</v>
      </c>
    </row>
    <row r="380" spans="2:16" x14ac:dyDescent="0.25">
      <c r="B380" s="184">
        <v>2270003060</v>
      </c>
      <c r="C380" s="184">
        <v>600</v>
      </c>
      <c r="D380" s="184">
        <v>750</v>
      </c>
      <c r="E380" s="184">
        <v>5</v>
      </c>
      <c r="F380" s="184">
        <v>2.7</v>
      </c>
      <c r="G380" s="184">
        <v>1.33</v>
      </c>
      <c r="H380" s="184">
        <v>1.33</v>
      </c>
      <c r="I380" s="184">
        <v>1.33</v>
      </c>
      <c r="J380" s="184">
        <v>1.33</v>
      </c>
      <c r="K380" s="184">
        <v>1.33</v>
      </c>
      <c r="L380" s="184">
        <v>1.33</v>
      </c>
      <c r="M380" s="184">
        <v>0.13</v>
      </c>
      <c r="N380" s="184">
        <v>0.13</v>
      </c>
      <c r="P380" s="119">
        <f t="shared" si="5"/>
        <v>1.33</v>
      </c>
    </row>
    <row r="381" spans="2:16" x14ac:dyDescent="0.25">
      <c r="B381" s="184">
        <v>2270003060</v>
      </c>
      <c r="C381" s="184">
        <v>750</v>
      </c>
      <c r="D381" s="184">
        <v>9999</v>
      </c>
      <c r="E381" s="184">
        <v>5</v>
      </c>
      <c r="F381" s="184">
        <v>2.7</v>
      </c>
      <c r="G381" s="184">
        <v>0.76</v>
      </c>
      <c r="H381" s="184">
        <v>0.76</v>
      </c>
      <c r="I381" s="184">
        <v>0.76</v>
      </c>
      <c r="J381" s="184">
        <v>0.76</v>
      </c>
      <c r="K381" s="184">
        <v>0.76</v>
      </c>
      <c r="L381" s="184">
        <v>0.76</v>
      </c>
      <c r="M381" s="184">
        <v>0.76</v>
      </c>
      <c r="N381" s="184">
        <v>0.08</v>
      </c>
      <c r="P381" s="119">
        <f t="shared" si="5"/>
        <v>0.76</v>
      </c>
    </row>
    <row r="382" spans="2:16" x14ac:dyDescent="0.25">
      <c r="B382" s="184">
        <v>2270003070</v>
      </c>
      <c r="C382" s="184">
        <v>0</v>
      </c>
      <c r="D382" s="184">
        <v>11</v>
      </c>
      <c r="E382" s="184">
        <v>7.65</v>
      </c>
      <c r="F382" s="184">
        <v>7.65</v>
      </c>
      <c r="G382" s="184">
        <v>6.29</v>
      </c>
      <c r="H382" s="184">
        <v>6.29</v>
      </c>
      <c r="I382" s="184">
        <v>6.29</v>
      </c>
      <c r="J382" s="184">
        <v>6.29</v>
      </c>
      <c r="K382" s="184">
        <v>4.1100000000000003</v>
      </c>
      <c r="L382" s="184">
        <v>4.1100000000000003</v>
      </c>
      <c r="M382" s="184">
        <v>0.63</v>
      </c>
      <c r="N382" s="184">
        <v>0.63</v>
      </c>
      <c r="P382" s="119">
        <f t="shared" si="5"/>
        <v>5.2</v>
      </c>
    </row>
    <row r="383" spans="2:16" x14ac:dyDescent="0.25">
      <c r="B383" s="184">
        <v>2270003070</v>
      </c>
      <c r="C383" s="184">
        <v>11</v>
      </c>
      <c r="D383" s="184">
        <v>16</v>
      </c>
      <c r="E383" s="184">
        <v>7.65</v>
      </c>
      <c r="F383" s="184">
        <v>7.65</v>
      </c>
      <c r="G383" s="184">
        <v>3.31</v>
      </c>
      <c r="H383" s="184">
        <v>3.31</v>
      </c>
      <c r="I383" s="184">
        <v>3.31</v>
      </c>
      <c r="J383" s="184">
        <v>3.31</v>
      </c>
      <c r="K383" s="184">
        <v>2.16</v>
      </c>
      <c r="L383" s="184">
        <v>2.16</v>
      </c>
      <c r="M383" s="184">
        <v>0.33</v>
      </c>
      <c r="N383" s="184">
        <v>0.33</v>
      </c>
      <c r="P383" s="119">
        <f t="shared" si="5"/>
        <v>2.7350000000000003</v>
      </c>
    </row>
    <row r="384" spans="2:16" x14ac:dyDescent="0.25">
      <c r="B384" s="184">
        <v>2270003070</v>
      </c>
      <c r="C384" s="184">
        <v>16</v>
      </c>
      <c r="D384" s="184">
        <v>25</v>
      </c>
      <c r="E384" s="184">
        <v>7.65</v>
      </c>
      <c r="F384" s="184">
        <v>7.65</v>
      </c>
      <c r="G384" s="184">
        <v>3.31</v>
      </c>
      <c r="H384" s="184">
        <v>3.31</v>
      </c>
      <c r="I384" s="184">
        <v>3.31</v>
      </c>
      <c r="J384" s="184">
        <v>3.31</v>
      </c>
      <c r="K384" s="184">
        <v>2.16</v>
      </c>
      <c r="L384" s="184">
        <v>2.16</v>
      </c>
      <c r="M384" s="184">
        <v>0.33</v>
      </c>
      <c r="N384" s="184">
        <v>0.33</v>
      </c>
      <c r="P384" s="119">
        <f t="shared" si="5"/>
        <v>2.7350000000000003</v>
      </c>
    </row>
    <row r="385" spans="2:16" x14ac:dyDescent="0.25">
      <c r="B385" s="184">
        <v>2270003070</v>
      </c>
      <c r="C385" s="184">
        <v>25</v>
      </c>
      <c r="D385" s="184">
        <v>50</v>
      </c>
      <c r="E385" s="184">
        <v>7.65</v>
      </c>
      <c r="F385" s="184">
        <v>7.65</v>
      </c>
      <c r="G385" s="184">
        <v>2.34</v>
      </c>
      <c r="H385" s="184">
        <v>2.34</v>
      </c>
      <c r="I385" s="184">
        <v>2.34</v>
      </c>
      <c r="J385" s="184">
        <v>2.34</v>
      </c>
      <c r="K385" s="184">
        <v>1.53</v>
      </c>
      <c r="L385" s="184">
        <v>1.53</v>
      </c>
      <c r="M385" s="184">
        <v>0.23</v>
      </c>
      <c r="N385" s="184">
        <v>0.23</v>
      </c>
      <c r="P385" s="119">
        <f t="shared" si="5"/>
        <v>1.9350000000000001</v>
      </c>
    </row>
    <row r="386" spans="2:16" x14ac:dyDescent="0.25">
      <c r="B386" s="184">
        <v>2270003070</v>
      </c>
      <c r="C386" s="184">
        <v>50</v>
      </c>
      <c r="D386" s="184">
        <v>75</v>
      </c>
      <c r="E386" s="184">
        <v>4.6399999999999997</v>
      </c>
      <c r="F386" s="184">
        <v>5.34</v>
      </c>
      <c r="G386" s="184">
        <v>3.62</v>
      </c>
      <c r="H386" s="184">
        <v>3.62</v>
      </c>
      <c r="I386" s="184">
        <v>3.62</v>
      </c>
      <c r="J386" s="184">
        <v>3.62</v>
      </c>
      <c r="K386" s="184">
        <v>2.37</v>
      </c>
      <c r="L386" s="184">
        <v>2.37</v>
      </c>
      <c r="M386" s="184">
        <v>0.36</v>
      </c>
      <c r="N386" s="184">
        <v>0.36</v>
      </c>
      <c r="P386" s="119">
        <f t="shared" si="5"/>
        <v>2.9950000000000001</v>
      </c>
    </row>
    <row r="387" spans="2:16" x14ac:dyDescent="0.25">
      <c r="B387" s="184">
        <v>2270003070</v>
      </c>
      <c r="C387" s="184">
        <v>75</v>
      </c>
      <c r="D387" s="184">
        <v>100</v>
      </c>
      <c r="E387" s="184">
        <v>4.6399999999999997</v>
      </c>
      <c r="F387" s="184">
        <v>5.34</v>
      </c>
      <c r="G387" s="184">
        <v>3.62</v>
      </c>
      <c r="H387" s="184">
        <v>3.62</v>
      </c>
      <c r="I387" s="184">
        <v>3.62</v>
      </c>
      <c r="J387" s="184">
        <v>3.62</v>
      </c>
      <c r="K387" s="184">
        <v>2.37</v>
      </c>
      <c r="L387" s="184">
        <v>2.37</v>
      </c>
      <c r="M387" s="184">
        <v>0.36</v>
      </c>
      <c r="N387" s="184">
        <v>0.36</v>
      </c>
      <c r="P387" s="119">
        <f t="shared" si="5"/>
        <v>2.9950000000000001</v>
      </c>
    </row>
    <row r="388" spans="2:16" x14ac:dyDescent="0.25">
      <c r="B388" s="184">
        <v>2270003070</v>
      </c>
      <c r="C388" s="184">
        <v>100</v>
      </c>
      <c r="D388" s="184">
        <v>175</v>
      </c>
      <c r="E388" s="184">
        <v>4.6399999999999997</v>
      </c>
      <c r="F388" s="184">
        <v>4.13</v>
      </c>
      <c r="G388" s="184">
        <v>1.33</v>
      </c>
      <c r="H388" s="184">
        <v>1.33</v>
      </c>
      <c r="I388" s="184">
        <v>1.33</v>
      </c>
      <c r="J388" s="184">
        <v>1.33</v>
      </c>
      <c r="K388" s="184">
        <v>1.33</v>
      </c>
      <c r="L388" s="184">
        <v>0.87</v>
      </c>
      <c r="M388" s="184">
        <v>0.13</v>
      </c>
      <c r="N388" s="184">
        <v>0.13</v>
      </c>
      <c r="P388" s="119">
        <f t="shared" si="5"/>
        <v>1.33</v>
      </c>
    </row>
    <row r="389" spans="2:16" x14ac:dyDescent="0.25">
      <c r="B389" s="184">
        <v>2270003070</v>
      </c>
      <c r="C389" s="184">
        <v>175</v>
      </c>
      <c r="D389" s="184">
        <v>300</v>
      </c>
      <c r="E389" s="184">
        <v>4.6399999999999997</v>
      </c>
      <c r="F389" s="184">
        <v>4.13</v>
      </c>
      <c r="G389" s="184">
        <v>1.1399999999999999</v>
      </c>
      <c r="H389" s="184">
        <v>1.1399999999999999</v>
      </c>
      <c r="I389" s="184">
        <v>1.1399999999999999</v>
      </c>
      <c r="J389" s="184">
        <v>1.1399999999999999</v>
      </c>
      <c r="K389" s="184">
        <v>1.1399999999999999</v>
      </c>
      <c r="L389" s="184">
        <v>0.75</v>
      </c>
      <c r="M389" s="184">
        <v>0.11</v>
      </c>
      <c r="N389" s="184">
        <v>0.11</v>
      </c>
      <c r="P389" s="119">
        <f t="shared" si="5"/>
        <v>1.1399999999999999</v>
      </c>
    </row>
    <row r="390" spans="2:16" x14ac:dyDescent="0.25">
      <c r="B390" s="184">
        <v>2270003070</v>
      </c>
      <c r="C390" s="184">
        <v>300</v>
      </c>
      <c r="D390" s="184">
        <v>600</v>
      </c>
      <c r="E390" s="184">
        <v>4.6399999999999997</v>
      </c>
      <c r="F390" s="184">
        <v>4.13</v>
      </c>
      <c r="G390" s="184">
        <v>2</v>
      </c>
      <c r="H390" s="184">
        <v>1.29</v>
      </c>
      <c r="I390" s="184">
        <v>1.29</v>
      </c>
      <c r="J390" s="184">
        <v>1.29</v>
      </c>
      <c r="K390" s="184">
        <v>1.29</v>
      </c>
      <c r="L390" s="184">
        <v>0.84</v>
      </c>
      <c r="M390" s="184">
        <v>0.13</v>
      </c>
      <c r="N390" s="184">
        <v>0.13</v>
      </c>
      <c r="P390" s="119">
        <f t="shared" si="5"/>
        <v>1.29</v>
      </c>
    </row>
    <row r="391" spans="2:16" x14ac:dyDescent="0.25">
      <c r="B391" s="184">
        <v>2270003070</v>
      </c>
      <c r="C391" s="184">
        <v>600</v>
      </c>
      <c r="D391" s="184">
        <v>750</v>
      </c>
      <c r="E391" s="184">
        <v>4.6399999999999997</v>
      </c>
      <c r="F391" s="184">
        <v>4.13</v>
      </c>
      <c r="G391" s="184">
        <v>2.0299999999999998</v>
      </c>
      <c r="H391" s="184">
        <v>2.0299999999999998</v>
      </c>
      <c r="I391" s="184">
        <v>2.0299999999999998</v>
      </c>
      <c r="J391" s="184">
        <v>2.0299999999999998</v>
      </c>
      <c r="K391" s="184">
        <v>2.0299999999999998</v>
      </c>
      <c r="L391" s="184">
        <v>1.33</v>
      </c>
      <c r="M391" s="184">
        <v>0.2</v>
      </c>
      <c r="N391" s="184">
        <v>0.2</v>
      </c>
      <c r="P391" s="119">
        <f t="shared" si="5"/>
        <v>2.0299999999999998</v>
      </c>
    </row>
    <row r="392" spans="2:16" x14ac:dyDescent="0.25">
      <c r="B392" s="184">
        <v>2270003070</v>
      </c>
      <c r="C392" s="184">
        <v>750</v>
      </c>
      <c r="D392" s="184">
        <v>9999</v>
      </c>
      <c r="E392" s="184">
        <v>4.6399999999999997</v>
      </c>
      <c r="F392" s="184">
        <v>4.13</v>
      </c>
      <c r="G392" s="184">
        <v>1.17</v>
      </c>
      <c r="H392" s="184">
        <v>1.17</v>
      </c>
      <c r="I392" s="184">
        <v>1.17</v>
      </c>
      <c r="J392" s="184">
        <v>1.17</v>
      </c>
      <c r="K392" s="184">
        <v>1.17</v>
      </c>
      <c r="L392" s="184">
        <v>0.76</v>
      </c>
      <c r="M392" s="184">
        <v>1.17</v>
      </c>
      <c r="N392" s="184">
        <v>0.12</v>
      </c>
      <c r="P392" s="119">
        <f t="shared" si="5"/>
        <v>1.17</v>
      </c>
    </row>
    <row r="393" spans="2:16" x14ac:dyDescent="0.25">
      <c r="B393" s="184">
        <v>2270004000</v>
      </c>
      <c r="C393" s="184">
        <v>0</v>
      </c>
      <c r="D393" s="184">
        <v>11</v>
      </c>
      <c r="E393" s="184">
        <v>5</v>
      </c>
      <c r="F393" s="184">
        <v>5</v>
      </c>
      <c r="G393" s="184">
        <v>4.1100000000000003</v>
      </c>
      <c r="H393" s="184">
        <v>4.1100000000000003</v>
      </c>
      <c r="I393" s="184">
        <v>4.1100000000000003</v>
      </c>
      <c r="J393" s="184">
        <v>4.1100000000000003</v>
      </c>
      <c r="K393" s="184">
        <v>4.1100000000000003</v>
      </c>
      <c r="L393" s="184">
        <v>4.1100000000000003</v>
      </c>
      <c r="M393" s="184">
        <v>0.41</v>
      </c>
      <c r="N393" s="184">
        <v>0.41</v>
      </c>
      <c r="P393" s="119">
        <f t="shared" ref="P393:P456" si="6">H393*$G$2+I393*$G$3+K393*$G$4</f>
        <v>4.1100000000000003</v>
      </c>
    </row>
    <row r="394" spans="2:16" x14ac:dyDescent="0.25">
      <c r="B394" s="184">
        <v>2270004000</v>
      </c>
      <c r="C394" s="184">
        <v>11</v>
      </c>
      <c r="D394" s="184">
        <v>16</v>
      </c>
      <c r="E394" s="184">
        <v>5</v>
      </c>
      <c r="F394" s="184">
        <v>5</v>
      </c>
      <c r="G394" s="184">
        <v>2.16</v>
      </c>
      <c r="H394" s="184">
        <v>2.16</v>
      </c>
      <c r="I394" s="184">
        <v>2.16</v>
      </c>
      <c r="J394" s="184">
        <v>2.16</v>
      </c>
      <c r="K394" s="184">
        <v>2.16</v>
      </c>
      <c r="L394" s="184">
        <v>2.16</v>
      </c>
      <c r="M394" s="184">
        <v>0.22</v>
      </c>
      <c r="N394" s="184">
        <v>0.22</v>
      </c>
      <c r="P394" s="119">
        <f t="shared" si="6"/>
        <v>2.16</v>
      </c>
    </row>
    <row r="395" spans="2:16" x14ac:dyDescent="0.25">
      <c r="B395" s="184">
        <v>2270004000</v>
      </c>
      <c r="C395" s="184">
        <v>16</v>
      </c>
      <c r="D395" s="184">
        <v>25</v>
      </c>
      <c r="E395" s="184">
        <v>5</v>
      </c>
      <c r="F395" s="184">
        <v>5</v>
      </c>
      <c r="G395" s="184">
        <v>2.16</v>
      </c>
      <c r="H395" s="184">
        <v>2.16</v>
      </c>
      <c r="I395" s="184">
        <v>2.16</v>
      </c>
      <c r="J395" s="184">
        <v>2.16</v>
      </c>
      <c r="K395" s="184">
        <v>2.16</v>
      </c>
      <c r="L395" s="184">
        <v>2.16</v>
      </c>
      <c r="M395" s="184">
        <v>0.22</v>
      </c>
      <c r="N395" s="184">
        <v>0.22</v>
      </c>
      <c r="P395" s="119">
        <f t="shared" si="6"/>
        <v>2.16</v>
      </c>
    </row>
    <row r="396" spans="2:16" x14ac:dyDescent="0.25">
      <c r="B396" s="184">
        <v>2270004000</v>
      </c>
      <c r="C396" s="184">
        <v>25</v>
      </c>
      <c r="D396" s="184">
        <v>50</v>
      </c>
      <c r="E396" s="184">
        <v>5</v>
      </c>
      <c r="F396" s="184">
        <v>5</v>
      </c>
      <c r="G396" s="184">
        <v>1.53</v>
      </c>
      <c r="H396" s="184">
        <v>1.53</v>
      </c>
      <c r="I396" s="184">
        <v>1.53</v>
      </c>
      <c r="J396" s="184">
        <v>1.53</v>
      </c>
      <c r="K396" s="184">
        <v>1.53</v>
      </c>
      <c r="L396" s="184">
        <v>1.53</v>
      </c>
      <c r="M396" s="184">
        <v>0.15</v>
      </c>
      <c r="N396" s="184">
        <v>0.15</v>
      </c>
      <c r="P396" s="119">
        <f t="shared" si="6"/>
        <v>1.53</v>
      </c>
    </row>
    <row r="397" spans="2:16" x14ac:dyDescent="0.25">
      <c r="B397" s="184">
        <v>2270004000</v>
      </c>
      <c r="C397" s="184">
        <v>50</v>
      </c>
      <c r="D397" s="184">
        <v>75</v>
      </c>
      <c r="E397" s="184">
        <v>5</v>
      </c>
      <c r="F397" s="184">
        <v>3.49</v>
      </c>
      <c r="G397" s="184">
        <v>2.37</v>
      </c>
      <c r="H397" s="184">
        <v>2.37</v>
      </c>
      <c r="I397" s="184">
        <v>2.37</v>
      </c>
      <c r="J397" s="184">
        <v>2.37</v>
      </c>
      <c r="K397" s="184">
        <v>2.37</v>
      </c>
      <c r="L397" s="184">
        <v>2.37</v>
      </c>
      <c r="M397" s="184">
        <v>0.24</v>
      </c>
      <c r="N397" s="184">
        <v>0.24</v>
      </c>
      <c r="P397" s="119">
        <f t="shared" si="6"/>
        <v>2.37</v>
      </c>
    </row>
    <row r="398" spans="2:16" x14ac:dyDescent="0.25">
      <c r="B398" s="184">
        <v>2270004000</v>
      </c>
      <c r="C398" s="184">
        <v>75</v>
      </c>
      <c r="D398" s="184">
        <v>100</v>
      </c>
      <c r="E398" s="184">
        <v>5</v>
      </c>
      <c r="F398" s="184">
        <v>3.49</v>
      </c>
      <c r="G398" s="184">
        <v>2.37</v>
      </c>
      <c r="H398" s="184">
        <v>2.37</v>
      </c>
      <c r="I398" s="184">
        <v>2.37</v>
      </c>
      <c r="J398" s="184">
        <v>2.37</v>
      </c>
      <c r="K398" s="184">
        <v>2.37</v>
      </c>
      <c r="L398" s="184">
        <v>2.37</v>
      </c>
      <c r="M398" s="184">
        <v>0.24</v>
      </c>
      <c r="N398" s="184">
        <v>0.24</v>
      </c>
      <c r="P398" s="119">
        <f t="shared" si="6"/>
        <v>2.37</v>
      </c>
    </row>
    <row r="399" spans="2:16" x14ac:dyDescent="0.25">
      <c r="B399" s="184">
        <v>2270004000</v>
      </c>
      <c r="C399" s="184">
        <v>100</v>
      </c>
      <c r="D399" s="184">
        <v>175</v>
      </c>
      <c r="E399" s="184">
        <v>5</v>
      </c>
      <c r="F399" s="184">
        <v>2.7</v>
      </c>
      <c r="G399" s="184">
        <v>0.87</v>
      </c>
      <c r="H399" s="184">
        <v>0.87</v>
      </c>
      <c r="I399" s="184">
        <v>0.87</v>
      </c>
      <c r="J399" s="184">
        <v>0.87</v>
      </c>
      <c r="K399" s="184">
        <v>0.87</v>
      </c>
      <c r="L399" s="184">
        <v>0.87</v>
      </c>
      <c r="M399" s="184">
        <v>0.09</v>
      </c>
      <c r="N399" s="184">
        <v>0.09</v>
      </c>
      <c r="P399" s="119">
        <f t="shared" si="6"/>
        <v>0.87</v>
      </c>
    </row>
    <row r="400" spans="2:16" x14ac:dyDescent="0.25">
      <c r="B400" s="184">
        <v>2270004000</v>
      </c>
      <c r="C400" s="184">
        <v>175</v>
      </c>
      <c r="D400" s="184">
        <v>300</v>
      </c>
      <c r="E400" s="184">
        <v>5</v>
      </c>
      <c r="F400" s="184">
        <v>2.7</v>
      </c>
      <c r="G400" s="184">
        <v>0.75</v>
      </c>
      <c r="H400" s="184">
        <v>0.75</v>
      </c>
      <c r="I400" s="184">
        <v>0.75</v>
      </c>
      <c r="J400" s="184">
        <v>0.75</v>
      </c>
      <c r="K400" s="184">
        <v>0.75</v>
      </c>
      <c r="L400" s="184">
        <v>0.75</v>
      </c>
      <c r="M400" s="184">
        <v>7.0000000000000007E-2</v>
      </c>
      <c r="N400" s="184">
        <v>7.0000000000000007E-2</v>
      </c>
      <c r="P400" s="119">
        <f t="shared" si="6"/>
        <v>0.75</v>
      </c>
    </row>
    <row r="401" spans="2:16" x14ac:dyDescent="0.25">
      <c r="B401" s="184">
        <v>2270004000</v>
      </c>
      <c r="C401" s="184">
        <v>300</v>
      </c>
      <c r="D401" s="184">
        <v>600</v>
      </c>
      <c r="E401" s="184">
        <v>5</v>
      </c>
      <c r="F401" s="184">
        <v>2.7</v>
      </c>
      <c r="G401" s="184">
        <v>1.31</v>
      </c>
      <c r="H401" s="184">
        <v>0.84</v>
      </c>
      <c r="I401" s="184">
        <v>0.84</v>
      </c>
      <c r="J401" s="184">
        <v>0.84</v>
      </c>
      <c r="K401" s="184">
        <v>0.84</v>
      </c>
      <c r="L401" s="184">
        <v>0.84</v>
      </c>
      <c r="M401" s="184">
        <v>0.08</v>
      </c>
      <c r="N401" s="184">
        <v>0.08</v>
      </c>
      <c r="P401" s="119">
        <f t="shared" si="6"/>
        <v>0.84</v>
      </c>
    </row>
    <row r="402" spans="2:16" x14ac:dyDescent="0.25">
      <c r="B402" s="184">
        <v>2270004000</v>
      </c>
      <c r="C402" s="184">
        <v>600</v>
      </c>
      <c r="D402" s="184">
        <v>750</v>
      </c>
      <c r="E402" s="184">
        <v>5</v>
      </c>
      <c r="F402" s="184">
        <v>2.7</v>
      </c>
      <c r="G402" s="184">
        <v>1.33</v>
      </c>
      <c r="H402" s="184">
        <v>1.33</v>
      </c>
      <c r="I402" s="184">
        <v>1.33</v>
      </c>
      <c r="J402" s="184">
        <v>1.33</v>
      </c>
      <c r="K402" s="184">
        <v>1.33</v>
      </c>
      <c r="L402" s="184">
        <v>1.33</v>
      </c>
      <c r="M402" s="184">
        <v>0.13</v>
      </c>
      <c r="N402" s="184">
        <v>0.13</v>
      </c>
      <c r="P402" s="119">
        <f t="shared" si="6"/>
        <v>1.33</v>
      </c>
    </row>
    <row r="403" spans="2:16" x14ac:dyDescent="0.25">
      <c r="B403" s="184">
        <v>2270004000</v>
      </c>
      <c r="C403" s="184">
        <v>750</v>
      </c>
      <c r="D403" s="184">
        <v>9999</v>
      </c>
      <c r="E403" s="184">
        <v>5</v>
      </c>
      <c r="F403" s="184">
        <v>2.7</v>
      </c>
      <c r="G403" s="184">
        <v>0.76</v>
      </c>
      <c r="H403" s="184">
        <v>0.76</v>
      </c>
      <c r="I403" s="184">
        <v>0.76</v>
      </c>
      <c r="J403" s="184">
        <v>0.76</v>
      </c>
      <c r="K403" s="184">
        <v>0.76</v>
      </c>
      <c r="L403" s="184">
        <v>0.76</v>
      </c>
      <c r="M403" s="184">
        <v>0.76</v>
      </c>
      <c r="N403" s="184">
        <v>0.08</v>
      </c>
      <c r="P403" s="119">
        <f t="shared" si="6"/>
        <v>0.76</v>
      </c>
    </row>
    <row r="404" spans="2:16" x14ac:dyDescent="0.25">
      <c r="B404" s="185">
        <v>2270004036</v>
      </c>
      <c r="C404" s="185">
        <v>0</v>
      </c>
      <c r="D404" s="185">
        <v>11</v>
      </c>
      <c r="E404" s="185">
        <v>5</v>
      </c>
      <c r="F404" s="185">
        <v>5</v>
      </c>
      <c r="G404" s="185">
        <v>4.1127000000000002</v>
      </c>
      <c r="H404" s="185">
        <v>4.1127000000000002</v>
      </c>
      <c r="I404" s="185">
        <v>4.1127000000000002</v>
      </c>
      <c r="J404" s="185">
        <v>4.1127000000000002</v>
      </c>
      <c r="K404" s="185">
        <v>4.1127000000000002</v>
      </c>
      <c r="L404" s="185">
        <v>4.1127000000000002</v>
      </c>
      <c r="M404" s="185">
        <v>4.1127000000000002</v>
      </c>
      <c r="N404" s="185">
        <v>4.1127000000000002</v>
      </c>
      <c r="P404" s="119">
        <f t="shared" si="6"/>
        <v>4.1127000000000002</v>
      </c>
    </row>
    <row r="405" spans="2:16" x14ac:dyDescent="0.25">
      <c r="B405" s="185">
        <v>2270004036</v>
      </c>
      <c r="C405" s="185">
        <v>11</v>
      </c>
      <c r="D405" s="185">
        <v>16</v>
      </c>
      <c r="E405" s="185">
        <v>5</v>
      </c>
      <c r="F405" s="185">
        <v>5</v>
      </c>
      <c r="G405" s="185">
        <v>2.161</v>
      </c>
      <c r="H405" s="185">
        <v>2.161</v>
      </c>
      <c r="I405" s="185">
        <v>2.161</v>
      </c>
      <c r="J405" s="185">
        <v>2.161</v>
      </c>
      <c r="K405" s="185">
        <v>2.161</v>
      </c>
      <c r="L405" s="185">
        <v>2.161</v>
      </c>
      <c r="M405" s="185">
        <v>2.161</v>
      </c>
      <c r="N405" s="185">
        <v>2.161</v>
      </c>
      <c r="P405" s="119">
        <f t="shared" si="6"/>
        <v>2.161</v>
      </c>
    </row>
    <row r="406" spans="2:16" x14ac:dyDescent="0.25">
      <c r="B406" s="185">
        <v>2270004036</v>
      </c>
      <c r="C406" s="185">
        <v>16</v>
      </c>
      <c r="D406" s="185">
        <v>25</v>
      </c>
      <c r="E406" s="185">
        <v>5</v>
      </c>
      <c r="F406" s="185">
        <v>5</v>
      </c>
      <c r="G406" s="185">
        <v>2.161</v>
      </c>
      <c r="H406" s="185">
        <v>2.161</v>
      </c>
      <c r="I406" s="185">
        <v>2.161</v>
      </c>
      <c r="J406" s="185">
        <v>2.161</v>
      </c>
      <c r="K406" s="185">
        <v>2.161</v>
      </c>
      <c r="L406" s="185">
        <v>2.161</v>
      </c>
      <c r="M406" s="185">
        <v>2.161</v>
      </c>
      <c r="N406" s="185">
        <v>2.161</v>
      </c>
      <c r="P406" s="119">
        <f t="shared" si="6"/>
        <v>2.161</v>
      </c>
    </row>
    <row r="407" spans="2:16" x14ac:dyDescent="0.25">
      <c r="B407" s="185">
        <v>2270004036</v>
      </c>
      <c r="C407" s="185">
        <v>25</v>
      </c>
      <c r="D407" s="185">
        <v>50</v>
      </c>
      <c r="E407" s="185">
        <v>5</v>
      </c>
      <c r="F407" s="185">
        <v>5</v>
      </c>
      <c r="G407" s="185">
        <v>1.5323</v>
      </c>
      <c r="H407" s="185">
        <v>1.5323</v>
      </c>
      <c r="I407" s="185">
        <v>1.5323</v>
      </c>
      <c r="J407" s="185">
        <v>1.5323</v>
      </c>
      <c r="K407" s="185">
        <v>1.5323</v>
      </c>
      <c r="L407" s="185">
        <v>1.5323</v>
      </c>
      <c r="M407" s="185">
        <v>1.5323</v>
      </c>
      <c r="N407" s="185">
        <v>1.5323</v>
      </c>
      <c r="P407" s="119">
        <f t="shared" si="6"/>
        <v>1.5323</v>
      </c>
    </row>
    <row r="408" spans="2:16" x14ac:dyDescent="0.25">
      <c r="B408" s="185">
        <v>2270004036</v>
      </c>
      <c r="C408" s="185">
        <v>50</v>
      </c>
      <c r="D408" s="185">
        <v>75</v>
      </c>
      <c r="E408" s="185"/>
      <c r="F408" s="185">
        <v>3.49</v>
      </c>
      <c r="G408" s="185">
        <v>2.3654999999999999</v>
      </c>
      <c r="H408" s="185">
        <v>2.3654999999999999</v>
      </c>
      <c r="I408" s="185">
        <v>2.3654999999999999</v>
      </c>
      <c r="J408" s="185">
        <v>2.3654999999999999</v>
      </c>
      <c r="K408" s="185">
        <v>2.3654999999999999</v>
      </c>
      <c r="L408" s="185">
        <v>2.3654999999999999</v>
      </c>
      <c r="M408" s="185">
        <v>0.23699999999999999</v>
      </c>
      <c r="N408" s="185">
        <v>0.23699999999999999</v>
      </c>
      <c r="P408" s="119">
        <f t="shared" si="6"/>
        <v>2.3654999999999999</v>
      </c>
    </row>
    <row r="409" spans="2:16" x14ac:dyDescent="0.25">
      <c r="B409" s="185">
        <v>2270004036</v>
      </c>
      <c r="C409" s="185">
        <v>75</v>
      </c>
      <c r="D409" s="185">
        <v>100</v>
      </c>
      <c r="E409" s="185"/>
      <c r="F409" s="185">
        <v>3.49</v>
      </c>
      <c r="G409" s="185">
        <v>2.3654999999999999</v>
      </c>
      <c r="H409" s="185">
        <v>2.3654999999999999</v>
      </c>
      <c r="I409" s="185">
        <v>2.3654999999999999</v>
      </c>
      <c r="J409" s="185">
        <v>2.3654999999999999</v>
      </c>
      <c r="K409" s="185">
        <v>0.23699999999999999</v>
      </c>
      <c r="L409" s="185">
        <v>0.23699999999999999</v>
      </c>
      <c r="M409" s="185">
        <v>0.23699999999999999</v>
      </c>
      <c r="N409" s="185">
        <v>0.23699999999999999</v>
      </c>
      <c r="P409" s="119">
        <f t="shared" si="6"/>
        <v>1.30125</v>
      </c>
    </row>
    <row r="410" spans="2:16" x14ac:dyDescent="0.25">
      <c r="B410" s="185">
        <v>2270004036</v>
      </c>
      <c r="C410" s="185">
        <v>100</v>
      </c>
      <c r="D410" s="185">
        <v>175</v>
      </c>
      <c r="E410" s="185"/>
      <c r="F410" s="185">
        <v>2.7</v>
      </c>
      <c r="G410" s="185">
        <v>0.86670000000000003</v>
      </c>
      <c r="H410" s="185">
        <v>0.86670000000000003</v>
      </c>
      <c r="I410" s="185">
        <v>0.86670000000000003</v>
      </c>
      <c r="J410" s="185">
        <v>0.86670000000000003</v>
      </c>
      <c r="K410" s="185">
        <v>8.6999999999999994E-2</v>
      </c>
      <c r="L410" s="185">
        <v>8.6999999999999994E-2</v>
      </c>
      <c r="M410" s="185">
        <v>8.6999999999999994E-2</v>
      </c>
      <c r="N410" s="185">
        <v>8.6999999999999994E-2</v>
      </c>
      <c r="P410" s="119">
        <f t="shared" si="6"/>
        <v>0.47685</v>
      </c>
    </row>
    <row r="411" spans="2:16" x14ac:dyDescent="0.25">
      <c r="B411" s="185">
        <v>2270004036</v>
      </c>
      <c r="C411" s="185">
        <v>175</v>
      </c>
      <c r="D411" s="185">
        <v>300</v>
      </c>
      <c r="E411" s="185"/>
      <c r="F411" s="185">
        <v>2.7</v>
      </c>
      <c r="G411" s="185">
        <v>0.74750000000000005</v>
      </c>
      <c r="H411" s="185">
        <v>0.74750000000000005</v>
      </c>
      <c r="I411" s="185">
        <v>0.74750000000000005</v>
      </c>
      <c r="J411" s="185">
        <v>0.74750000000000005</v>
      </c>
      <c r="K411" s="185">
        <v>7.4999999999999997E-2</v>
      </c>
      <c r="L411" s="185">
        <v>7.4999999999999997E-2</v>
      </c>
      <c r="M411" s="185">
        <v>7.4999999999999997E-2</v>
      </c>
      <c r="N411" s="185">
        <v>7.4999999999999997E-2</v>
      </c>
      <c r="P411" s="119">
        <f t="shared" si="6"/>
        <v>0.41125</v>
      </c>
    </row>
    <row r="412" spans="2:16" x14ac:dyDescent="0.25">
      <c r="B412" s="185">
        <v>2270004036</v>
      </c>
      <c r="C412" s="185">
        <v>300</v>
      </c>
      <c r="D412" s="185">
        <v>600</v>
      </c>
      <c r="E412" s="185"/>
      <c r="F412" s="185">
        <v>2.7</v>
      </c>
      <c r="G412" s="185">
        <v>1.306</v>
      </c>
      <c r="H412" s="185">
        <v>0.84250000000000003</v>
      </c>
      <c r="I412" s="185">
        <v>0.84250000000000003</v>
      </c>
      <c r="J412" s="185">
        <v>0.84250000000000003</v>
      </c>
      <c r="K412" s="185">
        <v>8.4000000000000005E-2</v>
      </c>
      <c r="L412" s="185">
        <v>8.4000000000000005E-2</v>
      </c>
      <c r="M412" s="185">
        <v>8.4000000000000005E-2</v>
      </c>
      <c r="N412" s="185">
        <v>8.4000000000000005E-2</v>
      </c>
      <c r="P412" s="119">
        <f t="shared" si="6"/>
        <v>0.46325</v>
      </c>
    </row>
    <row r="413" spans="2:16" x14ac:dyDescent="0.25">
      <c r="B413" s="185">
        <v>2270004036</v>
      </c>
      <c r="C413" s="185">
        <v>600</v>
      </c>
      <c r="D413" s="185">
        <v>750</v>
      </c>
      <c r="E413" s="185"/>
      <c r="F413" s="185">
        <v>2.7</v>
      </c>
      <c r="G413" s="185">
        <v>1.3271999999999999</v>
      </c>
      <c r="H413" s="185">
        <v>1.3271999999999999</v>
      </c>
      <c r="I413" s="185">
        <v>1.3271999999999999</v>
      </c>
      <c r="J413" s="185">
        <v>1.3271999999999999</v>
      </c>
      <c r="K413" s="185">
        <v>0.13300000000000001</v>
      </c>
      <c r="L413" s="185">
        <v>0.13300000000000001</v>
      </c>
      <c r="M413" s="185">
        <v>0.13300000000000001</v>
      </c>
      <c r="N413" s="185">
        <v>0.13300000000000001</v>
      </c>
      <c r="P413" s="119">
        <f t="shared" si="6"/>
        <v>0.73009999999999997</v>
      </c>
    </row>
    <row r="414" spans="2:16" x14ac:dyDescent="0.25">
      <c r="B414" s="185">
        <v>2270004036</v>
      </c>
      <c r="C414" s="185">
        <v>750</v>
      </c>
      <c r="D414" s="185">
        <v>9999</v>
      </c>
      <c r="E414" s="185"/>
      <c r="F414" s="185">
        <v>2.7</v>
      </c>
      <c r="G414" s="185">
        <v>0.76419999999999999</v>
      </c>
      <c r="H414" s="185">
        <v>0.76419999999999999</v>
      </c>
      <c r="I414" s="185">
        <v>0.76419999999999999</v>
      </c>
      <c r="J414" s="185">
        <v>0.76419999999999999</v>
      </c>
      <c r="K414" s="185">
        <v>7.5999999999999998E-2</v>
      </c>
      <c r="L414" s="185">
        <v>7.5999999999999998E-2</v>
      </c>
      <c r="M414" s="185">
        <v>7.5999999999999998E-2</v>
      </c>
      <c r="N414" s="185">
        <v>7.5999999999999998E-2</v>
      </c>
      <c r="P414" s="119">
        <f t="shared" si="6"/>
        <v>0.42009999999999997</v>
      </c>
    </row>
    <row r="415" spans="2:16" x14ac:dyDescent="0.25">
      <c r="B415" s="185">
        <v>2270004066</v>
      </c>
      <c r="C415" s="185">
        <v>0</v>
      </c>
      <c r="D415" s="185">
        <v>11</v>
      </c>
      <c r="E415" s="185">
        <v>5</v>
      </c>
      <c r="F415" s="185">
        <v>5</v>
      </c>
      <c r="G415" s="185">
        <v>4.1127000000000002</v>
      </c>
      <c r="H415" s="185">
        <v>4.1127000000000002</v>
      </c>
      <c r="I415" s="185">
        <v>4.1127000000000002</v>
      </c>
      <c r="J415" s="185">
        <v>4.1127000000000002</v>
      </c>
      <c r="K415" s="185">
        <v>4.1127000000000002</v>
      </c>
      <c r="L415" s="185">
        <v>4.1127000000000002</v>
      </c>
      <c r="M415" s="185">
        <v>4.1127000000000002</v>
      </c>
      <c r="N415" s="185">
        <v>4.1127000000000002</v>
      </c>
      <c r="P415" s="119">
        <f t="shared" si="6"/>
        <v>4.1127000000000002</v>
      </c>
    </row>
    <row r="416" spans="2:16" x14ac:dyDescent="0.25">
      <c r="B416" s="185">
        <v>2270004066</v>
      </c>
      <c r="C416" s="185">
        <v>11</v>
      </c>
      <c r="D416" s="185">
        <v>16</v>
      </c>
      <c r="E416" s="185">
        <v>5</v>
      </c>
      <c r="F416" s="185">
        <v>5</v>
      </c>
      <c r="G416" s="185">
        <v>2.161</v>
      </c>
      <c r="H416" s="185">
        <v>2.161</v>
      </c>
      <c r="I416" s="185">
        <v>2.161</v>
      </c>
      <c r="J416" s="185">
        <v>2.161</v>
      </c>
      <c r="K416" s="185">
        <v>2.161</v>
      </c>
      <c r="L416" s="185">
        <v>2.161</v>
      </c>
      <c r="M416" s="185">
        <v>2.161</v>
      </c>
      <c r="N416" s="185">
        <v>2.161</v>
      </c>
      <c r="P416" s="119">
        <f t="shared" si="6"/>
        <v>2.161</v>
      </c>
    </row>
    <row r="417" spans="2:16" x14ac:dyDescent="0.25">
      <c r="B417" s="185">
        <v>2270004066</v>
      </c>
      <c r="C417" s="185">
        <v>16</v>
      </c>
      <c r="D417" s="185">
        <v>25</v>
      </c>
      <c r="E417" s="185">
        <v>5</v>
      </c>
      <c r="F417" s="185">
        <v>5</v>
      </c>
      <c r="G417" s="185">
        <v>2.161</v>
      </c>
      <c r="H417" s="185">
        <v>2.161</v>
      </c>
      <c r="I417" s="185">
        <v>2.161</v>
      </c>
      <c r="J417" s="185">
        <v>2.161</v>
      </c>
      <c r="K417" s="185">
        <v>2.161</v>
      </c>
      <c r="L417" s="185">
        <v>2.161</v>
      </c>
      <c r="M417" s="185">
        <v>2.161</v>
      </c>
      <c r="N417" s="185">
        <v>2.161</v>
      </c>
      <c r="P417" s="119">
        <f t="shared" si="6"/>
        <v>2.161</v>
      </c>
    </row>
    <row r="418" spans="2:16" x14ac:dyDescent="0.25">
      <c r="B418" s="185">
        <v>2270004066</v>
      </c>
      <c r="C418" s="185">
        <v>25</v>
      </c>
      <c r="D418" s="185">
        <v>50</v>
      </c>
      <c r="E418" s="185">
        <v>5</v>
      </c>
      <c r="F418" s="185">
        <v>5</v>
      </c>
      <c r="G418" s="185">
        <v>1.5323</v>
      </c>
      <c r="H418" s="185">
        <v>1.5323</v>
      </c>
      <c r="I418" s="185">
        <v>1.5323</v>
      </c>
      <c r="J418" s="185">
        <v>1.5323</v>
      </c>
      <c r="K418" s="185">
        <v>1.5323</v>
      </c>
      <c r="L418" s="185">
        <v>1.5323</v>
      </c>
      <c r="M418" s="185">
        <v>1.5323</v>
      </c>
      <c r="N418" s="185">
        <v>1.5323</v>
      </c>
      <c r="P418" s="119">
        <f t="shared" si="6"/>
        <v>1.5323</v>
      </c>
    </row>
    <row r="419" spans="2:16" x14ac:dyDescent="0.25">
      <c r="B419" s="185">
        <v>2270004066</v>
      </c>
      <c r="C419" s="185">
        <v>50</v>
      </c>
      <c r="D419" s="185">
        <v>75</v>
      </c>
      <c r="E419" s="185"/>
      <c r="F419" s="185">
        <v>3.49</v>
      </c>
      <c r="G419" s="185">
        <v>2.3654999999999999</v>
      </c>
      <c r="H419" s="185">
        <v>2.3654999999999999</v>
      </c>
      <c r="I419" s="185">
        <v>2.3654999999999999</v>
      </c>
      <c r="J419" s="185">
        <v>2.3654999999999999</v>
      </c>
      <c r="K419" s="185">
        <v>2.3654999999999999</v>
      </c>
      <c r="L419" s="185">
        <v>2.3654999999999999</v>
      </c>
      <c r="M419" s="185">
        <v>0.23699999999999999</v>
      </c>
      <c r="N419" s="185">
        <v>0.23699999999999999</v>
      </c>
      <c r="P419" s="119">
        <f t="shared" si="6"/>
        <v>2.3654999999999999</v>
      </c>
    </row>
    <row r="420" spans="2:16" x14ac:dyDescent="0.25">
      <c r="B420" s="185">
        <v>2270004066</v>
      </c>
      <c r="C420" s="185">
        <v>75</v>
      </c>
      <c r="D420" s="185">
        <v>100</v>
      </c>
      <c r="E420" s="185"/>
      <c r="F420" s="185">
        <v>3.49</v>
      </c>
      <c r="G420" s="185">
        <v>2.3654999999999999</v>
      </c>
      <c r="H420" s="185">
        <v>2.3654999999999999</v>
      </c>
      <c r="I420" s="185">
        <v>2.3654999999999999</v>
      </c>
      <c r="J420" s="185">
        <v>2.3654999999999999</v>
      </c>
      <c r="K420" s="185">
        <v>0.23699999999999999</v>
      </c>
      <c r="L420" s="185">
        <v>0.23699999999999999</v>
      </c>
      <c r="M420" s="185">
        <v>0.23699999999999999</v>
      </c>
      <c r="N420" s="185">
        <v>0.23699999999999999</v>
      </c>
      <c r="P420" s="119">
        <f t="shared" si="6"/>
        <v>1.30125</v>
      </c>
    </row>
    <row r="421" spans="2:16" x14ac:dyDescent="0.25">
      <c r="B421" s="185">
        <v>2270004066</v>
      </c>
      <c r="C421" s="185">
        <v>100</v>
      </c>
      <c r="D421" s="185">
        <v>175</v>
      </c>
      <c r="E421" s="185"/>
      <c r="F421" s="185">
        <v>2.7</v>
      </c>
      <c r="G421" s="185">
        <v>0.86670000000000003</v>
      </c>
      <c r="H421" s="185">
        <v>0.86670000000000003</v>
      </c>
      <c r="I421" s="185">
        <v>0.86670000000000003</v>
      </c>
      <c r="J421" s="185">
        <v>0.86670000000000003</v>
      </c>
      <c r="K421" s="185">
        <v>8.6999999999999994E-2</v>
      </c>
      <c r="L421" s="185">
        <v>8.6999999999999994E-2</v>
      </c>
      <c r="M421" s="185">
        <v>8.6999999999999994E-2</v>
      </c>
      <c r="N421" s="185">
        <v>8.6999999999999994E-2</v>
      </c>
      <c r="P421" s="119">
        <f t="shared" si="6"/>
        <v>0.47685</v>
      </c>
    </row>
    <row r="422" spans="2:16" x14ac:dyDescent="0.25">
      <c r="B422" s="185">
        <v>2270004066</v>
      </c>
      <c r="C422" s="185">
        <v>175</v>
      </c>
      <c r="D422" s="185">
        <v>300</v>
      </c>
      <c r="E422" s="185"/>
      <c r="F422" s="185">
        <v>2.7</v>
      </c>
      <c r="G422" s="185">
        <v>0.74750000000000005</v>
      </c>
      <c r="H422" s="185">
        <v>0.74750000000000005</v>
      </c>
      <c r="I422" s="185">
        <v>0.74750000000000005</v>
      </c>
      <c r="J422" s="185">
        <v>0.74750000000000005</v>
      </c>
      <c r="K422" s="185">
        <v>7.4999999999999997E-2</v>
      </c>
      <c r="L422" s="185">
        <v>7.4999999999999997E-2</v>
      </c>
      <c r="M422" s="185">
        <v>7.4999999999999997E-2</v>
      </c>
      <c r="N422" s="185">
        <v>7.4999999999999997E-2</v>
      </c>
      <c r="P422" s="119">
        <f t="shared" si="6"/>
        <v>0.41125</v>
      </c>
    </row>
    <row r="423" spans="2:16" x14ac:dyDescent="0.25">
      <c r="B423" s="185">
        <v>2270004066</v>
      </c>
      <c r="C423" s="185">
        <v>300</v>
      </c>
      <c r="D423" s="185">
        <v>600</v>
      </c>
      <c r="E423" s="185"/>
      <c r="F423" s="185">
        <v>2.7</v>
      </c>
      <c r="G423" s="185">
        <v>1.306</v>
      </c>
      <c r="H423" s="185">
        <v>0.84250000000000003</v>
      </c>
      <c r="I423" s="185">
        <v>0.84250000000000003</v>
      </c>
      <c r="J423" s="185">
        <v>0.84250000000000003</v>
      </c>
      <c r="K423" s="185">
        <v>8.4000000000000005E-2</v>
      </c>
      <c r="L423" s="185">
        <v>8.4000000000000005E-2</v>
      </c>
      <c r="M423" s="185">
        <v>8.4000000000000005E-2</v>
      </c>
      <c r="N423" s="185">
        <v>8.4000000000000005E-2</v>
      </c>
      <c r="P423" s="119">
        <f t="shared" si="6"/>
        <v>0.46325</v>
      </c>
    </row>
    <row r="424" spans="2:16" x14ac:dyDescent="0.25">
      <c r="B424" s="185">
        <v>2270004066</v>
      </c>
      <c r="C424" s="185">
        <v>600</v>
      </c>
      <c r="D424" s="185">
        <v>750</v>
      </c>
      <c r="E424" s="185"/>
      <c r="F424" s="185">
        <v>2.7</v>
      </c>
      <c r="G424" s="185">
        <v>1.3271999999999999</v>
      </c>
      <c r="H424" s="185">
        <v>1.3271999999999999</v>
      </c>
      <c r="I424" s="185">
        <v>1.3271999999999999</v>
      </c>
      <c r="J424" s="185">
        <v>1.3271999999999999</v>
      </c>
      <c r="K424" s="185">
        <v>0.13300000000000001</v>
      </c>
      <c r="L424" s="185">
        <v>0.13300000000000001</v>
      </c>
      <c r="M424" s="185">
        <v>0.13300000000000001</v>
      </c>
      <c r="N424" s="185">
        <v>0.13300000000000001</v>
      </c>
      <c r="P424" s="119">
        <f t="shared" si="6"/>
        <v>0.73009999999999997</v>
      </c>
    </row>
    <row r="425" spans="2:16" x14ac:dyDescent="0.25">
      <c r="B425" s="185">
        <v>2270004066</v>
      </c>
      <c r="C425" s="185">
        <v>750</v>
      </c>
      <c r="D425" s="185">
        <v>9999</v>
      </c>
      <c r="E425" s="185"/>
      <c r="F425" s="185">
        <v>2.7</v>
      </c>
      <c r="G425" s="185">
        <v>0.76419999999999999</v>
      </c>
      <c r="H425" s="185">
        <v>0.76419999999999999</v>
      </c>
      <c r="I425" s="185">
        <v>0.76419999999999999</v>
      </c>
      <c r="J425" s="185">
        <v>0.76419999999999999</v>
      </c>
      <c r="K425" s="185">
        <v>7.5999999999999998E-2</v>
      </c>
      <c r="L425" s="185">
        <v>7.5999999999999998E-2</v>
      </c>
      <c r="M425" s="185">
        <v>7.5999999999999998E-2</v>
      </c>
      <c r="N425" s="185">
        <v>7.5999999999999998E-2</v>
      </c>
      <c r="P425" s="119">
        <f t="shared" si="6"/>
        <v>0.42009999999999997</v>
      </c>
    </row>
    <row r="426" spans="2:16" x14ac:dyDescent="0.25">
      <c r="B426" s="184">
        <v>2270005010</v>
      </c>
      <c r="C426" s="184">
        <v>0</v>
      </c>
      <c r="D426" s="184">
        <v>11</v>
      </c>
      <c r="E426" s="184">
        <v>7.65</v>
      </c>
      <c r="F426" s="184">
        <v>7.65</v>
      </c>
      <c r="G426" s="184">
        <v>6.29</v>
      </c>
      <c r="H426" s="184">
        <v>6.29</v>
      </c>
      <c r="I426" s="184">
        <v>6.29</v>
      </c>
      <c r="J426" s="184">
        <v>6.29</v>
      </c>
      <c r="K426" s="184">
        <v>4.1100000000000003</v>
      </c>
      <c r="L426" s="184">
        <v>4.1100000000000003</v>
      </c>
      <c r="M426" s="184">
        <v>0.63</v>
      </c>
      <c r="N426" s="184">
        <v>0.63</v>
      </c>
      <c r="P426" s="119">
        <f t="shared" si="6"/>
        <v>5.2</v>
      </c>
    </row>
    <row r="427" spans="2:16" x14ac:dyDescent="0.25">
      <c r="B427" s="184">
        <v>2270005010</v>
      </c>
      <c r="C427" s="184">
        <v>11</v>
      </c>
      <c r="D427" s="184">
        <v>16</v>
      </c>
      <c r="E427" s="184">
        <v>7.65</v>
      </c>
      <c r="F427" s="184">
        <v>7.65</v>
      </c>
      <c r="G427" s="184">
        <v>3.31</v>
      </c>
      <c r="H427" s="184">
        <v>3.31</v>
      </c>
      <c r="I427" s="184">
        <v>3.31</v>
      </c>
      <c r="J427" s="184">
        <v>3.31</v>
      </c>
      <c r="K427" s="184">
        <v>2.16</v>
      </c>
      <c r="L427" s="184">
        <v>2.16</v>
      </c>
      <c r="M427" s="184">
        <v>0.33</v>
      </c>
      <c r="N427" s="184">
        <v>0.33</v>
      </c>
      <c r="P427" s="119">
        <f t="shared" si="6"/>
        <v>2.7350000000000003</v>
      </c>
    </row>
    <row r="428" spans="2:16" x14ac:dyDescent="0.25">
      <c r="B428" s="184">
        <v>2270005010</v>
      </c>
      <c r="C428" s="184">
        <v>16</v>
      </c>
      <c r="D428" s="184">
        <v>25</v>
      </c>
      <c r="E428" s="184">
        <v>7.65</v>
      </c>
      <c r="F428" s="184">
        <v>7.65</v>
      </c>
      <c r="G428" s="184">
        <v>3.31</v>
      </c>
      <c r="H428" s="184">
        <v>3.31</v>
      </c>
      <c r="I428" s="184">
        <v>3.31</v>
      </c>
      <c r="J428" s="184">
        <v>3.31</v>
      </c>
      <c r="K428" s="184">
        <v>2.16</v>
      </c>
      <c r="L428" s="184">
        <v>2.16</v>
      </c>
      <c r="M428" s="184">
        <v>0.33</v>
      </c>
      <c r="N428" s="184">
        <v>0.33</v>
      </c>
      <c r="P428" s="119">
        <f t="shared" si="6"/>
        <v>2.7350000000000003</v>
      </c>
    </row>
    <row r="429" spans="2:16" x14ac:dyDescent="0.25">
      <c r="B429" s="184">
        <v>2270005010</v>
      </c>
      <c r="C429" s="184">
        <v>25</v>
      </c>
      <c r="D429" s="184">
        <v>50</v>
      </c>
      <c r="E429" s="184">
        <v>7.65</v>
      </c>
      <c r="F429" s="184">
        <v>7.65</v>
      </c>
      <c r="G429" s="184">
        <v>2.34</v>
      </c>
      <c r="H429" s="184">
        <v>2.34</v>
      </c>
      <c r="I429" s="184">
        <v>2.34</v>
      </c>
      <c r="J429" s="184">
        <v>2.34</v>
      </c>
      <c r="K429" s="184">
        <v>1.53</v>
      </c>
      <c r="L429" s="184">
        <v>1.53</v>
      </c>
      <c r="M429" s="184">
        <v>0.23</v>
      </c>
      <c r="N429" s="184">
        <v>0.23</v>
      </c>
      <c r="P429" s="119">
        <f t="shared" si="6"/>
        <v>1.9350000000000001</v>
      </c>
    </row>
    <row r="430" spans="2:16" x14ac:dyDescent="0.25">
      <c r="B430" s="184">
        <v>2270005010</v>
      </c>
      <c r="C430" s="184">
        <v>50</v>
      </c>
      <c r="D430" s="184">
        <v>75</v>
      </c>
      <c r="E430" s="184">
        <v>6.84</v>
      </c>
      <c r="F430" s="184">
        <v>5.34</v>
      </c>
      <c r="G430" s="184">
        <v>3.62</v>
      </c>
      <c r="H430" s="184">
        <v>3.62</v>
      </c>
      <c r="I430" s="184">
        <v>3.62</v>
      </c>
      <c r="J430" s="184">
        <v>3.62</v>
      </c>
      <c r="K430" s="184">
        <v>2.37</v>
      </c>
      <c r="L430" s="184">
        <v>2.37</v>
      </c>
      <c r="M430" s="184">
        <v>0.36</v>
      </c>
      <c r="N430" s="184">
        <v>0.36</v>
      </c>
      <c r="P430" s="119">
        <f t="shared" si="6"/>
        <v>2.9950000000000001</v>
      </c>
    </row>
    <row r="431" spans="2:16" x14ac:dyDescent="0.25">
      <c r="B431" s="184">
        <v>2270005010</v>
      </c>
      <c r="C431" s="184">
        <v>75</v>
      </c>
      <c r="D431" s="184">
        <v>100</v>
      </c>
      <c r="E431" s="184">
        <v>6.84</v>
      </c>
      <c r="F431" s="184">
        <v>5.34</v>
      </c>
      <c r="G431" s="184">
        <v>3.62</v>
      </c>
      <c r="H431" s="184">
        <v>3.62</v>
      </c>
      <c r="I431" s="184">
        <v>3.62</v>
      </c>
      <c r="J431" s="184">
        <v>3.62</v>
      </c>
      <c r="K431" s="184">
        <v>2.37</v>
      </c>
      <c r="L431" s="184">
        <v>2.37</v>
      </c>
      <c r="M431" s="184">
        <v>0.36</v>
      </c>
      <c r="N431" s="184">
        <v>0.36</v>
      </c>
      <c r="P431" s="119">
        <f t="shared" si="6"/>
        <v>2.9950000000000001</v>
      </c>
    </row>
    <row r="432" spans="2:16" x14ac:dyDescent="0.25">
      <c r="B432" s="184">
        <v>2270005010</v>
      </c>
      <c r="C432" s="184">
        <v>100</v>
      </c>
      <c r="D432" s="184">
        <v>175</v>
      </c>
      <c r="E432" s="184">
        <v>6.84</v>
      </c>
      <c r="F432" s="184">
        <v>4.13</v>
      </c>
      <c r="G432" s="184">
        <v>1.33</v>
      </c>
      <c r="H432" s="184">
        <v>1.33</v>
      </c>
      <c r="I432" s="184">
        <v>1.33</v>
      </c>
      <c r="J432" s="184">
        <v>1.33</v>
      </c>
      <c r="K432" s="184">
        <v>1.33</v>
      </c>
      <c r="L432" s="184">
        <v>0.87</v>
      </c>
      <c r="M432" s="184">
        <v>0.13</v>
      </c>
      <c r="N432" s="184">
        <v>0.13</v>
      </c>
      <c r="P432" s="119">
        <f t="shared" si="6"/>
        <v>1.33</v>
      </c>
    </row>
    <row r="433" spans="2:16" x14ac:dyDescent="0.25">
      <c r="B433" s="184">
        <v>2270005010</v>
      </c>
      <c r="C433" s="184">
        <v>175</v>
      </c>
      <c r="D433" s="184">
        <v>300</v>
      </c>
      <c r="E433" s="184">
        <v>6.84</v>
      </c>
      <c r="F433" s="184">
        <v>4.13</v>
      </c>
      <c r="G433" s="184">
        <v>1.1399999999999999</v>
      </c>
      <c r="H433" s="184">
        <v>1.1399999999999999</v>
      </c>
      <c r="I433" s="184">
        <v>1.1399999999999999</v>
      </c>
      <c r="J433" s="184">
        <v>1.1399999999999999</v>
      </c>
      <c r="K433" s="184">
        <v>1.1399999999999999</v>
      </c>
      <c r="L433" s="184">
        <v>0.75</v>
      </c>
      <c r="M433" s="184">
        <v>0.11</v>
      </c>
      <c r="N433" s="184">
        <v>0.11</v>
      </c>
      <c r="P433" s="119">
        <f t="shared" si="6"/>
        <v>1.1399999999999999</v>
      </c>
    </row>
    <row r="434" spans="2:16" x14ac:dyDescent="0.25">
      <c r="B434" s="184">
        <v>2270005010</v>
      </c>
      <c r="C434" s="184">
        <v>300</v>
      </c>
      <c r="D434" s="184">
        <v>600</v>
      </c>
      <c r="E434" s="184">
        <v>6.84</v>
      </c>
      <c r="F434" s="184">
        <v>4.13</v>
      </c>
      <c r="G434" s="184">
        <v>2</v>
      </c>
      <c r="H434" s="184">
        <v>1.29</v>
      </c>
      <c r="I434" s="184">
        <v>1.29</v>
      </c>
      <c r="J434" s="184">
        <v>1.29</v>
      </c>
      <c r="K434" s="184">
        <v>1.29</v>
      </c>
      <c r="L434" s="184">
        <v>0.84</v>
      </c>
      <c r="M434" s="184">
        <v>0.13</v>
      </c>
      <c r="N434" s="184">
        <v>0.13</v>
      </c>
      <c r="P434" s="119">
        <f t="shared" si="6"/>
        <v>1.29</v>
      </c>
    </row>
    <row r="435" spans="2:16" x14ac:dyDescent="0.25">
      <c r="B435" s="184">
        <v>2270005010</v>
      </c>
      <c r="C435" s="184">
        <v>600</v>
      </c>
      <c r="D435" s="184">
        <v>750</v>
      </c>
      <c r="E435" s="184">
        <v>6.84</v>
      </c>
      <c r="F435" s="184">
        <v>4.13</v>
      </c>
      <c r="G435" s="184">
        <v>2.0299999999999998</v>
      </c>
      <c r="H435" s="184">
        <v>2.0299999999999998</v>
      </c>
      <c r="I435" s="184">
        <v>2.0299999999999998</v>
      </c>
      <c r="J435" s="184">
        <v>2.0299999999999998</v>
      </c>
      <c r="K435" s="184">
        <v>2.0299999999999998</v>
      </c>
      <c r="L435" s="184">
        <v>1.33</v>
      </c>
      <c r="M435" s="184">
        <v>0.2</v>
      </c>
      <c r="N435" s="184">
        <v>0.2</v>
      </c>
      <c r="P435" s="119">
        <f t="shared" si="6"/>
        <v>2.0299999999999998</v>
      </c>
    </row>
    <row r="436" spans="2:16" x14ac:dyDescent="0.25">
      <c r="B436" s="184">
        <v>2270005010</v>
      </c>
      <c r="C436" s="184">
        <v>750</v>
      </c>
      <c r="D436" s="184">
        <v>9999</v>
      </c>
      <c r="E436" s="184">
        <v>6.84</v>
      </c>
      <c r="F436" s="184">
        <v>4.13</v>
      </c>
      <c r="G436" s="184">
        <v>1.17</v>
      </c>
      <c r="H436" s="184">
        <v>1.17</v>
      </c>
      <c r="I436" s="184">
        <v>1.17</v>
      </c>
      <c r="J436" s="184">
        <v>1.17</v>
      </c>
      <c r="K436" s="184">
        <v>1.17</v>
      </c>
      <c r="L436" s="184">
        <v>0.76</v>
      </c>
      <c r="M436" s="184">
        <v>1.17</v>
      </c>
      <c r="N436" s="184">
        <v>0.12</v>
      </c>
      <c r="P436" s="119">
        <f t="shared" si="6"/>
        <v>1.17</v>
      </c>
    </row>
    <row r="437" spans="2:16" x14ac:dyDescent="0.25">
      <c r="B437" s="184">
        <v>2270005015</v>
      </c>
      <c r="C437" s="184">
        <v>0</v>
      </c>
      <c r="D437" s="184">
        <v>11</v>
      </c>
      <c r="E437" s="184">
        <v>7.65</v>
      </c>
      <c r="F437" s="184">
        <v>7.65</v>
      </c>
      <c r="G437" s="184">
        <v>6.29</v>
      </c>
      <c r="H437" s="184">
        <v>6.29</v>
      </c>
      <c r="I437" s="184">
        <v>6.29</v>
      </c>
      <c r="J437" s="184">
        <v>6.29</v>
      </c>
      <c r="K437" s="184">
        <v>4.1100000000000003</v>
      </c>
      <c r="L437" s="184">
        <v>4.1100000000000003</v>
      </c>
      <c r="M437" s="184">
        <v>0.63</v>
      </c>
      <c r="N437" s="184">
        <v>0.63</v>
      </c>
      <c r="P437" s="119">
        <f t="shared" si="6"/>
        <v>5.2</v>
      </c>
    </row>
    <row r="438" spans="2:16" x14ac:dyDescent="0.25">
      <c r="B438" s="184">
        <v>2270005015</v>
      </c>
      <c r="C438" s="184">
        <v>11</v>
      </c>
      <c r="D438" s="184">
        <v>16</v>
      </c>
      <c r="E438" s="184">
        <v>7.65</v>
      </c>
      <c r="F438" s="184">
        <v>7.65</v>
      </c>
      <c r="G438" s="184">
        <v>3.31</v>
      </c>
      <c r="H438" s="184">
        <v>3.31</v>
      </c>
      <c r="I438" s="184">
        <v>3.31</v>
      </c>
      <c r="J438" s="184">
        <v>3.31</v>
      </c>
      <c r="K438" s="184">
        <v>2.16</v>
      </c>
      <c r="L438" s="184">
        <v>2.16</v>
      </c>
      <c r="M438" s="184">
        <v>0.33</v>
      </c>
      <c r="N438" s="184">
        <v>0.33</v>
      </c>
      <c r="P438" s="119">
        <f t="shared" si="6"/>
        <v>2.7350000000000003</v>
      </c>
    </row>
    <row r="439" spans="2:16" x14ac:dyDescent="0.25">
      <c r="B439" s="184">
        <v>2270005015</v>
      </c>
      <c r="C439" s="184">
        <v>16</v>
      </c>
      <c r="D439" s="184">
        <v>25</v>
      </c>
      <c r="E439" s="184">
        <v>7.65</v>
      </c>
      <c r="F439" s="184">
        <v>7.65</v>
      </c>
      <c r="G439" s="184">
        <v>3.31</v>
      </c>
      <c r="H439" s="184">
        <v>3.31</v>
      </c>
      <c r="I439" s="184">
        <v>3.31</v>
      </c>
      <c r="J439" s="184">
        <v>3.31</v>
      </c>
      <c r="K439" s="184">
        <v>2.16</v>
      </c>
      <c r="L439" s="184">
        <v>2.16</v>
      </c>
      <c r="M439" s="184">
        <v>0.33</v>
      </c>
      <c r="N439" s="184">
        <v>0.33</v>
      </c>
      <c r="P439" s="119">
        <f t="shared" si="6"/>
        <v>2.7350000000000003</v>
      </c>
    </row>
    <row r="440" spans="2:16" x14ac:dyDescent="0.25">
      <c r="B440" s="184">
        <v>2270005015</v>
      </c>
      <c r="C440" s="184">
        <v>25</v>
      </c>
      <c r="D440" s="184">
        <v>50</v>
      </c>
      <c r="E440" s="184">
        <v>7.65</v>
      </c>
      <c r="F440" s="184">
        <v>7.65</v>
      </c>
      <c r="G440" s="184">
        <v>2.34</v>
      </c>
      <c r="H440" s="184">
        <v>2.34</v>
      </c>
      <c r="I440" s="184">
        <v>2.34</v>
      </c>
      <c r="J440" s="184">
        <v>2.34</v>
      </c>
      <c r="K440" s="184">
        <v>1.53</v>
      </c>
      <c r="L440" s="184">
        <v>1.53</v>
      </c>
      <c r="M440" s="184">
        <v>0.23</v>
      </c>
      <c r="N440" s="184">
        <v>0.23</v>
      </c>
      <c r="P440" s="119">
        <f t="shared" si="6"/>
        <v>1.9350000000000001</v>
      </c>
    </row>
    <row r="441" spans="2:16" x14ac:dyDescent="0.25">
      <c r="B441" s="184">
        <v>2270005015</v>
      </c>
      <c r="C441" s="184">
        <v>50</v>
      </c>
      <c r="D441" s="184">
        <v>75</v>
      </c>
      <c r="E441" s="184">
        <v>6.84</v>
      </c>
      <c r="F441" s="184">
        <v>5.34</v>
      </c>
      <c r="G441" s="184">
        <v>3.62</v>
      </c>
      <c r="H441" s="184">
        <v>3.62</v>
      </c>
      <c r="I441" s="184">
        <v>3.62</v>
      </c>
      <c r="J441" s="184">
        <v>3.62</v>
      </c>
      <c r="K441" s="184">
        <v>2.37</v>
      </c>
      <c r="L441" s="184">
        <v>2.37</v>
      </c>
      <c r="M441" s="184">
        <v>0.36</v>
      </c>
      <c r="N441" s="184">
        <v>0.36</v>
      </c>
      <c r="P441" s="119">
        <f t="shared" si="6"/>
        <v>2.9950000000000001</v>
      </c>
    </row>
    <row r="442" spans="2:16" x14ac:dyDescent="0.25">
      <c r="B442" s="184">
        <v>2270005015</v>
      </c>
      <c r="C442" s="184">
        <v>75</v>
      </c>
      <c r="D442" s="184">
        <v>100</v>
      </c>
      <c r="E442" s="184">
        <v>6.84</v>
      </c>
      <c r="F442" s="184">
        <v>5.34</v>
      </c>
      <c r="G442" s="184">
        <v>3.62</v>
      </c>
      <c r="H442" s="184">
        <v>3.62</v>
      </c>
      <c r="I442" s="184">
        <v>3.62</v>
      </c>
      <c r="J442" s="184">
        <v>3.62</v>
      </c>
      <c r="K442" s="184">
        <v>2.37</v>
      </c>
      <c r="L442" s="184">
        <v>2.37</v>
      </c>
      <c r="M442" s="184">
        <v>0.36</v>
      </c>
      <c r="N442" s="184">
        <v>0.36</v>
      </c>
      <c r="P442" s="119">
        <f t="shared" si="6"/>
        <v>2.9950000000000001</v>
      </c>
    </row>
    <row r="443" spans="2:16" x14ac:dyDescent="0.25">
      <c r="B443" s="184">
        <v>2270005015</v>
      </c>
      <c r="C443" s="184">
        <v>100</v>
      </c>
      <c r="D443" s="184">
        <v>175</v>
      </c>
      <c r="E443" s="184">
        <v>6.84</v>
      </c>
      <c r="F443" s="184">
        <v>4.13</v>
      </c>
      <c r="G443" s="184">
        <v>1.33</v>
      </c>
      <c r="H443" s="184">
        <v>1.33</v>
      </c>
      <c r="I443" s="184">
        <v>1.33</v>
      </c>
      <c r="J443" s="184">
        <v>1.33</v>
      </c>
      <c r="K443" s="184">
        <v>1.33</v>
      </c>
      <c r="L443" s="184">
        <v>0.87</v>
      </c>
      <c r="M443" s="184">
        <v>0.13</v>
      </c>
      <c r="N443" s="184">
        <v>0.13</v>
      </c>
      <c r="P443" s="119">
        <f t="shared" si="6"/>
        <v>1.33</v>
      </c>
    </row>
    <row r="444" spans="2:16" x14ac:dyDescent="0.25">
      <c r="B444" s="184">
        <v>2270005015</v>
      </c>
      <c r="C444" s="184">
        <v>175</v>
      </c>
      <c r="D444" s="184">
        <v>300</v>
      </c>
      <c r="E444" s="184">
        <v>6.84</v>
      </c>
      <c r="F444" s="184">
        <v>4.13</v>
      </c>
      <c r="G444" s="184">
        <v>1.1399999999999999</v>
      </c>
      <c r="H444" s="184">
        <v>1.1399999999999999</v>
      </c>
      <c r="I444" s="184">
        <v>1.1399999999999999</v>
      </c>
      <c r="J444" s="184">
        <v>1.1399999999999999</v>
      </c>
      <c r="K444" s="184">
        <v>1.1399999999999999</v>
      </c>
      <c r="L444" s="184">
        <v>0.75</v>
      </c>
      <c r="M444" s="184">
        <v>0.11</v>
      </c>
      <c r="N444" s="184">
        <v>0.11</v>
      </c>
      <c r="P444" s="119">
        <f t="shared" si="6"/>
        <v>1.1399999999999999</v>
      </c>
    </row>
    <row r="445" spans="2:16" x14ac:dyDescent="0.25">
      <c r="B445" s="184">
        <v>2270005015</v>
      </c>
      <c r="C445" s="184">
        <v>300</v>
      </c>
      <c r="D445" s="184">
        <v>600</v>
      </c>
      <c r="E445" s="184">
        <v>6.84</v>
      </c>
      <c r="F445" s="184">
        <v>4.13</v>
      </c>
      <c r="G445" s="184">
        <v>2</v>
      </c>
      <c r="H445" s="184">
        <v>1.29</v>
      </c>
      <c r="I445" s="184">
        <v>1.29</v>
      </c>
      <c r="J445" s="184">
        <v>1.29</v>
      </c>
      <c r="K445" s="184">
        <v>1.29</v>
      </c>
      <c r="L445" s="184">
        <v>0.84</v>
      </c>
      <c r="M445" s="184">
        <v>0.13</v>
      </c>
      <c r="N445" s="184">
        <v>0.13</v>
      </c>
      <c r="P445" s="119">
        <f t="shared" si="6"/>
        <v>1.29</v>
      </c>
    </row>
    <row r="446" spans="2:16" x14ac:dyDescent="0.25">
      <c r="B446" s="184">
        <v>2270005015</v>
      </c>
      <c r="C446" s="184">
        <v>600</v>
      </c>
      <c r="D446" s="184">
        <v>750</v>
      </c>
      <c r="E446" s="184">
        <v>6.84</v>
      </c>
      <c r="F446" s="184">
        <v>4.13</v>
      </c>
      <c r="G446" s="184">
        <v>2.0299999999999998</v>
      </c>
      <c r="H446" s="184">
        <v>2.0299999999999998</v>
      </c>
      <c r="I446" s="184">
        <v>2.0299999999999998</v>
      </c>
      <c r="J446" s="184">
        <v>2.0299999999999998</v>
      </c>
      <c r="K446" s="184">
        <v>2.0299999999999998</v>
      </c>
      <c r="L446" s="184">
        <v>1.33</v>
      </c>
      <c r="M446" s="184">
        <v>0.2</v>
      </c>
      <c r="N446" s="184">
        <v>0.2</v>
      </c>
      <c r="P446" s="119">
        <f t="shared" si="6"/>
        <v>2.0299999999999998</v>
      </c>
    </row>
    <row r="447" spans="2:16" x14ac:dyDescent="0.25">
      <c r="B447" s="184">
        <v>2270005015</v>
      </c>
      <c r="C447" s="184">
        <v>750</v>
      </c>
      <c r="D447" s="184">
        <v>9999</v>
      </c>
      <c r="E447" s="184">
        <v>6.84</v>
      </c>
      <c r="F447" s="184">
        <v>4.13</v>
      </c>
      <c r="G447" s="184">
        <v>1.17</v>
      </c>
      <c r="H447" s="184">
        <v>1.17</v>
      </c>
      <c r="I447" s="184">
        <v>1.17</v>
      </c>
      <c r="J447" s="184">
        <v>1.17</v>
      </c>
      <c r="K447" s="184">
        <v>1.17</v>
      </c>
      <c r="L447" s="184">
        <v>0.76</v>
      </c>
      <c r="M447" s="184">
        <v>1.17</v>
      </c>
      <c r="N447" s="184">
        <v>0.12</v>
      </c>
      <c r="P447" s="119">
        <f t="shared" si="6"/>
        <v>1.17</v>
      </c>
    </row>
    <row r="448" spans="2:16" x14ac:dyDescent="0.25">
      <c r="B448" s="184">
        <v>2270005020</v>
      </c>
      <c r="C448" s="184">
        <v>0</v>
      </c>
      <c r="D448" s="184">
        <v>11</v>
      </c>
      <c r="E448" s="184">
        <v>7.65</v>
      </c>
      <c r="F448" s="184">
        <v>7.65</v>
      </c>
      <c r="G448" s="184">
        <v>6.29</v>
      </c>
      <c r="H448" s="184">
        <v>6.29</v>
      </c>
      <c r="I448" s="184">
        <v>6.29</v>
      </c>
      <c r="J448" s="184">
        <v>6.29</v>
      </c>
      <c r="K448" s="184">
        <v>4.1100000000000003</v>
      </c>
      <c r="L448" s="184">
        <v>4.1100000000000003</v>
      </c>
      <c r="M448" s="184">
        <v>0.63</v>
      </c>
      <c r="N448" s="184">
        <v>0.63</v>
      </c>
      <c r="P448" s="119">
        <f t="shared" si="6"/>
        <v>5.2</v>
      </c>
    </row>
    <row r="449" spans="2:16" x14ac:dyDescent="0.25">
      <c r="B449" s="184">
        <v>2270005020</v>
      </c>
      <c r="C449" s="184">
        <v>11</v>
      </c>
      <c r="D449" s="184">
        <v>16</v>
      </c>
      <c r="E449" s="184">
        <v>7.65</v>
      </c>
      <c r="F449" s="184">
        <v>7.65</v>
      </c>
      <c r="G449" s="184">
        <v>3.31</v>
      </c>
      <c r="H449" s="184">
        <v>3.31</v>
      </c>
      <c r="I449" s="184">
        <v>3.31</v>
      </c>
      <c r="J449" s="184">
        <v>3.31</v>
      </c>
      <c r="K449" s="184">
        <v>2.16</v>
      </c>
      <c r="L449" s="184">
        <v>2.16</v>
      </c>
      <c r="M449" s="184">
        <v>0.33</v>
      </c>
      <c r="N449" s="184">
        <v>0.33</v>
      </c>
      <c r="P449" s="119">
        <f t="shared" si="6"/>
        <v>2.7350000000000003</v>
      </c>
    </row>
    <row r="450" spans="2:16" x14ac:dyDescent="0.25">
      <c r="B450" s="184">
        <v>2270005020</v>
      </c>
      <c r="C450" s="184">
        <v>16</v>
      </c>
      <c r="D450" s="184">
        <v>25</v>
      </c>
      <c r="E450" s="184">
        <v>7.65</v>
      </c>
      <c r="F450" s="184">
        <v>7.65</v>
      </c>
      <c r="G450" s="184">
        <v>3.31</v>
      </c>
      <c r="H450" s="184">
        <v>3.31</v>
      </c>
      <c r="I450" s="184">
        <v>3.31</v>
      </c>
      <c r="J450" s="184">
        <v>3.31</v>
      </c>
      <c r="K450" s="184">
        <v>2.16</v>
      </c>
      <c r="L450" s="184">
        <v>2.16</v>
      </c>
      <c r="M450" s="184">
        <v>0.33</v>
      </c>
      <c r="N450" s="184">
        <v>0.33</v>
      </c>
      <c r="P450" s="119">
        <f t="shared" si="6"/>
        <v>2.7350000000000003</v>
      </c>
    </row>
    <row r="451" spans="2:16" x14ac:dyDescent="0.25">
      <c r="B451" s="184">
        <v>2270005020</v>
      </c>
      <c r="C451" s="184">
        <v>25</v>
      </c>
      <c r="D451" s="184">
        <v>50</v>
      </c>
      <c r="E451" s="184">
        <v>7.65</v>
      </c>
      <c r="F451" s="184">
        <v>7.65</v>
      </c>
      <c r="G451" s="184">
        <v>2.34</v>
      </c>
      <c r="H451" s="184">
        <v>2.34</v>
      </c>
      <c r="I451" s="184">
        <v>2.34</v>
      </c>
      <c r="J451" s="184">
        <v>2.34</v>
      </c>
      <c r="K451" s="184">
        <v>1.53</v>
      </c>
      <c r="L451" s="184">
        <v>1.53</v>
      </c>
      <c r="M451" s="184">
        <v>0.23</v>
      </c>
      <c r="N451" s="184">
        <v>0.23</v>
      </c>
      <c r="P451" s="119">
        <f t="shared" si="6"/>
        <v>1.9350000000000001</v>
      </c>
    </row>
    <row r="452" spans="2:16" x14ac:dyDescent="0.25">
      <c r="B452" s="184">
        <v>2270005020</v>
      </c>
      <c r="C452" s="184">
        <v>50</v>
      </c>
      <c r="D452" s="184">
        <v>75</v>
      </c>
      <c r="E452" s="184">
        <v>3.21</v>
      </c>
      <c r="F452" s="184">
        <v>5.34</v>
      </c>
      <c r="G452" s="184">
        <v>3.62</v>
      </c>
      <c r="H452" s="184">
        <v>3.62</v>
      </c>
      <c r="I452" s="184">
        <v>3.62</v>
      </c>
      <c r="J452" s="184">
        <v>3.62</v>
      </c>
      <c r="K452" s="184">
        <v>2.37</v>
      </c>
      <c r="L452" s="184">
        <v>2.37</v>
      </c>
      <c r="M452" s="184">
        <v>0.36</v>
      </c>
      <c r="N452" s="184">
        <v>0.36</v>
      </c>
      <c r="P452" s="119">
        <f t="shared" si="6"/>
        <v>2.9950000000000001</v>
      </c>
    </row>
    <row r="453" spans="2:16" x14ac:dyDescent="0.25">
      <c r="B453" s="184">
        <v>2270005020</v>
      </c>
      <c r="C453" s="184">
        <v>75</v>
      </c>
      <c r="D453" s="184">
        <v>100</v>
      </c>
      <c r="E453" s="184">
        <v>3.21</v>
      </c>
      <c r="F453" s="184">
        <v>5.34</v>
      </c>
      <c r="G453" s="184">
        <v>3.62</v>
      </c>
      <c r="H453" s="184">
        <v>3.62</v>
      </c>
      <c r="I453" s="184">
        <v>3.62</v>
      </c>
      <c r="J453" s="184">
        <v>3.62</v>
      </c>
      <c r="K453" s="184">
        <v>2.37</v>
      </c>
      <c r="L453" s="184">
        <v>2.37</v>
      </c>
      <c r="M453" s="184">
        <v>0.36</v>
      </c>
      <c r="N453" s="184">
        <v>0.36</v>
      </c>
      <c r="P453" s="119">
        <f t="shared" si="6"/>
        <v>2.9950000000000001</v>
      </c>
    </row>
    <row r="454" spans="2:16" x14ac:dyDescent="0.25">
      <c r="B454" s="184">
        <v>2270005020</v>
      </c>
      <c r="C454" s="184">
        <v>100</v>
      </c>
      <c r="D454" s="184">
        <v>175</v>
      </c>
      <c r="E454" s="184">
        <v>3.21</v>
      </c>
      <c r="F454" s="184">
        <v>4.13</v>
      </c>
      <c r="G454" s="184">
        <v>1.33</v>
      </c>
      <c r="H454" s="184">
        <v>1.33</v>
      </c>
      <c r="I454" s="184">
        <v>1.33</v>
      </c>
      <c r="J454" s="184">
        <v>1.33</v>
      </c>
      <c r="K454" s="184">
        <v>1.33</v>
      </c>
      <c r="L454" s="184">
        <v>0.87</v>
      </c>
      <c r="M454" s="184">
        <v>0.13</v>
      </c>
      <c r="N454" s="184">
        <v>0.13</v>
      </c>
      <c r="P454" s="119">
        <f t="shared" si="6"/>
        <v>1.33</v>
      </c>
    </row>
    <row r="455" spans="2:16" x14ac:dyDescent="0.25">
      <c r="B455" s="184">
        <v>2270005020</v>
      </c>
      <c r="C455" s="184">
        <v>175</v>
      </c>
      <c r="D455" s="184">
        <v>300</v>
      </c>
      <c r="E455" s="184">
        <v>3.21</v>
      </c>
      <c r="F455" s="184">
        <v>4.13</v>
      </c>
      <c r="G455" s="184">
        <v>1.1399999999999999</v>
      </c>
      <c r="H455" s="184">
        <v>1.1399999999999999</v>
      </c>
      <c r="I455" s="184">
        <v>1.1399999999999999</v>
      </c>
      <c r="J455" s="184">
        <v>1.1399999999999999</v>
      </c>
      <c r="K455" s="184">
        <v>1.1399999999999999</v>
      </c>
      <c r="L455" s="184">
        <v>0.75</v>
      </c>
      <c r="M455" s="184">
        <v>0.11</v>
      </c>
      <c r="N455" s="184">
        <v>0.11</v>
      </c>
      <c r="P455" s="119">
        <f t="shared" si="6"/>
        <v>1.1399999999999999</v>
      </c>
    </row>
    <row r="456" spans="2:16" x14ac:dyDescent="0.25">
      <c r="B456" s="184">
        <v>2270005020</v>
      </c>
      <c r="C456" s="184">
        <v>300</v>
      </c>
      <c r="D456" s="184">
        <v>600</v>
      </c>
      <c r="E456" s="184">
        <v>3.21</v>
      </c>
      <c r="F456" s="184">
        <v>4.13</v>
      </c>
      <c r="G456" s="184">
        <v>2</v>
      </c>
      <c r="H456" s="184">
        <v>1.29</v>
      </c>
      <c r="I456" s="184">
        <v>1.29</v>
      </c>
      <c r="J456" s="184">
        <v>1.29</v>
      </c>
      <c r="K456" s="184">
        <v>1.29</v>
      </c>
      <c r="L456" s="184">
        <v>0.84</v>
      </c>
      <c r="M456" s="184">
        <v>0.13</v>
      </c>
      <c r="N456" s="184">
        <v>0.13</v>
      </c>
      <c r="P456" s="119">
        <f t="shared" si="6"/>
        <v>1.29</v>
      </c>
    </row>
    <row r="457" spans="2:16" x14ac:dyDescent="0.25">
      <c r="B457" s="184">
        <v>2270005020</v>
      </c>
      <c r="C457" s="184">
        <v>600</v>
      </c>
      <c r="D457" s="184">
        <v>750</v>
      </c>
      <c r="E457" s="184">
        <v>3.21</v>
      </c>
      <c r="F457" s="184">
        <v>4.13</v>
      </c>
      <c r="G457" s="184">
        <v>2.0299999999999998</v>
      </c>
      <c r="H457" s="184">
        <v>2.0299999999999998</v>
      </c>
      <c r="I457" s="184">
        <v>2.0299999999999998</v>
      </c>
      <c r="J457" s="184">
        <v>2.0299999999999998</v>
      </c>
      <c r="K457" s="184">
        <v>2.0299999999999998</v>
      </c>
      <c r="L457" s="184">
        <v>1.33</v>
      </c>
      <c r="M457" s="184">
        <v>0.2</v>
      </c>
      <c r="N457" s="184">
        <v>0.2</v>
      </c>
      <c r="P457" s="119">
        <f t="shared" ref="P457:P520" si="7">H457*$G$2+I457*$G$3+K457*$G$4</f>
        <v>2.0299999999999998</v>
      </c>
    </row>
    <row r="458" spans="2:16" x14ac:dyDescent="0.25">
      <c r="B458" s="184">
        <v>2270005020</v>
      </c>
      <c r="C458" s="184">
        <v>750</v>
      </c>
      <c r="D458" s="184">
        <v>9999</v>
      </c>
      <c r="E458" s="184">
        <v>3.21</v>
      </c>
      <c r="F458" s="184">
        <v>4.13</v>
      </c>
      <c r="G458" s="184">
        <v>1.17</v>
      </c>
      <c r="H458" s="184">
        <v>1.17</v>
      </c>
      <c r="I458" s="184">
        <v>1.17</v>
      </c>
      <c r="J458" s="184">
        <v>1.17</v>
      </c>
      <c r="K458" s="184">
        <v>1.17</v>
      </c>
      <c r="L458" s="184">
        <v>0.76</v>
      </c>
      <c r="M458" s="184">
        <v>1.17</v>
      </c>
      <c r="N458" s="184">
        <v>0.12</v>
      </c>
      <c r="P458" s="119">
        <f t="shared" si="7"/>
        <v>1.17</v>
      </c>
    </row>
    <row r="459" spans="2:16" x14ac:dyDescent="0.25">
      <c r="B459" s="184">
        <v>2270005025</v>
      </c>
      <c r="C459" s="184">
        <v>0</v>
      </c>
      <c r="D459" s="184">
        <v>11</v>
      </c>
      <c r="E459" s="184">
        <v>7.65</v>
      </c>
      <c r="F459" s="184">
        <v>7.65</v>
      </c>
      <c r="G459" s="184">
        <v>6.29</v>
      </c>
      <c r="H459" s="184">
        <v>6.29</v>
      </c>
      <c r="I459" s="184">
        <v>6.29</v>
      </c>
      <c r="J459" s="184">
        <v>6.29</v>
      </c>
      <c r="K459" s="184">
        <v>4.1100000000000003</v>
      </c>
      <c r="L459" s="184">
        <v>4.1100000000000003</v>
      </c>
      <c r="M459" s="184">
        <v>0.63</v>
      </c>
      <c r="N459" s="184">
        <v>0.63</v>
      </c>
      <c r="P459" s="119">
        <f t="shared" si="7"/>
        <v>5.2</v>
      </c>
    </row>
    <row r="460" spans="2:16" x14ac:dyDescent="0.25">
      <c r="B460" s="184">
        <v>2270005025</v>
      </c>
      <c r="C460" s="184">
        <v>11</v>
      </c>
      <c r="D460" s="184">
        <v>16</v>
      </c>
      <c r="E460" s="184">
        <v>7.65</v>
      </c>
      <c r="F460" s="184">
        <v>7.65</v>
      </c>
      <c r="G460" s="184">
        <v>3.31</v>
      </c>
      <c r="H460" s="184">
        <v>3.31</v>
      </c>
      <c r="I460" s="184">
        <v>3.31</v>
      </c>
      <c r="J460" s="184">
        <v>3.31</v>
      </c>
      <c r="K460" s="184">
        <v>2.16</v>
      </c>
      <c r="L460" s="184">
        <v>2.16</v>
      </c>
      <c r="M460" s="184">
        <v>0.33</v>
      </c>
      <c r="N460" s="184">
        <v>0.33</v>
      </c>
      <c r="P460" s="119">
        <f t="shared" si="7"/>
        <v>2.7350000000000003</v>
      </c>
    </row>
    <row r="461" spans="2:16" x14ac:dyDescent="0.25">
      <c r="B461" s="184">
        <v>2270005025</v>
      </c>
      <c r="C461" s="184">
        <v>16</v>
      </c>
      <c r="D461" s="184">
        <v>25</v>
      </c>
      <c r="E461" s="184">
        <v>7.65</v>
      </c>
      <c r="F461" s="184">
        <v>7.65</v>
      </c>
      <c r="G461" s="184">
        <v>3.31</v>
      </c>
      <c r="H461" s="184">
        <v>3.31</v>
      </c>
      <c r="I461" s="184">
        <v>3.31</v>
      </c>
      <c r="J461" s="184">
        <v>3.31</v>
      </c>
      <c r="K461" s="184">
        <v>2.16</v>
      </c>
      <c r="L461" s="184">
        <v>2.16</v>
      </c>
      <c r="M461" s="184">
        <v>0.33</v>
      </c>
      <c r="N461" s="184">
        <v>0.33</v>
      </c>
      <c r="P461" s="119">
        <f t="shared" si="7"/>
        <v>2.7350000000000003</v>
      </c>
    </row>
    <row r="462" spans="2:16" x14ac:dyDescent="0.25">
      <c r="B462" s="184">
        <v>2270005025</v>
      </c>
      <c r="C462" s="184">
        <v>25</v>
      </c>
      <c r="D462" s="184">
        <v>50</v>
      </c>
      <c r="E462" s="184">
        <v>7.65</v>
      </c>
      <c r="F462" s="184">
        <v>7.65</v>
      </c>
      <c r="G462" s="184">
        <v>2.34</v>
      </c>
      <c r="H462" s="184">
        <v>2.34</v>
      </c>
      <c r="I462" s="184">
        <v>2.34</v>
      </c>
      <c r="J462" s="184">
        <v>2.34</v>
      </c>
      <c r="K462" s="184">
        <v>1.53</v>
      </c>
      <c r="L462" s="184">
        <v>1.53</v>
      </c>
      <c r="M462" s="184">
        <v>0.23</v>
      </c>
      <c r="N462" s="184">
        <v>0.23</v>
      </c>
      <c r="P462" s="119">
        <f t="shared" si="7"/>
        <v>1.9350000000000001</v>
      </c>
    </row>
    <row r="463" spans="2:16" x14ac:dyDescent="0.25">
      <c r="B463" s="184">
        <v>2270005025</v>
      </c>
      <c r="C463" s="184">
        <v>50</v>
      </c>
      <c r="D463" s="184">
        <v>75</v>
      </c>
      <c r="E463" s="184">
        <v>5.78</v>
      </c>
      <c r="F463" s="184">
        <v>5.34</v>
      </c>
      <c r="G463" s="184">
        <v>3.62</v>
      </c>
      <c r="H463" s="184">
        <v>3.62</v>
      </c>
      <c r="I463" s="184">
        <v>3.62</v>
      </c>
      <c r="J463" s="184">
        <v>3.62</v>
      </c>
      <c r="K463" s="184">
        <v>2.37</v>
      </c>
      <c r="L463" s="184">
        <v>2.37</v>
      </c>
      <c r="M463" s="184">
        <v>0.36</v>
      </c>
      <c r="N463" s="184">
        <v>0.36</v>
      </c>
      <c r="P463" s="119">
        <f t="shared" si="7"/>
        <v>2.9950000000000001</v>
      </c>
    </row>
    <row r="464" spans="2:16" x14ac:dyDescent="0.25">
      <c r="B464" s="184">
        <v>2270005025</v>
      </c>
      <c r="C464" s="184">
        <v>75</v>
      </c>
      <c r="D464" s="184">
        <v>100</v>
      </c>
      <c r="E464" s="184">
        <v>5.78</v>
      </c>
      <c r="F464" s="184">
        <v>5.34</v>
      </c>
      <c r="G464" s="184">
        <v>3.62</v>
      </c>
      <c r="H464" s="184">
        <v>3.62</v>
      </c>
      <c r="I464" s="184">
        <v>3.62</v>
      </c>
      <c r="J464" s="184">
        <v>3.62</v>
      </c>
      <c r="K464" s="184">
        <v>2.37</v>
      </c>
      <c r="L464" s="184">
        <v>2.37</v>
      </c>
      <c r="M464" s="184">
        <v>0.36</v>
      </c>
      <c r="N464" s="184">
        <v>0.36</v>
      </c>
      <c r="P464" s="119">
        <f t="shared" si="7"/>
        <v>2.9950000000000001</v>
      </c>
    </row>
    <row r="465" spans="2:16" x14ac:dyDescent="0.25">
      <c r="B465" s="184">
        <v>2270005025</v>
      </c>
      <c r="C465" s="184">
        <v>100</v>
      </c>
      <c r="D465" s="184">
        <v>175</v>
      </c>
      <c r="E465" s="184">
        <v>5.78</v>
      </c>
      <c r="F465" s="184">
        <v>4.13</v>
      </c>
      <c r="G465" s="184">
        <v>1.33</v>
      </c>
      <c r="H465" s="184">
        <v>1.33</v>
      </c>
      <c r="I465" s="184">
        <v>1.33</v>
      </c>
      <c r="J465" s="184">
        <v>1.33</v>
      </c>
      <c r="K465" s="184">
        <v>1.33</v>
      </c>
      <c r="L465" s="184">
        <v>0.87</v>
      </c>
      <c r="M465" s="184">
        <v>0.13</v>
      </c>
      <c r="N465" s="184">
        <v>0.13</v>
      </c>
      <c r="P465" s="119">
        <f t="shared" si="7"/>
        <v>1.33</v>
      </c>
    </row>
    <row r="466" spans="2:16" x14ac:dyDescent="0.25">
      <c r="B466" s="184">
        <v>2270005025</v>
      </c>
      <c r="C466" s="184">
        <v>175</v>
      </c>
      <c r="D466" s="184">
        <v>300</v>
      </c>
      <c r="E466" s="184">
        <v>5.78</v>
      </c>
      <c r="F466" s="184">
        <v>4.13</v>
      </c>
      <c r="G466" s="184">
        <v>1.1399999999999999</v>
      </c>
      <c r="H466" s="184">
        <v>1.1399999999999999</v>
      </c>
      <c r="I466" s="184">
        <v>1.1399999999999999</v>
      </c>
      <c r="J466" s="184">
        <v>1.1399999999999999</v>
      </c>
      <c r="K466" s="184">
        <v>1.1399999999999999</v>
      </c>
      <c r="L466" s="184">
        <v>0.75</v>
      </c>
      <c r="M466" s="184">
        <v>0.11</v>
      </c>
      <c r="N466" s="184">
        <v>0.11</v>
      </c>
      <c r="P466" s="119">
        <f t="shared" si="7"/>
        <v>1.1399999999999999</v>
      </c>
    </row>
    <row r="467" spans="2:16" x14ac:dyDescent="0.25">
      <c r="B467" s="184">
        <v>2270005025</v>
      </c>
      <c r="C467" s="184">
        <v>300</v>
      </c>
      <c r="D467" s="184">
        <v>600</v>
      </c>
      <c r="E467" s="184">
        <v>5.78</v>
      </c>
      <c r="F467" s="184">
        <v>4.13</v>
      </c>
      <c r="G467" s="184">
        <v>2</v>
      </c>
      <c r="H467" s="184">
        <v>1.29</v>
      </c>
      <c r="I467" s="184">
        <v>1.29</v>
      </c>
      <c r="J467" s="184">
        <v>1.29</v>
      </c>
      <c r="K467" s="184">
        <v>1.29</v>
      </c>
      <c r="L467" s="184">
        <v>0.84</v>
      </c>
      <c r="M467" s="184">
        <v>0.13</v>
      </c>
      <c r="N467" s="184">
        <v>0.13</v>
      </c>
      <c r="P467" s="119">
        <f t="shared" si="7"/>
        <v>1.29</v>
      </c>
    </row>
    <row r="468" spans="2:16" x14ac:dyDescent="0.25">
      <c r="B468" s="184">
        <v>2270005025</v>
      </c>
      <c r="C468" s="184">
        <v>600</v>
      </c>
      <c r="D468" s="184">
        <v>750</v>
      </c>
      <c r="E468" s="184">
        <v>5.78</v>
      </c>
      <c r="F468" s="184">
        <v>4.13</v>
      </c>
      <c r="G468" s="184">
        <v>2.0299999999999998</v>
      </c>
      <c r="H468" s="184">
        <v>2.0299999999999998</v>
      </c>
      <c r="I468" s="184">
        <v>2.0299999999999998</v>
      </c>
      <c r="J468" s="184">
        <v>2.0299999999999998</v>
      </c>
      <c r="K468" s="184">
        <v>2.0299999999999998</v>
      </c>
      <c r="L468" s="184">
        <v>1.33</v>
      </c>
      <c r="M468" s="184">
        <v>0.2</v>
      </c>
      <c r="N468" s="184">
        <v>0.2</v>
      </c>
      <c r="P468" s="119">
        <f t="shared" si="7"/>
        <v>2.0299999999999998</v>
      </c>
    </row>
    <row r="469" spans="2:16" x14ac:dyDescent="0.25">
      <c r="B469" s="184">
        <v>2270005025</v>
      </c>
      <c r="C469" s="184">
        <v>750</v>
      </c>
      <c r="D469" s="184">
        <v>9999</v>
      </c>
      <c r="E469" s="184">
        <v>5.78</v>
      </c>
      <c r="F469" s="184">
        <v>4.13</v>
      </c>
      <c r="G469" s="184">
        <v>1.17</v>
      </c>
      <c r="H469" s="184">
        <v>1.17</v>
      </c>
      <c r="I469" s="184">
        <v>1.17</v>
      </c>
      <c r="J469" s="184">
        <v>1.17</v>
      </c>
      <c r="K469" s="184">
        <v>1.17</v>
      </c>
      <c r="L469" s="184">
        <v>0.76</v>
      </c>
      <c r="M469" s="184">
        <v>1.17</v>
      </c>
      <c r="N469" s="184">
        <v>0.12</v>
      </c>
      <c r="P469" s="119">
        <f t="shared" si="7"/>
        <v>1.17</v>
      </c>
    </row>
    <row r="470" spans="2:16" x14ac:dyDescent="0.25">
      <c r="B470" s="184">
        <v>2270005030</v>
      </c>
      <c r="C470" s="184">
        <v>0</v>
      </c>
      <c r="D470" s="184">
        <v>11</v>
      </c>
      <c r="E470" s="184">
        <v>7.65</v>
      </c>
      <c r="F470" s="184">
        <v>7.65</v>
      </c>
      <c r="G470" s="184">
        <v>6.29</v>
      </c>
      <c r="H470" s="184">
        <v>6.29</v>
      </c>
      <c r="I470" s="184">
        <v>6.29</v>
      </c>
      <c r="J470" s="184">
        <v>6.29</v>
      </c>
      <c r="K470" s="184">
        <v>4.1100000000000003</v>
      </c>
      <c r="L470" s="184">
        <v>4.1100000000000003</v>
      </c>
      <c r="M470" s="184">
        <v>0.63</v>
      </c>
      <c r="N470" s="184">
        <v>0.63</v>
      </c>
      <c r="P470" s="119">
        <f t="shared" si="7"/>
        <v>5.2</v>
      </c>
    </row>
    <row r="471" spans="2:16" x14ac:dyDescent="0.25">
      <c r="B471" s="184">
        <v>2270005030</v>
      </c>
      <c r="C471" s="184">
        <v>11</v>
      </c>
      <c r="D471" s="184">
        <v>16</v>
      </c>
      <c r="E471" s="184">
        <v>7.65</v>
      </c>
      <c r="F471" s="184">
        <v>7.65</v>
      </c>
      <c r="G471" s="184">
        <v>3.31</v>
      </c>
      <c r="H471" s="184">
        <v>3.31</v>
      </c>
      <c r="I471" s="184">
        <v>3.31</v>
      </c>
      <c r="J471" s="184">
        <v>3.31</v>
      </c>
      <c r="K471" s="184">
        <v>2.16</v>
      </c>
      <c r="L471" s="184">
        <v>2.16</v>
      </c>
      <c r="M471" s="184">
        <v>0.33</v>
      </c>
      <c r="N471" s="184">
        <v>0.33</v>
      </c>
      <c r="P471" s="119">
        <f t="shared" si="7"/>
        <v>2.7350000000000003</v>
      </c>
    </row>
    <row r="472" spans="2:16" x14ac:dyDescent="0.25">
      <c r="B472" s="184">
        <v>2270005030</v>
      </c>
      <c r="C472" s="184">
        <v>16</v>
      </c>
      <c r="D472" s="184">
        <v>25</v>
      </c>
      <c r="E472" s="184">
        <v>7.65</v>
      </c>
      <c r="F472" s="184">
        <v>7.65</v>
      </c>
      <c r="G472" s="184">
        <v>3.31</v>
      </c>
      <c r="H472" s="184">
        <v>3.31</v>
      </c>
      <c r="I472" s="184">
        <v>3.31</v>
      </c>
      <c r="J472" s="184">
        <v>3.31</v>
      </c>
      <c r="K472" s="184">
        <v>2.16</v>
      </c>
      <c r="L472" s="184">
        <v>2.16</v>
      </c>
      <c r="M472" s="184">
        <v>0.33</v>
      </c>
      <c r="N472" s="184">
        <v>0.33</v>
      </c>
      <c r="P472" s="119">
        <f t="shared" si="7"/>
        <v>2.7350000000000003</v>
      </c>
    </row>
    <row r="473" spans="2:16" x14ac:dyDescent="0.25">
      <c r="B473" s="184">
        <v>2270005030</v>
      </c>
      <c r="C473" s="184">
        <v>25</v>
      </c>
      <c r="D473" s="184">
        <v>50</v>
      </c>
      <c r="E473" s="184">
        <v>7.65</v>
      </c>
      <c r="F473" s="184">
        <v>7.65</v>
      </c>
      <c r="G473" s="184">
        <v>2.34</v>
      </c>
      <c r="H473" s="184">
        <v>2.34</v>
      </c>
      <c r="I473" s="184">
        <v>2.34</v>
      </c>
      <c r="J473" s="184">
        <v>2.34</v>
      </c>
      <c r="K473" s="184">
        <v>1.53</v>
      </c>
      <c r="L473" s="184">
        <v>1.53</v>
      </c>
      <c r="M473" s="184">
        <v>0.23</v>
      </c>
      <c r="N473" s="184">
        <v>0.23</v>
      </c>
      <c r="P473" s="119">
        <f t="shared" si="7"/>
        <v>1.9350000000000001</v>
      </c>
    </row>
    <row r="474" spans="2:16" x14ac:dyDescent="0.25">
      <c r="B474" s="184">
        <v>2270005030</v>
      </c>
      <c r="C474" s="184">
        <v>50</v>
      </c>
      <c r="D474" s="184">
        <v>75</v>
      </c>
      <c r="E474" s="184">
        <v>6.84</v>
      </c>
      <c r="F474" s="184">
        <v>5.34</v>
      </c>
      <c r="G474" s="184">
        <v>3.62</v>
      </c>
      <c r="H474" s="184">
        <v>3.62</v>
      </c>
      <c r="I474" s="184">
        <v>3.62</v>
      </c>
      <c r="J474" s="184">
        <v>3.62</v>
      </c>
      <c r="K474" s="184">
        <v>2.37</v>
      </c>
      <c r="L474" s="184">
        <v>2.37</v>
      </c>
      <c r="M474" s="184">
        <v>0.36</v>
      </c>
      <c r="N474" s="184">
        <v>0.36</v>
      </c>
      <c r="P474" s="119">
        <f t="shared" si="7"/>
        <v>2.9950000000000001</v>
      </c>
    </row>
    <row r="475" spans="2:16" x14ac:dyDescent="0.25">
      <c r="B475" s="184">
        <v>2270005030</v>
      </c>
      <c r="C475" s="184">
        <v>75</v>
      </c>
      <c r="D475" s="184">
        <v>100</v>
      </c>
      <c r="E475" s="184">
        <v>6.84</v>
      </c>
      <c r="F475" s="184">
        <v>5.34</v>
      </c>
      <c r="G475" s="184">
        <v>3.62</v>
      </c>
      <c r="H475" s="184">
        <v>3.62</v>
      </c>
      <c r="I475" s="184">
        <v>3.62</v>
      </c>
      <c r="J475" s="184">
        <v>3.62</v>
      </c>
      <c r="K475" s="184">
        <v>2.37</v>
      </c>
      <c r="L475" s="184">
        <v>2.37</v>
      </c>
      <c r="M475" s="184">
        <v>0.36</v>
      </c>
      <c r="N475" s="184">
        <v>0.36</v>
      </c>
      <c r="P475" s="119">
        <f t="shared" si="7"/>
        <v>2.9950000000000001</v>
      </c>
    </row>
    <row r="476" spans="2:16" x14ac:dyDescent="0.25">
      <c r="B476" s="184">
        <v>2270005030</v>
      </c>
      <c r="C476" s="184">
        <v>100</v>
      </c>
      <c r="D476" s="184">
        <v>175</v>
      </c>
      <c r="E476" s="184">
        <v>6.84</v>
      </c>
      <c r="F476" s="184">
        <v>4.13</v>
      </c>
      <c r="G476" s="184">
        <v>1.33</v>
      </c>
      <c r="H476" s="184">
        <v>1.33</v>
      </c>
      <c r="I476" s="184">
        <v>1.33</v>
      </c>
      <c r="J476" s="184">
        <v>1.33</v>
      </c>
      <c r="K476" s="184">
        <v>1.33</v>
      </c>
      <c r="L476" s="184">
        <v>0.87</v>
      </c>
      <c r="M476" s="184">
        <v>0.13</v>
      </c>
      <c r="N476" s="184">
        <v>0.13</v>
      </c>
      <c r="P476" s="119">
        <f t="shared" si="7"/>
        <v>1.33</v>
      </c>
    </row>
    <row r="477" spans="2:16" x14ac:dyDescent="0.25">
      <c r="B477" s="184">
        <v>2270005030</v>
      </c>
      <c r="C477" s="184">
        <v>175</v>
      </c>
      <c r="D477" s="184">
        <v>300</v>
      </c>
      <c r="E477" s="184">
        <v>6.84</v>
      </c>
      <c r="F477" s="184">
        <v>4.13</v>
      </c>
      <c r="G477" s="184">
        <v>1.1399999999999999</v>
      </c>
      <c r="H477" s="184">
        <v>1.1399999999999999</v>
      </c>
      <c r="I477" s="184">
        <v>1.1399999999999999</v>
      </c>
      <c r="J477" s="184">
        <v>1.1399999999999999</v>
      </c>
      <c r="K477" s="184">
        <v>1.1399999999999999</v>
      </c>
      <c r="L477" s="184">
        <v>0.75</v>
      </c>
      <c r="M477" s="184">
        <v>0.11</v>
      </c>
      <c r="N477" s="184">
        <v>0.11</v>
      </c>
      <c r="P477" s="119">
        <f t="shared" si="7"/>
        <v>1.1399999999999999</v>
      </c>
    </row>
    <row r="478" spans="2:16" x14ac:dyDescent="0.25">
      <c r="B478" s="184">
        <v>2270005030</v>
      </c>
      <c r="C478" s="184">
        <v>300</v>
      </c>
      <c r="D478" s="184">
        <v>600</v>
      </c>
      <c r="E478" s="184">
        <v>6.84</v>
      </c>
      <c r="F478" s="184">
        <v>4.13</v>
      </c>
      <c r="G478" s="184">
        <v>2</v>
      </c>
      <c r="H478" s="184">
        <v>1.29</v>
      </c>
      <c r="I478" s="184">
        <v>1.29</v>
      </c>
      <c r="J478" s="184">
        <v>1.29</v>
      </c>
      <c r="K478" s="184">
        <v>1.29</v>
      </c>
      <c r="L478" s="184">
        <v>0.84</v>
      </c>
      <c r="M478" s="184">
        <v>0.13</v>
      </c>
      <c r="N478" s="184">
        <v>0.13</v>
      </c>
      <c r="P478" s="119">
        <f t="shared" si="7"/>
        <v>1.29</v>
      </c>
    </row>
    <row r="479" spans="2:16" x14ac:dyDescent="0.25">
      <c r="B479" s="184">
        <v>2270005030</v>
      </c>
      <c r="C479" s="184">
        <v>600</v>
      </c>
      <c r="D479" s="184">
        <v>750</v>
      </c>
      <c r="E479" s="184">
        <v>6.84</v>
      </c>
      <c r="F479" s="184">
        <v>4.13</v>
      </c>
      <c r="G479" s="184">
        <v>2.0299999999999998</v>
      </c>
      <c r="H479" s="184">
        <v>2.0299999999999998</v>
      </c>
      <c r="I479" s="184">
        <v>2.0299999999999998</v>
      </c>
      <c r="J479" s="184">
        <v>2.0299999999999998</v>
      </c>
      <c r="K479" s="184">
        <v>2.0299999999999998</v>
      </c>
      <c r="L479" s="184">
        <v>1.33</v>
      </c>
      <c r="M479" s="184">
        <v>0.2</v>
      </c>
      <c r="N479" s="184">
        <v>0.2</v>
      </c>
      <c r="P479" s="119">
        <f t="shared" si="7"/>
        <v>2.0299999999999998</v>
      </c>
    </row>
    <row r="480" spans="2:16" x14ac:dyDescent="0.25">
      <c r="B480" s="184">
        <v>2270005030</v>
      </c>
      <c r="C480" s="184">
        <v>750</v>
      </c>
      <c r="D480" s="184">
        <v>9999</v>
      </c>
      <c r="E480" s="184">
        <v>6.84</v>
      </c>
      <c r="F480" s="184">
        <v>4.13</v>
      </c>
      <c r="G480" s="184">
        <v>1.17</v>
      </c>
      <c r="H480" s="184">
        <v>1.17</v>
      </c>
      <c r="I480" s="184">
        <v>1.17</v>
      </c>
      <c r="J480" s="184">
        <v>1.17</v>
      </c>
      <c r="K480" s="184">
        <v>1.17</v>
      </c>
      <c r="L480" s="184">
        <v>0.76</v>
      </c>
      <c r="M480" s="184">
        <v>1.17</v>
      </c>
      <c r="N480" s="184">
        <v>0.12</v>
      </c>
      <c r="P480" s="119">
        <f t="shared" si="7"/>
        <v>1.17</v>
      </c>
    </row>
    <row r="481" spans="2:16" x14ac:dyDescent="0.25">
      <c r="B481" s="184">
        <v>2270005035</v>
      </c>
      <c r="C481" s="184">
        <v>0</v>
      </c>
      <c r="D481" s="184">
        <v>11</v>
      </c>
      <c r="E481" s="184">
        <v>7.65</v>
      </c>
      <c r="F481" s="184">
        <v>7.65</v>
      </c>
      <c r="G481" s="184">
        <v>6.29</v>
      </c>
      <c r="H481" s="184">
        <v>6.29</v>
      </c>
      <c r="I481" s="184">
        <v>6.29</v>
      </c>
      <c r="J481" s="184">
        <v>6.29</v>
      </c>
      <c r="K481" s="184">
        <v>4.1100000000000003</v>
      </c>
      <c r="L481" s="184">
        <v>4.1100000000000003</v>
      </c>
      <c r="M481" s="184">
        <v>0.63</v>
      </c>
      <c r="N481" s="184">
        <v>0.63</v>
      </c>
      <c r="P481" s="119">
        <f t="shared" si="7"/>
        <v>5.2</v>
      </c>
    </row>
    <row r="482" spans="2:16" x14ac:dyDescent="0.25">
      <c r="B482" s="184">
        <v>2270005035</v>
      </c>
      <c r="C482" s="184">
        <v>11</v>
      </c>
      <c r="D482" s="184">
        <v>16</v>
      </c>
      <c r="E482" s="184">
        <v>7.65</v>
      </c>
      <c r="F482" s="184">
        <v>7.65</v>
      </c>
      <c r="G482" s="184">
        <v>3.31</v>
      </c>
      <c r="H482" s="184">
        <v>3.31</v>
      </c>
      <c r="I482" s="184">
        <v>3.31</v>
      </c>
      <c r="J482" s="184">
        <v>3.31</v>
      </c>
      <c r="K482" s="184">
        <v>2.16</v>
      </c>
      <c r="L482" s="184">
        <v>2.16</v>
      </c>
      <c r="M482" s="184">
        <v>0.33</v>
      </c>
      <c r="N482" s="184">
        <v>0.33</v>
      </c>
      <c r="P482" s="119">
        <f t="shared" si="7"/>
        <v>2.7350000000000003</v>
      </c>
    </row>
    <row r="483" spans="2:16" x14ac:dyDescent="0.25">
      <c r="B483" s="184">
        <v>2270005035</v>
      </c>
      <c r="C483" s="184">
        <v>16</v>
      </c>
      <c r="D483" s="184">
        <v>25</v>
      </c>
      <c r="E483" s="184">
        <v>7.65</v>
      </c>
      <c r="F483" s="184">
        <v>7.65</v>
      </c>
      <c r="G483" s="184">
        <v>3.31</v>
      </c>
      <c r="H483" s="184">
        <v>3.31</v>
      </c>
      <c r="I483" s="184">
        <v>3.31</v>
      </c>
      <c r="J483" s="184">
        <v>3.31</v>
      </c>
      <c r="K483" s="184">
        <v>2.16</v>
      </c>
      <c r="L483" s="184">
        <v>2.16</v>
      </c>
      <c r="M483" s="184">
        <v>0.33</v>
      </c>
      <c r="N483" s="184">
        <v>0.33</v>
      </c>
      <c r="P483" s="119">
        <f t="shared" si="7"/>
        <v>2.7350000000000003</v>
      </c>
    </row>
    <row r="484" spans="2:16" x14ac:dyDescent="0.25">
      <c r="B484" s="184">
        <v>2270005035</v>
      </c>
      <c r="C484" s="184">
        <v>25</v>
      </c>
      <c r="D484" s="184">
        <v>50</v>
      </c>
      <c r="E484" s="184">
        <v>7.65</v>
      </c>
      <c r="F484" s="184">
        <v>7.65</v>
      </c>
      <c r="G484" s="184">
        <v>2.34</v>
      </c>
      <c r="H484" s="184">
        <v>2.34</v>
      </c>
      <c r="I484" s="184">
        <v>2.34</v>
      </c>
      <c r="J484" s="184">
        <v>2.34</v>
      </c>
      <c r="K484" s="184">
        <v>1.53</v>
      </c>
      <c r="L484" s="184">
        <v>1.53</v>
      </c>
      <c r="M484" s="184">
        <v>0.23</v>
      </c>
      <c r="N484" s="184">
        <v>0.23</v>
      </c>
      <c r="P484" s="119">
        <f t="shared" si="7"/>
        <v>1.9350000000000001</v>
      </c>
    </row>
    <row r="485" spans="2:16" x14ac:dyDescent="0.25">
      <c r="B485" s="184">
        <v>2270005035</v>
      </c>
      <c r="C485" s="184">
        <v>50</v>
      </c>
      <c r="D485" s="184">
        <v>75</v>
      </c>
      <c r="E485" s="184">
        <v>5.78</v>
      </c>
      <c r="F485" s="184">
        <v>5.34</v>
      </c>
      <c r="G485" s="184">
        <v>3.62</v>
      </c>
      <c r="H485" s="184">
        <v>3.62</v>
      </c>
      <c r="I485" s="184">
        <v>3.62</v>
      </c>
      <c r="J485" s="184">
        <v>3.62</v>
      </c>
      <c r="K485" s="184">
        <v>2.37</v>
      </c>
      <c r="L485" s="184">
        <v>2.37</v>
      </c>
      <c r="M485" s="184">
        <v>0.36</v>
      </c>
      <c r="N485" s="184">
        <v>0.36</v>
      </c>
      <c r="P485" s="119">
        <f t="shared" si="7"/>
        <v>2.9950000000000001</v>
      </c>
    </row>
    <row r="486" spans="2:16" x14ac:dyDescent="0.25">
      <c r="B486" s="184">
        <v>2270005035</v>
      </c>
      <c r="C486" s="184">
        <v>75</v>
      </c>
      <c r="D486" s="184">
        <v>100</v>
      </c>
      <c r="E486" s="184">
        <v>5.78</v>
      </c>
      <c r="F486" s="184">
        <v>5.34</v>
      </c>
      <c r="G486" s="184">
        <v>3.62</v>
      </c>
      <c r="H486" s="184">
        <v>3.62</v>
      </c>
      <c r="I486" s="184">
        <v>3.62</v>
      </c>
      <c r="J486" s="184">
        <v>3.62</v>
      </c>
      <c r="K486" s="184">
        <v>2.37</v>
      </c>
      <c r="L486" s="184">
        <v>2.37</v>
      </c>
      <c r="M486" s="184">
        <v>0.36</v>
      </c>
      <c r="N486" s="184">
        <v>0.36</v>
      </c>
      <c r="P486" s="119">
        <f t="shared" si="7"/>
        <v>2.9950000000000001</v>
      </c>
    </row>
    <row r="487" spans="2:16" x14ac:dyDescent="0.25">
      <c r="B487" s="184">
        <v>2270005035</v>
      </c>
      <c r="C487" s="184">
        <v>100</v>
      </c>
      <c r="D487" s="184">
        <v>175</v>
      </c>
      <c r="E487" s="184">
        <v>5.78</v>
      </c>
      <c r="F487" s="184">
        <v>4.13</v>
      </c>
      <c r="G487" s="184">
        <v>1.33</v>
      </c>
      <c r="H487" s="184">
        <v>1.33</v>
      </c>
      <c r="I487" s="184">
        <v>1.33</v>
      </c>
      <c r="J487" s="184">
        <v>1.33</v>
      </c>
      <c r="K487" s="184">
        <v>1.33</v>
      </c>
      <c r="L487" s="184">
        <v>0.87</v>
      </c>
      <c r="M487" s="184">
        <v>0.13</v>
      </c>
      <c r="N487" s="184">
        <v>0.13</v>
      </c>
      <c r="P487" s="119">
        <f t="shared" si="7"/>
        <v>1.33</v>
      </c>
    </row>
    <row r="488" spans="2:16" x14ac:dyDescent="0.25">
      <c r="B488" s="184">
        <v>2270005035</v>
      </c>
      <c r="C488" s="184">
        <v>175</v>
      </c>
      <c r="D488" s="184">
        <v>300</v>
      </c>
      <c r="E488" s="184">
        <v>5.78</v>
      </c>
      <c r="F488" s="184">
        <v>4.13</v>
      </c>
      <c r="G488" s="184">
        <v>1.1399999999999999</v>
      </c>
      <c r="H488" s="184">
        <v>1.1399999999999999</v>
      </c>
      <c r="I488" s="184">
        <v>1.1399999999999999</v>
      </c>
      <c r="J488" s="184">
        <v>1.1399999999999999</v>
      </c>
      <c r="K488" s="184">
        <v>1.1399999999999999</v>
      </c>
      <c r="L488" s="184">
        <v>0.75</v>
      </c>
      <c r="M488" s="184">
        <v>0.11</v>
      </c>
      <c r="N488" s="184">
        <v>0.11</v>
      </c>
      <c r="P488" s="119">
        <f t="shared" si="7"/>
        <v>1.1399999999999999</v>
      </c>
    </row>
    <row r="489" spans="2:16" x14ac:dyDescent="0.25">
      <c r="B489" s="184">
        <v>2270005035</v>
      </c>
      <c r="C489" s="184">
        <v>300</v>
      </c>
      <c r="D489" s="184">
        <v>600</v>
      </c>
      <c r="E489" s="184">
        <v>5.78</v>
      </c>
      <c r="F489" s="184">
        <v>4.13</v>
      </c>
      <c r="G489" s="184">
        <v>2</v>
      </c>
      <c r="H489" s="184">
        <v>1.29</v>
      </c>
      <c r="I489" s="184">
        <v>1.29</v>
      </c>
      <c r="J489" s="184">
        <v>1.29</v>
      </c>
      <c r="K489" s="184">
        <v>1.29</v>
      </c>
      <c r="L489" s="184">
        <v>0.84</v>
      </c>
      <c r="M489" s="184">
        <v>0.13</v>
      </c>
      <c r="N489" s="184">
        <v>0.13</v>
      </c>
      <c r="P489" s="119">
        <f t="shared" si="7"/>
        <v>1.29</v>
      </c>
    </row>
    <row r="490" spans="2:16" x14ac:dyDescent="0.25">
      <c r="B490" s="184">
        <v>2270005035</v>
      </c>
      <c r="C490" s="184">
        <v>600</v>
      </c>
      <c r="D490" s="184">
        <v>750</v>
      </c>
      <c r="E490" s="184">
        <v>5.78</v>
      </c>
      <c r="F490" s="184">
        <v>4.13</v>
      </c>
      <c r="G490" s="184">
        <v>2.0299999999999998</v>
      </c>
      <c r="H490" s="184">
        <v>2.0299999999999998</v>
      </c>
      <c r="I490" s="184">
        <v>2.0299999999999998</v>
      </c>
      <c r="J490" s="184">
        <v>2.0299999999999998</v>
      </c>
      <c r="K490" s="184">
        <v>2.0299999999999998</v>
      </c>
      <c r="L490" s="184">
        <v>1.33</v>
      </c>
      <c r="M490" s="184">
        <v>0.2</v>
      </c>
      <c r="N490" s="184">
        <v>0.2</v>
      </c>
      <c r="P490" s="119">
        <f t="shared" si="7"/>
        <v>2.0299999999999998</v>
      </c>
    </row>
    <row r="491" spans="2:16" x14ac:dyDescent="0.25">
      <c r="B491" s="184">
        <v>2270005035</v>
      </c>
      <c r="C491" s="184">
        <v>750</v>
      </c>
      <c r="D491" s="184">
        <v>9999</v>
      </c>
      <c r="E491" s="184">
        <v>5.78</v>
      </c>
      <c r="F491" s="184">
        <v>4.13</v>
      </c>
      <c r="G491" s="184">
        <v>1.17</v>
      </c>
      <c r="H491" s="184">
        <v>1.17</v>
      </c>
      <c r="I491" s="184">
        <v>1.17</v>
      </c>
      <c r="J491" s="184">
        <v>1.17</v>
      </c>
      <c r="K491" s="184">
        <v>1.17</v>
      </c>
      <c r="L491" s="184">
        <v>0.76</v>
      </c>
      <c r="M491" s="184">
        <v>1.17</v>
      </c>
      <c r="N491" s="184">
        <v>0.12</v>
      </c>
      <c r="P491" s="119">
        <f t="shared" si="7"/>
        <v>1.17</v>
      </c>
    </row>
    <row r="492" spans="2:16" x14ac:dyDescent="0.25">
      <c r="B492" s="184">
        <v>2270005040</v>
      </c>
      <c r="C492" s="184">
        <v>0</v>
      </c>
      <c r="D492" s="184">
        <v>11</v>
      </c>
      <c r="E492" s="184">
        <v>7.65</v>
      </c>
      <c r="F492" s="184">
        <v>7.65</v>
      </c>
      <c r="G492" s="184">
        <v>6.29</v>
      </c>
      <c r="H492" s="184">
        <v>6.29</v>
      </c>
      <c r="I492" s="184">
        <v>6.29</v>
      </c>
      <c r="J492" s="184">
        <v>6.29</v>
      </c>
      <c r="K492" s="184">
        <v>4.1100000000000003</v>
      </c>
      <c r="L492" s="184">
        <v>4.1100000000000003</v>
      </c>
      <c r="M492" s="184">
        <v>0.63</v>
      </c>
      <c r="N492" s="184">
        <v>0.63</v>
      </c>
      <c r="P492" s="119">
        <f t="shared" si="7"/>
        <v>5.2</v>
      </c>
    </row>
    <row r="493" spans="2:16" x14ac:dyDescent="0.25">
      <c r="B493" s="184">
        <v>2270005040</v>
      </c>
      <c r="C493" s="184">
        <v>11</v>
      </c>
      <c r="D493" s="184">
        <v>16</v>
      </c>
      <c r="E493" s="184">
        <v>7.65</v>
      </c>
      <c r="F493" s="184">
        <v>7.65</v>
      </c>
      <c r="G493" s="184">
        <v>3.31</v>
      </c>
      <c r="H493" s="184">
        <v>3.31</v>
      </c>
      <c r="I493" s="184">
        <v>3.31</v>
      </c>
      <c r="J493" s="184">
        <v>3.31</v>
      </c>
      <c r="K493" s="184">
        <v>2.16</v>
      </c>
      <c r="L493" s="184">
        <v>2.16</v>
      </c>
      <c r="M493" s="184">
        <v>0.33</v>
      </c>
      <c r="N493" s="184">
        <v>0.33</v>
      </c>
      <c r="P493" s="119">
        <f t="shared" si="7"/>
        <v>2.7350000000000003</v>
      </c>
    </row>
    <row r="494" spans="2:16" x14ac:dyDescent="0.25">
      <c r="B494" s="184">
        <v>2270005040</v>
      </c>
      <c r="C494" s="184">
        <v>16</v>
      </c>
      <c r="D494" s="184">
        <v>25</v>
      </c>
      <c r="E494" s="184">
        <v>7.65</v>
      </c>
      <c r="F494" s="184">
        <v>7.65</v>
      </c>
      <c r="G494" s="184">
        <v>3.31</v>
      </c>
      <c r="H494" s="184">
        <v>3.31</v>
      </c>
      <c r="I494" s="184">
        <v>3.31</v>
      </c>
      <c r="J494" s="184">
        <v>3.31</v>
      </c>
      <c r="K494" s="184">
        <v>2.16</v>
      </c>
      <c r="L494" s="184">
        <v>2.16</v>
      </c>
      <c r="M494" s="184">
        <v>0.33</v>
      </c>
      <c r="N494" s="184">
        <v>0.33</v>
      </c>
      <c r="P494" s="119">
        <f t="shared" si="7"/>
        <v>2.7350000000000003</v>
      </c>
    </row>
    <row r="495" spans="2:16" x14ac:dyDescent="0.25">
      <c r="B495" s="184">
        <v>2270005040</v>
      </c>
      <c r="C495" s="184">
        <v>25</v>
      </c>
      <c r="D495" s="184">
        <v>50</v>
      </c>
      <c r="E495" s="184">
        <v>7.65</v>
      </c>
      <c r="F495" s="184">
        <v>7.65</v>
      </c>
      <c r="G495" s="184">
        <v>2.34</v>
      </c>
      <c r="H495" s="184">
        <v>2.34</v>
      </c>
      <c r="I495" s="184">
        <v>2.34</v>
      </c>
      <c r="J495" s="184">
        <v>2.34</v>
      </c>
      <c r="K495" s="184">
        <v>1.53</v>
      </c>
      <c r="L495" s="184">
        <v>1.53</v>
      </c>
      <c r="M495" s="184">
        <v>0.23</v>
      </c>
      <c r="N495" s="184">
        <v>0.23</v>
      </c>
      <c r="P495" s="119">
        <f t="shared" si="7"/>
        <v>1.9350000000000001</v>
      </c>
    </row>
    <row r="496" spans="2:16" x14ac:dyDescent="0.25">
      <c r="B496" s="184">
        <v>2270005040</v>
      </c>
      <c r="C496" s="184">
        <v>50</v>
      </c>
      <c r="D496" s="184">
        <v>75</v>
      </c>
      <c r="E496" s="184">
        <v>7.65</v>
      </c>
      <c r="F496" s="184">
        <v>5.34</v>
      </c>
      <c r="G496" s="184">
        <v>3.62</v>
      </c>
      <c r="H496" s="184">
        <v>3.62</v>
      </c>
      <c r="I496" s="184">
        <v>3.62</v>
      </c>
      <c r="J496" s="184">
        <v>3.62</v>
      </c>
      <c r="K496" s="184">
        <v>2.37</v>
      </c>
      <c r="L496" s="184">
        <v>2.37</v>
      </c>
      <c r="M496" s="184">
        <v>0.36</v>
      </c>
      <c r="N496" s="184">
        <v>0.36</v>
      </c>
      <c r="P496" s="119">
        <f t="shared" si="7"/>
        <v>2.9950000000000001</v>
      </c>
    </row>
    <row r="497" spans="2:16" x14ac:dyDescent="0.25">
      <c r="B497" s="184">
        <v>2270005040</v>
      </c>
      <c r="C497" s="184">
        <v>75</v>
      </c>
      <c r="D497" s="184">
        <v>100</v>
      </c>
      <c r="E497" s="184">
        <v>7.65</v>
      </c>
      <c r="F497" s="184">
        <v>5.34</v>
      </c>
      <c r="G497" s="184">
        <v>3.62</v>
      </c>
      <c r="H497" s="184">
        <v>3.62</v>
      </c>
      <c r="I497" s="184">
        <v>3.62</v>
      </c>
      <c r="J497" s="184">
        <v>3.62</v>
      </c>
      <c r="K497" s="184">
        <v>2.37</v>
      </c>
      <c r="L497" s="184">
        <v>2.37</v>
      </c>
      <c r="M497" s="184">
        <v>0.36</v>
      </c>
      <c r="N497" s="184">
        <v>0.36</v>
      </c>
      <c r="P497" s="119">
        <f t="shared" si="7"/>
        <v>2.9950000000000001</v>
      </c>
    </row>
    <row r="498" spans="2:16" x14ac:dyDescent="0.25">
      <c r="B498" s="184">
        <v>2270005040</v>
      </c>
      <c r="C498" s="184">
        <v>100</v>
      </c>
      <c r="D498" s="184">
        <v>175</v>
      </c>
      <c r="E498" s="184">
        <v>7.65</v>
      </c>
      <c r="F498" s="184">
        <v>4.13</v>
      </c>
      <c r="G498" s="184">
        <v>1.33</v>
      </c>
      <c r="H498" s="184">
        <v>1.33</v>
      </c>
      <c r="I498" s="184">
        <v>1.33</v>
      </c>
      <c r="J498" s="184">
        <v>1.33</v>
      </c>
      <c r="K498" s="184">
        <v>1.33</v>
      </c>
      <c r="L498" s="184">
        <v>0.87</v>
      </c>
      <c r="M498" s="184">
        <v>0.13</v>
      </c>
      <c r="N498" s="184">
        <v>0.13</v>
      </c>
      <c r="P498" s="119">
        <f t="shared" si="7"/>
        <v>1.33</v>
      </c>
    </row>
    <row r="499" spans="2:16" x14ac:dyDescent="0.25">
      <c r="B499" s="184">
        <v>2270005040</v>
      </c>
      <c r="C499" s="184">
        <v>175</v>
      </c>
      <c r="D499" s="184">
        <v>300</v>
      </c>
      <c r="E499" s="184">
        <v>7.65</v>
      </c>
      <c r="F499" s="184">
        <v>4.13</v>
      </c>
      <c r="G499" s="184">
        <v>1.1399999999999999</v>
      </c>
      <c r="H499" s="184">
        <v>1.1399999999999999</v>
      </c>
      <c r="I499" s="184">
        <v>1.1399999999999999</v>
      </c>
      <c r="J499" s="184">
        <v>1.1399999999999999</v>
      </c>
      <c r="K499" s="184">
        <v>1.1399999999999999</v>
      </c>
      <c r="L499" s="184">
        <v>0.75</v>
      </c>
      <c r="M499" s="184">
        <v>0.11</v>
      </c>
      <c r="N499" s="184">
        <v>0.11</v>
      </c>
      <c r="P499" s="119">
        <f t="shared" si="7"/>
        <v>1.1399999999999999</v>
      </c>
    </row>
    <row r="500" spans="2:16" x14ac:dyDescent="0.25">
      <c r="B500" s="184">
        <v>2270005040</v>
      </c>
      <c r="C500" s="184">
        <v>300</v>
      </c>
      <c r="D500" s="184">
        <v>600</v>
      </c>
      <c r="E500" s="184">
        <v>7.65</v>
      </c>
      <c r="F500" s="184">
        <v>4.13</v>
      </c>
      <c r="G500" s="184">
        <v>2</v>
      </c>
      <c r="H500" s="184">
        <v>1.29</v>
      </c>
      <c r="I500" s="184">
        <v>1.29</v>
      </c>
      <c r="J500" s="184">
        <v>1.29</v>
      </c>
      <c r="K500" s="184">
        <v>1.29</v>
      </c>
      <c r="L500" s="184">
        <v>0.84</v>
      </c>
      <c r="M500" s="184">
        <v>0.13</v>
      </c>
      <c r="N500" s="184">
        <v>0.13</v>
      </c>
      <c r="P500" s="119">
        <f t="shared" si="7"/>
        <v>1.29</v>
      </c>
    </row>
    <row r="501" spans="2:16" x14ac:dyDescent="0.25">
      <c r="B501" s="184">
        <v>2270005040</v>
      </c>
      <c r="C501" s="184">
        <v>600</v>
      </c>
      <c r="D501" s="184">
        <v>750</v>
      </c>
      <c r="E501" s="184">
        <v>7.65</v>
      </c>
      <c r="F501" s="184">
        <v>4.13</v>
      </c>
      <c r="G501" s="184">
        <v>2.0299999999999998</v>
      </c>
      <c r="H501" s="184">
        <v>2.0299999999999998</v>
      </c>
      <c r="I501" s="184">
        <v>2.0299999999999998</v>
      </c>
      <c r="J501" s="184">
        <v>2.0299999999999998</v>
      </c>
      <c r="K501" s="184">
        <v>2.0299999999999998</v>
      </c>
      <c r="L501" s="184">
        <v>1.33</v>
      </c>
      <c r="M501" s="184">
        <v>0.2</v>
      </c>
      <c r="N501" s="184">
        <v>0.2</v>
      </c>
      <c r="P501" s="119">
        <f t="shared" si="7"/>
        <v>2.0299999999999998</v>
      </c>
    </row>
    <row r="502" spans="2:16" x14ac:dyDescent="0.25">
      <c r="B502" s="184">
        <v>2270005040</v>
      </c>
      <c r="C502" s="184">
        <v>750</v>
      </c>
      <c r="D502" s="184">
        <v>9999</v>
      </c>
      <c r="E502" s="184">
        <v>7.65</v>
      </c>
      <c r="F502" s="184">
        <v>4.13</v>
      </c>
      <c r="G502" s="184">
        <v>1.17</v>
      </c>
      <c r="H502" s="184">
        <v>1.17</v>
      </c>
      <c r="I502" s="184">
        <v>1.17</v>
      </c>
      <c r="J502" s="184">
        <v>1.17</v>
      </c>
      <c r="K502" s="184">
        <v>1.17</v>
      </c>
      <c r="L502" s="184">
        <v>0.76</v>
      </c>
      <c r="M502" s="184">
        <v>1.17</v>
      </c>
      <c r="N502" s="184">
        <v>0.12</v>
      </c>
      <c r="P502" s="119">
        <f t="shared" si="7"/>
        <v>1.17</v>
      </c>
    </row>
    <row r="503" spans="2:16" x14ac:dyDescent="0.25">
      <c r="B503" s="184">
        <v>2270005045</v>
      </c>
      <c r="C503" s="184">
        <v>0</v>
      </c>
      <c r="D503" s="184">
        <v>11</v>
      </c>
      <c r="E503" s="184">
        <v>7.65</v>
      </c>
      <c r="F503" s="184">
        <v>7.65</v>
      </c>
      <c r="G503" s="184">
        <v>6.29</v>
      </c>
      <c r="H503" s="184">
        <v>6.29</v>
      </c>
      <c r="I503" s="184">
        <v>6.29</v>
      </c>
      <c r="J503" s="184">
        <v>6.29</v>
      </c>
      <c r="K503" s="184">
        <v>4.1100000000000003</v>
      </c>
      <c r="L503" s="184">
        <v>4.1100000000000003</v>
      </c>
      <c r="M503" s="184">
        <v>0.63</v>
      </c>
      <c r="N503" s="184">
        <v>0.63</v>
      </c>
      <c r="P503" s="119">
        <f t="shared" si="7"/>
        <v>5.2</v>
      </c>
    </row>
    <row r="504" spans="2:16" x14ac:dyDescent="0.25">
      <c r="B504" s="184">
        <v>2270005045</v>
      </c>
      <c r="C504" s="184">
        <v>11</v>
      </c>
      <c r="D504" s="184">
        <v>16</v>
      </c>
      <c r="E504" s="184">
        <v>7.65</v>
      </c>
      <c r="F504" s="184">
        <v>7.65</v>
      </c>
      <c r="G504" s="184">
        <v>3.31</v>
      </c>
      <c r="H504" s="184">
        <v>3.31</v>
      </c>
      <c r="I504" s="184">
        <v>3.31</v>
      </c>
      <c r="J504" s="184">
        <v>3.31</v>
      </c>
      <c r="K504" s="184">
        <v>2.16</v>
      </c>
      <c r="L504" s="184">
        <v>2.16</v>
      </c>
      <c r="M504" s="184">
        <v>0.33</v>
      </c>
      <c r="N504" s="184">
        <v>0.33</v>
      </c>
      <c r="P504" s="119">
        <f t="shared" si="7"/>
        <v>2.7350000000000003</v>
      </c>
    </row>
    <row r="505" spans="2:16" x14ac:dyDescent="0.25">
      <c r="B505" s="184">
        <v>2270005045</v>
      </c>
      <c r="C505" s="184">
        <v>16</v>
      </c>
      <c r="D505" s="184">
        <v>25</v>
      </c>
      <c r="E505" s="184">
        <v>7.65</v>
      </c>
      <c r="F505" s="184">
        <v>7.65</v>
      </c>
      <c r="G505" s="184">
        <v>3.31</v>
      </c>
      <c r="H505" s="184">
        <v>3.31</v>
      </c>
      <c r="I505" s="184">
        <v>3.31</v>
      </c>
      <c r="J505" s="184">
        <v>3.31</v>
      </c>
      <c r="K505" s="184">
        <v>2.16</v>
      </c>
      <c r="L505" s="184">
        <v>2.16</v>
      </c>
      <c r="M505" s="184">
        <v>0.33</v>
      </c>
      <c r="N505" s="184">
        <v>0.33</v>
      </c>
      <c r="P505" s="119">
        <f t="shared" si="7"/>
        <v>2.7350000000000003</v>
      </c>
    </row>
    <row r="506" spans="2:16" x14ac:dyDescent="0.25">
      <c r="B506" s="184">
        <v>2270005045</v>
      </c>
      <c r="C506" s="184">
        <v>25</v>
      </c>
      <c r="D506" s="184">
        <v>50</v>
      </c>
      <c r="E506" s="184">
        <v>7.65</v>
      </c>
      <c r="F506" s="184">
        <v>7.65</v>
      </c>
      <c r="G506" s="184">
        <v>2.34</v>
      </c>
      <c r="H506" s="184">
        <v>2.34</v>
      </c>
      <c r="I506" s="184">
        <v>2.34</v>
      </c>
      <c r="J506" s="184">
        <v>2.34</v>
      </c>
      <c r="K506" s="184">
        <v>1.53</v>
      </c>
      <c r="L506" s="184">
        <v>1.53</v>
      </c>
      <c r="M506" s="184">
        <v>0.23</v>
      </c>
      <c r="N506" s="184">
        <v>0.23</v>
      </c>
      <c r="P506" s="119">
        <f t="shared" si="7"/>
        <v>1.9350000000000001</v>
      </c>
    </row>
    <row r="507" spans="2:16" x14ac:dyDescent="0.25">
      <c r="B507" s="184">
        <v>2270005045</v>
      </c>
      <c r="C507" s="184">
        <v>50</v>
      </c>
      <c r="D507" s="184">
        <v>75</v>
      </c>
      <c r="E507" s="184">
        <v>3.21</v>
      </c>
      <c r="F507" s="184">
        <v>5.34</v>
      </c>
      <c r="G507" s="184">
        <v>3.62</v>
      </c>
      <c r="H507" s="184">
        <v>3.62</v>
      </c>
      <c r="I507" s="184">
        <v>3.62</v>
      </c>
      <c r="J507" s="184">
        <v>3.62</v>
      </c>
      <c r="K507" s="184">
        <v>2.37</v>
      </c>
      <c r="L507" s="184">
        <v>2.37</v>
      </c>
      <c r="M507" s="184">
        <v>0.36</v>
      </c>
      <c r="N507" s="184">
        <v>0.36</v>
      </c>
      <c r="P507" s="119">
        <f t="shared" si="7"/>
        <v>2.9950000000000001</v>
      </c>
    </row>
    <row r="508" spans="2:16" x14ac:dyDescent="0.25">
      <c r="B508" s="184">
        <v>2270005045</v>
      </c>
      <c r="C508" s="184">
        <v>75</v>
      </c>
      <c r="D508" s="184">
        <v>100</v>
      </c>
      <c r="E508" s="184">
        <v>3.21</v>
      </c>
      <c r="F508" s="184">
        <v>5.34</v>
      </c>
      <c r="G508" s="184">
        <v>3.62</v>
      </c>
      <c r="H508" s="184">
        <v>3.62</v>
      </c>
      <c r="I508" s="184">
        <v>3.62</v>
      </c>
      <c r="J508" s="184">
        <v>3.62</v>
      </c>
      <c r="K508" s="184">
        <v>2.37</v>
      </c>
      <c r="L508" s="184">
        <v>2.37</v>
      </c>
      <c r="M508" s="184">
        <v>0.36</v>
      </c>
      <c r="N508" s="184">
        <v>0.36</v>
      </c>
      <c r="P508" s="119">
        <f t="shared" si="7"/>
        <v>2.9950000000000001</v>
      </c>
    </row>
    <row r="509" spans="2:16" x14ac:dyDescent="0.25">
      <c r="B509" s="184">
        <v>2270005045</v>
      </c>
      <c r="C509" s="184">
        <v>100</v>
      </c>
      <c r="D509" s="184">
        <v>175</v>
      </c>
      <c r="E509" s="184">
        <v>3.21</v>
      </c>
      <c r="F509" s="184">
        <v>4.13</v>
      </c>
      <c r="G509" s="184">
        <v>1.33</v>
      </c>
      <c r="H509" s="184">
        <v>1.33</v>
      </c>
      <c r="I509" s="184">
        <v>1.33</v>
      </c>
      <c r="J509" s="184">
        <v>1.33</v>
      </c>
      <c r="K509" s="184">
        <v>1.33</v>
      </c>
      <c r="L509" s="184">
        <v>0.87</v>
      </c>
      <c r="M509" s="184">
        <v>0.13</v>
      </c>
      <c r="N509" s="184">
        <v>0.13</v>
      </c>
      <c r="P509" s="119">
        <f t="shared" si="7"/>
        <v>1.33</v>
      </c>
    </row>
    <row r="510" spans="2:16" x14ac:dyDescent="0.25">
      <c r="B510" s="184">
        <v>2270005045</v>
      </c>
      <c r="C510" s="184">
        <v>175</v>
      </c>
      <c r="D510" s="184">
        <v>300</v>
      </c>
      <c r="E510" s="184">
        <v>3.21</v>
      </c>
      <c r="F510" s="184">
        <v>4.13</v>
      </c>
      <c r="G510" s="184">
        <v>1.1399999999999999</v>
      </c>
      <c r="H510" s="184">
        <v>1.1399999999999999</v>
      </c>
      <c r="I510" s="184">
        <v>1.1399999999999999</v>
      </c>
      <c r="J510" s="184">
        <v>1.1399999999999999</v>
      </c>
      <c r="K510" s="184">
        <v>1.1399999999999999</v>
      </c>
      <c r="L510" s="184">
        <v>0.75</v>
      </c>
      <c r="M510" s="184">
        <v>0.11</v>
      </c>
      <c r="N510" s="184">
        <v>0.11</v>
      </c>
      <c r="P510" s="119">
        <f t="shared" si="7"/>
        <v>1.1399999999999999</v>
      </c>
    </row>
    <row r="511" spans="2:16" x14ac:dyDescent="0.25">
      <c r="B511" s="184">
        <v>2270005045</v>
      </c>
      <c r="C511" s="184">
        <v>300</v>
      </c>
      <c r="D511" s="184">
        <v>600</v>
      </c>
      <c r="E511" s="184">
        <v>3.21</v>
      </c>
      <c r="F511" s="184">
        <v>4.13</v>
      </c>
      <c r="G511" s="184">
        <v>2</v>
      </c>
      <c r="H511" s="184">
        <v>1.29</v>
      </c>
      <c r="I511" s="184">
        <v>1.29</v>
      </c>
      <c r="J511" s="184">
        <v>1.29</v>
      </c>
      <c r="K511" s="184">
        <v>1.29</v>
      </c>
      <c r="L511" s="184">
        <v>0.84</v>
      </c>
      <c r="M511" s="184">
        <v>0.13</v>
      </c>
      <c r="N511" s="184">
        <v>0.13</v>
      </c>
      <c r="P511" s="119">
        <f t="shared" si="7"/>
        <v>1.29</v>
      </c>
    </row>
    <row r="512" spans="2:16" x14ac:dyDescent="0.25">
      <c r="B512" s="184">
        <v>2270005045</v>
      </c>
      <c r="C512" s="184">
        <v>600</v>
      </c>
      <c r="D512" s="184">
        <v>750</v>
      </c>
      <c r="E512" s="184">
        <v>3.21</v>
      </c>
      <c r="F512" s="184">
        <v>4.13</v>
      </c>
      <c r="G512" s="184">
        <v>2.0299999999999998</v>
      </c>
      <c r="H512" s="184">
        <v>2.0299999999999998</v>
      </c>
      <c r="I512" s="184">
        <v>2.0299999999999998</v>
      </c>
      <c r="J512" s="184">
        <v>2.0299999999999998</v>
      </c>
      <c r="K512" s="184">
        <v>2.0299999999999998</v>
      </c>
      <c r="L512" s="184">
        <v>1.33</v>
      </c>
      <c r="M512" s="184">
        <v>0.2</v>
      </c>
      <c r="N512" s="184">
        <v>0.2</v>
      </c>
      <c r="P512" s="119">
        <f t="shared" si="7"/>
        <v>2.0299999999999998</v>
      </c>
    </row>
    <row r="513" spans="2:16" x14ac:dyDescent="0.25">
      <c r="B513" s="184">
        <v>2270005045</v>
      </c>
      <c r="C513" s="184">
        <v>750</v>
      </c>
      <c r="D513" s="184">
        <v>9999</v>
      </c>
      <c r="E513" s="184">
        <v>3.21</v>
      </c>
      <c r="F513" s="184">
        <v>4.13</v>
      </c>
      <c r="G513" s="184">
        <v>1.17</v>
      </c>
      <c r="H513" s="184">
        <v>1.17</v>
      </c>
      <c r="I513" s="184">
        <v>1.17</v>
      </c>
      <c r="J513" s="184">
        <v>1.17</v>
      </c>
      <c r="K513" s="184">
        <v>1.17</v>
      </c>
      <c r="L513" s="184">
        <v>0.76</v>
      </c>
      <c r="M513" s="184">
        <v>1.17</v>
      </c>
      <c r="N513" s="184">
        <v>0.12</v>
      </c>
      <c r="P513" s="119">
        <f t="shared" si="7"/>
        <v>1.17</v>
      </c>
    </row>
    <row r="514" spans="2:16" x14ac:dyDescent="0.25">
      <c r="B514" s="184">
        <v>2270005055</v>
      </c>
      <c r="C514" s="184">
        <v>0</v>
      </c>
      <c r="D514" s="184">
        <v>11</v>
      </c>
      <c r="E514" s="184">
        <v>7.65</v>
      </c>
      <c r="F514" s="184">
        <v>7.65</v>
      </c>
      <c r="G514" s="184">
        <v>6.29</v>
      </c>
      <c r="H514" s="184">
        <v>6.29</v>
      </c>
      <c r="I514" s="184">
        <v>6.29</v>
      </c>
      <c r="J514" s="184">
        <v>6.29</v>
      </c>
      <c r="K514" s="184">
        <v>4.1100000000000003</v>
      </c>
      <c r="L514" s="184">
        <v>4.1100000000000003</v>
      </c>
      <c r="M514" s="184">
        <v>0.63</v>
      </c>
      <c r="N514" s="184">
        <v>0.63</v>
      </c>
      <c r="P514" s="119">
        <f t="shared" si="7"/>
        <v>5.2</v>
      </c>
    </row>
    <row r="515" spans="2:16" x14ac:dyDescent="0.25">
      <c r="B515" s="184">
        <v>2270005055</v>
      </c>
      <c r="C515" s="184">
        <v>11</v>
      </c>
      <c r="D515" s="184">
        <v>16</v>
      </c>
      <c r="E515" s="184">
        <v>7.65</v>
      </c>
      <c r="F515" s="184">
        <v>7.65</v>
      </c>
      <c r="G515" s="184">
        <v>3.31</v>
      </c>
      <c r="H515" s="184">
        <v>3.31</v>
      </c>
      <c r="I515" s="184">
        <v>3.31</v>
      </c>
      <c r="J515" s="184">
        <v>3.31</v>
      </c>
      <c r="K515" s="184">
        <v>2.16</v>
      </c>
      <c r="L515" s="184">
        <v>2.16</v>
      </c>
      <c r="M515" s="184">
        <v>0.33</v>
      </c>
      <c r="N515" s="184">
        <v>0.33</v>
      </c>
      <c r="P515" s="119">
        <f t="shared" si="7"/>
        <v>2.7350000000000003</v>
      </c>
    </row>
    <row r="516" spans="2:16" x14ac:dyDescent="0.25">
      <c r="B516" s="184">
        <v>2270005055</v>
      </c>
      <c r="C516" s="184">
        <v>16</v>
      </c>
      <c r="D516" s="184">
        <v>25</v>
      </c>
      <c r="E516" s="184">
        <v>7.65</v>
      </c>
      <c r="F516" s="184">
        <v>7.65</v>
      </c>
      <c r="G516" s="184">
        <v>3.31</v>
      </c>
      <c r="H516" s="184">
        <v>3.31</v>
      </c>
      <c r="I516" s="184">
        <v>3.31</v>
      </c>
      <c r="J516" s="184">
        <v>3.31</v>
      </c>
      <c r="K516" s="184">
        <v>2.16</v>
      </c>
      <c r="L516" s="184">
        <v>2.16</v>
      </c>
      <c r="M516" s="184">
        <v>0.33</v>
      </c>
      <c r="N516" s="184">
        <v>0.33</v>
      </c>
      <c r="P516" s="119">
        <f t="shared" si="7"/>
        <v>2.7350000000000003</v>
      </c>
    </row>
    <row r="517" spans="2:16" x14ac:dyDescent="0.25">
      <c r="B517" s="184">
        <v>2270005055</v>
      </c>
      <c r="C517" s="184">
        <v>25</v>
      </c>
      <c r="D517" s="184">
        <v>50</v>
      </c>
      <c r="E517" s="184">
        <v>7.65</v>
      </c>
      <c r="F517" s="184">
        <v>7.65</v>
      </c>
      <c r="G517" s="184">
        <v>2.34</v>
      </c>
      <c r="H517" s="184">
        <v>2.34</v>
      </c>
      <c r="I517" s="184">
        <v>2.34</v>
      </c>
      <c r="J517" s="184">
        <v>2.34</v>
      </c>
      <c r="K517" s="184">
        <v>1.53</v>
      </c>
      <c r="L517" s="184">
        <v>1.53</v>
      </c>
      <c r="M517" s="184">
        <v>0.23</v>
      </c>
      <c r="N517" s="184">
        <v>0.23</v>
      </c>
      <c r="P517" s="119">
        <f t="shared" si="7"/>
        <v>1.9350000000000001</v>
      </c>
    </row>
    <row r="518" spans="2:16" x14ac:dyDescent="0.25">
      <c r="B518" s="184">
        <v>2270005055</v>
      </c>
      <c r="C518" s="184">
        <v>50</v>
      </c>
      <c r="D518" s="184">
        <v>75</v>
      </c>
      <c r="E518" s="184">
        <v>6.69</v>
      </c>
      <c r="F518" s="184">
        <v>5.34</v>
      </c>
      <c r="G518" s="184">
        <v>3.62</v>
      </c>
      <c r="H518" s="184">
        <v>3.62</v>
      </c>
      <c r="I518" s="184">
        <v>3.62</v>
      </c>
      <c r="J518" s="184">
        <v>3.62</v>
      </c>
      <c r="K518" s="184">
        <v>2.37</v>
      </c>
      <c r="L518" s="184">
        <v>2.37</v>
      </c>
      <c r="M518" s="184">
        <v>0.36</v>
      </c>
      <c r="N518" s="184">
        <v>0.36</v>
      </c>
      <c r="P518" s="119">
        <f t="shared" si="7"/>
        <v>2.9950000000000001</v>
      </c>
    </row>
    <row r="519" spans="2:16" x14ac:dyDescent="0.25">
      <c r="B519" s="184">
        <v>2270005055</v>
      </c>
      <c r="C519" s="184">
        <v>75</v>
      </c>
      <c r="D519" s="184">
        <v>100</v>
      </c>
      <c r="E519" s="184">
        <v>6.69</v>
      </c>
      <c r="F519" s="184">
        <v>5.34</v>
      </c>
      <c r="G519" s="184">
        <v>3.62</v>
      </c>
      <c r="H519" s="184">
        <v>3.62</v>
      </c>
      <c r="I519" s="184">
        <v>3.62</v>
      </c>
      <c r="J519" s="184">
        <v>3.62</v>
      </c>
      <c r="K519" s="184">
        <v>2.37</v>
      </c>
      <c r="L519" s="184">
        <v>2.37</v>
      </c>
      <c r="M519" s="184">
        <v>0.36</v>
      </c>
      <c r="N519" s="184">
        <v>0.36</v>
      </c>
      <c r="P519" s="119">
        <f t="shared" si="7"/>
        <v>2.9950000000000001</v>
      </c>
    </row>
    <row r="520" spans="2:16" x14ac:dyDescent="0.25">
      <c r="B520" s="184">
        <v>2270005055</v>
      </c>
      <c r="C520" s="184">
        <v>100</v>
      </c>
      <c r="D520" s="184">
        <v>175</v>
      </c>
      <c r="E520" s="184">
        <v>6.69</v>
      </c>
      <c r="F520" s="184">
        <v>4.13</v>
      </c>
      <c r="G520" s="184">
        <v>1.33</v>
      </c>
      <c r="H520" s="184">
        <v>1.33</v>
      </c>
      <c r="I520" s="184">
        <v>1.33</v>
      </c>
      <c r="J520" s="184">
        <v>1.33</v>
      </c>
      <c r="K520" s="184">
        <v>1.33</v>
      </c>
      <c r="L520" s="184">
        <v>0.87</v>
      </c>
      <c r="M520" s="184">
        <v>0.13</v>
      </c>
      <c r="N520" s="184">
        <v>0.13</v>
      </c>
      <c r="P520" s="119">
        <f t="shared" si="7"/>
        <v>1.33</v>
      </c>
    </row>
    <row r="521" spans="2:16" x14ac:dyDescent="0.25">
      <c r="B521" s="184">
        <v>2270005055</v>
      </c>
      <c r="C521" s="184">
        <v>175</v>
      </c>
      <c r="D521" s="184">
        <v>300</v>
      </c>
      <c r="E521" s="184">
        <v>6.69</v>
      </c>
      <c r="F521" s="184">
        <v>4.13</v>
      </c>
      <c r="G521" s="184">
        <v>1.1399999999999999</v>
      </c>
      <c r="H521" s="184">
        <v>1.1399999999999999</v>
      </c>
      <c r="I521" s="184">
        <v>1.1399999999999999</v>
      </c>
      <c r="J521" s="184">
        <v>1.1399999999999999</v>
      </c>
      <c r="K521" s="184">
        <v>1.1399999999999999</v>
      </c>
      <c r="L521" s="184">
        <v>0.75</v>
      </c>
      <c r="M521" s="184">
        <v>0.11</v>
      </c>
      <c r="N521" s="184">
        <v>0.11</v>
      </c>
      <c r="P521" s="119">
        <f t="shared" ref="P521:P584" si="8">H521*$G$2+I521*$G$3+K521*$G$4</f>
        <v>1.1399999999999999</v>
      </c>
    </row>
    <row r="522" spans="2:16" x14ac:dyDescent="0.25">
      <c r="B522" s="184">
        <v>2270005055</v>
      </c>
      <c r="C522" s="184">
        <v>300</v>
      </c>
      <c r="D522" s="184">
        <v>600</v>
      </c>
      <c r="E522" s="184">
        <v>6.69</v>
      </c>
      <c r="F522" s="184">
        <v>4.13</v>
      </c>
      <c r="G522" s="184">
        <v>2</v>
      </c>
      <c r="H522" s="184">
        <v>1.29</v>
      </c>
      <c r="I522" s="184">
        <v>1.29</v>
      </c>
      <c r="J522" s="184">
        <v>1.29</v>
      </c>
      <c r="K522" s="184">
        <v>1.29</v>
      </c>
      <c r="L522" s="184">
        <v>0.84</v>
      </c>
      <c r="M522" s="184">
        <v>0.13</v>
      </c>
      <c r="N522" s="184">
        <v>0.13</v>
      </c>
      <c r="P522" s="119">
        <f t="shared" si="8"/>
        <v>1.29</v>
      </c>
    </row>
    <row r="523" spans="2:16" x14ac:dyDescent="0.25">
      <c r="B523" s="184">
        <v>2270005055</v>
      </c>
      <c r="C523" s="184">
        <v>600</v>
      </c>
      <c r="D523" s="184">
        <v>750</v>
      </c>
      <c r="E523" s="184">
        <v>6.69</v>
      </c>
      <c r="F523" s="184">
        <v>4.13</v>
      </c>
      <c r="G523" s="184">
        <v>2.0299999999999998</v>
      </c>
      <c r="H523" s="184">
        <v>2.0299999999999998</v>
      </c>
      <c r="I523" s="184">
        <v>2.0299999999999998</v>
      </c>
      <c r="J523" s="184">
        <v>2.0299999999999998</v>
      </c>
      <c r="K523" s="184">
        <v>2.0299999999999998</v>
      </c>
      <c r="L523" s="184">
        <v>1.33</v>
      </c>
      <c r="M523" s="184">
        <v>0.2</v>
      </c>
      <c r="N523" s="184">
        <v>0.2</v>
      </c>
      <c r="P523" s="119">
        <f t="shared" si="8"/>
        <v>2.0299999999999998</v>
      </c>
    </row>
    <row r="524" spans="2:16" x14ac:dyDescent="0.25">
      <c r="B524" s="184">
        <v>2270005055</v>
      </c>
      <c r="C524" s="184">
        <v>750</v>
      </c>
      <c r="D524" s="184">
        <v>9999</v>
      </c>
      <c r="E524" s="184">
        <v>6.69</v>
      </c>
      <c r="F524" s="184">
        <v>4.13</v>
      </c>
      <c r="G524" s="184">
        <v>1.17</v>
      </c>
      <c r="H524" s="184">
        <v>1.17</v>
      </c>
      <c r="I524" s="184">
        <v>1.17</v>
      </c>
      <c r="J524" s="184">
        <v>1.17</v>
      </c>
      <c r="K524" s="184">
        <v>1.17</v>
      </c>
      <c r="L524" s="184">
        <v>0.76</v>
      </c>
      <c r="M524" s="184">
        <v>1.17</v>
      </c>
      <c r="N524" s="184">
        <v>0.12</v>
      </c>
      <c r="P524" s="119">
        <f t="shared" si="8"/>
        <v>1.17</v>
      </c>
    </row>
    <row r="525" spans="2:16" x14ac:dyDescent="0.25">
      <c r="B525" s="184">
        <v>2270005060</v>
      </c>
      <c r="C525" s="184">
        <v>0</v>
      </c>
      <c r="D525" s="184">
        <v>11</v>
      </c>
      <c r="E525" s="184">
        <v>5</v>
      </c>
      <c r="F525" s="184">
        <v>5</v>
      </c>
      <c r="G525" s="184">
        <v>4.1100000000000003</v>
      </c>
      <c r="H525" s="184">
        <v>4.1100000000000003</v>
      </c>
      <c r="I525" s="184">
        <v>4.1100000000000003</v>
      </c>
      <c r="J525" s="184">
        <v>4.1100000000000003</v>
      </c>
      <c r="K525" s="184">
        <v>4.1100000000000003</v>
      </c>
      <c r="L525" s="184">
        <v>4.1100000000000003</v>
      </c>
      <c r="M525" s="184">
        <v>0.41</v>
      </c>
      <c r="N525" s="184">
        <v>0.41</v>
      </c>
      <c r="P525" s="119">
        <f t="shared" si="8"/>
        <v>4.1100000000000003</v>
      </c>
    </row>
    <row r="526" spans="2:16" x14ac:dyDescent="0.25">
      <c r="B526" s="184">
        <v>2270005060</v>
      </c>
      <c r="C526" s="184">
        <v>11</v>
      </c>
      <c r="D526" s="184">
        <v>16</v>
      </c>
      <c r="E526" s="184">
        <v>5</v>
      </c>
      <c r="F526" s="184">
        <v>5</v>
      </c>
      <c r="G526" s="184">
        <v>2.16</v>
      </c>
      <c r="H526" s="184">
        <v>2.16</v>
      </c>
      <c r="I526" s="184">
        <v>2.16</v>
      </c>
      <c r="J526" s="184">
        <v>2.16</v>
      </c>
      <c r="K526" s="184">
        <v>2.16</v>
      </c>
      <c r="L526" s="184">
        <v>2.16</v>
      </c>
      <c r="M526" s="184">
        <v>0.22</v>
      </c>
      <c r="N526" s="184">
        <v>0.22</v>
      </c>
      <c r="P526" s="119">
        <f t="shared" si="8"/>
        <v>2.16</v>
      </c>
    </row>
    <row r="527" spans="2:16" x14ac:dyDescent="0.25">
      <c r="B527" s="184">
        <v>2270005060</v>
      </c>
      <c r="C527" s="184">
        <v>16</v>
      </c>
      <c r="D527" s="184">
        <v>25</v>
      </c>
      <c r="E527" s="184">
        <v>5</v>
      </c>
      <c r="F527" s="184">
        <v>5</v>
      </c>
      <c r="G527" s="184">
        <v>2.16</v>
      </c>
      <c r="H527" s="184">
        <v>2.16</v>
      </c>
      <c r="I527" s="184">
        <v>2.16</v>
      </c>
      <c r="J527" s="184">
        <v>2.16</v>
      </c>
      <c r="K527" s="184">
        <v>2.16</v>
      </c>
      <c r="L527" s="184">
        <v>2.16</v>
      </c>
      <c r="M527" s="184">
        <v>0.22</v>
      </c>
      <c r="N527" s="184">
        <v>0.22</v>
      </c>
      <c r="P527" s="119">
        <f t="shared" si="8"/>
        <v>2.16</v>
      </c>
    </row>
    <row r="528" spans="2:16" x14ac:dyDescent="0.25">
      <c r="B528" s="184">
        <v>2270005060</v>
      </c>
      <c r="C528" s="184">
        <v>25</v>
      </c>
      <c r="D528" s="184">
        <v>50</v>
      </c>
      <c r="E528" s="184">
        <v>5</v>
      </c>
      <c r="F528" s="184">
        <v>5</v>
      </c>
      <c r="G528" s="184">
        <v>1.53</v>
      </c>
      <c r="H528" s="184">
        <v>1.53</v>
      </c>
      <c r="I528" s="184">
        <v>1.53</v>
      </c>
      <c r="J528" s="184">
        <v>1.53</v>
      </c>
      <c r="K528" s="184">
        <v>1.53</v>
      </c>
      <c r="L528" s="184">
        <v>1.53</v>
      </c>
      <c r="M528" s="184">
        <v>0.15</v>
      </c>
      <c r="N528" s="184">
        <v>0.15</v>
      </c>
      <c r="P528" s="119">
        <f t="shared" si="8"/>
        <v>1.53</v>
      </c>
    </row>
    <row r="529" spans="2:16" x14ac:dyDescent="0.25">
      <c r="B529" s="184">
        <v>2270005060</v>
      </c>
      <c r="C529" s="184">
        <v>50</v>
      </c>
      <c r="D529" s="184">
        <v>75</v>
      </c>
      <c r="E529" s="184">
        <v>3.78</v>
      </c>
      <c r="F529" s="184">
        <v>3.49</v>
      </c>
      <c r="G529" s="184">
        <v>2.37</v>
      </c>
      <c r="H529" s="184">
        <v>2.37</v>
      </c>
      <c r="I529" s="184">
        <v>2.37</v>
      </c>
      <c r="J529" s="184">
        <v>2.37</v>
      </c>
      <c r="K529" s="184">
        <v>2.37</v>
      </c>
      <c r="L529" s="184">
        <v>2.37</v>
      </c>
      <c r="M529" s="184">
        <v>0.24</v>
      </c>
      <c r="N529" s="184">
        <v>0.24</v>
      </c>
      <c r="P529" s="119">
        <f t="shared" si="8"/>
        <v>2.37</v>
      </c>
    </row>
    <row r="530" spans="2:16" x14ac:dyDescent="0.25">
      <c r="B530" s="184">
        <v>2270005060</v>
      </c>
      <c r="C530" s="184">
        <v>75</v>
      </c>
      <c r="D530" s="184">
        <v>100</v>
      </c>
      <c r="E530" s="184">
        <v>3.78</v>
      </c>
      <c r="F530" s="184">
        <v>3.49</v>
      </c>
      <c r="G530" s="184">
        <v>2.37</v>
      </c>
      <c r="H530" s="184">
        <v>2.37</v>
      </c>
      <c r="I530" s="184">
        <v>2.37</v>
      </c>
      <c r="J530" s="184">
        <v>2.37</v>
      </c>
      <c r="K530" s="184">
        <v>2.37</v>
      </c>
      <c r="L530" s="184">
        <v>2.37</v>
      </c>
      <c r="M530" s="184">
        <v>0.24</v>
      </c>
      <c r="N530" s="184">
        <v>0.24</v>
      </c>
      <c r="P530" s="119">
        <f t="shared" si="8"/>
        <v>2.37</v>
      </c>
    </row>
    <row r="531" spans="2:16" x14ac:dyDescent="0.25">
      <c r="B531" s="184">
        <v>2270005060</v>
      </c>
      <c r="C531" s="184">
        <v>100</v>
      </c>
      <c r="D531" s="184">
        <v>175</v>
      </c>
      <c r="E531" s="184">
        <v>3.78</v>
      </c>
      <c r="F531" s="184">
        <v>2.7</v>
      </c>
      <c r="G531" s="184">
        <v>0.87</v>
      </c>
      <c r="H531" s="184">
        <v>0.87</v>
      </c>
      <c r="I531" s="184">
        <v>0.87</v>
      </c>
      <c r="J531" s="184">
        <v>0.87</v>
      </c>
      <c r="K531" s="184">
        <v>0.87</v>
      </c>
      <c r="L531" s="184">
        <v>0.87</v>
      </c>
      <c r="M531" s="184">
        <v>0.09</v>
      </c>
      <c r="N531" s="184">
        <v>0.09</v>
      </c>
      <c r="P531" s="119">
        <f t="shared" si="8"/>
        <v>0.87</v>
      </c>
    </row>
    <row r="532" spans="2:16" x14ac:dyDescent="0.25">
      <c r="B532" s="184">
        <v>2270005060</v>
      </c>
      <c r="C532" s="184">
        <v>175</v>
      </c>
      <c r="D532" s="184">
        <v>300</v>
      </c>
      <c r="E532" s="184">
        <v>3.78</v>
      </c>
      <c r="F532" s="184">
        <v>2.7</v>
      </c>
      <c r="G532" s="184">
        <v>0.75</v>
      </c>
      <c r="H532" s="184">
        <v>0.75</v>
      </c>
      <c r="I532" s="184">
        <v>0.75</v>
      </c>
      <c r="J532" s="184">
        <v>0.75</v>
      </c>
      <c r="K532" s="184">
        <v>0.75</v>
      </c>
      <c r="L532" s="184">
        <v>0.75</v>
      </c>
      <c r="M532" s="184">
        <v>7.0000000000000007E-2</v>
      </c>
      <c r="N532" s="184">
        <v>7.0000000000000007E-2</v>
      </c>
      <c r="P532" s="119">
        <f t="shared" si="8"/>
        <v>0.75</v>
      </c>
    </row>
    <row r="533" spans="2:16" x14ac:dyDescent="0.25">
      <c r="B533" s="184">
        <v>2270005060</v>
      </c>
      <c r="C533" s="184">
        <v>300</v>
      </c>
      <c r="D533" s="184">
        <v>600</v>
      </c>
      <c r="E533" s="184">
        <v>3.78</v>
      </c>
      <c r="F533" s="184">
        <v>2.7</v>
      </c>
      <c r="G533" s="184">
        <v>1.31</v>
      </c>
      <c r="H533" s="184">
        <v>0.84</v>
      </c>
      <c r="I533" s="184">
        <v>0.84</v>
      </c>
      <c r="J533" s="184">
        <v>0.84</v>
      </c>
      <c r="K533" s="184">
        <v>0.84</v>
      </c>
      <c r="L533" s="184">
        <v>0.84</v>
      </c>
      <c r="M533" s="184">
        <v>0.08</v>
      </c>
      <c r="N533" s="184">
        <v>0.08</v>
      </c>
      <c r="P533" s="119">
        <f t="shared" si="8"/>
        <v>0.84</v>
      </c>
    </row>
    <row r="534" spans="2:16" x14ac:dyDescent="0.25">
      <c r="B534" s="184">
        <v>2270005060</v>
      </c>
      <c r="C534" s="184">
        <v>600</v>
      </c>
      <c r="D534" s="184">
        <v>750</v>
      </c>
      <c r="E534" s="184">
        <v>3.78</v>
      </c>
      <c r="F534" s="184">
        <v>2.7</v>
      </c>
      <c r="G534" s="184">
        <v>1.33</v>
      </c>
      <c r="H534" s="184">
        <v>1.33</v>
      </c>
      <c r="I534" s="184">
        <v>1.33</v>
      </c>
      <c r="J534" s="184">
        <v>1.33</v>
      </c>
      <c r="K534" s="184">
        <v>1.33</v>
      </c>
      <c r="L534" s="184">
        <v>1.33</v>
      </c>
      <c r="M534" s="184">
        <v>0.13</v>
      </c>
      <c r="N534" s="184">
        <v>0.13</v>
      </c>
      <c r="P534" s="119">
        <f t="shared" si="8"/>
        <v>1.33</v>
      </c>
    </row>
    <row r="535" spans="2:16" x14ac:dyDescent="0.25">
      <c r="B535" s="184">
        <v>2270005060</v>
      </c>
      <c r="C535" s="184">
        <v>750</v>
      </c>
      <c r="D535" s="184">
        <v>9999</v>
      </c>
      <c r="E535" s="184">
        <v>3.78</v>
      </c>
      <c r="F535" s="184">
        <v>2.7</v>
      </c>
      <c r="G535" s="184">
        <v>0.76</v>
      </c>
      <c r="H535" s="184">
        <v>0.76</v>
      </c>
      <c r="I535" s="184">
        <v>0.76</v>
      </c>
      <c r="J535" s="184">
        <v>0.76</v>
      </c>
      <c r="K535" s="184">
        <v>0.76</v>
      </c>
      <c r="L535" s="184">
        <v>0.76</v>
      </c>
      <c r="M535" s="184">
        <v>0.76</v>
      </c>
      <c r="N535" s="184">
        <v>0.08</v>
      </c>
      <c r="P535" s="119">
        <f t="shared" si="8"/>
        <v>0.76</v>
      </c>
    </row>
    <row r="536" spans="2:16" x14ac:dyDescent="0.25">
      <c r="B536" s="184">
        <v>2270006000</v>
      </c>
      <c r="C536" s="184">
        <v>0</v>
      </c>
      <c r="D536" s="184">
        <v>11</v>
      </c>
      <c r="E536" s="184">
        <v>5</v>
      </c>
      <c r="F536" s="184">
        <v>5</v>
      </c>
      <c r="G536" s="184">
        <v>4.1100000000000003</v>
      </c>
      <c r="H536" s="184">
        <v>4.1100000000000003</v>
      </c>
      <c r="I536" s="184">
        <v>4.1100000000000003</v>
      </c>
      <c r="J536" s="184">
        <v>4.1100000000000003</v>
      </c>
      <c r="K536" s="184">
        <v>4.1100000000000003</v>
      </c>
      <c r="L536" s="184">
        <v>4.1100000000000003</v>
      </c>
      <c r="M536" s="184">
        <v>0.41</v>
      </c>
      <c r="N536" s="184">
        <v>0.41</v>
      </c>
      <c r="P536" s="119">
        <f t="shared" si="8"/>
        <v>4.1100000000000003</v>
      </c>
    </row>
    <row r="537" spans="2:16" x14ac:dyDescent="0.25">
      <c r="B537" s="184">
        <v>2270006000</v>
      </c>
      <c r="C537" s="184">
        <v>11</v>
      </c>
      <c r="D537" s="184">
        <v>16</v>
      </c>
      <c r="E537" s="184">
        <v>5</v>
      </c>
      <c r="F537" s="184">
        <v>5</v>
      </c>
      <c r="G537" s="184">
        <v>2.16</v>
      </c>
      <c r="H537" s="184">
        <v>2.16</v>
      </c>
      <c r="I537" s="184">
        <v>2.16</v>
      </c>
      <c r="J537" s="184">
        <v>2.16</v>
      </c>
      <c r="K537" s="184">
        <v>2.16</v>
      </c>
      <c r="L537" s="184">
        <v>2.16</v>
      </c>
      <c r="M537" s="184">
        <v>0.22</v>
      </c>
      <c r="N537" s="184">
        <v>0.22</v>
      </c>
      <c r="P537" s="119">
        <f t="shared" si="8"/>
        <v>2.16</v>
      </c>
    </row>
    <row r="538" spans="2:16" x14ac:dyDescent="0.25">
      <c r="B538" s="184">
        <v>2270006000</v>
      </c>
      <c r="C538" s="184">
        <v>16</v>
      </c>
      <c r="D538" s="184">
        <v>25</v>
      </c>
      <c r="E538" s="184">
        <v>5</v>
      </c>
      <c r="F538" s="184">
        <v>5</v>
      </c>
      <c r="G538" s="184">
        <v>2.16</v>
      </c>
      <c r="H538" s="184">
        <v>2.16</v>
      </c>
      <c r="I538" s="184">
        <v>2.16</v>
      </c>
      <c r="J538" s="184">
        <v>2.16</v>
      </c>
      <c r="K538" s="184">
        <v>2.16</v>
      </c>
      <c r="L538" s="184">
        <v>2.16</v>
      </c>
      <c r="M538" s="184">
        <v>0.22</v>
      </c>
      <c r="N538" s="184">
        <v>0.22</v>
      </c>
      <c r="P538" s="119">
        <f t="shared" si="8"/>
        <v>2.16</v>
      </c>
    </row>
    <row r="539" spans="2:16" x14ac:dyDescent="0.25">
      <c r="B539" s="184">
        <v>2270006000</v>
      </c>
      <c r="C539" s="184">
        <v>25</v>
      </c>
      <c r="D539" s="184">
        <v>50</v>
      </c>
      <c r="E539" s="184">
        <v>5</v>
      </c>
      <c r="F539" s="184">
        <v>5</v>
      </c>
      <c r="G539" s="184">
        <v>1.53</v>
      </c>
      <c r="H539" s="184">
        <v>1.53</v>
      </c>
      <c r="I539" s="184">
        <v>1.53</v>
      </c>
      <c r="J539" s="184">
        <v>1.53</v>
      </c>
      <c r="K539" s="184">
        <v>1.53</v>
      </c>
      <c r="L539" s="184">
        <v>1.53</v>
      </c>
      <c r="M539" s="184">
        <v>0.15</v>
      </c>
      <c r="N539" s="184">
        <v>0.15</v>
      </c>
      <c r="P539" s="119">
        <f t="shared" si="8"/>
        <v>1.53</v>
      </c>
    </row>
    <row r="540" spans="2:16" x14ac:dyDescent="0.25">
      <c r="B540" s="184">
        <v>2270006000</v>
      </c>
      <c r="C540" s="184">
        <v>50</v>
      </c>
      <c r="D540" s="184">
        <v>75</v>
      </c>
      <c r="E540" s="184">
        <v>5</v>
      </c>
      <c r="F540" s="184">
        <v>3.49</v>
      </c>
      <c r="G540" s="184">
        <v>2.37</v>
      </c>
      <c r="H540" s="184">
        <v>2.37</v>
      </c>
      <c r="I540" s="184">
        <v>2.37</v>
      </c>
      <c r="J540" s="184">
        <v>2.37</v>
      </c>
      <c r="K540" s="184">
        <v>2.37</v>
      </c>
      <c r="L540" s="184">
        <v>2.37</v>
      </c>
      <c r="M540" s="184">
        <v>0.24</v>
      </c>
      <c r="N540" s="184">
        <v>0.24</v>
      </c>
      <c r="P540" s="119">
        <f t="shared" si="8"/>
        <v>2.37</v>
      </c>
    </row>
    <row r="541" spans="2:16" x14ac:dyDescent="0.25">
      <c r="B541" s="184">
        <v>2270006000</v>
      </c>
      <c r="C541" s="184">
        <v>75</v>
      </c>
      <c r="D541" s="184">
        <v>100</v>
      </c>
      <c r="E541" s="184">
        <v>5</v>
      </c>
      <c r="F541" s="184">
        <v>3.49</v>
      </c>
      <c r="G541" s="184">
        <v>2.37</v>
      </c>
      <c r="H541" s="184">
        <v>2.37</v>
      </c>
      <c r="I541" s="184">
        <v>2.37</v>
      </c>
      <c r="J541" s="184">
        <v>2.37</v>
      </c>
      <c r="K541" s="184">
        <v>2.37</v>
      </c>
      <c r="L541" s="184">
        <v>2.37</v>
      </c>
      <c r="M541" s="184">
        <v>0.24</v>
      </c>
      <c r="N541" s="184">
        <v>0.24</v>
      </c>
      <c r="P541" s="119">
        <f t="shared" si="8"/>
        <v>2.37</v>
      </c>
    </row>
    <row r="542" spans="2:16" x14ac:dyDescent="0.25">
      <c r="B542" s="184">
        <v>2270006000</v>
      </c>
      <c r="C542" s="184">
        <v>100</v>
      </c>
      <c r="D542" s="184">
        <v>175</v>
      </c>
      <c r="E542" s="184">
        <v>5</v>
      </c>
      <c r="F542" s="184">
        <v>2.7</v>
      </c>
      <c r="G542" s="184">
        <v>0.87</v>
      </c>
      <c r="H542" s="184">
        <v>0.87</v>
      </c>
      <c r="I542" s="184">
        <v>0.87</v>
      </c>
      <c r="J542" s="184">
        <v>0.87</v>
      </c>
      <c r="K542" s="184">
        <v>0.87</v>
      </c>
      <c r="L542" s="184">
        <v>0.87</v>
      </c>
      <c r="M542" s="184">
        <v>0.09</v>
      </c>
      <c r="N542" s="184">
        <v>0.09</v>
      </c>
      <c r="P542" s="119">
        <f t="shared" si="8"/>
        <v>0.87</v>
      </c>
    </row>
    <row r="543" spans="2:16" x14ac:dyDescent="0.25">
      <c r="B543" s="184">
        <v>2270006000</v>
      </c>
      <c r="C543" s="184">
        <v>175</v>
      </c>
      <c r="D543" s="184">
        <v>300</v>
      </c>
      <c r="E543" s="184">
        <v>5</v>
      </c>
      <c r="F543" s="184">
        <v>2.7</v>
      </c>
      <c r="G543" s="184">
        <v>0.75</v>
      </c>
      <c r="H543" s="184">
        <v>0.75</v>
      </c>
      <c r="I543" s="184">
        <v>0.75</v>
      </c>
      <c r="J543" s="184">
        <v>0.75</v>
      </c>
      <c r="K543" s="184">
        <v>0.75</v>
      </c>
      <c r="L543" s="184">
        <v>0.75</v>
      </c>
      <c r="M543" s="184">
        <v>7.0000000000000007E-2</v>
      </c>
      <c r="N543" s="184">
        <v>7.0000000000000007E-2</v>
      </c>
      <c r="P543" s="119">
        <f t="shared" si="8"/>
        <v>0.75</v>
      </c>
    </row>
    <row r="544" spans="2:16" x14ac:dyDescent="0.25">
      <c r="B544" s="184">
        <v>2270006000</v>
      </c>
      <c r="C544" s="184">
        <v>300</v>
      </c>
      <c r="D544" s="184">
        <v>600</v>
      </c>
      <c r="E544" s="184">
        <v>5</v>
      </c>
      <c r="F544" s="184">
        <v>2.7</v>
      </c>
      <c r="G544" s="184">
        <v>1.31</v>
      </c>
      <c r="H544" s="184">
        <v>0.84</v>
      </c>
      <c r="I544" s="184">
        <v>0.84</v>
      </c>
      <c r="J544" s="184">
        <v>0.84</v>
      </c>
      <c r="K544" s="184">
        <v>0.84</v>
      </c>
      <c r="L544" s="184">
        <v>0.84</v>
      </c>
      <c r="M544" s="184">
        <v>0.08</v>
      </c>
      <c r="N544" s="184">
        <v>0.08</v>
      </c>
      <c r="P544" s="119">
        <f t="shared" si="8"/>
        <v>0.84</v>
      </c>
    </row>
    <row r="545" spans="2:16" x14ac:dyDescent="0.25">
      <c r="B545" s="184">
        <v>2270006000</v>
      </c>
      <c r="C545" s="184">
        <v>600</v>
      </c>
      <c r="D545" s="184">
        <v>750</v>
      </c>
      <c r="E545" s="184">
        <v>5</v>
      </c>
      <c r="F545" s="184">
        <v>2.7</v>
      </c>
      <c r="G545" s="184">
        <v>1.33</v>
      </c>
      <c r="H545" s="184">
        <v>1.33</v>
      </c>
      <c r="I545" s="184">
        <v>1.33</v>
      </c>
      <c r="J545" s="184">
        <v>1.33</v>
      </c>
      <c r="K545" s="184">
        <v>1.33</v>
      </c>
      <c r="L545" s="184">
        <v>1.33</v>
      </c>
      <c r="M545" s="184">
        <v>0.13</v>
      </c>
      <c r="N545" s="184">
        <v>0.13</v>
      </c>
      <c r="P545" s="119">
        <f t="shared" si="8"/>
        <v>1.33</v>
      </c>
    </row>
    <row r="546" spans="2:16" x14ac:dyDescent="0.25">
      <c r="B546" s="184">
        <v>2270006000</v>
      </c>
      <c r="C546" s="184">
        <v>750</v>
      </c>
      <c r="D546" s="184">
        <v>9999</v>
      </c>
      <c r="E546" s="184">
        <v>5</v>
      </c>
      <c r="F546" s="184">
        <v>2.7</v>
      </c>
      <c r="G546" s="184">
        <v>0.76</v>
      </c>
      <c r="H546" s="184">
        <v>0.76</v>
      </c>
      <c r="I546" s="184">
        <v>0.76</v>
      </c>
      <c r="J546" s="184">
        <v>0.76</v>
      </c>
      <c r="K546" s="184">
        <v>0.76</v>
      </c>
      <c r="L546" s="184">
        <v>0.76</v>
      </c>
      <c r="M546" s="184">
        <v>0.76</v>
      </c>
      <c r="N546" s="184">
        <v>0.08</v>
      </c>
      <c r="P546" s="119">
        <f t="shared" si="8"/>
        <v>0.76</v>
      </c>
    </row>
    <row r="547" spans="2:16" x14ac:dyDescent="0.25">
      <c r="B547" s="184">
        <v>2270006005</v>
      </c>
      <c r="C547" s="184">
        <v>0</v>
      </c>
      <c r="D547" s="184">
        <v>11</v>
      </c>
      <c r="E547" s="184">
        <v>5</v>
      </c>
      <c r="F547" s="184">
        <v>5</v>
      </c>
      <c r="G547" s="184">
        <v>4.1100000000000003</v>
      </c>
      <c r="H547" s="184">
        <v>4.1100000000000003</v>
      </c>
      <c r="I547" s="184">
        <v>4.1100000000000003</v>
      </c>
      <c r="J547" s="184">
        <v>4.1100000000000003</v>
      </c>
      <c r="K547" s="184">
        <v>4.1100000000000003</v>
      </c>
      <c r="L547" s="184">
        <v>4.1100000000000003</v>
      </c>
      <c r="M547" s="184">
        <v>0.41</v>
      </c>
      <c r="N547" s="184">
        <v>0.41</v>
      </c>
      <c r="P547" s="119">
        <f t="shared" si="8"/>
        <v>4.1100000000000003</v>
      </c>
    </row>
    <row r="548" spans="2:16" x14ac:dyDescent="0.25">
      <c r="B548" s="184">
        <v>2270006005</v>
      </c>
      <c r="C548" s="184">
        <v>11</v>
      </c>
      <c r="D548" s="184">
        <v>16</v>
      </c>
      <c r="E548" s="184">
        <v>5</v>
      </c>
      <c r="F548" s="184">
        <v>5</v>
      </c>
      <c r="G548" s="184">
        <v>2.16</v>
      </c>
      <c r="H548" s="184">
        <v>2.16</v>
      </c>
      <c r="I548" s="184">
        <v>2.16</v>
      </c>
      <c r="J548" s="184">
        <v>2.16</v>
      </c>
      <c r="K548" s="184">
        <v>2.16</v>
      </c>
      <c r="L548" s="184">
        <v>2.16</v>
      </c>
      <c r="M548" s="184">
        <v>0.22</v>
      </c>
      <c r="N548" s="184">
        <v>0.22</v>
      </c>
      <c r="P548" s="119">
        <f t="shared" si="8"/>
        <v>2.16</v>
      </c>
    </row>
    <row r="549" spans="2:16" x14ac:dyDescent="0.25">
      <c r="B549" s="184">
        <v>2270006005</v>
      </c>
      <c r="C549" s="184">
        <v>16</v>
      </c>
      <c r="D549" s="184">
        <v>25</v>
      </c>
      <c r="E549" s="184">
        <v>5</v>
      </c>
      <c r="F549" s="184">
        <v>5</v>
      </c>
      <c r="G549" s="184">
        <v>2.16</v>
      </c>
      <c r="H549" s="184">
        <v>2.16</v>
      </c>
      <c r="I549" s="184">
        <v>2.16</v>
      </c>
      <c r="J549" s="184">
        <v>2.16</v>
      </c>
      <c r="K549" s="184">
        <v>2.16</v>
      </c>
      <c r="L549" s="184">
        <v>2.16</v>
      </c>
      <c r="M549" s="184">
        <v>0.22</v>
      </c>
      <c r="N549" s="184">
        <v>0.22</v>
      </c>
      <c r="P549" s="119">
        <f t="shared" si="8"/>
        <v>2.16</v>
      </c>
    </row>
    <row r="550" spans="2:16" x14ac:dyDescent="0.25">
      <c r="B550" s="184">
        <v>2270006005</v>
      </c>
      <c r="C550" s="184">
        <v>25</v>
      </c>
      <c r="D550" s="184">
        <v>50</v>
      </c>
      <c r="E550" s="184">
        <v>5</v>
      </c>
      <c r="F550" s="184">
        <v>5</v>
      </c>
      <c r="G550" s="184">
        <v>1.53</v>
      </c>
      <c r="H550" s="184">
        <v>1.53</v>
      </c>
      <c r="I550" s="184">
        <v>1.53</v>
      </c>
      <c r="J550" s="184">
        <v>1.53</v>
      </c>
      <c r="K550" s="184">
        <v>1.53</v>
      </c>
      <c r="L550" s="184">
        <v>1.53</v>
      </c>
      <c r="M550" s="184">
        <v>0.15</v>
      </c>
      <c r="N550" s="184">
        <v>0.15</v>
      </c>
      <c r="P550" s="119">
        <f t="shared" si="8"/>
        <v>1.53</v>
      </c>
    </row>
    <row r="551" spans="2:16" x14ac:dyDescent="0.25">
      <c r="B551" s="184">
        <v>2270006005</v>
      </c>
      <c r="C551" s="184">
        <v>50</v>
      </c>
      <c r="D551" s="184">
        <v>75</v>
      </c>
      <c r="E551" s="184">
        <v>5</v>
      </c>
      <c r="F551" s="184">
        <v>3.49</v>
      </c>
      <c r="G551" s="184">
        <v>2.37</v>
      </c>
      <c r="H551" s="184">
        <v>2.37</v>
      </c>
      <c r="I551" s="184">
        <v>2.37</v>
      </c>
      <c r="J551" s="184">
        <v>2.37</v>
      </c>
      <c r="K551" s="184">
        <v>2.37</v>
      </c>
      <c r="L551" s="184">
        <v>2.37</v>
      </c>
      <c r="M551" s="184">
        <v>0.24</v>
      </c>
      <c r="N551" s="184">
        <v>0.24</v>
      </c>
      <c r="P551" s="119">
        <f t="shared" si="8"/>
        <v>2.37</v>
      </c>
    </row>
    <row r="552" spans="2:16" x14ac:dyDescent="0.25">
      <c r="B552" s="184">
        <v>2270006005</v>
      </c>
      <c r="C552" s="184">
        <v>75</v>
      </c>
      <c r="D552" s="184">
        <v>100</v>
      </c>
      <c r="E552" s="184">
        <v>5</v>
      </c>
      <c r="F552" s="184">
        <v>3.49</v>
      </c>
      <c r="G552" s="184">
        <v>2.37</v>
      </c>
      <c r="H552" s="184">
        <v>2.37</v>
      </c>
      <c r="I552" s="184">
        <v>2.37</v>
      </c>
      <c r="J552" s="184">
        <v>2.37</v>
      </c>
      <c r="K552" s="184">
        <v>2.37</v>
      </c>
      <c r="L552" s="184">
        <v>2.37</v>
      </c>
      <c r="M552" s="184">
        <v>0.24</v>
      </c>
      <c r="N552" s="184">
        <v>0.24</v>
      </c>
      <c r="P552" s="119">
        <f t="shared" si="8"/>
        <v>2.37</v>
      </c>
    </row>
    <row r="553" spans="2:16" x14ac:dyDescent="0.25">
      <c r="B553" s="184">
        <v>2270006005</v>
      </c>
      <c r="C553" s="184">
        <v>100</v>
      </c>
      <c r="D553" s="184">
        <v>175</v>
      </c>
      <c r="E553" s="184">
        <v>5</v>
      </c>
      <c r="F553" s="184">
        <v>2.7</v>
      </c>
      <c r="G553" s="184">
        <v>0.87</v>
      </c>
      <c r="H553" s="184">
        <v>0.87</v>
      </c>
      <c r="I553" s="184">
        <v>0.87</v>
      </c>
      <c r="J553" s="184">
        <v>0.87</v>
      </c>
      <c r="K553" s="184">
        <v>0.87</v>
      </c>
      <c r="L553" s="184">
        <v>0.87</v>
      </c>
      <c r="M553" s="184">
        <v>0.09</v>
      </c>
      <c r="N553" s="184">
        <v>0.09</v>
      </c>
      <c r="P553" s="119">
        <f t="shared" si="8"/>
        <v>0.87</v>
      </c>
    </row>
    <row r="554" spans="2:16" x14ac:dyDescent="0.25">
      <c r="B554" s="184">
        <v>2270006005</v>
      </c>
      <c r="C554" s="184">
        <v>175</v>
      </c>
      <c r="D554" s="184">
        <v>300</v>
      </c>
      <c r="E554" s="184">
        <v>5</v>
      </c>
      <c r="F554" s="184">
        <v>2.7</v>
      </c>
      <c r="G554" s="184">
        <v>0.75</v>
      </c>
      <c r="H554" s="184">
        <v>0.75</v>
      </c>
      <c r="I554" s="184">
        <v>0.75</v>
      </c>
      <c r="J554" s="184">
        <v>0.75</v>
      </c>
      <c r="K554" s="184">
        <v>0.75</v>
      </c>
      <c r="L554" s="184">
        <v>0.75</v>
      </c>
      <c r="M554" s="184">
        <v>7.0000000000000007E-2</v>
      </c>
      <c r="N554" s="184">
        <v>7.0000000000000007E-2</v>
      </c>
      <c r="P554" s="119">
        <f t="shared" si="8"/>
        <v>0.75</v>
      </c>
    </row>
    <row r="555" spans="2:16" x14ac:dyDescent="0.25">
      <c r="B555" s="184">
        <v>2270006005</v>
      </c>
      <c r="C555" s="184">
        <v>300</v>
      </c>
      <c r="D555" s="184">
        <v>600</v>
      </c>
      <c r="E555" s="184">
        <v>5</v>
      </c>
      <c r="F555" s="184">
        <v>2.7</v>
      </c>
      <c r="G555" s="184">
        <v>1.31</v>
      </c>
      <c r="H555" s="184">
        <v>0.84</v>
      </c>
      <c r="I555" s="184">
        <v>0.84</v>
      </c>
      <c r="J555" s="184">
        <v>0.84</v>
      </c>
      <c r="K555" s="184">
        <v>0.84</v>
      </c>
      <c r="L555" s="184">
        <v>0.84</v>
      </c>
      <c r="M555" s="184">
        <v>0.08</v>
      </c>
      <c r="N555" s="184">
        <v>0.08</v>
      </c>
      <c r="P555" s="119">
        <f t="shared" si="8"/>
        <v>0.84</v>
      </c>
    </row>
    <row r="556" spans="2:16" x14ac:dyDescent="0.25">
      <c r="B556" s="184">
        <v>2270006005</v>
      </c>
      <c r="C556" s="184">
        <v>600</v>
      </c>
      <c r="D556" s="184">
        <v>750</v>
      </c>
      <c r="E556" s="184">
        <v>5</v>
      </c>
      <c r="F556" s="184">
        <v>2.7</v>
      </c>
      <c r="G556" s="184">
        <v>1.33</v>
      </c>
      <c r="H556" s="184">
        <v>1.33</v>
      </c>
      <c r="I556" s="184">
        <v>1.33</v>
      </c>
      <c r="J556" s="184">
        <v>1.33</v>
      </c>
      <c r="K556" s="184">
        <v>1.33</v>
      </c>
      <c r="L556" s="184">
        <v>1.33</v>
      </c>
      <c r="M556" s="184">
        <v>0.13</v>
      </c>
      <c r="N556" s="184">
        <v>0.13</v>
      </c>
      <c r="P556" s="119">
        <f t="shared" si="8"/>
        <v>1.33</v>
      </c>
    </row>
    <row r="557" spans="2:16" x14ac:dyDescent="0.25">
      <c r="B557" s="184">
        <v>2270006005</v>
      </c>
      <c r="C557" s="184">
        <v>750</v>
      </c>
      <c r="D557" s="184">
        <v>9999</v>
      </c>
      <c r="E557" s="184">
        <v>5</v>
      </c>
      <c r="F557" s="184">
        <v>2.7</v>
      </c>
      <c r="G557" s="184">
        <v>0.76</v>
      </c>
      <c r="H557" s="184">
        <v>0.76</v>
      </c>
      <c r="I557" s="184">
        <v>0.76</v>
      </c>
      <c r="J557" s="184">
        <v>0.76</v>
      </c>
      <c r="K557" s="184">
        <v>0.76</v>
      </c>
      <c r="L557" s="184">
        <v>0.76</v>
      </c>
      <c r="M557" s="184">
        <v>0.76</v>
      </c>
      <c r="N557" s="184">
        <v>0.08</v>
      </c>
      <c r="P557" s="119">
        <f t="shared" si="8"/>
        <v>0.76</v>
      </c>
    </row>
    <row r="558" spans="2:16" x14ac:dyDescent="0.25">
      <c r="B558" s="185">
        <v>2270006010</v>
      </c>
      <c r="C558" s="185">
        <v>0</v>
      </c>
      <c r="D558" s="185">
        <v>11</v>
      </c>
      <c r="E558" s="185">
        <v>5</v>
      </c>
      <c r="F558" s="185">
        <v>5</v>
      </c>
      <c r="G558" s="185">
        <v>4.1127000000000002</v>
      </c>
      <c r="H558" s="185">
        <v>4.1127000000000002</v>
      </c>
      <c r="I558" s="185">
        <v>4.1127000000000002</v>
      </c>
      <c r="J558" s="185">
        <v>4.1127000000000002</v>
      </c>
      <c r="K558" s="185">
        <v>4.1127000000000002</v>
      </c>
      <c r="L558" s="185">
        <v>4.1127000000000002</v>
      </c>
      <c r="M558" s="185">
        <v>4.1127000000000002</v>
      </c>
      <c r="N558" s="185">
        <v>4.1127000000000002</v>
      </c>
      <c r="P558" s="119">
        <f t="shared" si="8"/>
        <v>4.1127000000000002</v>
      </c>
    </row>
    <row r="559" spans="2:16" x14ac:dyDescent="0.25">
      <c r="B559" s="185">
        <v>2270006010</v>
      </c>
      <c r="C559" s="185">
        <v>11</v>
      </c>
      <c r="D559" s="185">
        <v>16</v>
      </c>
      <c r="E559" s="185">
        <v>5</v>
      </c>
      <c r="F559" s="185">
        <v>5</v>
      </c>
      <c r="G559" s="185">
        <v>2.161</v>
      </c>
      <c r="H559" s="185">
        <v>2.161</v>
      </c>
      <c r="I559" s="185">
        <v>2.161</v>
      </c>
      <c r="J559" s="185">
        <v>2.161</v>
      </c>
      <c r="K559" s="185">
        <v>2.161</v>
      </c>
      <c r="L559" s="185">
        <v>2.161</v>
      </c>
      <c r="M559" s="185">
        <v>2.161</v>
      </c>
      <c r="N559" s="185">
        <v>2.161</v>
      </c>
      <c r="P559" s="119">
        <f t="shared" si="8"/>
        <v>2.161</v>
      </c>
    </row>
    <row r="560" spans="2:16" x14ac:dyDescent="0.25">
      <c r="B560" s="185">
        <v>2270006010</v>
      </c>
      <c r="C560" s="185">
        <v>16</v>
      </c>
      <c r="D560" s="185">
        <v>25</v>
      </c>
      <c r="E560" s="185">
        <v>5</v>
      </c>
      <c r="F560" s="185">
        <v>5</v>
      </c>
      <c r="G560" s="185">
        <v>2.161</v>
      </c>
      <c r="H560" s="185">
        <v>2.161</v>
      </c>
      <c r="I560" s="185">
        <v>2.161</v>
      </c>
      <c r="J560" s="185">
        <v>2.161</v>
      </c>
      <c r="K560" s="185">
        <v>2.161</v>
      </c>
      <c r="L560" s="185">
        <v>2.161</v>
      </c>
      <c r="M560" s="185">
        <v>2.161</v>
      </c>
      <c r="N560" s="185">
        <v>2.161</v>
      </c>
      <c r="P560" s="119">
        <f t="shared" si="8"/>
        <v>2.161</v>
      </c>
    </row>
    <row r="561" spans="2:16" x14ac:dyDescent="0.25">
      <c r="B561" s="185">
        <v>2270006010</v>
      </c>
      <c r="C561" s="185">
        <v>25</v>
      </c>
      <c r="D561" s="185">
        <v>50</v>
      </c>
      <c r="E561" s="185">
        <v>5</v>
      </c>
      <c r="F561" s="185">
        <v>5</v>
      </c>
      <c r="G561" s="185">
        <v>1.5323</v>
      </c>
      <c r="H561" s="185">
        <v>1.5323</v>
      </c>
      <c r="I561" s="185">
        <v>1.5323</v>
      </c>
      <c r="J561" s="185">
        <v>1.5323</v>
      </c>
      <c r="K561" s="185">
        <v>1.5323</v>
      </c>
      <c r="L561" s="185">
        <v>1.5323</v>
      </c>
      <c r="M561" s="185">
        <v>1.5323</v>
      </c>
      <c r="N561" s="185">
        <v>1.5323</v>
      </c>
      <c r="P561" s="119">
        <f t="shared" si="8"/>
        <v>1.5323</v>
      </c>
    </row>
    <row r="562" spans="2:16" x14ac:dyDescent="0.25">
      <c r="B562" s="185">
        <v>2270006010</v>
      </c>
      <c r="C562" s="185">
        <v>50</v>
      </c>
      <c r="D562" s="185">
        <v>75</v>
      </c>
      <c r="E562" s="185"/>
      <c r="F562" s="185">
        <v>3.49</v>
      </c>
      <c r="G562" s="185">
        <v>2.3654999999999999</v>
      </c>
      <c r="H562" s="185">
        <v>2.3654999999999999</v>
      </c>
      <c r="I562" s="185">
        <v>2.3654999999999999</v>
      </c>
      <c r="J562" s="185">
        <v>2.3654999999999999</v>
      </c>
      <c r="K562" s="185">
        <v>2.3654999999999999</v>
      </c>
      <c r="L562" s="185">
        <v>2.3654999999999999</v>
      </c>
      <c r="M562" s="185">
        <v>0.23699999999999999</v>
      </c>
      <c r="N562" s="185">
        <v>0.23699999999999999</v>
      </c>
      <c r="P562" s="119">
        <f t="shared" si="8"/>
        <v>2.3654999999999999</v>
      </c>
    </row>
    <row r="563" spans="2:16" x14ac:dyDescent="0.25">
      <c r="B563" s="185">
        <v>2270006010</v>
      </c>
      <c r="C563" s="185">
        <v>75</v>
      </c>
      <c r="D563" s="185">
        <v>100</v>
      </c>
      <c r="E563" s="185"/>
      <c r="F563" s="185">
        <v>3.49</v>
      </c>
      <c r="G563" s="185">
        <v>2.3654999999999999</v>
      </c>
      <c r="H563" s="185">
        <v>2.3654999999999999</v>
      </c>
      <c r="I563" s="185">
        <v>2.3654999999999999</v>
      </c>
      <c r="J563" s="185">
        <v>2.3654999999999999</v>
      </c>
      <c r="K563" s="185">
        <v>0.23699999999999999</v>
      </c>
      <c r="L563" s="185">
        <v>0.23699999999999999</v>
      </c>
      <c r="M563" s="185">
        <v>0.23699999999999999</v>
      </c>
      <c r="N563" s="185">
        <v>0.23699999999999999</v>
      </c>
      <c r="P563" s="119">
        <f t="shared" si="8"/>
        <v>1.30125</v>
      </c>
    </row>
    <row r="564" spans="2:16" x14ac:dyDescent="0.25">
      <c r="B564" s="185">
        <v>2270006010</v>
      </c>
      <c r="C564" s="185">
        <v>100</v>
      </c>
      <c r="D564" s="185">
        <v>175</v>
      </c>
      <c r="E564" s="185"/>
      <c r="F564" s="185">
        <v>2.7</v>
      </c>
      <c r="G564" s="185">
        <v>0.86670000000000003</v>
      </c>
      <c r="H564" s="185">
        <v>0.86670000000000003</v>
      </c>
      <c r="I564" s="185">
        <v>0.86670000000000003</v>
      </c>
      <c r="J564" s="185">
        <v>0.86670000000000003</v>
      </c>
      <c r="K564" s="185">
        <v>8.6999999999999994E-2</v>
      </c>
      <c r="L564" s="185">
        <v>8.6999999999999994E-2</v>
      </c>
      <c r="M564" s="185">
        <v>8.6999999999999994E-2</v>
      </c>
      <c r="N564" s="185">
        <v>8.6999999999999994E-2</v>
      </c>
      <c r="P564" s="119">
        <f t="shared" si="8"/>
        <v>0.47685</v>
      </c>
    </row>
    <row r="565" spans="2:16" x14ac:dyDescent="0.25">
      <c r="B565" s="185">
        <v>2270006010</v>
      </c>
      <c r="C565" s="185">
        <v>175</v>
      </c>
      <c r="D565" s="185">
        <v>300</v>
      </c>
      <c r="E565" s="185"/>
      <c r="F565" s="185">
        <v>2.7</v>
      </c>
      <c r="G565" s="185">
        <v>0.74750000000000005</v>
      </c>
      <c r="H565" s="185">
        <v>0.74750000000000005</v>
      </c>
      <c r="I565" s="185">
        <v>0.74750000000000005</v>
      </c>
      <c r="J565" s="185">
        <v>0.74750000000000005</v>
      </c>
      <c r="K565" s="185">
        <v>7.4999999999999997E-2</v>
      </c>
      <c r="L565" s="185">
        <v>7.4999999999999997E-2</v>
      </c>
      <c r="M565" s="185">
        <v>7.4999999999999997E-2</v>
      </c>
      <c r="N565" s="185">
        <v>7.4999999999999997E-2</v>
      </c>
      <c r="P565" s="119">
        <f t="shared" si="8"/>
        <v>0.41125</v>
      </c>
    </row>
    <row r="566" spans="2:16" x14ac:dyDescent="0.25">
      <c r="B566" s="185">
        <v>2270006010</v>
      </c>
      <c r="C566" s="185">
        <v>300</v>
      </c>
      <c r="D566" s="185">
        <v>600</v>
      </c>
      <c r="E566" s="185"/>
      <c r="F566" s="185">
        <v>2.7</v>
      </c>
      <c r="G566" s="185">
        <v>1.306</v>
      </c>
      <c r="H566" s="185">
        <v>0.84250000000000003</v>
      </c>
      <c r="I566" s="185">
        <v>0.84250000000000003</v>
      </c>
      <c r="J566" s="185">
        <v>0.84250000000000003</v>
      </c>
      <c r="K566" s="185">
        <v>8.4000000000000005E-2</v>
      </c>
      <c r="L566" s="185">
        <v>8.4000000000000005E-2</v>
      </c>
      <c r="M566" s="185">
        <v>8.4000000000000005E-2</v>
      </c>
      <c r="N566" s="185">
        <v>8.4000000000000005E-2</v>
      </c>
      <c r="P566" s="119">
        <f t="shared" si="8"/>
        <v>0.46325</v>
      </c>
    </row>
    <row r="567" spans="2:16" x14ac:dyDescent="0.25">
      <c r="B567" s="185">
        <v>2270006010</v>
      </c>
      <c r="C567" s="185">
        <v>600</v>
      </c>
      <c r="D567" s="185">
        <v>750</v>
      </c>
      <c r="E567" s="185"/>
      <c r="F567" s="185">
        <v>2.7</v>
      </c>
      <c r="G567" s="185">
        <v>1.3271999999999999</v>
      </c>
      <c r="H567" s="185">
        <v>1.3271999999999999</v>
      </c>
      <c r="I567" s="185">
        <v>1.3271999999999999</v>
      </c>
      <c r="J567" s="185">
        <v>1.3271999999999999</v>
      </c>
      <c r="K567" s="185">
        <v>0.13300000000000001</v>
      </c>
      <c r="L567" s="185">
        <v>0.13300000000000001</v>
      </c>
      <c r="M567" s="185">
        <v>0.13300000000000001</v>
      </c>
      <c r="N567" s="185">
        <v>0.13300000000000001</v>
      </c>
      <c r="P567" s="119">
        <f t="shared" si="8"/>
        <v>0.73009999999999997</v>
      </c>
    </row>
    <row r="568" spans="2:16" x14ac:dyDescent="0.25">
      <c r="B568" s="185">
        <v>2270006010</v>
      </c>
      <c r="C568" s="185">
        <v>750</v>
      </c>
      <c r="D568" s="185">
        <v>9999</v>
      </c>
      <c r="E568" s="185"/>
      <c r="F568" s="185">
        <v>2.7</v>
      </c>
      <c r="G568" s="185">
        <v>0.76419999999999999</v>
      </c>
      <c r="H568" s="185">
        <v>0.76419999999999999</v>
      </c>
      <c r="I568" s="185">
        <v>0.76419999999999999</v>
      </c>
      <c r="J568" s="185">
        <v>0.76419999999999999</v>
      </c>
      <c r="K568" s="185">
        <v>7.5999999999999998E-2</v>
      </c>
      <c r="L568" s="185">
        <v>7.5999999999999998E-2</v>
      </c>
      <c r="M568" s="185">
        <v>7.5999999999999998E-2</v>
      </c>
      <c r="N568" s="185">
        <v>7.5999999999999998E-2</v>
      </c>
      <c r="P568" s="119">
        <f t="shared" si="8"/>
        <v>0.42009999999999997</v>
      </c>
    </row>
    <row r="569" spans="2:16" x14ac:dyDescent="0.25">
      <c r="B569" s="185">
        <v>2270006015</v>
      </c>
      <c r="C569" s="185">
        <v>0</v>
      </c>
      <c r="D569" s="185">
        <v>11</v>
      </c>
      <c r="E569" s="185">
        <v>5</v>
      </c>
      <c r="F569" s="185">
        <v>5</v>
      </c>
      <c r="G569" s="185">
        <v>4.1127000000000002</v>
      </c>
      <c r="H569" s="185">
        <v>4.1127000000000002</v>
      </c>
      <c r="I569" s="185">
        <v>4.1127000000000002</v>
      </c>
      <c r="J569" s="185">
        <v>4.1127000000000002</v>
      </c>
      <c r="K569" s="185">
        <v>4.1127000000000002</v>
      </c>
      <c r="L569" s="185">
        <v>4.1127000000000002</v>
      </c>
      <c r="M569" s="185">
        <v>4.1127000000000002</v>
      </c>
      <c r="N569" s="185">
        <v>4.1127000000000002</v>
      </c>
      <c r="P569" s="119">
        <f t="shared" si="8"/>
        <v>4.1127000000000002</v>
      </c>
    </row>
    <row r="570" spans="2:16" x14ac:dyDescent="0.25">
      <c r="B570" s="185">
        <v>2270006015</v>
      </c>
      <c r="C570" s="185">
        <v>11</v>
      </c>
      <c r="D570" s="185">
        <v>16</v>
      </c>
      <c r="E570" s="185">
        <v>5</v>
      </c>
      <c r="F570" s="185">
        <v>5</v>
      </c>
      <c r="G570" s="185">
        <v>2.161</v>
      </c>
      <c r="H570" s="185">
        <v>2.161</v>
      </c>
      <c r="I570" s="185">
        <v>2.161</v>
      </c>
      <c r="J570" s="185">
        <v>2.161</v>
      </c>
      <c r="K570" s="185">
        <v>2.161</v>
      </c>
      <c r="L570" s="185">
        <v>2.161</v>
      </c>
      <c r="M570" s="185">
        <v>2.161</v>
      </c>
      <c r="N570" s="185">
        <v>2.161</v>
      </c>
      <c r="P570" s="119">
        <f t="shared" si="8"/>
        <v>2.161</v>
      </c>
    </row>
    <row r="571" spans="2:16" x14ac:dyDescent="0.25">
      <c r="B571" s="185">
        <v>2270006015</v>
      </c>
      <c r="C571" s="185">
        <v>16</v>
      </c>
      <c r="D571" s="185">
        <v>25</v>
      </c>
      <c r="E571" s="185">
        <v>5</v>
      </c>
      <c r="F571" s="185">
        <v>5</v>
      </c>
      <c r="G571" s="185">
        <v>2.161</v>
      </c>
      <c r="H571" s="185">
        <v>2.161</v>
      </c>
      <c r="I571" s="185">
        <v>2.161</v>
      </c>
      <c r="J571" s="185">
        <v>2.161</v>
      </c>
      <c r="K571" s="185">
        <v>2.161</v>
      </c>
      <c r="L571" s="185">
        <v>2.161</v>
      </c>
      <c r="M571" s="185">
        <v>2.161</v>
      </c>
      <c r="N571" s="185">
        <v>2.161</v>
      </c>
      <c r="P571" s="119">
        <f t="shared" si="8"/>
        <v>2.161</v>
      </c>
    </row>
    <row r="572" spans="2:16" x14ac:dyDescent="0.25">
      <c r="B572" s="185">
        <v>2270006015</v>
      </c>
      <c r="C572" s="185">
        <v>25</v>
      </c>
      <c r="D572" s="185">
        <v>50</v>
      </c>
      <c r="E572" s="185">
        <v>5</v>
      </c>
      <c r="F572" s="185">
        <v>5</v>
      </c>
      <c r="G572" s="185">
        <v>1.5323</v>
      </c>
      <c r="H572" s="185">
        <v>1.5323</v>
      </c>
      <c r="I572" s="185">
        <v>1.5323</v>
      </c>
      <c r="J572" s="185">
        <v>1.5323</v>
      </c>
      <c r="K572" s="185">
        <v>1.5323</v>
      </c>
      <c r="L572" s="185">
        <v>1.5323</v>
      </c>
      <c r="M572" s="185">
        <v>1.5323</v>
      </c>
      <c r="N572" s="185">
        <v>1.5323</v>
      </c>
      <c r="P572" s="119">
        <f t="shared" si="8"/>
        <v>1.5323</v>
      </c>
    </row>
    <row r="573" spans="2:16" x14ac:dyDescent="0.25">
      <c r="B573" s="185">
        <v>2270006015</v>
      </c>
      <c r="C573" s="185">
        <v>50</v>
      </c>
      <c r="D573" s="185">
        <v>75</v>
      </c>
      <c r="E573" s="185"/>
      <c r="F573" s="185">
        <v>3.49</v>
      </c>
      <c r="G573" s="185">
        <v>2.3654999999999999</v>
      </c>
      <c r="H573" s="185">
        <v>2.3654999999999999</v>
      </c>
      <c r="I573" s="185">
        <v>2.3654999999999999</v>
      </c>
      <c r="J573" s="185">
        <v>2.3654999999999999</v>
      </c>
      <c r="K573" s="185">
        <v>2.3654999999999999</v>
      </c>
      <c r="L573" s="185">
        <v>2.3654999999999999</v>
      </c>
      <c r="M573" s="185">
        <v>0.23699999999999999</v>
      </c>
      <c r="N573" s="185">
        <v>0.23699999999999999</v>
      </c>
      <c r="P573" s="119">
        <f t="shared" si="8"/>
        <v>2.3654999999999999</v>
      </c>
    </row>
    <row r="574" spans="2:16" x14ac:dyDescent="0.25">
      <c r="B574" s="185">
        <v>2270006015</v>
      </c>
      <c r="C574" s="185">
        <v>75</v>
      </c>
      <c r="D574" s="185">
        <v>100</v>
      </c>
      <c r="E574" s="185"/>
      <c r="F574" s="185">
        <v>3.49</v>
      </c>
      <c r="G574" s="185">
        <v>2.3654999999999999</v>
      </c>
      <c r="H574" s="185">
        <v>2.3654999999999999</v>
      </c>
      <c r="I574" s="185">
        <v>2.3654999999999999</v>
      </c>
      <c r="J574" s="185">
        <v>2.3654999999999999</v>
      </c>
      <c r="K574" s="185">
        <v>0.23699999999999999</v>
      </c>
      <c r="L574" s="185">
        <v>0.23699999999999999</v>
      </c>
      <c r="M574" s="185">
        <v>0.23699999999999999</v>
      </c>
      <c r="N574" s="185">
        <v>0.23699999999999999</v>
      </c>
      <c r="P574" s="119">
        <f t="shared" si="8"/>
        <v>1.30125</v>
      </c>
    </row>
    <row r="575" spans="2:16" x14ac:dyDescent="0.25">
      <c r="B575" s="185">
        <v>2270006015</v>
      </c>
      <c r="C575" s="185">
        <v>100</v>
      </c>
      <c r="D575" s="185">
        <v>175</v>
      </c>
      <c r="E575" s="185"/>
      <c r="F575" s="185">
        <v>2.7</v>
      </c>
      <c r="G575" s="185">
        <v>0.86670000000000003</v>
      </c>
      <c r="H575" s="185">
        <v>0.86670000000000003</v>
      </c>
      <c r="I575" s="185">
        <v>0.86670000000000003</v>
      </c>
      <c r="J575" s="185">
        <v>0.86670000000000003</v>
      </c>
      <c r="K575" s="185">
        <v>8.6999999999999994E-2</v>
      </c>
      <c r="L575" s="185">
        <v>8.6999999999999994E-2</v>
      </c>
      <c r="M575" s="185">
        <v>8.6999999999999994E-2</v>
      </c>
      <c r="N575" s="185">
        <v>8.6999999999999994E-2</v>
      </c>
      <c r="P575" s="119">
        <f t="shared" si="8"/>
        <v>0.47685</v>
      </c>
    </row>
    <row r="576" spans="2:16" x14ac:dyDescent="0.25">
      <c r="B576" s="185">
        <v>2270006015</v>
      </c>
      <c r="C576" s="185">
        <v>175</v>
      </c>
      <c r="D576" s="185">
        <v>300</v>
      </c>
      <c r="E576" s="185"/>
      <c r="F576" s="185">
        <v>2.7</v>
      </c>
      <c r="G576" s="185">
        <v>0.74750000000000005</v>
      </c>
      <c r="H576" s="185">
        <v>0.74750000000000005</v>
      </c>
      <c r="I576" s="185">
        <v>0.74750000000000005</v>
      </c>
      <c r="J576" s="185">
        <v>0.74750000000000005</v>
      </c>
      <c r="K576" s="185">
        <v>7.4999999999999997E-2</v>
      </c>
      <c r="L576" s="185">
        <v>7.4999999999999997E-2</v>
      </c>
      <c r="M576" s="185">
        <v>7.4999999999999997E-2</v>
      </c>
      <c r="N576" s="185">
        <v>7.4999999999999997E-2</v>
      </c>
      <c r="P576" s="119">
        <f t="shared" si="8"/>
        <v>0.41125</v>
      </c>
    </row>
    <row r="577" spans="2:16" x14ac:dyDescent="0.25">
      <c r="B577" s="185">
        <v>2270006015</v>
      </c>
      <c r="C577" s="185">
        <v>300</v>
      </c>
      <c r="D577" s="185">
        <v>600</v>
      </c>
      <c r="E577" s="185"/>
      <c r="F577" s="185">
        <v>2.7</v>
      </c>
      <c r="G577" s="185">
        <v>1.306</v>
      </c>
      <c r="H577" s="185">
        <v>0.84250000000000003</v>
      </c>
      <c r="I577" s="185">
        <v>0.84250000000000003</v>
      </c>
      <c r="J577" s="185">
        <v>0.84250000000000003</v>
      </c>
      <c r="K577" s="185">
        <v>8.4000000000000005E-2</v>
      </c>
      <c r="L577" s="185">
        <v>8.4000000000000005E-2</v>
      </c>
      <c r="M577" s="185">
        <v>8.4000000000000005E-2</v>
      </c>
      <c r="N577" s="185">
        <v>8.4000000000000005E-2</v>
      </c>
      <c r="P577" s="119">
        <f t="shared" si="8"/>
        <v>0.46325</v>
      </c>
    </row>
    <row r="578" spans="2:16" x14ac:dyDescent="0.25">
      <c r="B578" s="185">
        <v>2270006015</v>
      </c>
      <c r="C578" s="185">
        <v>600</v>
      </c>
      <c r="D578" s="185">
        <v>750</v>
      </c>
      <c r="E578" s="185"/>
      <c r="F578" s="185">
        <v>2.7</v>
      </c>
      <c r="G578" s="185">
        <v>1.3271999999999999</v>
      </c>
      <c r="H578" s="185">
        <v>1.3271999999999999</v>
      </c>
      <c r="I578" s="185">
        <v>1.3271999999999999</v>
      </c>
      <c r="J578" s="185">
        <v>1.3271999999999999</v>
      </c>
      <c r="K578" s="185">
        <v>0.13300000000000001</v>
      </c>
      <c r="L578" s="185">
        <v>0.13300000000000001</v>
      </c>
      <c r="M578" s="185">
        <v>0.13300000000000001</v>
      </c>
      <c r="N578" s="185">
        <v>0.13300000000000001</v>
      </c>
      <c r="P578" s="119">
        <f t="shared" si="8"/>
        <v>0.73009999999999997</v>
      </c>
    </row>
    <row r="579" spans="2:16" x14ac:dyDescent="0.25">
      <c r="B579" s="185">
        <v>2270006015</v>
      </c>
      <c r="C579" s="185">
        <v>750</v>
      </c>
      <c r="D579" s="185">
        <v>9999</v>
      </c>
      <c r="E579" s="185"/>
      <c r="F579" s="185">
        <v>2.7</v>
      </c>
      <c r="G579" s="185">
        <v>0.76419999999999999</v>
      </c>
      <c r="H579" s="185">
        <v>0.76419999999999999</v>
      </c>
      <c r="I579" s="185">
        <v>0.76419999999999999</v>
      </c>
      <c r="J579" s="185">
        <v>0.76419999999999999</v>
      </c>
      <c r="K579" s="185">
        <v>7.5999999999999998E-2</v>
      </c>
      <c r="L579" s="185">
        <v>7.5999999999999998E-2</v>
      </c>
      <c r="M579" s="185">
        <v>7.5999999999999998E-2</v>
      </c>
      <c r="N579" s="185">
        <v>7.5999999999999998E-2</v>
      </c>
      <c r="P579" s="119">
        <f t="shared" si="8"/>
        <v>0.42009999999999997</v>
      </c>
    </row>
    <row r="580" spans="2:16" x14ac:dyDescent="0.25">
      <c r="B580" s="184">
        <v>2270006025</v>
      </c>
      <c r="C580" s="184">
        <v>0</v>
      </c>
      <c r="D580" s="184">
        <v>11</v>
      </c>
      <c r="E580" s="184">
        <v>12.85</v>
      </c>
      <c r="F580" s="184">
        <v>12.85</v>
      </c>
      <c r="G580" s="184">
        <v>10.57</v>
      </c>
      <c r="H580" s="184">
        <v>10.57</v>
      </c>
      <c r="I580" s="184">
        <v>10.57</v>
      </c>
      <c r="J580" s="184">
        <v>10.57</v>
      </c>
      <c r="K580" s="184">
        <v>4.1100000000000003</v>
      </c>
      <c r="L580" s="184">
        <v>4.1100000000000003</v>
      </c>
      <c r="M580" s="184">
        <v>1.06</v>
      </c>
      <c r="N580" s="184">
        <v>1.06</v>
      </c>
      <c r="P580" s="119">
        <f t="shared" si="8"/>
        <v>7.34</v>
      </c>
    </row>
    <row r="581" spans="2:16" x14ac:dyDescent="0.25">
      <c r="B581" s="184">
        <v>2270006025</v>
      </c>
      <c r="C581" s="184">
        <v>11</v>
      </c>
      <c r="D581" s="184">
        <v>16</v>
      </c>
      <c r="E581" s="184">
        <v>12.85</v>
      </c>
      <c r="F581" s="184">
        <v>12.85</v>
      </c>
      <c r="G581" s="184">
        <v>5.55</v>
      </c>
      <c r="H581" s="184">
        <v>5.55</v>
      </c>
      <c r="I581" s="184">
        <v>5.55</v>
      </c>
      <c r="J581" s="184">
        <v>5.55</v>
      </c>
      <c r="K581" s="184">
        <v>2.16</v>
      </c>
      <c r="L581" s="184">
        <v>2.16</v>
      </c>
      <c r="M581" s="184">
        <v>0.56000000000000005</v>
      </c>
      <c r="N581" s="184">
        <v>0.56000000000000005</v>
      </c>
      <c r="P581" s="119">
        <f t="shared" si="8"/>
        <v>3.855</v>
      </c>
    </row>
    <row r="582" spans="2:16" x14ac:dyDescent="0.25">
      <c r="B582" s="184">
        <v>2270006025</v>
      </c>
      <c r="C582" s="184">
        <v>16</v>
      </c>
      <c r="D582" s="184">
        <v>25</v>
      </c>
      <c r="E582" s="184">
        <v>12.85</v>
      </c>
      <c r="F582" s="184">
        <v>12.85</v>
      </c>
      <c r="G582" s="184">
        <v>5.55</v>
      </c>
      <c r="H582" s="184">
        <v>5.55</v>
      </c>
      <c r="I582" s="184">
        <v>5.55</v>
      </c>
      <c r="J582" s="184">
        <v>5.55</v>
      </c>
      <c r="K582" s="184">
        <v>2.16</v>
      </c>
      <c r="L582" s="184">
        <v>2.16</v>
      </c>
      <c r="M582" s="184">
        <v>0.56000000000000005</v>
      </c>
      <c r="N582" s="184">
        <v>0.56000000000000005</v>
      </c>
      <c r="P582" s="119">
        <f t="shared" si="8"/>
        <v>3.855</v>
      </c>
    </row>
    <row r="583" spans="2:16" x14ac:dyDescent="0.25">
      <c r="B583" s="184">
        <v>2270006025</v>
      </c>
      <c r="C583" s="184">
        <v>25</v>
      </c>
      <c r="D583" s="184">
        <v>50</v>
      </c>
      <c r="E583" s="184">
        <v>12.85</v>
      </c>
      <c r="F583" s="184">
        <v>12.85</v>
      </c>
      <c r="G583" s="184">
        <v>3.94</v>
      </c>
      <c r="H583" s="184">
        <v>3.94</v>
      </c>
      <c r="I583" s="184">
        <v>3.94</v>
      </c>
      <c r="J583" s="184">
        <v>3.94</v>
      </c>
      <c r="K583" s="184">
        <v>1.53</v>
      </c>
      <c r="L583" s="184">
        <v>1.53</v>
      </c>
      <c r="M583" s="184">
        <v>0.39</v>
      </c>
      <c r="N583" s="184">
        <v>0.39</v>
      </c>
      <c r="P583" s="119">
        <f t="shared" si="8"/>
        <v>2.7349999999999999</v>
      </c>
    </row>
    <row r="584" spans="2:16" x14ac:dyDescent="0.25">
      <c r="B584" s="184">
        <v>2270006025</v>
      </c>
      <c r="C584" s="184">
        <v>50</v>
      </c>
      <c r="D584" s="184">
        <v>75</v>
      </c>
      <c r="E584" s="184">
        <v>12.85</v>
      </c>
      <c r="F584" s="184">
        <v>8.9700000000000006</v>
      </c>
      <c r="G584" s="184">
        <v>6.08</v>
      </c>
      <c r="H584" s="184">
        <v>6.08</v>
      </c>
      <c r="I584" s="184">
        <v>6.08</v>
      </c>
      <c r="J584" s="184">
        <v>6.08</v>
      </c>
      <c r="K584" s="184">
        <v>2.37</v>
      </c>
      <c r="L584" s="184">
        <v>2.37</v>
      </c>
      <c r="M584" s="184">
        <v>0.61</v>
      </c>
      <c r="N584" s="184">
        <v>0.61</v>
      </c>
      <c r="P584" s="119">
        <f t="shared" si="8"/>
        <v>4.2249999999999996</v>
      </c>
    </row>
    <row r="585" spans="2:16" x14ac:dyDescent="0.25">
      <c r="B585" s="184">
        <v>2270006025</v>
      </c>
      <c r="C585" s="184">
        <v>75</v>
      </c>
      <c r="D585" s="184">
        <v>100</v>
      </c>
      <c r="E585" s="184">
        <v>12.85</v>
      </c>
      <c r="F585" s="184">
        <v>8.9700000000000006</v>
      </c>
      <c r="G585" s="184">
        <v>6.08</v>
      </c>
      <c r="H585" s="184">
        <v>6.08</v>
      </c>
      <c r="I585" s="184">
        <v>6.08</v>
      </c>
      <c r="J585" s="184">
        <v>6.08</v>
      </c>
      <c r="K585" s="184">
        <v>2.37</v>
      </c>
      <c r="L585" s="184">
        <v>2.37</v>
      </c>
      <c r="M585" s="184">
        <v>0.61</v>
      </c>
      <c r="N585" s="184">
        <v>0.61</v>
      </c>
      <c r="P585" s="119">
        <f t="shared" ref="P585:P636" si="9">H585*$G$2+I585*$G$3+K585*$G$4</f>
        <v>4.2249999999999996</v>
      </c>
    </row>
    <row r="586" spans="2:16" x14ac:dyDescent="0.25">
      <c r="B586" s="184">
        <v>2270006025</v>
      </c>
      <c r="C586" s="184">
        <v>100</v>
      </c>
      <c r="D586" s="184">
        <v>175</v>
      </c>
      <c r="E586" s="184">
        <v>12.85</v>
      </c>
      <c r="F586" s="184">
        <v>6.94</v>
      </c>
      <c r="G586" s="184">
        <v>2.23</v>
      </c>
      <c r="H586" s="184">
        <v>2.23</v>
      </c>
      <c r="I586" s="184">
        <v>2.23</v>
      </c>
      <c r="J586" s="184">
        <v>2.23</v>
      </c>
      <c r="K586" s="184">
        <v>2.23</v>
      </c>
      <c r="L586" s="184">
        <v>0.87</v>
      </c>
      <c r="M586" s="184">
        <v>0.22</v>
      </c>
      <c r="N586" s="184">
        <v>0.22</v>
      </c>
      <c r="P586" s="119">
        <f t="shared" si="9"/>
        <v>2.23</v>
      </c>
    </row>
    <row r="587" spans="2:16" x14ac:dyDescent="0.25">
      <c r="B587" s="184">
        <v>2270006025</v>
      </c>
      <c r="C587" s="184">
        <v>175</v>
      </c>
      <c r="D587" s="184">
        <v>300</v>
      </c>
      <c r="E587" s="184">
        <v>12.85</v>
      </c>
      <c r="F587" s="184">
        <v>6.94</v>
      </c>
      <c r="G587" s="184">
        <v>1.92</v>
      </c>
      <c r="H587" s="184">
        <v>1.92</v>
      </c>
      <c r="I587" s="184">
        <v>1.92</v>
      </c>
      <c r="J587" s="184">
        <v>1.92</v>
      </c>
      <c r="K587" s="184">
        <v>1.92</v>
      </c>
      <c r="L587" s="184">
        <v>0.75</v>
      </c>
      <c r="M587" s="184">
        <v>0.19</v>
      </c>
      <c r="N587" s="184">
        <v>0.19</v>
      </c>
      <c r="P587" s="119">
        <f t="shared" si="9"/>
        <v>1.92</v>
      </c>
    </row>
    <row r="588" spans="2:16" x14ac:dyDescent="0.25">
      <c r="B588" s="184">
        <v>2270006025</v>
      </c>
      <c r="C588" s="184">
        <v>300</v>
      </c>
      <c r="D588" s="184">
        <v>600</v>
      </c>
      <c r="E588" s="184">
        <v>12.85</v>
      </c>
      <c r="F588" s="184">
        <v>6.94</v>
      </c>
      <c r="G588" s="184">
        <v>3.36</v>
      </c>
      <c r="H588" s="184">
        <v>2.17</v>
      </c>
      <c r="I588" s="184">
        <v>2.17</v>
      </c>
      <c r="J588" s="184">
        <v>2.17</v>
      </c>
      <c r="K588" s="184">
        <v>2.17</v>
      </c>
      <c r="L588" s="184">
        <v>0.84</v>
      </c>
      <c r="M588" s="184">
        <v>0.22</v>
      </c>
      <c r="N588" s="184">
        <v>0.22</v>
      </c>
      <c r="P588" s="119">
        <f t="shared" si="9"/>
        <v>2.17</v>
      </c>
    </row>
    <row r="589" spans="2:16" x14ac:dyDescent="0.25">
      <c r="B589" s="184">
        <v>2270006025</v>
      </c>
      <c r="C589" s="184">
        <v>600</v>
      </c>
      <c r="D589" s="184">
        <v>750</v>
      </c>
      <c r="E589" s="184">
        <v>12.85</v>
      </c>
      <c r="F589" s="184">
        <v>6.94</v>
      </c>
      <c r="G589" s="184">
        <v>3.41</v>
      </c>
      <c r="H589" s="184">
        <v>3.41</v>
      </c>
      <c r="I589" s="184">
        <v>3.41</v>
      </c>
      <c r="J589" s="184">
        <v>3.41</v>
      </c>
      <c r="K589" s="184">
        <v>3.41</v>
      </c>
      <c r="L589" s="184">
        <v>1.33</v>
      </c>
      <c r="M589" s="184">
        <v>0.34</v>
      </c>
      <c r="N589" s="184">
        <v>0.34</v>
      </c>
      <c r="P589" s="119">
        <f t="shared" si="9"/>
        <v>3.41</v>
      </c>
    </row>
    <row r="590" spans="2:16" x14ac:dyDescent="0.25">
      <c r="B590" s="184">
        <v>2270006025</v>
      </c>
      <c r="C590" s="184">
        <v>750</v>
      </c>
      <c r="D590" s="184">
        <v>9999</v>
      </c>
      <c r="E590" s="184">
        <v>12.85</v>
      </c>
      <c r="F590" s="184">
        <v>6.94</v>
      </c>
      <c r="G590" s="184">
        <v>1.96</v>
      </c>
      <c r="H590" s="184">
        <v>1.96</v>
      </c>
      <c r="I590" s="184">
        <v>1.96</v>
      </c>
      <c r="J590" s="184">
        <v>1.96</v>
      </c>
      <c r="K590" s="184">
        <v>1.96</v>
      </c>
      <c r="L590" s="184">
        <v>0.76</v>
      </c>
      <c r="M590" s="184">
        <v>1.96</v>
      </c>
      <c r="N590" s="184">
        <v>0.2</v>
      </c>
      <c r="P590" s="119">
        <f t="shared" si="9"/>
        <v>1.96</v>
      </c>
    </row>
    <row r="591" spans="2:16" x14ac:dyDescent="0.25">
      <c r="B591" s="184">
        <v>2270007010</v>
      </c>
      <c r="C591" s="184">
        <v>0</v>
      </c>
      <c r="D591" s="184">
        <v>11</v>
      </c>
      <c r="E591" s="184">
        <v>7.65</v>
      </c>
      <c r="F591" s="184">
        <v>7.65</v>
      </c>
      <c r="G591" s="184">
        <v>6.29</v>
      </c>
      <c r="H591" s="184">
        <v>6.29</v>
      </c>
      <c r="I591" s="184">
        <v>6.29</v>
      </c>
      <c r="J591" s="184">
        <v>6.29</v>
      </c>
      <c r="K591" s="184">
        <v>4.1100000000000003</v>
      </c>
      <c r="L591" s="184">
        <v>4.1100000000000003</v>
      </c>
      <c r="M591" s="184">
        <v>0.63</v>
      </c>
      <c r="N591" s="184">
        <v>0.63</v>
      </c>
      <c r="P591" s="119">
        <f t="shared" si="9"/>
        <v>5.2</v>
      </c>
    </row>
    <row r="592" spans="2:16" x14ac:dyDescent="0.25">
      <c r="B592" s="184">
        <v>2270007010</v>
      </c>
      <c r="C592" s="184">
        <v>11</v>
      </c>
      <c r="D592" s="184">
        <v>16</v>
      </c>
      <c r="E592" s="184">
        <v>7.65</v>
      </c>
      <c r="F592" s="184">
        <v>7.65</v>
      </c>
      <c r="G592" s="184">
        <v>3.31</v>
      </c>
      <c r="H592" s="184">
        <v>3.31</v>
      </c>
      <c r="I592" s="184">
        <v>3.31</v>
      </c>
      <c r="J592" s="184">
        <v>3.31</v>
      </c>
      <c r="K592" s="184">
        <v>2.16</v>
      </c>
      <c r="L592" s="184">
        <v>2.16</v>
      </c>
      <c r="M592" s="184">
        <v>0.33</v>
      </c>
      <c r="N592" s="184">
        <v>0.33</v>
      </c>
      <c r="P592" s="119">
        <f t="shared" si="9"/>
        <v>2.7350000000000003</v>
      </c>
    </row>
    <row r="593" spans="2:16" x14ac:dyDescent="0.25">
      <c r="B593" s="184">
        <v>2270007010</v>
      </c>
      <c r="C593" s="184">
        <v>16</v>
      </c>
      <c r="D593" s="184">
        <v>25</v>
      </c>
      <c r="E593" s="184">
        <v>7.65</v>
      </c>
      <c r="F593" s="184">
        <v>7.65</v>
      </c>
      <c r="G593" s="184">
        <v>3.31</v>
      </c>
      <c r="H593" s="184">
        <v>3.31</v>
      </c>
      <c r="I593" s="184">
        <v>3.31</v>
      </c>
      <c r="J593" s="184">
        <v>3.31</v>
      </c>
      <c r="K593" s="184">
        <v>2.16</v>
      </c>
      <c r="L593" s="184">
        <v>2.16</v>
      </c>
      <c r="M593" s="184">
        <v>0.33</v>
      </c>
      <c r="N593" s="184">
        <v>0.33</v>
      </c>
      <c r="P593" s="119">
        <f t="shared" si="9"/>
        <v>2.7350000000000003</v>
      </c>
    </row>
    <row r="594" spans="2:16" x14ac:dyDescent="0.25">
      <c r="B594" s="184">
        <v>2270007010</v>
      </c>
      <c r="C594" s="184">
        <v>25</v>
      </c>
      <c r="D594" s="184">
        <v>50</v>
      </c>
      <c r="E594" s="184">
        <v>7.65</v>
      </c>
      <c r="F594" s="184">
        <v>7.65</v>
      </c>
      <c r="G594" s="184">
        <v>2.34</v>
      </c>
      <c r="H594" s="184">
        <v>2.34</v>
      </c>
      <c r="I594" s="184">
        <v>2.34</v>
      </c>
      <c r="J594" s="184">
        <v>2.34</v>
      </c>
      <c r="K594" s="184">
        <v>1.53</v>
      </c>
      <c r="L594" s="184">
        <v>1.53</v>
      </c>
      <c r="M594" s="184">
        <v>0.23</v>
      </c>
      <c r="N594" s="184">
        <v>0.23</v>
      </c>
      <c r="P594" s="119">
        <f t="shared" si="9"/>
        <v>1.9350000000000001</v>
      </c>
    </row>
    <row r="595" spans="2:16" x14ac:dyDescent="0.25">
      <c r="B595" s="184">
        <v>2270007010</v>
      </c>
      <c r="C595" s="184">
        <v>50</v>
      </c>
      <c r="D595" s="184">
        <v>75</v>
      </c>
      <c r="E595" s="184">
        <v>7.65</v>
      </c>
      <c r="F595" s="184">
        <v>5.34</v>
      </c>
      <c r="G595" s="184">
        <v>3.62</v>
      </c>
      <c r="H595" s="184">
        <v>3.62</v>
      </c>
      <c r="I595" s="184">
        <v>3.62</v>
      </c>
      <c r="J595" s="184">
        <v>3.62</v>
      </c>
      <c r="K595" s="184">
        <v>2.37</v>
      </c>
      <c r="L595" s="184">
        <v>2.37</v>
      </c>
      <c r="M595" s="184">
        <v>0.36</v>
      </c>
      <c r="N595" s="184">
        <v>0.36</v>
      </c>
      <c r="P595" s="119">
        <f t="shared" si="9"/>
        <v>2.9950000000000001</v>
      </c>
    </row>
    <row r="596" spans="2:16" x14ac:dyDescent="0.25">
      <c r="B596" s="184">
        <v>2270007010</v>
      </c>
      <c r="C596" s="184">
        <v>75</v>
      </c>
      <c r="D596" s="184">
        <v>100</v>
      </c>
      <c r="E596" s="184">
        <v>7.65</v>
      </c>
      <c r="F596" s="184">
        <v>5.34</v>
      </c>
      <c r="G596" s="184">
        <v>3.62</v>
      </c>
      <c r="H596" s="184">
        <v>3.62</v>
      </c>
      <c r="I596" s="184">
        <v>3.62</v>
      </c>
      <c r="J596" s="184">
        <v>3.62</v>
      </c>
      <c r="K596" s="184">
        <v>2.37</v>
      </c>
      <c r="L596" s="184">
        <v>2.37</v>
      </c>
      <c r="M596" s="184">
        <v>0.36</v>
      </c>
      <c r="N596" s="184">
        <v>0.36</v>
      </c>
      <c r="P596" s="119">
        <f t="shared" si="9"/>
        <v>2.9950000000000001</v>
      </c>
    </row>
    <row r="597" spans="2:16" x14ac:dyDescent="0.25">
      <c r="B597" s="184">
        <v>2270007010</v>
      </c>
      <c r="C597" s="184">
        <v>100</v>
      </c>
      <c r="D597" s="184">
        <v>175</v>
      </c>
      <c r="E597" s="184">
        <v>7.65</v>
      </c>
      <c r="F597" s="184">
        <v>4.13</v>
      </c>
      <c r="G597" s="184">
        <v>1.33</v>
      </c>
      <c r="H597" s="184">
        <v>1.33</v>
      </c>
      <c r="I597" s="184">
        <v>1.33</v>
      </c>
      <c r="J597" s="184">
        <v>1.33</v>
      </c>
      <c r="K597" s="184">
        <v>1.33</v>
      </c>
      <c r="L597" s="184">
        <v>0.87</v>
      </c>
      <c r="M597" s="184">
        <v>0.13</v>
      </c>
      <c r="N597" s="184">
        <v>0.13</v>
      </c>
      <c r="P597" s="119">
        <f t="shared" si="9"/>
        <v>1.33</v>
      </c>
    </row>
    <row r="598" spans="2:16" x14ac:dyDescent="0.25">
      <c r="B598" s="184">
        <v>2270007010</v>
      </c>
      <c r="C598" s="184">
        <v>175</v>
      </c>
      <c r="D598" s="184">
        <v>300</v>
      </c>
      <c r="E598" s="184">
        <v>7.65</v>
      </c>
      <c r="F598" s="184">
        <v>4.13</v>
      </c>
      <c r="G598" s="184">
        <v>1.1399999999999999</v>
      </c>
      <c r="H598" s="184">
        <v>1.1399999999999999</v>
      </c>
      <c r="I598" s="184">
        <v>1.1399999999999999</v>
      </c>
      <c r="J598" s="184">
        <v>1.1399999999999999</v>
      </c>
      <c r="K598" s="184">
        <v>1.1399999999999999</v>
      </c>
      <c r="L598" s="184">
        <v>0.75</v>
      </c>
      <c r="M598" s="184">
        <v>0.11</v>
      </c>
      <c r="N598" s="184">
        <v>0.11</v>
      </c>
      <c r="P598" s="119">
        <f t="shared" si="9"/>
        <v>1.1399999999999999</v>
      </c>
    </row>
    <row r="599" spans="2:16" x14ac:dyDescent="0.25">
      <c r="B599" s="184">
        <v>2270007010</v>
      </c>
      <c r="C599" s="184">
        <v>300</v>
      </c>
      <c r="D599" s="184">
        <v>600</v>
      </c>
      <c r="E599" s="184">
        <v>7.65</v>
      </c>
      <c r="F599" s="184">
        <v>4.13</v>
      </c>
      <c r="G599" s="184">
        <v>2</v>
      </c>
      <c r="H599" s="184">
        <v>1.29</v>
      </c>
      <c r="I599" s="184">
        <v>1.29</v>
      </c>
      <c r="J599" s="184">
        <v>1.29</v>
      </c>
      <c r="K599" s="184">
        <v>1.29</v>
      </c>
      <c r="L599" s="184">
        <v>0.84</v>
      </c>
      <c r="M599" s="184">
        <v>0.13</v>
      </c>
      <c r="N599" s="184">
        <v>0.13</v>
      </c>
      <c r="P599" s="119">
        <f t="shared" si="9"/>
        <v>1.29</v>
      </c>
    </row>
    <row r="600" spans="2:16" x14ac:dyDescent="0.25">
      <c r="B600" s="184">
        <v>2270007010</v>
      </c>
      <c r="C600" s="184">
        <v>600</v>
      </c>
      <c r="D600" s="184">
        <v>750</v>
      </c>
      <c r="E600" s="184">
        <v>7.65</v>
      </c>
      <c r="F600" s="184">
        <v>4.13</v>
      </c>
      <c r="G600" s="184">
        <v>2.0299999999999998</v>
      </c>
      <c r="H600" s="184">
        <v>2.0299999999999998</v>
      </c>
      <c r="I600" s="184">
        <v>2.0299999999999998</v>
      </c>
      <c r="J600" s="184">
        <v>2.0299999999999998</v>
      </c>
      <c r="K600" s="184">
        <v>2.0299999999999998</v>
      </c>
      <c r="L600" s="184">
        <v>1.33</v>
      </c>
      <c r="M600" s="184">
        <v>0.2</v>
      </c>
      <c r="N600" s="184">
        <v>0.2</v>
      </c>
      <c r="P600" s="119">
        <f t="shared" si="9"/>
        <v>2.0299999999999998</v>
      </c>
    </row>
    <row r="601" spans="2:16" x14ac:dyDescent="0.25">
      <c r="B601" s="184">
        <v>2270007010</v>
      </c>
      <c r="C601" s="184">
        <v>750</v>
      </c>
      <c r="D601" s="184">
        <v>9999</v>
      </c>
      <c r="E601" s="184">
        <v>7.65</v>
      </c>
      <c r="F601" s="184">
        <v>4.13</v>
      </c>
      <c r="G601" s="184">
        <v>1.17</v>
      </c>
      <c r="H601" s="184">
        <v>1.17</v>
      </c>
      <c r="I601" s="184">
        <v>1.17</v>
      </c>
      <c r="J601" s="184">
        <v>1.17</v>
      </c>
      <c r="K601" s="184">
        <v>1.17</v>
      </c>
      <c r="L601" s="184">
        <v>0.76</v>
      </c>
      <c r="M601" s="184">
        <v>1.17</v>
      </c>
      <c r="N601" s="184">
        <v>0.12</v>
      </c>
      <c r="P601" s="119">
        <f t="shared" si="9"/>
        <v>1.17</v>
      </c>
    </row>
    <row r="602" spans="2:16" x14ac:dyDescent="0.25">
      <c r="B602" s="184">
        <v>2270007015</v>
      </c>
      <c r="C602" s="184">
        <v>0</v>
      </c>
      <c r="D602" s="184">
        <v>11</v>
      </c>
      <c r="E602" s="184">
        <v>7.65</v>
      </c>
      <c r="F602" s="184">
        <v>7.65</v>
      </c>
      <c r="G602" s="184">
        <v>6.29</v>
      </c>
      <c r="H602" s="184">
        <v>6.29</v>
      </c>
      <c r="I602" s="184">
        <v>6.29</v>
      </c>
      <c r="J602" s="184">
        <v>6.29</v>
      </c>
      <c r="K602" s="184">
        <v>4.1100000000000003</v>
      </c>
      <c r="L602" s="184">
        <v>4.1100000000000003</v>
      </c>
      <c r="M602" s="184">
        <v>0.63</v>
      </c>
      <c r="N602" s="184">
        <v>0.63</v>
      </c>
      <c r="P602" s="119">
        <f t="shared" si="9"/>
        <v>5.2</v>
      </c>
    </row>
    <row r="603" spans="2:16" x14ac:dyDescent="0.25">
      <c r="B603" s="184">
        <v>2270007015</v>
      </c>
      <c r="C603" s="184">
        <v>11</v>
      </c>
      <c r="D603" s="184">
        <v>16</v>
      </c>
      <c r="E603" s="184">
        <v>7.65</v>
      </c>
      <c r="F603" s="184">
        <v>7.65</v>
      </c>
      <c r="G603" s="184">
        <v>3.31</v>
      </c>
      <c r="H603" s="184">
        <v>3.31</v>
      </c>
      <c r="I603" s="184">
        <v>3.31</v>
      </c>
      <c r="J603" s="184">
        <v>3.31</v>
      </c>
      <c r="K603" s="184">
        <v>2.16</v>
      </c>
      <c r="L603" s="184">
        <v>2.16</v>
      </c>
      <c r="M603" s="184">
        <v>0.33</v>
      </c>
      <c r="N603" s="184">
        <v>0.33</v>
      </c>
      <c r="P603" s="119">
        <f t="shared" si="9"/>
        <v>2.7350000000000003</v>
      </c>
    </row>
    <row r="604" spans="2:16" x14ac:dyDescent="0.25">
      <c r="B604" s="184">
        <v>2270007015</v>
      </c>
      <c r="C604" s="184">
        <v>16</v>
      </c>
      <c r="D604" s="184">
        <v>25</v>
      </c>
      <c r="E604" s="184">
        <v>7.65</v>
      </c>
      <c r="F604" s="184">
        <v>7.65</v>
      </c>
      <c r="G604" s="184">
        <v>3.31</v>
      </c>
      <c r="H604" s="184">
        <v>3.31</v>
      </c>
      <c r="I604" s="184">
        <v>3.31</v>
      </c>
      <c r="J604" s="184">
        <v>3.31</v>
      </c>
      <c r="K604" s="184">
        <v>2.16</v>
      </c>
      <c r="L604" s="184">
        <v>2.16</v>
      </c>
      <c r="M604" s="184">
        <v>0.33</v>
      </c>
      <c r="N604" s="184">
        <v>0.33</v>
      </c>
      <c r="P604" s="119">
        <f t="shared" si="9"/>
        <v>2.7350000000000003</v>
      </c>
    </row>
    <row r="605" spans="2:16" x14ac:dyDescent="0.25">
      <c r="B605" s="184">
        <v>2270007015</v>
      </c>
      <c r="C605" s="184">
        <v>25</v>
      </c>
      <c r="D605" s="184">
        <v>50</v>
      </c>
      <c r="E605" s="184">
        <v>7.65</v>
      </c>
      <c r="F605" s="184">
        <v>7.65</v>
      </c>
      <c r="G605" s="184">
        <v>2.34</v>
      </c>
      <c r="H605" s="184">
        <v>2.34</v>
      </c>
      <c r="I605" s="184">
        <v>2.34</v>
      </c>
      <c r="J605" s="184">
        <v>2.34</v>
      </c>
      <c r="K605" s="184">
        <v>1.53</v>
      </c>
      <c r="L605" s="184">
        <v>1.53</v>
      </c>
      <c r="M605" s="184">
        <v>0.23</v>
      </c>
      <c r="N605" s="184">
        <v>0.23</v>
      </c>
      <c r="P605" s="119">
        <f t="shared" si="9"/>
        <v>1.9350000000000001</v>
      </c>
    </row>
    <row r="606" spans="2:16" x14ac:dyDescent="0.25">
      <c r="B606" s="184">
        <v>2270007015</v>
      </c>
      <c r="C606" s="184">
        <v>50</v>
      </c>
      <c r="D606" s="184">
        <v>75</v>
      </c>
      <c r="E606" s="184">
        <v>3.98</v>
      </c>
      <c r="F606" s="184">
        <v>5.34</v>
      </c>
      <c r="G606" s="184">
        <v>3.62</v>
      </c>
      <c r="H606" s="184">
        <v>3.62</v>
      </c>
      <c r="I606" s="184">
        <v>3.62</v>
      </c>
      <c r="J606" s="184">
        <v>3.62</v>
      </c>
      <c r="K606" s="184">
        <v>2.37</v>
      </c>
      <c r="L606" s="184">
        <v>2.37</v>
      </c>
      <c r="M606" s="184">
        <v>0.36</v>
      </c>
      <c r="N606" s="184">
        <v>0.36</v>
      </c>
      <c r="P606" s="119">
        <f t="shared" si="9"/>
        <v>2.9950000000000001</v>
      </c>
    </row>
    <row r="607" spans="2:16" x14ac:dyDescent="0.25">
      <c r="B607" s="184">
        <v>2270007015</v>
      </c>
      <c r="C607" s="184">
        <v>75</v>
      </c>
      <c r="D607" s="184">
        <v>100</v>
      </c>
      <c r="E607" s="184">
        <v>3.98</v>
      </c>
      <c r="F607" s="184">
        <v>5.34</v>
      </c>
      <c r="G607" s="184">
        <v>3.62</v>
      </c>
      <c r="H607" s="184">
        <v>3.62</v>
      </c>
      <c r="I607" s="184">
        <v>3.62</v>
      </c>
      <c r="J607" s="184">
        <v>3.62</v>
      </c>
      <c r="K607" s="184">
        <v>2.37</v>
      </c>
      <c r="L607" s="184">
        <v>2.37</v>
      </c>
      <c r="M607" s="184">
        <v>0.36</v>
      </c>
      <c r="N607" s="184">
        <v>0.36</v>
      </c>
      <c r="P607" s="119">
        <f t="shared" si="9"/>
        <v>2.9950000000000001</v>
      </c>
    </row>
    <row r="608" spans="2:16" x14ac:dyDescent="0.25">
      <c r="B608" s="184">
        <v>2270007015</v>
      </c>
      <c r="C608" s="184">
        <v>100</v>
      </c>
      <c r="D608" s="184">
        <v>175</v>
      </c>
      <c r="E608" s="184">
        <v>3.98</v>
      </c>
      <c r="F608" s="184">
        <v>4.13</v>
      </c>
      <c r="G608" s="184">
        <v>1.33</v>
      </c>
      <c r="H608" s="184">
        <v>1.33</v>
      </c>
      <c r="I608" s="184">
        <v>1.33</v>
      </c>
      <c r="J608" s="184">
        <v>1.33</v>
      </c>
      <c r="K608" s="184">
        <v>1.33</v>
      </c>
      <c r="L608" s="184">
        <v>0.87</v>
      </c>
      <c r="M608" s="184">
        <v>0.13</v>
      </c>
      <c r="N608" s="184">
        <v>0.13</v>
      </c>
      <c r="P608" s="119">
        <f t="shared" si="9"/>
        <v>1.33</v>
      </c>
    </row>
    <row r="609" spans="2:16" x14ac:dyDescent="0.25">
      <c r="B609" s="184">
        <v>2270007015</v>
      </c>
      <c r="C609" s="184">
        <v>175</v>
      </c>
      <c r="D609" s="184">
        <v>300</v>
      </c>
      <c r="E609" s="184">
        <v>3.98</v>
      </c>
      <c r="F609" s="184">
        <v>4.13</v>
      </c>
      <c r="G609" s="184">
        <v>1.1399999999999999</v>
      </c>
      <c r="H609" s="184">
        <v>1.1399999999999999</v>
      </c>
      <c r="I609" s="184">
        <v>1.1399999999999999</v>
      </c>
      <c r="J609" s="184">
        <v>1.1399999999999999</v>
      </c>
      <c r="K609" s="184">
        <v>1.1399999999999999</v>
      </c>
      <c r="L609" s="184">
        <v>0.75</v>
      </c>
      <c r="M609" s="184">
        <v>0.11</v>
      </c>
      <c r="N609" s="184">
        <v>0.11</v>
      </c>
      <c r="P609" s="119">
        <f t="shared" si="9"/>
        <v>1.1399999999999999</v>
      </c>
    </row>
    <row r="610" spans="2:16" x14ac:dyDescent="0.25">
      <c r="B610" s="184">
        <v>2270007015</v>
      </c>
      <c r="C610" s="184">
        <v>300</v>
      </c>
      <c r="D610" s="184">
        <v>600</v>
      </c>
      <c r="E610" s="184">
        <v>3.98</v>
      </c>
      <c r="F610" s="184">
        <v>4.13</v>
      </c>
      <c r="G610" s="184">
        <v>2</v>
      </c>
      <c r="H610" s="184">
        <v>1.29</v>
      </c>
      <c r="I610" s="184">
        <v>1.29</v>
      </c>
      <c r="J610" s="184">
        <v>1.29</v>
      </c>
      <c r="K610" s="184">
        <v>1.29</v>
      </c>
      <c r="L610" s="184">
        <v>0.84</v>
      </c>
      <c r="M610" s="184">
        <v>0.13</v>
      </c>
      <c r="N610" s="184">
        <v>0.13</v>
      </c>
      <c r="P610" s="119">
        <f t="shared" si="9"/>
        <v>1.29</v>
      </c>
    </row>
    <row r="611" spans="2:16" x14ac:dyDescent="0.25">
      <c r="B611" s="184">
        <v>2270007015</v>
      </c>
      <c r="C611" s="184">
        <v>600</v>
      </c>
      <c r="D611" s="184">
        <v>750</v>
      </c>
      <c r="E611" s="184">
        <v>3.98</v>
      </c>
      <c r="F611" s="184">
        <v>4.13</v>
      </c>
      <c r="G611" s="184">
        <v>2.0299999999999998</v>
      </c>
      <c r="H611" s="184">
        <v>2.0299999999999998</v>
      </c>
      <c r="I611" s="184">
        <v>2.0299999999999998</v>
      </c>
      <c r="J611" s="184">
        <v>2.0299999999999998</v>
      </c>
      <c r="K611" s="184">
        <v>2.0299999999999998</v>
      </c>
      <c r="L611" s="184">
        <v>1.33</v>
      </c>
      <c r="M611" s="184">
        <v>0.2</v>
      </c>
      <c r="N611" s="184">
        <v>0.2</v>
      </c>
      <c r="P611" s="119">
        <f t="shared" si="9"/>
        <v>2.0299999999999998</v>
      </c>
    </row>
    <row r="612" spans="2:16" x14ac:dyDescent="0.25">
      <c r="B612" s="184">
        <v>2270007015</v>
      </c>
      <c r="C612" s="184">
        <v>750</v>
      </c>
      <c r="D612" s="184">
        <v>9999</v>
      </c>
      <c r="E612" s="184">
        <v>3.98</v>
      </c>
      <c r="F612" s="184">
        <v>4.13</v>
      </c>
      <c r="G612" s="184">
        <v>1.17</v>
      </c>
      <c r="H612" s="184">
        <v>1.17</v>
      </c>
      <c r="I612" s="184">
        <v>1.17</v>
      </c>
      <c r="J612" s="184">
        <v>1.17</v>
      </c>
      <c r="K612" s="184">
        <v>1.17</v>
      </c>
      <c r="L612" s="184">
        <v>0.76</v>
      </c>
      <c r="M612" s="184">
        <v>1.17</v>
      </c>
      <c r="N612" s="184">
        <v>0.12</v>
      </c>
      <c r="P612" s="119">
        <f t="shared" si="9"/>
        <v>1.17</v>
      </c>
    </row>
    <row r="613" spans="2:16" x14ac:dyDescent="0.25">
      <c r="B613" s="184">
        <v>2270008005</v>
      </c>
      <c r="C613" s="184">
        <v>0</v>
      </c>
      <c r="D613" s="184">
        <v>11</v>
      </c>
      <c r="E613" s="184">
        <v>7.65</v>
      </c>
      <c r="F613" s="184">
        <v>7.65</v>
      </c>
      <c r="G613" s="184">
        <v>6.29</v>
      </c>
      <c r="H613" s="184">
        <v>6.29</v>
      </c>
      <c r="I613" s="184">
        <v>6.29</v>
      </c>
      <c r="J613" s="184">
        <v>6.29</v>
      </c>
      <c r="K613" s="184">
        <v>4.1100000000000003</v>
      </c>
      <c r="L613" s="184">
        <v>4.1100000000000003</v>
      </c>
      <c r="M613" s="184">
        <v>0.63</v>
      </c>
      <c r="N613" s="184">
        <v>0.63</v>
      </c>
      <c r="P613" s="119">
        <f t="shared" si="9"/>
        <v>5.2</v>
      </c>
    </row>
    <row r="614" spans="2:16" x14ac:dyDescent="0.25">
      <c r="B614" s="184">
        <v>2270008005</v>
      </c>
      <c r="C614" s="184">
        <v>11</v>
      </c>
      <c r="D614" s="184">
        <v>16</v>
      </c>
      <c r="E614" s="184">
        <v>7.65</v>
      </c>
      <c r="F614" s="184">
        <v>7.65</v>
      </c>
      <c r="G614" s="184">
        <v>3.31</v>
      </c>
      <c r="H614" s="184">
        <v>3.31</v>
      </c>
      <c r="I614" s="184">
        <v>3.31</v>
      </c>
      <c r="J614" s="184">
        <v>3.31</v>
      </c>
      <c r="K614" s="184">
        <v>2.16</v>
      </c>
      <c r="L614" s="184">
        <v>2.16</v>
      </c>
      <c r="M614" s="184">
        <v>0.33</v>
      </c>
      <c r="N614" s="184">
        <v>0.33</v>
      </c>
      <c r="P614" s="119">
        <f t="shared" si="9"/>
        <v>2.7350000000000003</v>
      </c>
    </row>
    <row r="615" spans="2:16" x14ac:dyDescent="0.25">
      <c r="B615" s="184">
        <v>2270008005</v>
      </c>
      <c r="C615" s="184">
        <v>16</v>
      </c>
      <c r="D615" s="184">
        <v>25</v>
      </c>
      <c r="E615" s="184">
        <v>7.65</v>
      </c>
      <c r="F615" s="184">
        <v>7.65</v>
      </c>
      <c r="G615" s="184">
        <v>3.31</v>
      </c>
      <c r="H615" s="184">
        <v>3.31</v>
      </c>
      <c r="I615" s="184">
        <v>3.31</v>
      </c>
      <c r="J615" s="184">
        <v>3.31</v>
      </c>
      <c r="K615" s="184">
        <v>2.16</v>
      </c>
      <c r="L615" s="184">
        <v>2.16</v>
      </c>
      <c r="M615" s="184">
        <v>0.33</v>
      </c>
      <c r="N615" s="184">
        <v>0.33</v>
      </c>
      <c r="P615" s="119">
        <f t="shared" si="9"/>
        <v>2.7350000000000003</v>
      </c>
    </row>
    <row r="616" spans="2:16" x14ac:dyDescent="0.25">
      <c r="B616" s="184">
        <v>2270008005</v>
      </c>
      <c r="C616" s="184">
        <v>25</v>
      </c>
      <c r="D616" s="184">
        <v>50</v>
      </c>
      <c r="E616" s="184">
        <v>7.65</v>
      </c>
      <c r="F616" s="184">
        <v>7.65</v>
      </c>
      <c r="G616" s="184">
        <v>2.34</v>
      </c>
      <c r="H616" s="184">
        <v>2.34</v>
      </c>
      <c r="I616" s="184">
        <v>2.34</v>
      </c>
      <c r="J616" s="184">
        <v>2.34</v>
      </c>
      <c r="K616" s="184">
        <v>1.53</v>
      </c>
      <c r="L616" s="184">
        <v>1.53</v>
      </c>
      <c r="M616" s="184">
        <v>0.23</v>
      </c>
      <c r="N616" s="184">
        <v>0.23</v>
      </c>
      <c r="P616" s="119">
        <f t="shared" si="9"/>
        <v>1.9350000000000001</v>
      </c>
    </row>
    <row r="617" spans="2:16" x14ac:dyDescent="0.25">
      <c r="B617" s="184">
        <v>2270008005</v>
      </c>
      <c r="C617" s="184">
        <v>50</v>
      </c>
      <c r="D617" s="184">
        <v>75</v>
      </c>
      <c r="E617" s="184">
        <v>4.6399999999999997</v>
      </c>
      <c r="F617" s="184">
        <v>5.34</v>
      </c>
      <c r="G617" s="184">
        <v>3.62</v>
      </c>
      <c r="H617" s="184">
        <v>3.62</v>
      </c>
      <c r="I617" s="184">
        <v>3.62</v>
      </c>
      <c r="J617" s="184">
        <v>3.62</v>
      </c>
      <c r="K617" s="184">
        <v>2.37</v>
      </c>
      <c r="L617" s="184">
        <v>2.37</v>
      </c>
      <c r="M617" s="184">
        <v>0.36</v>
      </c>
      <c r="N617" s="184">
        <v>0.36</v>
      </c>
      <c r="P617" s="119">
        <f t="shared" si="9"/>
        <v>2.9950000000000001</v>
      </c>
    </row>
    <row r="618" spans="2:16" x14ac:dyDescent="0.25">
      <c r="B618" s="184">
        <v>2270008005</v>
      </c>
      <c r="C618" s="184">
        <v>75</v>
      </c>
      <c r="D618" s="184">
        <v>100</v>
      </c>
      <c r="E618" s="184">
        <v>4.6399999999999997</v>
      </c>
      <c r="F618" s="184">
        <v>5.34</v>
      </c>
      <c r="G618" s="184">
        <v>3.62</v>
      </c>
      <c r="H618" s="184">
        <v>3.62</v>
      </c>
      <c r="I618" s="184">
        <v>3.62</v>
      </c>
      <c r="J618" s="184">
        <v>3.62</v>
      </c>
      <c r="K618" s="184">
        <v>2.37</v>
      </c>
      <c r="L618" s="184">
        <v>2.37</v>
      </c>
      <c r="M618" s="184">
        <v>0.36</v>
      </c>
      <c r="N618" s="184">
        <v>0.36</v>
      </c>
      <c r="P618" s="119">
        <f t="shared" si="9"/>
        <v>2.9950000000000001</v>
      </c>
    </row>
    <row r="619" spans="2:16" x14ac:dyDescent="0.25">
      <c r="B619" s="184">
        <v>2270008005</v>
      </c>
      <c r="C619" s="184">
        <v>100</v>
      </c>
      <c r="D619" s="184">
        <v>175</v>
      </c>
      <c r="E619" s="184">
        <v>4.6399999999999997</v>
      </c>
      <c r="F619" s="184">
        <v>4.13</v>
      </c>
      <c r="G619" s="184">
        <v>1.33</v>
      </c>
      <c r="H619" s="184">
        <v>1.33</v>
      </c>
      <c r="I619" s="184">
        <v>1.33</v>
      </c>
      <c r="J619" s="184">
        <v>1.33</v>
      </c>
      <c r="K619" s="184">
        <v>1.33</v>
      </c>
      <c r="L619" s="184">
        <v>0.87</v>
      </c>
      <c r="M619" s="184">
        <v>0.13</v>
      </c>
      <c r="N619" s="184">
        <v>0.13</v>
      </c>
      <c r="P619" s="119">
        <f t="shared" si="9"/>
        <v>1.33</v>
      </c>
    </row>
    <row r="620" spans="2:16" x14ac:dyDescent="0.25">
      <c r="B620" s="184">
        <v>2270008005</v>
      </c>
      <c r="C620" s="184">
        <v>175</v>
      </c>
      <c r="D620" s="184">
        <v>300</v>
      </c>
      <c r="E620" s="184">
        <v>4.6399999999999997</v>
      </c>
      <c r="F620" s="184">
        <v>4.13</v>
      </c>
      <c r="G620" s="184">
        <v>1.1399999999999999</v>
      </c>
      <c r="H620" s="184">
        <v>1.1399999999999999</v>
      </c>
      <c r="I620" s="184">
        <v>1.1399999999999999</v>
      </c>
      <c r="J620" s="184">
        <v>1.1399999999999999</v>
      </c>
      <c r="K620" s="184">
        <v>1.1399999999999999</v>
      </c>
      <c r="L620" s="184">
        <v>0.75</v>
      </c>
      <c r="M620" s="184">
        <v>0.11</v>
      </c>
      <c r="N620" s="184">
        <v>0.11</v>
      </c>
      <c r="P620" s="119">
        <f t="shared" si="9"/>
        <v>1.1399999999999999</v>
      </c>
    </row>
    <row r="621" spans="2:16" x14ac:dyDescent="0.25">
      <c r="B621" s="184">
        <v>2270008005</v>
      </c>
      <c r="C621" s="184">
        <v>300</v>
      </c>
      <c r="D621" s="184">
        <v>600</v>
      </c>
      <c r="E621" s="184">
        <v>4.6399999999999997</v>
      </c>
      <c r="F621" s="184">
        <v>4.13</v>
      </c>
      <c r="G621" s="184">
        <v>2</v>
      </c>
      <c r="H621" s="184">
        <v>1.29</v>
      </c>
      <c r="I621" s="184">
        <v>1.29</v>
      </c>
      <c r="J621" s="184">
        <v>1.29</v>
      </c>
      <c r="K621" s="184">
        <v>1.29</v>
      </c>
      <c r="L621" s="184">
        <v>0.84</v>
      </c>
      <c r="M621" s="184">
        <v>0.13</v>
      </c>
      <c r="N621" s="184">
        <v>0.13</v>
      </c>
      <c r="P621" s="119">
        <f t="shared" si="9"/>
        <v>1.29</v>
      </c>
    </row>
    <row r="622" spans="2:16" x14ac:dyDescent="0.25">
      <c r="B622" s="184">
        <v>2270008005</v>
      </c>
      <c r="C622" s="184">
        <v>600</v>
      </c>
      <c r="D622" s="184">
        <v>750</v>
      </c>
      <c r="E622" s="184">
        <v>4.6399999999999997</v>
      </c>
      <c r="F622" s="184">
        <v>4.13</v>
      </c>
      <c r="G622" s="184">
        <v>2.0299999999999998</v>
      </c>
      <c r="H622" s="184">
        <v>2.0299999999999998</v>
      </c>
      <c r="I622" s="184">
        <v>2.0299999999999998</v>
      </c>
      <c r="J622" s="184">
        <v>2.0299999999999998</v>
      </c>
      <c r="K622" s="184">
        <v>2.0299999999999998</v>
      </c>
      <c r="L622" s="184">
        <v>1.33</v>
      </c>
      <c r="M622" s="184">
        <v>0.2</v>
      </c>
      <c r="N622" s="184">
        <v>0.2</v>
      </c>
      <c r="P622" s="119">
        <f t="shared" si="9"/>
        <v>2.0299999999999998</v>
      </c>
    </row>
    <row r="623" spans="2:16" x14ac:dyDescent="0.25">
      <c r="B623" s="184">
        <v>2270008005</v>
      </c>
      <c r="C623" s="184">
        <v>750</v>
      </c>
      <c r="D623" s="184">
        <v>9999</v>
      </c>
      <c r="E623" s="184">
        <v>4.6399999999999997</v>
      </c>
      <c r="F623" s="184">
        <v>4.13</v>
      </c>
      <c r="G623" s="184">
        <v>1.17</v>
      </c>
      <c r="H623" s="184">
        <v>1.17</v>
      </c>
      <c r="I623" s="184">
        <v>1.17</v>
      </c>
      <c r="J623" s="184">
        <v>1.17</v>
      </c>
      <c r="K623" s="184">
        <v>1.17</v>
      </c>
      <c r="L623" s="184">
        <v>0.76</v>
      </c>
      <c r="M623" s="184">
        <v>1.17</v>
      </c>
      <c r="N623" s="184">
        <v>0.12</v>
      </c>
      <c r="P623" s="119">
        <f t="shared" si="9"/>
        <v>1.17</v>
      </c>
    </row>
    <row r="624" spans="2:16" x14ac:dyDescent="0.25">
      <c r="B624" s="184">
        <v>2270009010</v>
      </c>
      <c r="C624" s="184">
        <v>0</v>
      </c>
      <c r="D624" s="184">
        <v>11</v>
      </c>
      <c r="E624" s="184">
        <v>12.85</v>
      </c>
      <c r="F624" s="184">
        <v>12.85</v>
      </c>
      <c r="G624" s="184">
        <v>12.85</v>
      </c>
      <c r="H624" s="184">
        <v>10.57</v>
      </c>
      <c r="I624" s="184">
        <v>10.57</v>
      </c>
      <c r="J624" s="184">
        <v>10.57</v>
      </c>
      <c r="K624" s="184">
        <v>10.57</v>
      </c>
      <c r="L624" s="184">
        <v>10.57</v>
      </c>
      <c r="M624" s="184">
        <v>10.57</v>
      </c>
      <c r="N624" s="184">
        <v>10.57</v>
      </c>
      <c r="P624" s="119">
        <f t="shared" si="9"/>
        <v>10.57</v>
      </c>
    </row>
    <row r="625" spans="2:16" x14ac:dyDescent="0.25">
      <c r="B625" s="184">
        <v>2270009010</v>
      </c>
      <c r="C625" s="184">
        <v>11</v>
      </c>
      <c r="D625" s="184">
        <v>16</v>
      </c>
      <c r="E625" s="184">
        <v>12.85</v>
      </c>
      <c r="F625" s="184">
        <v>12.85</v>
      </c>
      <c r="G625" s="184">
        <v>12.85</v>
      </c>
      <c r="H625" s="184">
        <v>5.55</v>
      </c>
      <c r="I625" s="184">
        <v>5.55</v>
      </c>
      <c r="J625" s="184">
        <v>5.55</v>
      </c>
      <c r="K625" s="184">
        <v>5.55</v>
      </c>
      <c r="L625" s="184">
        <v>5.55</v>
      </c>
      <c r="M625" s="184">
        <v>5.55</v>
      </c>
      <c r="N625" s="184">
        <v>5.55</v>
      </c>
      <c r="P625" s="119">
        <f t="shared" si="9"/>
        <v>5.55</v>
      </c>
    </row>
    <row r="626" spans="2:16" x14ac:dyDescent="0.25">
      <c r="B626" s="184">
        <v>2270009010</v>
      </c>
      <c r="C626" s="184">
        <v>16</v>
      </c>
      <c r="D626" s="184">
        <v>25</v>
      </c>
      <c r="E626" s="184">
        <v>12.85</v>
      </c>
      <c r="F626" s="184">
        <v>12.85</v>
      </c>
      <c r="G626" s="184">
        <v>12.85</v>
      </c>
      <c r="H626" s="184">
        <v>5.55</v>
      </c>
      <c r="I626" s="184">
        <v>5.55</v>
      </c>
      <c r="J626" s="184">
        <v>5.55</v>
      </c>
      <c r="K626" s="184">
        <v>5.55</v>
      </c>
      <c r="L626" s="184">
        <v>5.55</v>
      </c>
      <c r="M626" s="184">
        <v>5.55</v>
      </c>
      <c r="N626" s="184">
        <v>5.55</v>
      </c>
      <c r="P626" s="119">
        <f t="shared" si="9"/>
        <v>5.55</v>
      </c>
    </row>
    <row r="627" spans="2:16" x14ac:dyDescent="0.25">
      <c r="B627" s="184">
        <v>2270009010</v>
      </c>
      <c r="C627" s="184">
        <v>25</v>
      </c>
      <c r="D627" s="184">
        <v>50</v>
      </c>
      <c r="E627" s="184">
        <v>12.85</v>
      </c>
      <c r="F627" s="184">
        <v>12.85</v>
      </c>
      <c r="G627" s="184">
        <v>12.85</v>
      </c>
      <c r="H627" s="184">
        <v>3.94</v>
      </c>
      <c r="I627" s="184">
        <v>3.94</v>
      </c>
      <c r="J627" s="184">
        <v>3.94</v>
      </c>
      <c r="K627" s="184">
        <v>3.94</v>
      </c>
      <c r="L627" s="184">
        <v>3.94</v>
      </c>
      <c r="M627" s="184">
        <v>3.94</v>
      </c>
      <c r="N627" s="184">
        <v>3.94</v>
      </c>
      <c r="P627" s="119">
        <f t="shared" si="9"/>
        <v>3.94</v>
      </c>
    </row>
    <row r="628" spans="2:16" x14ac:dyDescent="0.25">
      <c r="B628" s="184">
        <v>2270009010</v>
      </c>
      <c r="C628" s="184">
        <v>50</v>
      </c>
      <c r="D628" s="184">
        <v>75</v>
      </c>
      <c r="E628" s="184">
        <v>7.79</v>
      </c>
      <c r="F628" s="184">
        <v>8.9700000000000006</v>
      </c>
      <c r="G628" s="184">
        <v>8.9700000000000006</v>
      </c>
      <c r="H628" s="184">
        <v>6.08</v>
      </c>
      <c r="I628" s="184">
        <v>6.08</v>
      </c>
      <c r="J628" s="184">
        <v>6.08</v>
      </c>
      <c r="K628" s="184">
        <v>6.08</v>
      </c>
      <c r="L628" s="184">
        <v>6.08</v>
      </c>
      <c r="M628" s="184">
        <v>6.08</v>
      </c>
      <c r="N628" s="184">
        <v>6.08</v>
      </c>
      <c r="P628" s="119">
        <f t="shared" si="9"/>
        <v>6.08</v>
      </c>
    </row>
    <row r="629" spans="2:16" x14ac:dyDescent="0.25">
      <c r="B629" s="184">
        <v>2270009010</v>
      </c>
      <c r="C629" s="184">
        <v>75</v>
      </c>
      <c r="D629" s="184">
        <v>100</v>
      </c>
      <c r="E629" s="184">
        <v>7.79</v>
      </c>
      <c r="F629" s="184">
        <v>8.9700000000000006</v>
      </c>
      <c r="G629" s="184">
        <v>8.9700000000000006</v>
      </c>
      <c r="H629" s="184">
        <v>6.08</v>
      </c>
      <c r="I629" s="184">
        <v>6.08</v>
      </c>
      <c r="J629" s="184">
        <v>6.08</v>
      </c>
      <c r="K629" s="184">
        <v>6.08</v>
      </c>
      <c r="L629" s="184">
        <v>6.08</v>
      </c>
      <c r="M629" s="184">
        <v>6.08</v>
      </c>
      <c r="N629" s="184">
        <v>6.08</v>
      </c>
      <c r="P629" s="119">
        <f t="shared" si="9"/>
        <v>6.08</v>
      </c>
    </row>
    <row r="630" spans="2:16" x14ac:dyDescent="0.25">
      <c r="B630" s="184">
        <v>2270009010</v>
      </c>
      <c r="C630" s="184">
        <v>100</v>
      </c>
      <c r="D630" s="184">
        <v>175</v>
      </c>
      <c r="E630" s="184">
        <v>7.79</v>
      </c>
      <c r="F630" s="184">
        <v>6.94</v>
      </c>
      <c r="G630" s="184">
        <v>6.94</v>
      </c>
      <c r="H630" s="184">
        <v>2.23</v>
      </c>
      <c r="I630" s="184">
        <v>2.23</v>
      </c>
      <c r="J630" s="184">
        <v>2.23</v>
      </c>
      <c r="K630" s="184">
        <v>2.23</v>
      </c>
      <c r="L630" s="184">
        <v>2.23</v>
      </c>
      <c r="M630" s="184">
        <v>2.23</v>
      </c>
      <c r="N630" s="184">
        <v>2.23</v>
      </c>
      <c r="P630" s="119">
        <f t="shared" si="9"/>
        <v>2.23</v>
      </c>
    </row>
    <row r="631" spans="2:16" x14ac:dyDescent="0.25">
      <c r="B631" s="184">
        <v>2270009010</v>
      </c>
      <c r="C631" s="184">
        <v>175</v>
      </c>
      <c r="D631" s="184">
        <v>300</v>
      </c>
      <c r="E631" s="184">
        <v>7.79</v>
      </c>
      <c r="F631" s="184">
        <v>6.94</v>
      </c>
      <c r="G631" s="184">
        <v>6.94</v>
      </c>
      <c r="H631" s="184">
        <v>1.92</v>
      </c>
      <c r="I631" s="184">
        <v>1.92</v>
      </c>
      <c r="J631" s="184">
        <v>1.92</v>
      </c>
      <c r="K631" s="184">
        <v>1.92</v>
      </c>
      <c r="L631" s="184">
        <v>1.92</v>
      </c>
      <c r="M631" s="184">
        <v>1.92</v>
      </c>
      <c r="N631" s="184">
        <v>1.92</v>
      </c>
      <c r="P631" s="119">
        <f t="shared" si="9"/>
        <v>1.92</v>
      </c>
    </row>
    <row r="632" spans="2:16" x14ac:dyDescent="0.25">
      <c r="B632" s="184">
        <v>2270009010</v>
      </c>
      <c r="C632" s="184">
        <v>300</v>
      </c>
      <c r="D632" s="184">
        <v>600</v>
      </c>
      <c r="E632" s="184">
        <v>7.79</v>
      </c>
      <c r="F632" s="184">
        <v>6.94</v>
      </c>
      <c r="G632" s="184">
        <v>6.94</v>
      </c>
      <c r="H632" s="184">
        <v>2.17</v>
      </c>
      <c r="I632" s="184">
        <v>2.17</v>
      </c>
      <c r="J632" s="184">
        <v>2.17</v>
      </c>
      <c r="K632" s="184">
        <v>2.17</v>
      </c>
      <c r="L632" s="184">
        <v>2.17</v>
      </c>
      <c r="M632" s="184">
        <v>2.17</v>
      </c>
      <c r="N632" s="184">
        <v>2.17</v>
      </c>
      <c r="P632" s="119">
        <f t="shared" si="9"/>
        <v>2.17</v>
      </c>
    </row>
    <row r="633" spans="2:16" x14ac:dyDescent="0.25">
      <c r="B633" s="184">
        <v>2270009010</v>
      </c>
      <c r="C633" s="184">
        <v>600</v>
      </c>
      <c r="D633" s="184">
        <v>750</v>
      </c>
      <c r="E633" s="184">
        <v>7.79</v>
      </c>
      <c r="F633" s="184">
        <v>6.94</v>
      </c>
      <c r="G633" s="184">
        <v>6.94</v>
      </c>
      <c r="H633" s="184">
        <v>3.41</v>
      </c>
      <c r="I633" s="184">
        <v>3.41</v>
      </c>
      <c r="J633" s="184">
        <v>3.41</v>
      </c>
      <c r="K633" s="184">
        <v>3.41</v>
      </c>
      <c r="L633" s="184">
        <v>3.41</v>
      </c>
      <c r="M633" s="184">
        <v>3.41</v>
      </c>
      <c r="N633" s="184">
        <v>3.41</v>
      </c>
      <c r="P633" s="119">
        <f t="shared" si="9"/>
        <v>3.41</v>
      </c>
    </row>
    <row r="634" spans="2:16" x14ac:dyDescent="0.25">
      <c r="B634" s="184">
        <v>2270009010</v>
      </c>
      <c r="C634" s="184">
        <v>750</v>
      </c>
      <c r="D634" s="184">
        <v>9999</v>
      </c>
      <c r="E634" s="184">
        <v>7.79</v>
      </c>
      <c r="F634" s="184">
        <v>6.94</v>
      </c>
      <c r="G634" s="184">
        <v>6.94</v>
      </c>
      <c r="H634" s="184">
        <v>1.96</v>
      </c>
      <c r="I634" s="184">
        <v>1.96</v>
      </c>
      <c r="J634" s="184">
        <v>1.96</v>
      </c>
      <c r="K634" s="184">
        <v>1.96</v>
      </c>
      <c r="L634" s="184">
        <v>1.96</v>
      </c>
      <c r="M634" s="184">
        <v>1.96</v>
      </c>
      <c r="N634" s="184">
        <v>1.96</v>
      </c>
      <c r="P634" s="119">
        <f t="shared" si="9"/>
        <v>1.96</v>
      </c>
    </row>
    <row r="635" spans="2:16" x14ac:dyDescent="0.25">
      <c r="B635" s="184">
        <v>2270010010</v>
      </c>
      <c r="C635" s="184">
        <v>0</v>
      </c>
      <c r="D635" s="184">
        <v>11</v>
      </c>
      <c r="E635" s="184">
        <v>5</v>
      </c>
      <c r="F635" s="184">
        <v>5</v>
      </c>
      <c r="G635" s="184">
        <v>4.1100000000000003</v>
      </c>
      <c r="H635" s="184">
        <v>4.1100000000000003</v>
      </c>
      <c r="I635" s="184">
        <v>4.1100000000000003</v>
      </c>
      <c r="J635" s="184">
        <v>4.1100000000000003</v>
      </c>
      <c r="K635" s="184">
        <v>4.1100000000000003</v>
      </c>
      <c r="L635" s="184">
        <v>4.1100000000000003</v>
      </c>
      <c r="M635" s="184">
        <v>0.41</v>
      </c>
      <c r="N635" s="184">
        <v>0.41</v>
      </c>
      <c r="P635" s="119">
        <f t="shared" si="9"/>
        <v>4.1100000000000003</v>
      </c>
    </row>
    <row r="636" spans="2:16" x14ac:dyDescent="0.25">
      <c r="B636" s="184">
        <v>2270010010</v>
      </c>
      <c r="C636" s="184">
        <v>11</v>
      </c>
      <c r="D636" s="184">
        <v>16</v>
      </c>
      <c r="E636" s="184">
        <v>5</v>
      </c>
      <c r="F636" s="184">
        <v>5</v>
      </c>
      <c r="G636" s="184">
        <v>2.16</v>
      </c>
      <c r="H636" s="184">
        <v>2.16</v>
      </c>
      <c r="I636" s="184">
        <v>2.16</v>
      </c>
      <c r="J636" s="184">
        <v>2.16</v>
      </c>
      <c r="K636" s="184">
        <v>2.16</v>
      </c>
      <c r="L636" s="184">
        <v>2.16</v>
      </c>
      <c r="M636" s="184">
        <v>0.22</v>
      </c>
      <c r="N636" s="184">
        <v>0.22</v>
      </c>
      <c r="P636" s="119">
        <f t="shared" si="9"/>
        <v>2.16</v>
      </c>
    </row>
    <row r="637" spans="2:16" x14ac:dyDescent="0.25">
      <c r="B637" s="184">
        <v>2270010010</v>
      </c>
      <c r="C637" s="184">
        <v>16</v>
      </c>
      <c r="D637" s="184">
        <v>25</v>
      </c>
      <c r="E637" s="184">
        <v>5</v>
      </c>
      <c r="F637" s="184">
        <v>5</v>
      </c>
      <c r="G637" s="184">
        <v>2.16</v>
      </c>
      <c r="H637" s="184">
        <v>2.16</v>
      </c>
      <c r="I637" s="184">
        <v>2.16</v>
      </c>
      <c r="J637" s="184">
        <v>2.16</v>
      </c>
      <c r="K637" s="184">
        <v>2.16</v>
      </c>
      <c r="L637" s="184">
        <v>2.16</v>
      </c>
      <c r="M637" s="184">
        <v>0.22</v>
      </c>
      <c r="N637" s="184">
        <v>0.22</v>
      </c>
    </row>
    <row r="638" spans="2:16" x14ac:dyDescent="0.25">
      <c r="B638" s="184">
        <v>2270010010</v>
      </c>
      <c r="C638" s="184">
        <v>25</v>
      </c>
      <c r="D638" s="184">
        <v>50</v>
      </c>
      <c r="E638" s="184">
        <v>5</v>
      </c>
      <c r="F638" s="184">
        <v>5</v>
      </c>
      <c r="G638" s="184">
        <v>1.53</v>
      </c>
      <c r="H638" s="184">
        <v>1.53</v>
      </c>
      <c r="I638" s="184">
        <v>1.53</v>
      </c>
      <c r="J638" s="184">
        <v>1.53</v>
      </c>
      <c r="K638" s="184">
        <v>1.53</v>
      </c>
      <c r="L638" s="184">
        <v>1.53</v>
      </c>
      <c r="M638" s="184">
        <v>0.15</v>
      </c>
      <c r="N638" s="184">
        <v>0.15</v>
      </c>
    </row>
    <row r="639" spans="2:16" x14ac:dyDescent="0.25">
      <c r="B639" s="184">
        <v>2270010010</v>
      </c>
      <c r="C639" s="184">
        <v>50</v>
      </c>
      <c r="D639" s="184">
        <v>75</v>
      </c>
      <c r="E639" s="184">
        <v>5</v>
      </c>
      <c r="F639" s="184">
        <v>3.49</v>
      </c>
      <c r="G639" s="184">
        <v>2.37</v>
      </c>
      <c r="H639" s="184">
        <v>2.37</v>
      </c>
      <c r="I639" s="184">
        <v>2.37</v>
      </c>
      <c r="J639" s="184">
        <v>2.37</v>
      </c>
      <c r="K639" s="184">
        <v>2.37</v>
      </c>
      <c r="L639" s="184">
        <v>2.37</v>
      </c>
      <c r="M639" s="184">
        <v>0.24</v>
      </c>
      <c r="N639" s="184">
        <v>0.24</v>
      </c>
    </row>
    <row r="640" spans="2:16" x14ac:dyDescent="0.25">
      <c r="B640" s="184">
        <v>2270010010</v>
      </c>
      <c r="C640" s="184">
        <v>75</v>
      </c>
      <c r="D640" s="184">
        <v>100</v>
      </c>
      <c r="E640" s="184">
        <v>5</v>
      </c>
      <c r="F640" s="184">
        <v>3.49</v>
      </c>
      <c r="G640" s="184">
        <v>2.37</v>
      </c>
      <c r="H640" s="184">
        <v>2.37</v>
      </c>
      <c r="I640" s="184">
        <v>2.37</v>
      </c>
      <c r="J640" s="184">
        <v>2.37</v>
      </c>
      <c r="K640" s="184">
        <v>2.37</v>
      </c>
      <c r="L640" s="184">
        <v>2.37</v>
      </c>
      <c r="M640" s="184">
        <v>0.24</v>
      </c>
      <c r="N640" s="184">
        <v>0.24</v>
      </c>
    </row>
    <row r="641" spans="2:14" x14ac:dyDescent="0.25">
      <c r="B641" s="184">
        <v>2270010010</v>
      </c>
      <c r="C641" s="184">
        <v>100</v>
      </c>
      <c r="D641" s="184">
        <v>175</v>
      </c>
      <c r="E641" s="184">
        <v>5</v>
      </c>
      <c r="F641" s="184">
        <v>2.7</v>
      </c>
      <c r="G641" s="184">
        <v>0.87</v>
      </c>
      <c r="H641" s="184">
        <v>0.87</v>
      </c>
      <c r="I641" s="184">
        <v>0.87</v>
      </c>
      <c r="J641" s="184">
        <v>0.87</v>
      </c>
      <c r="K641" s="184">
        <v>0.87</v>
      </c>
      <c r="L641" s="184">
        <v>0.87</v>
      </c>
      <c r="M641" s="184">
        <v>0.09</v>
      </c>
      <c r="N641" s="184">
        <v>0.09</v>
      </c>
    </row>
    <row r="642" spans="2:14" x14ac:dyDescent="0.25">
      <c r="B642" s="184">
        <v>2270010010</v>
      </c>
      <c r="C642" s="184">
        <v>175</v>
      </c>
      <c r="D642" s="184">
        <v>300</v>
      </c>
      <c r="E642" s="184">
        <v>5</v>
      </c>
      <c r="F642" s="184">
        <v>2.7</v>
      </c>
      <c r="G642" s="184">
        <v>0.75</v>
      </c>
      <c r="H642" s="184">
        <v>0.75</v>
      </c>
      <c r="I642" s="184">
        <v>0.75</v>
      </c>
      <c r="J642" s="184">
        <v>0.75</v>
      </c>
      <c r="K642" s="184">
        <v>0.75</v>
      </c>
      <c r="L642" s="184">
        <v>0.75</v>
      </c>
      <c r="M642" s="184">
        <v>7.0000000000000007E-2</v>
      </c>
      <c r="N642" s="184">
        <v>7.0000000000000007E-2</v>
      </c>
    </row>
    <row r="643" spans="2:14" x14ac:dyDescent="0.25">
      <c r="B643" s="184">
        <v>2270010010</v>
      </c>
      <c r="C643" s="184">
        <v>300</v>
      </c>
      <c r="D643" s="184">
        <v>600</v>
      </c>
      <c r="E643" s="184">
        <v>5</v>
      </c>
      <c r="F643" s="184">
        <v>2.7</v>
      </c>
      <c r="G643" s="184">
        <v>1.31</v>
      </c>
      <c r="H643" s="184">
        <v>0.84</v>
      </c>
      <c r="I643" s="184">
        <v>0.84</v>
      </c>
      <c r="J643" s="184">
        <v>0.84</v>
      </c>
      <c r="K643" s="184">
        <v>0.84</v>
      </c>
      <c r="L643" s="184">
        <v>0.84</v>
      </c>
      <c r="M643" s="184">
        <v>0.08</v>
      </c>
      <c r="N643" s="184">
        <v>0.08</v>
      </c>
    </row>
    <row r="644" spans="2:14" x14ac:dyDescent="0.25">
      <c r="B644" s="184">
        <v>2270010010</v>
      </c>
      <c r="C644" s="184">
        <v>600</v>
      </c>
      <c r="D644" s="184">
        <v>750</v>
      </c>
      <c r="E644" s="184">
        <v>5</v>
      </c>
      <c r="F644" s="184">
        <v>2.7</v>
      </c>
      <c r="G644" s="184">
        <v>1.33</v>
      </c>
      <c r="H644" s="184">
        <v>1.33</v>
      </c>
      <c r="I644" s="184">
        <v>1.33</v>
      </c>
      <c r="J644" s="184">
        <v>1.33</v>
      </c>
      <c r="K644" s="184">
        <v>1.33</v>
      </c>
      <c r="L644" s="184">
        <v>1.33</v>
      </c>
      <c r="M644" s="184">
        <v>0.13</v>
      </c>
      <c r="N644" s="184">
        <v>0.13</v>
      </c>
    </row>
    <row r="645" spans="2:14" x14ac:dyDescent="0.25">
      <c r="B645" s="184">
        <v>2270010010</v>
      </c>
      <c r="C645" s="184">
        <v>750</v>
      </c>
      <c r="D645" s="184">
        <v>9999</v>
      </c>
      <c r="E645" s="184">
        <v>5</v>
      </c>
      <c r="F645" s="184">
        <v>2.7</v>
      </c>
      <c r="G645" s="184">
        <v>0.76</v>
      </c>
      <c r="H645" s="184">
        <v>0.76</v>
      </c>
      <c r="I645" s="184">
        <v>0.76</v>
      </c>
      <c r="J645" s="184">
        <v>0.76</v>
      </c>
      <c r="K645" s="184">
        <v>0.76</v>
      </c>
      <c r="L645" s="184">
        <v>0.76</v>
      </c>
      <c r="M645" s="184">
        <v>0.76</v>
      </c>
      <c r="N645" s="184">
        <v>0.08</v>
      </c>
    </row>
  </sheetData>
  <mergeCells count="2">
    <mergeCell ref="B5:N5"/>
    <mergeCell ref="C7:D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P645"/>
  <sheetViews>
    <sheetView topLeftCell="C1" workbookViewId="0">
      <pane ySplit="7" topLeftCell="A617" activePane="bottomLeft" state="frozen"/>
      <selection activeCell="K642" sqref="K642"/>
      <selection pane="bottomLeft" activeCell="K642" sqref="K642"/>
    </sheetView>
  </sheetViews>
  <sheetFormatPr defaultColWidth="9.109375" defaultRowHeight="13.2" x14ac:dyDescent="0.25"/>
  <cols>
    <col min="1" max="1" width="9.109375" style="119"/>
    <col min="2" max="2" width="13.33203125" style="186" customWidth="1"/>
    <col min="3" max="16384" width="9.109375" style="119"/>
  </cols>
  <sheetData>
    <row r="1" spans="2:16" s="295" customFormat="1" ht="10.199999999999999" x14ac:dyDescent="0.2">
      <c r="F1" s="298"/>
      <c r="H1" s="298"/>
      <c r="I1" s="298"/>
    </row>
    <row r="2" spans="2:16" s="295" customFormat="1" x14ac:dyDescent="0.25">
      <c r="F2" s="296" t="s">
        <v>533</v>
      </c>
      <c r="G2" s="297">
        <f>1-(G3+G4)</f>
        <v>0</v>
      </c>
      <c r="H2" s="298"/>
      <c r="I2" s="298"/>
    </row>
    <row r="3" spans="2:16" s="295" customFormat="1" x14ac:dyDescent="0.25">
      <c r="F3" s="296" t="s">
        <v>534</v>
      </c>
      <c r="G3" s="297">
        <v>0.5</v>
      </c>
      <c r="H3" s="298"/>
      <c r="I3" s="298"/>
    </row>
    <row r="4" spans="2:16" s="295" customFormat="1" x14ac:dyDescent="0.25">
      <c r="F4" s="296" t="s">
        <v>535</v>
      </c>
      <c r="G4" s="297">
        <v>0.5</v>
      </c>
      <c r="H4" s="298"/>
      <c r="I4" s="298"/>
    </row>
    <row r="5" spans="2:16" x14ac:dyDescent="0.25">
      <c r="B5" s="475" t="s">
        <v>326</v>
      </c>
      <c r="C5" s="475"/>
      <c r="D5" s="475"/>
      <c r="E5" s="475"/>
      <c r="F5" s="475"/>
      <c r="G5" s="475"/>
      <c r="H5" s="475"/>
      <c r="I5" s="475"/>
      <c r="J5" s="475"/>
      <c r="K5" s="475"/>
      <c r="L5" s="475"/>
      <c r="M5" s="475"/>
      <c r="N5" s="475"/>
    </row>
    <row r="6" spans="2:16" ht="20.25" customHeight="1" x14ac:dyDescent="0.25"/>
    <row r="7" spans="2:16" x14ac:dyDescent="0.25">
      <c r="B7" s="187" t="s">
        <v>313</v>
      </c>
      <c r="C7" s="476" t="s">
        <v>314</v>
      </c>
      <c r="D7" s="477"/>
      <c r="E7" s="181" t="s">
        <v>315</v>
      </c>
      <c r="F7" s="181" t="s">
        <v>316</v>
      </c>
      <c r="G7" s="181" t="s">
        <v>317</v>
      </c>
      <c r="H7" s="181" t="s">
        <v>318</v>
      </c>
      <c r="I7" s="181" t="s">
        <v>319</v>
      </c>
      <c r="J7" s="181" t="s">
        <v>320</v>
      </c>
      <c r="K7" s="181" t="s">
        <v>321</v>
      </c>
      <c r="L7" s="181" t="s">
        <v>322</v>
      </c>
      <c r="M7" s="181" t="s">
        <v>323</v>
      </c>
      <c r="N7" s="181" t="s">
        <v>324</v>
      </c>
      <c r="P7" s="182" t="s">
        <v>325</v>
      </c>
    </row>
    <row r="8" spans="2:16" x14ac:dyDescent="0.25">
      <c r="B8" s="183">
        <v>2270001000</v>
      </c>
      <c r="C8" s="184">
        <v>0</v>
      </c>
      <c r="D8" s="184">
        <v>11</v>
      </c>
      <c r="E8" s="184">
        <v>1.97</v>
      </c>
      <c r="F8" s="184">
        <v>1.97</v>
      </c>
      <c r="G8" s="184">
        <v>0.88</v>
      </c>
      <c r="H8" s="184">
        <v>0.99</v>
      </c>
      <c r="I8" s="184">
        <v>0.99</v>
      </c>
      <c r="J8" s="184">
        <v>0.98670000000000002</v>
      </c>
      <c r="K8" s="184">
        <v>0.27600000000000002</v>
      </c>
      <c r="L8" s="184">
        <v>0.27600000000000002</v>
      </c>
      <c r="M8" s="184">
        <v>9.1999999999999998E-3</v>
      </c>
      <c r="N8" s="184">
        <v>9.1999999999999998E-3</v>
      </c>
      <c r="P8" s="119">
        <f>H8*$G$2+I8*$G$3+K8*$G$4</f>
        <v>0.63300000000000001</v>
      </c>
    </row>
    <row r="9" spans="2:16" x14ac:dyDescent="0.25">
      <c r="B9" s="183">
        <v>2270001000</v>
      </c>
      <c r="C9" s="184">
        <v>11</v>
      </c>
      <c r="D9" s="184">
        <v>16</v>
      </c>
      <c r="E9" s="184">
        <v>1.78</v>
      </c>
      <c r="F9" s="184">
        <v>1.78</v>
      </c>
      <c r="G9" s="184">
        <v>0.53</v>
      </c>
      <c r="H9" s="184">
        <v>0.53</v>
      </c>
      <c r="I9" s="184">
        <v>0.53</v>
      </c>
      <c r="J9" s="184">
        <v>0.52590000000000003</v>
      </c>
      <c r="K9" s="184">
        <v>0.27600000000000002</v>
      </c>
      <c r="L9" s="184">
        <v>0.27600000000000002</v>
      </c>
      <c r="M9" s="184">
        <v>9.1999999999999998E-3</v>
      </c>
      <c r="N9" s="184">
        <v>9.1999999999999998E-3</v>
      </c>
      <c r="P9" s="119">
        <f>H9*$G$2+I9*$G$3+K9*$G$4</f>
        <v>0.40300000000000002</v>
      </c>
    </row>
    <row r="10" spans="2:16" x14ac:dyDescent="0.25">
      <c r="B10" s="183">
        <v>2270001000</v>
      </c>
      <c r="C10" s="184">
        <v>16</v>
      </c>
      <c r="D10" s="184">
        <v>25</v>
      </c>
      <c r="E10" s="184">
        <v>1.78</v>
      </c>
      <c r="F10" s="184">
        <v>1.78</v>
      </c>
      <c r="G10" s="184">
        <v>0.53</v>
      </c>
      <c r="H10" s="184">
        <v>0.53</v>
      </c>
      <c r="I10" s="184">
        <v>0.53</v>
      </c>
      <c r="J10" s="184">
        <v>0.52590000000000003</v>
      </c>
      <c r="K10" s="184">
        <v>0.27600000000000002</v>
      </c>
      <c r="L10" s="184">
        <v>0.27600000000000002</v>
      </c>
      <c r="M10" s="184">
        <v>9.1999999999999998E-3</v>
      </c>
      <c r="N10" s="184">
        <v>9.1999999999999998E-3</v>
      </c>
      <c r="P10" s="119">
        <f t="shared" ref="P10:P73" si="0">H10*$G$2+I10*$G$3+K10*$G$4</f>
        <v>0.40300000000000002</v>
      </c>
    </row>
    <row r="11" spans="2:16" x14ac:dyDescent="0.25">
      <c r="B11" s="183">
        <v>2270001000</v>
      </c>
      <c r="C11" s="184">
        <v>25</v>
      </c>
      <c r="D11" s="184">
        <v>50</v>
      </c>
      <c r="E11" s="184">
        <v>1.58</v>
      </c>
      <c r="F11" s="184">
        <v>1.58</v>
      </c>
      <c r="G11" s="184">
        <v>0.67</v>
      </c>
      <c r="H11" s="184">
        <v>0.67</v>
      </c>
      <c r="I11" s="184">
        <v>0.67</v>
      </c>
      <c r="J11" s="184">
        <v>0.66879999999999995</v>
      </c>
      <c r="K11" s="184">
        <v>0.2024</v>
      </c>
      <c r="L11" s="184">
        <v>0.2024</v>
      </c>
      <c r="M11" s="184">
        <v>1.84E-2</v>
      </c>
      <c r="N11" s="184">
        <v>9.1999999999999998E-3</v>
      </c>
      <c r="P11" s="119">
        <f t="shared" si="0"/>
        <v>0.43620000000000003</v>
      </c>
    </row>
    <row r="12" spans="2:16" x14ac:dyDescent="0.25">
      <c r="B12" s="183">
        <v>2270001000</v>
      </c>
      <c r="C12" s="184">
        <v>50</v>
      </c>
      <c r="D12" s="184">
        <v>75</v>
      </c>
      <c r="E12" s="184">
        <v>1.97</v>
      </c>
      <c r="F12" s="184">
        <v>1.42</v>
      </c>
      <c r="G12" s="184">
        <v>0.93</v>
      </c>
      <c r="H12" s="184">
        <v>0.47</v>
      </c>
      <c r="I12" s="184">
        <v>0.71</v>
      </c>
      <c r="J12" s="184">
        <v>0.71040000000000003</v>
      </c>
      <c r="K12" s="184">
        <v>0.2024</v>
      </c>
      <c r="L12" s="184">
        <v>0.2024</v>
      </c>
      <c r="M12" s="184">
        <v>1.84E-2</v>
      </c>
      <c r="N12" s="184">
        <v>9.1999999999999998E-3</v>
      </c>
      <c r="P12" s="119">
        <f t="shared" si="0"/>
        <v>0.45619999999999999</v>
      </c>
    </row>
    <row r="13" spans="2:16" x14ac:dyDescent="0.25">
      <c r="B13" s="183">
        <v>2270001000</v>
      </c>
      <c r="C13" s="184">
        <v>75</v>
      </c>
      <c r="D13" s="184">
        <v>100</v>
      </c>
      <c r="E13" s="184">
        <v>1.97</v>
      </c>
      <c r="F13" s="184">
        <v>1.42</v>
      </c>
      <c r="G13" s="184">
        <v>0.93</v>
      </c>
      <c r="H13" s="184">
        <v>0.47</v>
      </c>
      <c r="I13" s="184">
        <v>0.71</v>
      </c>
      <c r="J13" s="184">
        <v>0.71040000000000003</v>
      </c>
      <c r="K13" s="184">
        <v>0.2024</v>
      </c>
      <c r="L13" s="184">
        <v>0.2024</v>
      </c>
      <c r="M13" s="184">
        <v>9.1999999999999998E-3</v>
      </c>
      <c r="N13" s="184">
        <v>9.1999999999999998E-3</v>
      </c>
      <c r="P13" s="119">
        <f t="shared" si="0"/>
        <v>0.45619999999999999</v>
      </c>
    </row>
    <row r="14" spans="2:16" x14ac:dyDescent="0.25">
      <c r="B14" s="183">
        <v>2270001000</v>
      </c>
      <c r="C14" s="184">
        <v>100</v>
      </c>
      <c r="D14" s="184">
        <v>175</v>
      </c>
      <c r="E14" s="184">
        <v>1.97</v>
      </c>
      <c r="F14" s="184">
        <v>0.79</v>
      </c>
      <c r="G14" s="184">
        <v>0.55000000000000004</v>
      </c>
      <c r="H14" s="184">
        <v>0.36</v>
      </c>
      <c r="I14" s="184">
        <v>0.52</v>
      </c>
      <c r="J14" s="184">
        <v>0.52100000000000002</v>
      </c>
      <c r="K14" s="184">
        <v>0.52100000000000002</v>
      </c>
      <c r="L14" s="184">
        <v>0.22</v>
      </c>
      <c r="M14" s="184">
        <v>9.1999999999999998E-3</v>
      </c>
      <c r="N14" s="184">
        <v>9.1999999999999998E-3</v>
      </c>
      <c r="P14" s="119">
        <f t="shared" si="0"/>
        <v>0.52049999999999996</v>
      </c>
    </row>
    <row r="15" spans="2:16" x14ac:dyDescent="0.25">
      <c r="B15" s="183">
        <v>2270001000</v>
      </c>
      <c r="C15" s="184">
        <v>175</v>
      </c>
      <c r="D15" s="184">
        <v>300</v>
      </c>
      <c r="E15" s="184">
        <v>1.97</v>
      </c>
      <c r="F15" s="184">
        <v>0.79</v>
      </c>
      <c r="G15" s="184">
        <v>0.5</v>
      </c>
      <c r="H15" s="184">
        <v>0.26</v>
      </c>
      <c r="I15" s="184">
        <v>0.36</v>
      </c>
      <c r="J15" s="184">
        <v>0.35520000000000002</v>
      </c>
      <c r="K15" s="184">
        <v>0.35520000000000002</v>
      </c>
      <c r="L15" s="184">
        <v>0.15</v>
      </c>
      <c r="M15" s="184">
        <v>9.1999999999999998E-3</v>
      </c>
      <c r="N15" s="184">
        <v>9.1999999999999998E-3</v>
      </c>
      <c r="P15" s="119">
        <f t="shared" si="0"/>
        <v>0.35760000000000003</v>
      </c>
    </row>
    <row r="16" spans="2:16" x14ac:dyDescent="0.25">
      <c r="B16" s="183">
        <v>2270001000</v>
      </c>
      <c r="C16" s="184">
        <v>300</v>
      </c>
      <c r="D16" s="184">
        <v>600</v>
      </c>
      <c r="E16" s="184">
        <v>1.97</v>
      </c>
      <c r="F16" s="184">
        <v>0.79</v>
      </c>
      <c r="G16" s="184">
        <v>0.4</v>
      </c>
      <c r="H16" s="184">
        <v>0.26</v>
      </c>
      <c r="I16" s="184">
        <v>0.36</v>
      </c>
      <c r="J16" s="184">
        <v>0.35520000000000002</v>
      </c>
      <c r="K16" s="184">
        <v>0.35520000000000002</v>
      </c>
      <c r="L16" s="184">
        <v>0.15</v>
      </c>
      <c r="M16" s="184">
        <v>9.1999999999999998E-3</v>
      </c>
      <c r="N16" s="184">
        <v>9.1999999999999998E-3</v>
      </c>
      <c r="P16" s="119">
        <f t="shared" si="0"/>
        <v>0.35760000000000003</v>
      </c>
    </row>
    <row r="17" spans="2:16" x14ac:dyDescent="0.25">
      <c r="B17" s="183">
        <v>2270001000</v>
      </c>
      <c r="C17" s="184">
        <v>600</v>
      </c>
      <c r="D17" s="184">
        <v>750</v>
      </c>
      <c r="E17" s="184">
        <v>1.97</v>
      </c>
      <c r="F17" s="184">
        <v>0.79</v>
      </c>
      <c r="G17" s="184">
        <v>0.43</v>
      </c>
      <c r="H17" s="184">
        <v>0.26</v>
      </c>
      <c r="I17" s="184">
        <v>0.36</v>
      </c>
      <c r="J17" s="184">
        <v>0.35520000000000002</v>
      </c>
      <c r="K17" s="184">
        <v>0.35520000000000002</v>
      </c>
      <c r="L17" s="184">
        <v>0.15</v>
      </c>
      <c r="M17" s="184">
        <v>9.1999999999999998E-3</v>
      </c>
      <c r="N17" s="184">
        <v>9.1999999999999998E-3</v>
      </c>
      <c r="P17" s="119">
        <f t="shared" si="0"/>
        <v>0.35760000000000003</v>
      </c>
    </row>
    <row r="18" spans="2:16" x14ac:dyDescent="0.25">
      <c r="B18" s="183">
        <v>2270001000</v>
      </c>
      <c r="C18" s="184">
        <v>750</v>
      </c>
      <c r="D18" s="184">
        <v>9999</v>
      </c>
      <c r="E18" s="184">
        <v>1.97</v>
      </c>
      <c r="F18" s="184">
        <v>0.79</v>
      </c>
      <c r="G18" s="184">
        <v>0.38</v>
      </c>
      <c r="H18" s="184">
        <v>0.26</v>
      </c>
      <c r="I18" s="184">
        <v>0.26</v>
      </c>
      <c r="J18" s="184">
        <v>0.25969999999999999</v>
      </c>
      <c r="K18" s="184">
        <v>0.25969999999999999</v>
      </c>
      <c r="L18" s="184">
        <v>0.13159999999999999</v>
      </c>
      <c r="M18" s="184">
        <v>6.9000000000000006E-2</v>
      </c>
      <c r="N18" s="184">
        <v>2.76E-2</v>
      </c>
      <c r="P18" s="119">
        <f t="shared" si="0"/>
        <v>0.25985000000000003</v>
      </c>
    </row>
    <row r="19" spans="2:16" x14ac:dyDescent="0.25">
      <c r="B19" s="188">
        <v>2270001030</v>
      </c>
      <c r="C19" s="185">
        <v>0</v>
      </c>
      <c r="D19" s="185">
        <v>11</v>
      </c>
      <c r="E19" s="185">
        <v>1</v>
      </c>
      <c r="F19" s="185">
        <v>1</v>
      </c>
      <c r="G19" s="185">
        <v>0.44740000000000002</v>
      </c>
      <c r="H19" s="185">
        <v>0.5</v>
      </c>
      <c r="I19" s="185">
        <v>0.5</v>
      </c>
      <c r="J19" s="185">
        <v>0.5</v>
      </c>
      <c r="K19" s="185">
        <v>0.28000000000000003</v>
      </c>
      <c r="L19" s="185">
        <v>0.28000000000000003</v>
      </c>
      <c r="M19" s="185">
        <v>0.28000000000000003</v>
      </c>
      <c r="N19" s="185">
        <v>0.28000000000000003</v>
      </c>
      <c r="P19" s="119">
        <f t="shared" si="0"/>
        <v>0.39</v>
      </c>
    </row>
    <row r="20" spans="2:16" x14ac:dyDescent="0.25">
      <c r="B20" s="188">
        <v>2270001030</v>
      </c>
      <c r="C20" s="185">
        <v>11</v>
      </c>
      <c r="D20" s="185">
        <v>16</v>
      </c>
      <c r="E20" s="185">
        <v>0.9</v>
      </c>
      <c r="F20" s="185">
        <v>0.9</v>
      </c>
      <c r="G20" s="185">
        <v>0.26650000000000001</v>
      </c>
      <c r="H20" s="185">
        <v>0.26650000000000001</v>
      </c>
      <c r="I20" s="185">
        <v>0.26650000000000001</v>
      </c>
      <c r="J20" s="185">
        <v>0.26650000000000001</v>
      </c>
      <c r="K20" s="185">
        <v>0.28000000000000003</v>
      </c>
      <c r="L20" s="185">
        <v>0.28000000000000003</v>
      </c>
      <c r="M20" s="185">
        <v>0.28000000000000003</v>
      </c>
      <c r="N20" s="185">
        <v>0.28000000000000003</v>
      </c>
      <c r="P20" s="119">
        <f t="shared" si="0"/>
        <v>0.27324999999999999</v>
      </c>
    </row>
    <row r="21" spans="2:16" x14ac:dyDescent="0.25">
      <c r="B21" s="188">
        <v>2270001030</v>
      </c>
      <c r="C21" s="185">
        <v>16</v>
      </c>
      <c r="D21" s="185">
        <v>25</v>
      </c>
      <c r="E21" s="185">
        <v>0.9</v>
      </c>
      <c r="F21" s="185">
        <v>0.9</v>
      </c>
      <c r="G21" s="185">
        <v>0.26650000000000001</v>
      </c>
      <c r="H21" s="185">
        <v>0.26650000000000001</v>
      </c>
      <c r="I21" s="185">
        <v>0.26650000000000001</v>
      </c>
      <c r="J21" s="185">
        <v>0.26650000000000001</v>
      </c>
      <c r="K21" s="185">
        <v>0.28000000000000003</v>
      </c>
      <c r="L21" s="185">
        <v>0.28000000000000003</v>
      </c>
      <c r="M21" s="185">
        <v>0.28000000000000003</v>
      </c>
      <c r="N21" s="185">
        <v>0.28000000000000003</v>
      </c>
      <c r="P21" s="119">
        <f t="shared" si="0"/>
        <v>0.27324999999999999</v>
      </c>
    </row>
    <row r="22" spans="2:16" x14ac:dyDescent="0.25">
      <c r="B22" s="188">
        <v>2270001030</v>
      </c>
      <c r="C22" s="185">
        <v>25</v>
      </c>
      <c r="D22" s="185">
        <v>50</v>
      </c>
      <c r="E22" s="185">
        <v>0.8</v>
      </c>
      <c r="F22" s="185">
        <v>0.8</v>
      </c>
      <c r="G22" s="185">
        <v>0.33889999999999998</v>
      </c>
      <c r="H22" s="185">
        <v>0.33889999999999998</v>
      </c>
      <c r="I22" s="185">
        <v>0.33889999999999998</v>
      </c>
      <c r="J22" s="185">
        <v>0.33889999999999998</v>
      </c>
      <c r="K22" s="185">
        <v>0.2</v>
      </c>
      <c r="L22" s="185">
        <v>0.2</v>
      </c>
      <c r="M22" s="185">
        <v>1.84E-2</v>
      </c>
      <c r="N22" s="185">
        <v>1.84E-2</v>
      </c>
      <c r="P22" s="119">
        <f t="shared" si="0"/>
        <v>0.26944999999999997</v>
      </c>
    </row>
    <row r="23" spans="2:16" x14ac:dyDescent="0.25">
      <c r="B23" s="188">
        <v>2270001030</v>
      </c>
      <c r="C23" s="185">
        <v>50</v>
      </c>
      <c r="D23" s="185">
        <v>75</v>
      </c>
      <c r="E23" s="185"/>
      <c r="F23" s="185">
        <v>0.72199999999999998</v>
      </c>
      <c r="G23" s="185">
        <v>0.47299999999999998</v>
      </c>
      <c r="H23" s="185">
        <v>0.24</v>
      </c>
      <c r="I23" s="185">
        <v>0.24</v>
      </c>
      <c r="J23" s="185">
        <v>0.24</v>
      </c>
      <c r="K23" s="185">
        <v>0.2</v>
      </c>
      <c r="L23" s="185">
        <v>0.2</v>
      </c>
      <c r="M23" s="185">
        <v>1.84E-2</v>
      </c>
      <c r="N23" s="185">
        <v>1.84E-2</v>
      </c>
      <c r="P23" s="119">
        <f t="shared" si="0"/>
        <v>0.22</v>
      </c>
    </row>
    <row r="24" spans="2:16" x14ac:dyDescent="0.25">
      <c r="B24" s="188">
        <v>2270001030</v>
      </c>
      <c r="C24" s="185">
        <v>75</v>
      </c>
      <c r="D24" s="185">
        <v>100</v>
      </c>
      <c r="E24" s="185"/>
      <c r="F24" s="185">
        <v>0.72199999999999998</v>
      </c>
      <c r="G24" s="185">
        <v>0.47299999999999998</v>
      </c>
      <c r="H24" s="185">
        <v>0.24</v>
      </c>
      <c r="I24" s="185">
        <v>0.3</v>
      </c>
      <c r="J24" s="185">
        <v>0.3</v>
      </c>
      <c r="K24" s="185">
        <v>9.1999999999999998E-3</v>
      </c>
      <c r="L24" s="185">
        <v>9.1999999999999998E-3</v>
      </c>
      <c r="M24" s="185">
        <v>9.1999999999999998E-3</v>
      </c>
      <c r="N24" s="185">
        <v>9.1999999999999998E-3</v>
      </c>
      <c r="P24" s="119">
        <f t="shared" si="0"/>
        <v>0.15459999999999999</v>
      </c>
    </row>
    <row r="25" spans="2:16" x14ac:dyDescent="0.25">
      <c r="B25" s="188">
        <v>2270001030</v>
      </c>
      <c r="C25" s="185">
        <v>100</v>
      </c>
      <c r="D25" s="185">
        <v>175</v>
      </c>
      <c r="E25" s="185"/>
      <c r="F25" s="185">
        <v>0.40200000000000002</v>
      </c>
      <c r="G25" s="185">
        <v>0.27789999999999998</v>
      </c>
      <c r="H25" s="185">
        <v>0.18</v>
      </c>
      <c r="I25" s="185">
        <v>0.22</v>
      </c>
      <c r="J25" s="185">
        <v>0.22</v>
      </c>
      <c r="K25" s="185">
        <v>9.1999999999999998E-3</v>
      </c>
      <c r="L25" s="185">
        <v>9.1999999999999998E-3</v>
      </c>
      <c r="M25" s="185">
        <v>9.1999999999999998E-3</v>
      </c>
      <c r="N25" s="185">
        <v>9.1999999999999998E-3</v>
      </c>
      <c r="P25" s="119">
        <f t="shared" si="0"/>
        <v>0.11460000000000001</v>
      </c>
    </row>
    <row r="26" spans="2:16" x14ac:dyDescent="0.25">
      <c r="B26" s="188">
        <v>2270001030</v>
      </c>
      <c r="C26" s="185">
        <v>175</v>
      </c>
      <c r="D26" s="185">
        <v>300</v>
      </c>
      <c r="E26" s="185"/>
      <c r="F26" s="185">
        <v>0.40200000000000002</v>
      </c>
      <c r="G26" s="185">
        <v>0.25209999999999999</v>
      </c>
      <c r="H26" s="185">
        <v>0.13159999999999999</v>
      </c>
      <c r="I26" s="185">
        <v>0.15</v>
      </c>
      <c r="J26" s="185">
        <v>0.15</v>
      </c>
      <c r="K26" s="185">
        <v>9.1999999999999998E-3</v>
      </c>
      <c r="L26" s="185">
        <v>9.1999999999999998E-3</v>
      </c>
      <c r="M26" s="185">
        <v>9.1999999999999998E-3</v>
      </c>
      <c r="N26" s="185">
        <v>9.1999999999999998E-3</v>
      </c>
      <c r="P26" s="119">
        <f t="shared" si="0"/>
        <v>7.9600000000000004E-2</v>
      </c>
    </row>
    <row r="27" spans="2:16" x14ac:dyDescent="0.25">
      <c r="B27" s="188">
        <v>2270001030</v>
      </c>
      <c r="C27" s="185">
        <v>300</v>
      </c>
      <c r="D27" s="185">
        <v>600</v>
      </c>
      <c r="E27" s="185"/>
      <c r="F27" s="185">
        <v>0.40200000000000002</v>
      </c>
      <c r="G27" s="185">
        <v>0.20080000000000001</v>
      </c>
      <c r="H27" s="185">
        <v>0.13159999999999999</v>
      </c>
      <c r="I27" s="185">
        <v>0.15</v>
      </c>
      <c r="J27" s="185">
        <v>0.15</v>
      </c>
      <c r="K27" s="185">
        <v>9.1999999999999998E-3</v>
      </c>
      <c r="L27" s="185">
        <v>9.1999999999999998E-3</v>
      </c>
      <c r="M27" s="185">
        <v>9.1999999999999998E-3</v>
      </c>
      <c r="N27" s="185">
        <v>9.1999999999999998E-3</v>
      </c>
      <c r="P27" s="119">
        <f t="shared" si="0"/>
        <v>7.9600000000000004E-2</v>
      </c>
    </row>
    <row r="28" spans="2:16" x14ac:dyDescent="0.25">
      <c r="B28" s="188">
        <v>2270001030</v>
      </c>
      <c r="C28" s="185">
        <v>600</v>
      </c>
      <c r="D28" s="185">
        <v>750</v>
      </c>
      <c r="E28" s="185"/>
      <c r="F28" s="185">
        <v>0.40200000000000002</v>
      </c>
      <c r="G28" s="185">
        <v>0.22009999999999999</v>
      </c>
      <c r="H28" s="185">
        <v>0.13159999999999999</v>
      </c>
      <c r="I28" s="185">
        <v>0.15</v>
      </c>
      <c r="J28" s="185">
        <v>0.15</v>
      </c>
      <c r="K28" s="185">
        <v>9.1999999999999998E-3</v>
      </c>
      <c r="L28" s="185">
        <v>9.1999999999999998E-3</v>
      </c>
      <c r="M28" s="185">
        <v>9.1999999999999998E-3</v>
      </c>
      <c r="N28" s="185">
        <v>9.1999999999999998E-3</v>
      </c>
      <c r="P28" s="119">
        <f t="shared" si="0"/>
        <v>7.9600000000000004E-2</v>
      </c>
    </row>
    <row r="29" spans="2:16" x14ac:dyDescent="0.25">
      <c r="B29" s="188">
        <v>2270001030</v>
      </c>
      <c r="C29" s="185">
        <v>750</v>
      </c>
      <c r="D29" s="185">
        <v>9999</v>
      </c>
      <c r="E29" s="185"/>
      <c r="F29" s="185">
        <v>0.40200000000000002</v>
      </c>
      <c r="G29" s="185">
        <v>0.19339999999999999</v>
      </c>
      <c r="H29" s="185">
        <v>0.13159999999999999</v>
      </c>
      <c r="I29" s="185">
        <v>0.13159999999999999</v>
      </c>
      <c r="J29" s="185">
        <v>0.13159999999999999</v>
      </c>
      <c r="K29" s="185">
        <v>6.9000000000000006E-2</v>
      </c>
      <c r="L29" s="185">
        <v>6.9000000000000006E-2</v>
      </c>
      <c r="M29" s="185">
        <v>6.9000000000000006E-2</v>
      </c>
      <c r="N29" s="185">
        <v>2.76E-2</v>
      </c>
      <c r="P29" s="119">
        <f t="shared" si="0"/>
        <v>0.1003</v>
      </c>
    </row>
    <row r="30" spans="2:16" x14ac:dyDescent="0.25">
      <c r="B30" s="183">
        <v>2270002003</v>
      </c>
      <c r="C30" s="184">
        <v>0</v>
      </c>
      <c r="D30" s="184">
        <v>11</v>
      </c>
      <c r="E30" s="184">
        <v>1.23</v>
      </c>
      <c r="F30" s="184">
        <v>1.23</v>
      </c>
      <c r="G30" s="184">
        <v>0.55000000000000004</v>
      </c>
      <c r="H30" s="184">
        <v>0.61</v>
      </c>
      <c r="I30" s="184">
        <v>0.61</v>
      </c>
      <c r="J30" s="184">
        <v>0.61380000000000001</v>
      </c>
      <c r="K30" s="184">
        <v>0.27600000000000002</v>
      </c>
      <c r="L30" s="184">
        <v>0.27600000000000002</v>
      </c>
      <c r="M30" s="184">
        <v>9.1999999999999998E-3</v>
      </c>
      <c r="N30" s="184">
        <v>9.1999999999999998E-3</v>
      </c>
      <c r="P30" s="119">
        <f t="shared" si="0"/>
        <v>0.443</v>
      </c>
    </row>
    <row r="31" spans="2:16" x14ac:dyDescent="0.25">
      <c r="B31" s="183">
        <v>2270002003</v>
      </c>
      <c r="C31" s="184">
        <v>11</v>
      </c>
      <c r="D31" s="184">
        <v>16</v>
      </c>
      <c r="E31" s="184">
        <v>1.1000000000000001</v>
      </c>
      <c r="F31" s="184">
        <v>1.1000000000000001</v>
      </c>
      <c r="G31" s="184">
        <v>0.33</v>
      </c>
      <c r="H31" s="184">
        <v>0.33</v>
      </c>
      <c r="I31" s="184">
        <v>0.33</v>
      </c>
      <c r="J31" s="184">
        <v>0.3271</v>
      </c>
      <c r="K31" s="184">
        <v>0.27600000000000002</v>
      </c>
      <c r="L31" s="184">
        <v>0.27600000000000002</v>
      </c>
      <c r="M31" s="184">
        <v>9.1999999999999998E-3</v>
      </c>
      <c r="N31" s="184">
        <v>9.1999999999999998E-3</v>
      </c>
      <c r="P31" s="119">
        <f t="shared" si="0"/>
        <v>0.30300000000000005</v>
      </c>
    </row>
    <row r="32" spans="2:16" x14ac:dyDescent="0.25">
      <c r="B32" s="183">
        <v>2270002003</v>
      </c>
      <c r="C32" s="184">
        <v>16</v>
      </c>
      <c r="D32" s="184">
        <v>25</v>
      </c>
      <c r="E32" s="184">
        <v>1.1000000000000001</v>
      </c>
      <c r="F32" s="184">
        <v>1.1000000000000001</v>
      </c>
      <c r="G32" s="184">
        <v>0.33</v>
      </c>
      <c r="H32" s="184">
        <v>0.33</v>
      </c>
      <c r="I32" s="184">
        <v>0.33</v>
      </c>
      <c r="J32" s="184">
        <v>0.3271</v>
      </c>
      <c r="K32" s="184">
        <v>0.27600000000000002</v>
      </c>
      <c r="L32" s="184">
        <v>0.27600000000000002</v>
      </c>
      <c r="M32" s="184">
        <v>9.1999999999999998E-3</v>
      </c>
      <c r="N32" s="184">
        <v>9.1999999999999998E-3</v>
      </c>
      <c r="P32" s="119">
        <f t="shared" si="0"/>
        <v>0.30300000000000005</v>
      </c>
    </row>
    <row r="33" spans="2:16" x14ac:dyDescent="0.25">
      <c r="B33" s="183">
        <v>2270002003</v>
      </c>
      <c r="C33" s="184">
        <v>25</v>
      </c>
      <c r="D33" s="184">
        <v>50</v>
      </c>
      <c r="E33" s="184">
        <v>0.98</v>
      </c>
      <c r="F33" s="184">
        <v>0.98</v>
      </c>
      <c r="G33" s="184">
        <v>0.42</v>
      </c>
      <c r="H33" s="184">
        <v>0.42</v>
      </c>
      <c r="I33" s="184">
        <v>0.42</v>
      </c>
      <c r="J33" s="184">
        <v>0.41599999999999998</v>
      </c>
      <c r="K33" s="184">
        <v>0.2024</v>
      </c>
      <c r="L33" s="184">
        <v>0.2024</v>
      </c>
      <c r="M33" s="184">
        <v>1.84E-2</v>
      </c>
      <c r="N33" s="184">
        <v>9.1999999999999998E-3</v>
      </c>
      <c r="P33" s="119">
        <f t="shared" si="0"/>
        <v>0.31119999999999998</v>
      </c>
    </row>
    <row r="34" spans="2:16" x14ac:dyDescent="0.25">
      <c r="B34" s="183">
        <v>2270002003</v>
      </c>
      <c r="C34" s="184">
        <v>50</v>
      </c>
      <c r="D34" s="184">
        <v>75</v>
      </c>
      <c r="E34" s="184">
        <v>1.1000000000000001</v>
      </c>
      <c r="F34" s="184">
        <v>0.89</v>
      </c>
      <c r="G34" s="184">
        <v>0.57999999999999996</v>
      </c>
      <c r="H34" s="184">
        <v>0.28999999999999998</v>
      </c>
      <c r="I34" s="184">
        <v>0.44</v>
      </c>
      <c r="J34" s="184">
        <v>0.44190000000000002</v>
      </c>
      <c r="K34" s="184">
        <v>0.2024</v>
      </c>
      <c r="L34" s="184">
        <v>0.2024</v>
      </c>
      <c r="M34" s="184">
        <v>1.84E-2</v>
      </c>
      <c r="N34" s="184">
        <v>9.1999999999999998E-3</v>
      </c>
      <c r="P34" s="119">
        <f t="shared" si="0"/>
        <v>0.32119999999999999</v>
      </c>
    </row>
    <row r="35" spans="2:16" x14ac:dyDescent="0.25">
      <c r="B35" s="183">
        <v>2270002003</v>
      </c>
      <c r="C35" s="184">
        <v>75</v>
      </c>
      <c r="D35" s="184">
        <v>100</v>
      </c>
      <c r="E35" s="184">
        <v>1.1000000000000001</v>
      </c>
      <c r="F35" s="184">
        <v>0.89</v>
      </c>
      <c r="G35" s="184">
        <v>0.57999999999999996</v>
      </c>
      <c r="H35" s="184">
        <v>0.28999999999999998</v>
      </c>
      <c r="I35" s="184">
        <v>0.44</v>
      </c>
      <c r="J35" s="184">
        <v>0.44190000000000002</v>
      </c>
      <c r="K35" s="184">
        <v>0.2024</v>
      </c>
      <c r="L35" s="184">
        <v>0.2024</v>
      </c>
      <c r="M35" s="184">
        <v>9.1999999999999998E-3</v>
      </c>
      <c r="N35" s="184">
        <v>9.1999999999999998E-3</v>
      </c>
      <c r="P35" s="119">
        <f t="shared" si="0"/>
        <v>0.32119999999999999</v>
      </c>
    </row>
    <row r="36" spans="2:16" x14ac:dyDescent="0.25">
      <c r="B36" s="183">
        <v>2270002003</v>
      </c>
      <c r="C36" s="184">
        <v>100</v>
      </c>
      <c r="D36" s="184">
        <v>175</v>
      </c>
      <c r="E36" s="184">
        <v>1.1000000000000001</v>
      </c>
      <c r="F36" s="184">
        <v>0.49</v>
      </c>
      <c r="G36" s="184">
        <v>0.34</v>
      </c>
      <c r="H36" s="184">
        <v>0.22</v>
      </c>
      <c r="I36" s="184">
        <v>0.32</v>
      </c>
      <c r="J36" s="184">
        <v>0.3241</v>
      </c>
      <c r="K36" s="184">
        <v>0.3241</v>
      </c>
      <c r="L36" s="184">
        <v>0.22</v>
      </c>
      <c r="M36" s="184">
        <v>9.1999999999999998E-3</v>
      </c>
      <c r="N36" s="184">
        <v>9.1999999999999998E-3</v>
      </c>
      <c r="P36" s="119">
        <f t="shared" si="0"/>
        <v>0.32205</v>
      </c>
    </row>
    <row r="37" spans="2:16" x14ac:dyDescent="0.25">
      <c r="B37" s="183">
        <v>2270002003</v>
      </c>
      <c r="C37" s="184">
        <v>175</v>
      </c>
      <c r="D37" s="184">
        <v>300</v>
      </c>
      <c r="E37" s="184">
        <v>1.1000000000000001</v>
      </c>
      <c r="F37" s="184">
        <v>0.49</v>
      </c>
      <c r="G37" s="184">
        <v>0.31</v>
      </c>
      <c r="H37" s="184">
        <v>0.16</v>
      </c>
      <c r="I37" s="184">
        <v>0.22</v>
      </c>
      <c r="J37" s="184">
        <v>0.221</v>
      </c>
      <c r="K37" s="184">
        <v>0.221</v>
      </c>
      <c r="L37" s="184">
        <v>0.15</v>
      </c>
      <c r="M37" s="184">
        <v>9.1999999999999998E-3</v>
      </c>
      <c r="N37" s="184">
        <v>9.1999999999999998E-3</v>
      </c>
      <c r="P37" s="119">
        <f t="shared" si="0"/>
        <v>0.2205</v>
      </c>
    </row>
    <row r="38" spans="2:16" x14ac:dyDescent="0.25">
      <c r="B38" s="183">
        <v>2270002003</v>
      </c>
      <c r="C38" s="184">
        <v>300</v>
      </c>
      <c r="D38" s="184">
        <v>600</v>
      </c>
      <c r="E38" s="184">
        <v>1.1000000000000001</v>
      </c>
      <c r="F38" s="184">
        <v>0.49</v>
      </c>
      <c r="G38" s="184">
        <v>0.25</v>
      </c>
      <c r="H38" s="184">
        <v>0.16</v>
      </c>
      <c r="I38" s="184">
        <v>0.22</v>
      </c>
      <c r="J38" s="184">
        <v>0.221</v>
      </c>
      <c r="K38" s="184">
        <v>0.221</v>
      </c>
      <c r="L38" s="184">
        <v>0.15</v>
      </c>
      <c r="M38" s="184">
        <v>9.1999999999999998E-3</v>
      </c>
      <c r="N38" s="184">
        <v>9.1999999999999998E-3</v>
      </c>
      <c r="P38" s="119">
        <f t="shared" si="0"/>
        <v>0.2205</v>
      </c>
    </row>
    <row r="39" spans="2:16" x14ac:dyDescent="0.25">
      <c r="B39" s="183">
        <v>2270002003</v>
      </c>
      <c r="C39" s="184">
        <v>600</v>
      </c>
      <c r="D39" s="184">
        <v>750</v>
      </c>
      <c r="E39" s="184">
        <v>1.1000000000000001</v>
      </c>
      <c r="F39" s="184">
        <v>0.49</v>
      </c>
      <c r="G39" s="184">
        <v>0.27</v>
      </c>
      <c r="H39" s="184">
        <v>0.16</v>
      </c>
      <c r="I39" s="184">
        <v>0.22</v>
      </c>
      <c r="J39" s="184">
        <v>0.221</v>
      </c>
      <c r="K39" s="184">
        <v>0.221</v>
      </c>
      <c r="L39" s="184">
        <v>0.15</v>
      </c>
      <c r="M39" s="184">
        <v>9.1999999999999998E-3</v>
      </c>
      <c r="N39" s="184">
        <v>9.1999999999999998E-3</v>
      </c>
      <c r="P39" s="119">
        <f t="shared" si="0"/>
        <v>0.2205</v>
      </c>
    </row>
    <row r="40" spans="2:16" x14ac:dyDescent="0.25">
      <c r="B40" s="183">
        <v>2270002003</v>
      </c>
      <c r="C40" s="184">
        <v>750</v>
      </c>
      <c r="D40" s="184">
        <v>9999</v>
      </c>
      <c r="E40" s="184">
        <v>1.1000000000000001</v>
      </c>
      <c r="F40" s="184">
        <v>0.49</v>
      </c>
      <c r="G40" s="184">
        <v>0.24</v>
      </c>
      <c r="H40" s="184">
        <v>0.16</v>
      </c>
      <c r="I40" s="184">
        <v>0.16</v>
      </c>
      <c r="J40" s="184">
        <v>0.1615</v>
      </c>
      <c r="K40" s="184">
        <v>0.1615</v>
      </c>
      <c r="L40" s="184">
        <v>0.13159999999999999</v>
      </c>
      <c r="M40" s="184">
        <v>6.9000000000000006E-2</v>
      </c>
      <c r="N40" s="184">
        <v>2.76E-2</v>
      </c>
      <c r="P40" s="119">
        <f t="shared" si="0"/>
        <v>0.16075</v>
      </c>
    </row>
    <row r="41" spans="2:16" x14ac:dyDescent="0.25">
      <c r="B41" s="183">
        <v>2270002006</v>
      </c>
      <c r="C41" s="184">
        <v>0</v>
      </c>
      <c r="D41" s="184">
        <v>11</v>
      </c>
      <c r="E41" s="184">
        <v>1</v>
      </c>
      <c r="F41" s="184">
        <v>1</v>
      </c>
      <c r="G41" s="184">
        <v>0.45</v>
      </c>
      <c r="H41" s="184">
        <v>0.5</v>
      </c>
      <c r="I41" s="184">
        <v>0.5</v>
      </c>
      <c r="J41" s="184">
        <v>0.5</v>
      </c>
      <c r="K41" s="184">
        <v>0.27600000000000002</v>
      </c>
      <c r="L41" s="184">
        <v>0.27600000000000002</v>
      </c>
      <c r="M41" s="184">
        <v>9.1999999999999998E-3</v>
      </c>
      <c r="N41" s="184">
        <v>9.1999999999999998E-3</v>
      </c>
      <c r="P41" s="119">
        <f t="shared" si="0"/>
        <v>0.38800000000000001</v>
      </c>
    </row>
    <row r="42" spans="2:16" x14ac:dyDescent="0.25">
      <c r="B42" s="183">
        <v>2270002006</v>
      </c>
      <c r="C42" s="184">
        <v>11</v>
      </c>
      <c r="D42" s="184">
        <v>16</v>
      </c>
      <c r="E42" s="184">
        <v>0.9</v>
      </c>
      <c r="F42" s="184">
        <v>0.9</v>
      </c>
      <c r="G42" s="184">
        <v>0.27</v>
      </c>
      <c r="H42" s="184">
        <v>0.27</v>
      </c>
      <c r="I42" s="184">
        <v>0.27</v>
      </c>
      <c r="J42" s="184">
        <v>0.26650000000000001</v>
      </c>
      <c r="K42" s="184">
        <v>0.27600000000000002</v>
      </c>
      <c r="L42" s="184">
        <v>0.27600000000000002</v>
      </c>
      <c r="M42" s="184">
        <v>9.1999999999999998E-3</v>
      </c>
      <c r="N42" s="184">
        <v>9.1999999999999998E-3</v>
      </c>
      <c r="P42" s="119">
        <f t="shared" si="0"/>
        <v>0.27300000000000002</v>
      </c>
    </row>
    <row r="43" spans="2:16" x14ac:dyDescent="0.25">
      <c r="B43" s="183">
        <v>2270002006</v>
      </c>
      <c r="C43" s="184">
        <v>16</v>
      </c>
      <c r="D43" s="184">
        <v>25</v>
      </c>
      <c r="E43" s="184">
        <v>0.9</v>
      </c>
      <c r="F43" s="184">
        <v>0.9</v>
      </c>
      <c r="G43" s="184">
        <v>0.27</v>
      </c>
      <c r="H43" s="184">
        <v>0.27</v>
      </c>
      <c r="I43" s="184">
        <v>0.27</v>
      </c>
      <c r="J43" s="184">
        <v>0.26650000000000001</v>
      </c>
      <c r="K43" s="184">
        <v>0.27600000000000002</v>
      </c>
      <c r="L43" s="184">
        <v>0.27600000000000002</v>
      </c>
      <c r="M43" s="184">
        <v>9.1999999999999998E-3</v>
      </c>
      <c r="N43" s="184">
        <v>9.1999999999999998E-3</v>
      </c>
      <c r="P43" s="119">
        <f t="shared" si="0"/>
        <v>0.27300000000000002</v>
      </c>
    </row>
    <row r="44" spans="2:16" x14ac:dyDescent="0.25">
      <c r="B44" s="183">
        <v>2270002006</v>
      </c>
      <c r="C44" s="184">
        <v>25</v>
      </c>
      <c r="D44" s="184">
        <v>50</v>
      </c>
      <c r="E44" s="184">
        <v>0.8</v>
      </c>
      <c r="F44" s="184">
        <v>0.8</v>
      </c>
      <c r="G44" s="184">
        <v>0.34</v>
      </c>
      <c r="H44" s="184">
        <v>0.34</v>
      </c>
      <c r="I44" s="184">
        <v>0.34</v>
      </c>
      <c r="J44" s="184">
        <v>0.33889999999999998</v>
      </c>
      <c r="K44" s="184">
        <v>0.2024</v>
      </c>
      <c r="L44" s="184">
        <v>0.2024</v>
      </c>
      <c r="M44" s="184">
        <v>1.84E-2</v>
      </c>
      <c r="N44" s="184">
        <v>9.1999999999999998E-3</v>
      </c>
      <c r="P44" s="119">
        <f t="shared" si="0"/>
        <v>0.2712</v>
      </c>
    </row>
    <row r="45" spans="2:16" x14ac:dyDescent="0.25">
      <c r="B45" s="183">
        <v>2270002006</v>
      </c>
      <c r="C45" s="184">
        <v>50</v>
      </c>
      <c r="D45" s="184">
        <v>75</v>
      </c>
      <c r="E45" s="184">
        <v>0.9</v>
      </c>
      <c r="F45" s="184">
        <v>0.72</v>
      </c>
      <c r="G45" s="184">
        <v>0.47</v>
      </c>
      <c r="H45" s="184">
        <v>0.24</v>
      </c>
      <c r="I45" s="184">
        <v>0.3</v>
      </c>
      <c r="J45" s="184">
        <v>0.3</v>
      </c>
      <c r="K45" s="184">
        <v>0.2024</v>
      </c>
      <c r="L45" s="184">
        <v>0.2024</v>
      </c>
      <c r="M45" s="184">
        <v>1.84E-2</v>
      </c>
      <c r="N45" s="184">
        <v>9.1999999999999998E-3</v>
      </c>
      <c r="P45" s="119">
        <f t="shared" si="0"/>
        <v>0.25119999999999998</v>
      </c>
    </row>
    <row r="46" spans="2:16" x14ac:dyDescent="0.25">
      <c r="B46" s="183">
        <v>2270002006</v>
      </c>
      <c r="C46" s="184">
        <v>75</v>
      </c>
      <c r="D46" s="184">
        <v>100</v>
      </c>
      <c r="E46" s="184">
        <v>0.9</v>
      </c>
      <c r="F46" s="184">
        <v>0.72</v>
      </c>
      <c r="G46" s="184">
        <v>0.47</v>
      </c>
      <c r="H46" s="184">
        <v>0.24</v>
      </c>
      <c r="I46" s="184">
        <v>0.3</v>
      </c>
      <c r="J46" s="184">
        <v>0.3</v>
      </c>
      <c r="K46" s="184">
        <v>0.2024</v>
      </c>
      <c r="L46" s="184">
        <v>0.2024</v>
      </c>
      <c r="M46" s="184">
        <v>9.1999999999999998E-3</v>
      </c>
      <c r="N46" s="184">
        <v>9.1999999999999998E-3</v>
      </c>
      <c r="P46" s="119">
        <f t="shared" si="0"/>
        <v>0.25119999999999998</v>
      </c>
    </row>
    <row r="47" spans="2:16" x14ac:dyDescent="0.25">
      <c r="B47" s="183">
        <v>2270002006</v>
      </c>
      <c r="C47" s="184">
        <v>100</v>
      </c>
      <c r="D47" s="184">
        <v>175</v>
      </c>
      <c r="E47" s="184">
        <v>0.9</v>
      </c>
      <c r="F47" s="184">
        <v>0.4</v>
      </c>
      <c r="G47" s="184">
        <v>0.28000000000000003</v>
      </c>
      <c r="H47" s="184">
        <v>0.18</v>
      </c>
      <c r="I47" s="184">
        <v>0.22</v>
      </c>
      <c r="J47" s="184">
        <v>0.22</v>
      </c>
      <c r="K47" s="184">
        <v>0.22</v>
      </c>
      <c r="L47" s="184">
        <v>0.22</v>
      </c>
      <c r="M47" s="184">
        <v>9.1999999999999998E-3</v>
      </c>
      <c r="N47" s="184">
        <v>9.1999999999999998E-3</v>
      </c>
      <c r="P47" s="119">
        <f t="shared" si="0"/>
        <v>0.22</v>
      </c>
    </row>
    <row r="48" spans="2:16" x14ac:dyDescent="0.25">
      <c r="B48" s="183">
        <v>2270002006</v>
      </c>
      <c r="C48" s="184">
        <v>175</v>
      </c>
      <c r="D48" s="184">
        <v>300</v>
      </c>
      <c r="E48" s="184">
        <v>0.9</v>
      </c>
      <c r="F48" s="184">
        <v>0.4</v>
      </c>
      <c r="G48" s="184">
        <v>0.25</v>
      </c>
      <c r="H48" s="184">
        <v>0.13</v>
      </c>
      <c r="I48" s="184">
        <v>0.15</v>
      </c>
      <c r="J48" s="184">
        <v>0.15</v>
      </c>
      <c r="K48" s="184">
        <v>0.15</v>
      </c>
      <c r="L48" s="184">
        <v>0.15</v>
      </c>
      <c r="M48" s="184">
        <v>9.1999999999999998E-3</v>
      </c>
      <c r="N48" s="184">
        <v>9.1999999999999998E-3</v>
      </c>
      <c r="P48" s="119">
        <f t="shared" si="0"/>
        <v>0.15</v>
      </c>
    </row>
    <row r="49" spans="2:16" x14ac:dyDescent="0.25">
      <c r="B49" s="183">
        <v>2270002006</v>
      </c>
      <c r="C49" s="184">
        <v>300</v>
      </c>
      <c r="D49" s="184">
        <v>600</v>
      </c>
      <c r="E49" s="184">
        <v>0.9</v>
      </c>
      <c r="F49" s="184">
        <v>0.4</v>
      </c>
      <c r="G49" s="184">
        <v>0.2</v>
      </c>
      <c r="H49" s="184">
        <v>0.13</v>
      </c>
      <c r="I49" s="184">
        <v>0.15</v>
      </c>
      <c r="J49" s="184">
        <v>0.15</v>
      </c>
      <c r="K49" s="184">
        <v>0.15</v>
      </c>
      <c r="L49" s="184">
        <v>0.15</v>
      </c>
      <c r="M49" s="184">
        <v>9.1999999999999998E-3</v>
      </c>
      <c r="N49" s="184">
        <v>9.1999999999999998E-3</v>
      </c>
      <c r="P49" s="119">
        <f t="shared" si="0"/>
        <v>0.15</v>
      </c>
    </row>
    <row r="50" spans="2:16" x14ac:dyDescent="0.25">
      <c r="B50" s="183">
        <v>2270002006</v>
      </c>
      <c r="C50" s="184">
        <v>600</v>
      </c>
      <c r="D50" s="184">
        <v>750</v>
      </c>
      <c r="E50" s="184">
        <v>0.9</v>
      </c>
      <c r="F50" s="184">
        <v>0.4</v>
      </c>
      <c r="G50" s="184">
        <v>0.22</v>
      </c>
      <c r="H50" s="184">
        <v>0.13</v>
      </c>
      <c r="I50" s="184">
        <v>0.15</v>
      </c>
      <c r="J50" s="184">
        <v>0.15</v>
      </c>
      <c r="K50" s="184">
        <v>0.15</v>
      </c>
      <c r="L50" s="184">
        <v>0.15</v>
      </c>
      <c r="M50" s="184">
        <v>9.1999999999999998E-3</v>
      </c>
      <c r="N50" s="184">
        <v>9.1999999999999998E-3</v>
      </c>
      <c r="P50" s="119">
        <f t="shared" si="0"/>
        <v>0.15</v>
      </c>
    </row>
    <row r="51" spans="2:16" x14ac:dyDescent="0.25">
      <c r="B51" s="183">
        <v>2270002006</v>
      </c>
      <c r="C51" s="184">
        <v>750</v>
      </c>
      <c r="D51" s="184">
        <v>9999</v>
      </c>
      <c r="E51" s="184">
        <v>0.9</v>
      </c>
      <c r="F51" s="184">
        <v>0.4</v>
      </c>
      <c r="G51" s="184">
        <v>0.19</v>
      </c>
      <c r="H51" s="184">
        <v>0.13</v>
      </c>
      <c r="I51" s="184">
        <v>0.13</v>
      </c>
      <c r="J51" s="184">
        <v>0.13159999999999999</v>
      </c>
      <c r="K51" s="184">
        <v>0.13159999999999999</v>
      </c>
      <c r="L51" s="184">
        <v>0.13159999999999999</v>
      </c>
      <c r="M51" s="184">
        <v>6.9000000000000006E-2</v>
      </c>
      <c r="N51" s="184">
        <v>2.76E-2</v>
      </c>
      <c r="P51" s="119">
        <f t="shared" si="0"/>
        <v>0.1308</v>
      </c>
    </row>
    <row r="52" spans="2:16" x14ac:dyDescent="0.25">
      <c r="B52" s="183">
        <v>2270002009</v>
      </c>
      <c r="C52" s="184">
        <v>0</v>
      </c>
      <c r="D52" s="184">
        <v>11</v>
      </c>
      <c r="E52" s="184">
        <v>1</v>
      </c>
      <c r="F52" s="184">
        <v>1</v>
      </c>
      <c r="G52" s="184">
        <v>0.45</v>
      </c>
      <c r="H52" s="184">
        <v>0.5</v>
      </c>
      <c r="I52" s="184">
        <v>0.5</v>
      </c>
      <c r="J52" s="184">
        <v>0.5</v>
      </c>
      <c r="K52" s="184">
        <v>0.27600000000000002</v>
      </c>
      <c r="L52" s="184">
        <v>0.27600000000000002</v>
      </c>
      <c r="M52" s="184">
        <v>9.1999999999999998E-3</v>
      </c>
      <c r="N52" s="184">
        <v>9.1999999999999998E-3</v>
      </c>
      <c r="P52" s="119">
        <f t="shared" si="0"/>
        <v>0.38800000000000001</v>
      </c>
    </row>
    <row r="53" spans="2:16" x14ac:dyDescent="0.25">
      <c r="B53" s="183">
        <v>2270002009</v>
      </c>
      <c r="C53" s="184">
        <v>11</v>
      </c>
      <c r="D53" s="184">
        <v>16</v>
      </c>
      <c r="E53" s="184">
        <v>0.9</v>
      </c>
      <c r="F53" s="184">
        <v>0.9</v>
      </c>
      <c r="G53" s="184">
        <v>0.27</v>
      </c>
      <c r="H53" s="184">
        <v>0.27</v>
      </c>
      <c r="I53" s="184">
        <v>0.27</v>
      </c>
      <c r="J53" s="184">
        <v>0.26650000000000001</v>
      </c>
      <c r="K53" s="184">
        <v>0.27600000000000002</v>
      </c>
      <c r="L53" s="184">
        <v>0.27600000000000002</v>
      </c>
      <c r="M53" s="184">
        <v>9.1999999999999998E-3</v>
      </c>
      <c r="N53" s="184">
        <v>9.1999999999999998E-3</v>
      </c>
      <c r="P53" s="119">
        <f t="shared" si="0"/>
        <v>0.27300000000000002</v>
      </c>
    </row>
    <row r="54" spans="2:16" x14ac:dyDescent="0.25">
      <c r="B54" s="183">
        <v>2270002009</v>
      </c>
      <c r="C54" s="184">
        <v>16</v>
      </c>
      <c r="D54" s="184">
        <v>25</v>
      </c>
      <c r="E54" s="184">
        <v>0.9</v>
      </c>
      <c r="F54" s="184">
        <v>0.9</v>
      </c>
      <c r="G54" s="184">
        <v>0.27</v>
      </c>
      <c r="H54" s="184">
        <v>0.27</v>
      </c>
      <c r="I54" s="184">
        <v>0.27</v>
      </c>
      <c r="J54" s="184">
        <v>0.26650000000000001</v>
      </c>
      <c r="K54" s="184">
        <v>0.27600000000000002</v>
      </c>
      <c r="L54" s="184">
        <v>0.27600000000000002</v>
      </c>
      <c r="M54" s="184">
        <v>9.1999999999999998E-3</v>
      </c>
      <c r="N54" s="184">
        <v>9.1999999999999998E-3</v>
      </c>
      <c r="P54" s="119">
        <f t="shared" si="0"/>
        <v>0.27300000000000002</v>
      </c>
    </row>
    <row r="55" spans="2:16" x14ac:dyDescent="0.25">
      <c r="B55" s="183">
        <v>2270002009</v>
      </c>
      <c r="C55" s="184">
        <v>25</v>
      </c>
      <c r="D55" s="184">
        <v>50</v>
      </c>
      <c r="E55" s="184">
        <v>0.8</v>
      </c>
      <c r="F55" s="184">
        <v>0.8</v>
      </c>
      <c r="G55" s="184">
        <v>0.34</v>
      </c>
      <c r="H55" s="184">
        <v>0.34</v>
      </c>
      <c r="I55" s="184">
        <v>0.34</v>
      </c>
      <c r="J55" s="184">
        <v>0.33889999999999998</v>
      </c>
      <c r="K55" s="184">
        <v>0.2024</v>
      </c>
      <c r="L55" s="184">
        <v>0.2024</v>
      </c>
      <c r="M55" s="184">
        <v>1.84E-2</v>
      </c>
      <c r="N55" s="184">
        <v>9.1999999999999998E-3</v>
      </c>
      <c r="P55" s="119">
        <f t="shared" si="0"/>
        <v>0.2712</v>
      </c>
    </row>
    <row r="56" spans="2:16" x14ac:dyDescent="0.25">
      <c r="B56" s="183">
        <v>2270002009</v>
      </c>
      <c r="C56" s="184">
        <v>50</v>
      </c>
      <c r="D56" s="184">
        <v>75</v>
      </c>
      <c r="E56" s="184">
        <v>0.9</v>
      </c>
      <c r="F56" s="184">
        <v>0.72</v>
      </c>
      <c r="G56" s="184">
        <v>0.47</v>
      </c>
      <c r="H56" s="184">
        <v>0.24</v>
      </c>
      <c r="I56" s="184">
        <v>0.3</v>
      </c>
      <c r="J56" s="184">
        <v>0.3</v>
      </c>
      <c r="K56" s="184">
        <v>0.2024</v>
      </c>
      <c r="L56" s="184">
        <v>0.2024</v>
      </c>
      <c r="M56" s="184">
        <v>1.84E-2</v>
      </c>
      <c r="N56" s="184">
        <v>9.1999999999999998E-3</v>
      </c>
      <c r="P56" s="119">
        <f t="shared" si="0"/>
        <v>0.25119999999999998</v>
      </c>
    </row>
    <row r="57" spans="2:16" x14ac:dyDescent="0.25">
      <c r="B57" s="183">
        <v>2270002009</v>
      </c>
      <c r="C57" s="184">
        <v>75</v>
      </c>
      <c r="D57" s="184">
        <v>100</v>
      </c>
      <c r="E57" s="184">
        <v>0.9</v>
      </c>
      <c r="F57" s="184">
        <v>0.72</v>
      </c>
      <c r="G57" s="184">
        <v>0.47</v>
      </c>
      <c r="H57" s="184">
        <v>0.24</v>
      </c>
      <c r="I57" s="184">
        <v>0.3</v>
      </c>
      <c r="J57" s="184">
        <v>0.3</v>
      </c>
      <c r="K57" s="184">
        <v>0.2024</v>
      </c>
      <c r="L57" s="184">
        <v>0.2024</v>
      </c>
      <c r="M57" s="184">
        <v>9.1999999999999998E-3</v>
      </c>
      <c r="N57" s="184">
        <v>9.1999999999999998E-3</v>
      </c>
      <c r="P57" s="119">
        <f t="shared" si="0"/>
        <v>0.25119999999999998</v>
      </c>
    </row>
    <row r="58" spans="2:16" x14ac:dyDescent="0.25">
      <c r="B58" s="183">
        <v>2270002009</v>
      </c>
      <c r="C58" s="184">
        <v>100</v>
      </c>
      <c r="D58" s="184">
        <v>175</v>
      </c>
      <c r="E58" s="184">
        <v>0.9</v>
      </c>
      <c r="F58" s="184">
        <v>0.4</v>
      </c>
      <c r="G58" s="184">
        <v>0.28000000000000003</v>
      </c>
      <c r="H58" s="184">
        <v>0.18</v>
      </c>
      <c r="I58" s="184">
        <v>0.22</v>
      </c>
      <c r="J58" s="184">
        <v>0.22</v>
      </c>
      <c r="K58" s="184">
        <v>0.22</v>
      </c>
      <c r="L58" s="184">
        <v>0.22</v>
      </c>
      <c r="M58" s="184">
        <v>9.1999999999999998E-3</v>
      </c>
      <c r="N58" s="184">
        <v>9.1999999999999998E-3</v>
      </c>
      <c r="P58" s="119">
        <f t="shared" si="0"/>
        <v>0.22</v>
      </c>
    </row>
    <row r="59" spans="2:16" x14ac:dyDescent="0.25">
      <c r="B59" s="183">
        <v>2270002009</v>
      </c>
      <c r="C59" s="184">
        <v>175</v>
      </c>
      <c r="D59" s="184">
        <v>300</v>
      </c>
      <c r="E59" s="184">
        <v>0.9</v>
      </c>
      <c r="F59" s="184">
        <v>0.4</v>
      </c>
      <c r="G59" s="184">
        <v>0.25</v>
      </c>
      <c r="H59" s="184">
        <v>0.13</v>
      </c>
      <c r="I59" s="184">
        <v>0.15</v>
      </c>
      <c r="J59" s="184">
        <v>0.15</v>
      </c>
      <c r="K59" s="184">
        <v>0.15</v>
      </c>
      <c r="L59" s="184">
        <v>0.15</v>
      </c>
      <c r="M59" s="184">
        <v>9.1999999999999998E-3</v>
      </c>
      <c r="N59" s="184">
        <v>9.1999999999999998E-3</v>
      </c>
      <c r="P59" s="119">
        <f t="shared" si="0"/>
        <v>0.15</v>
      </c>
    </row>
    <row r="60" spans="2:16" x14ac:dyDescent="0.25">
      <c r="B60" s="183">
        <v>2270002009</v>
      </c>
      <c r="C60" s="184">
        <v>300</v>
      </c>
      <c r="D60" s="184">
        <v>600</v>
      </c>
      <c r="E60" s="184">
        <v>0.9</v>
      </c>
      <c r="F60" s="184">
        <v>0.4</v>
      </c>
      <c r="G60" s="184">
        <v>0.2</v>
      </c>
      <c r="H60" s="184">
        <v>0.13</v>
      </c>
      <c r="I60" s="184">
        <v>0.15</v>
      </c>
      <c r="J60" s="184">
        <v>0.15</v>
      </c>
      <c r="K60" s="184">
        <v>0.15</v>
      </c>
      <c r="L60" s="184">
        <v>0.15</v>
      </c>
      <c r="M60" s="184">
        <v>9.1999999999999998E-3</v>
      </c>
      <c r="N60" s="184">
        <v>9.1999999999999998E-3</v>
      </c>
      <c r="P60" s="119">
        <f t="shared" si="0"/>
        <v>0.15</v>
      </c>
    </row>
    <row r="61" spans="2:16" x14ac:dyDescent="0.25">
      <c r="B61" s="183">
        <v>2270002009</v>
      </c>
      <c r="C61" s="184">
        <v>600</v>
      </c>
      <c r="D61" s="184">
        <v>750</v>
      </c>
      <c r="E61" s="184">
        <v>0.9</v>
      </c>
      <c r="F61" s="184">
        <v>0.4</v>
      </c>
      <c r="G61" s="184">
        <v>0.22</v>
      </c>
      <c r="H61" s="184">
        <v>0.13</v>
      </c>
      <c r="I61" s="184">
        <v>0.15</v>
      </c>
      <c r="J61" s="184">
        <v>0.15</v>
      </c>
      <c r="K61" s="184">
        <v>0.15</v>
      </c>
      <c r="L61" s="184">
        <v>0.15</v>
      </c>
      <c r="M61" s="184">
        <v>9.1999999999999998E-3</v>
      </c>
      <c r="N61" s="184">
        <v>9.1999999999999998E-3</v>
      </c>
      <c r="P61" s="119">
        <f t="shared" si="0"/>
        <v>0.15</v>
      </c>
    </row>
    <row r="62" spans="2:16" x14ac:dyDescent="0.25">
      <c r="B62" s="183">
        <v>2270002009</v>
      </c>
      <c r="C62" s="184">
        <v>750</v>
      </c>
      <c r="D62" s="184">
        <v>9999</v>
      </c>
      <c r="E62" s="184">
        <v>0.9</v>
      </c>
      <c r="F62" s="184">
        <v>0.4</v>
      </c>
      <c r="G62" s="184">
        <v>0.19</v>
      </c>
      <c r="H62" s="184">
        <v>0.13</v>
      </c>
      <c r="I62" s="184">
        <v>0.13</v>
      </c>
      <c r="J62" s="184">
        <v>0.13159999999999999</v>
      </c>
      <c r="K62" s="184">
        <v>0.13159999999999999</v>
      </c>
      <c r="L62" s="184">
        <v>0.13159999999999999</v>
      </c>
      <c r="M62" s="184">
        <v>6.9000000000000006E-2</v>
      </c>
      <c r="N62" s="184">
        <v>2.76E-2</v>
      </c>
      <c r="P62" s="119">
        <f t="shared" si="0"/>
        <v>0.1308</v>
      </c>
    </row>
    <row r="63" spans="2:16" x14ac:dyDescent="0.25">
      <c r="B63" s="183">
        <v>2270002015</v>
      </c>
      <c r="C63" s="184">
        <v>0</v>
      </c>
      <c r="D63" s="184">
        <v>11</v>
      </c>
      <c r="E63" s="184">
        <v>1.23</v>
      </c>
      <c r="F63" s="184">
        <v>1.23</v>
      </c>
      <c r="G63" s="184">
        <v>0.55000000000000004</v>
      </c>
      <c r="H63" s="184">
        <v>0.61</v>
      </c>
      <c r="I63" s="184">
        <v>0.61</v>
      </c>
      <c r="J63" s="184">
        <v>0.61380000000000001</v>
      </c>
      <c r="K63" s="184">
        <v>0.27600000000000002</v>
      </c>
      <c r="L63" s="184">
        <v>0.27600000000000002</v>
      </c>
      <c r="M63" s="184">
        <v>9.1999999999999998E-3</v>
      </c>
      <c r="N63" s="184">
        <v>9.1999999999999998E-3</v>
      </c>
      <c r="P63" s="119">
        <f t="shared" si="0"/>
        <v>0.443</v>
      </c>
    </row>
    <row r="64" spans="2:16" x14ac:dyDescent="0.25">
      <c r="B64" s="183">
        <v>2270002015</v>
      </c>
      <c r="C64" s="184">
        <v>11</v>
      </c>
      <c r="D64" s="184">
        <v>16</v>
      </c>
      <c r="E64" s="184">
        <v>1.1000000000000001</v>
      </c>
      <c r="F64" s="184">
        <v>1.1000000000000001</v>
      </c>
      <c r="G64" s="184">
        <v>0.33</v>
      </c>
      <c r="H64" s="184">
        <v>0.33</v>
      </c>
      <c r="I64" s="184">
        <v>0.33</v>
      </c>
      <c r="J64" s="184">
        <v>0.3271</v>
      </c>
      <c r="K64" s="184">
        <v>0.27600000000000002</v>
      </c>
      <c r="L64" s="184">
        <v>0.27600000000000002</v>
      </c>
      <c r="M64" s="184">
        <v>9.1999999999999998E-3</v>
      </c>
      <c r="N64" s="184">
        <v>9.1999999999999998E-3</v>
      </c>
      <c r="P64" s="119">
        <f t="shared" si="0"/>
        <v>0.30300000000000005</v>
      </c>
    </row>
    <row r="65" spans="2:16" x14ac:dyDescent="0.25">
      <c r="B65" s="183">
        <v>2270002015</v>
      </c>
      <c r="C65" s="184">
        <v>16</v>
      </c>
      <c r="D65" s="184">
        <v>25</v>
      </c>
      <c r="E65" s="184">
        <v>1.1000000000000001</v>
      </c>
      <c r="F65" s="184">
        <v>1.1000000000000001</v>
      </c>
      <c r="G65" s="184">
        <v>0.33</v>
      </c>
      <c r="H65" s="184">
        <v>0.33</v>
      </c>
      <c r="I65" s="184">
        <v>0.33</v>
      </c>
      <c r="J65" s="184">
        <v>0.3271</v>
      </c>
      <c r="K65" s="184">
        <v>0.27600000000000002</v>
      </c>
      <c r="L65" s="184">
        <v>0.27600000000000002</v>
      </c>
      <c r="M65" s="184">
        <v>9.1999999999999998E-3</v>
      </c>
      <c r="N65" s="184">
        <v>9.1999999999999998E-3</v>
      </c>
      <c r="P65" s="119">
        <f t="shared" si="0"/>
        <v>0.30300000000000005</v>
      </c>
    </row>
    <row r="66" spans="2:16" x14ac:dyDescent="0.25">
      <c r="B66" s="183">
        <v>2270002015</v>
      </c>
      <c r="C66" s="184">
        <v>25</v>
      </c>
      <c r="D66" s="184">
        <v>50</v>
      </c>
      <c r="E66" s="184">
        <v>0.98</v>
      </c>
      <c r="F66" s="184">
        <v>0.98</v>
      </c>
      <c r="G66" s="184">
        <v>0.42</v>
      </c>
      <c r="H66" s="184">
        <v>0.42</v>
      </c>
      <c r="I66" s="184">
        <v>0.42</v>
      </c>
      <c r="J66" s="184">
        <v>0.41599999999999998</v>
      </c>
      <c r="K66" s="184">
        <v>0.2024</v>
      </c>
      <c r="L66" s="184">
        <v>0.2024</v>
      </c>
      <c r="M66" s="184">
        <v>1.84E-2</v>
      </c>
      <c r="N66" s="184">
        <v>9.1999999999999998E-3</v>
      </c>
      <c r="P66" s="119">
        <f t="shared" si="0"/>
        <v>0.31119999999999998</v>
      </c>
    </row>
    <row r="67" spans="2:16" x14ac:dyDescent="0.25">
      <c r="B67" s="183">
        <v>2270002015</v>
      </c>
      <c r="C67" s="184">
        <v>50</v>
      </c>
      <c r="D67" s="184">
        <v>75</v>
      </c>
      <c r="E67" s="184">
        <v>0.96</v>
      </c>
      <c r="F67" s="184">
        <v>0.89</v>
      </c>
      <c r="G67" s="184">
        <v>0.57999999999999996</v>
      </c>
      <c r="H67" s="184">
        <v>0.28999999999999998</v>
      </c>
      <c r="I67" s="184">
        <v>0.44</v>
      </c>
      <c r="J67" s="184">
        <v>0.44190000000000002</v>
      </c>
      <c r="K67" s="184">
        <v>0.2024</v>
      </c>
      <c r="L67" s="184">
        <v>0.2024</v>
      </c>
      <c r="M67" s="184">
        <v>1.84E-2</v>
      </c>
      <c r="N67" s="184">
        <v>9.1999999999999998E-3</v>
      </c>
      <c r="P67" s="119">
        <f t="shared" si="0"/>
        <v>0.32119999999999999</v>
      </c>
    </row>
    <row r="68" spans="2:16" x14ac:dyDescent="0.25">
      <c r="B68" s="183">
        <v>2270002015</v>
      </c>
      <c r="C68" s="184">
        <v>75</v>
      </c>
      <c r="D68" s="184">
        <v>100</v>
      </c>
      <c r="E68" s="184">
        <v>0.96</v>
      </c>
      <c r="F68" s="184">
        <v>0.89</v>
      </c>
      <c r="G68" s="184">
        <v>0.57999999999999996</v>
      </c>
      <c r="H68" s="184">
        <v>0.28999999999999998</v>
      </c>
      <c r="I68" s="184">
        <v>0.44</v>
      </c>
      <c r="J68" s="184">
        <v>0.44190000000000002</v>
      </c>
      <c r="K68" s="184">
        <v>0.2024</v>
      </c>
      <c r="L68" s="184">
        <v>0.2024</v>
      </c>
      <c r="M68" s="184">
        <v>9.1999999999999998E-3</v>
      </c>
      <c r="N68" s="184">
        <v>9.1999999999999998E-3</v>
      </c>
      <c r="P68" s="119">
        <f t="shared" si="0"/>
        <v>0.32119999999999999</v>
      </c>
    </row>
    <row r="69" spans="2:16" x14ac:dyDescent="0.25">
      <c r="B69" s="183">
        <v>2270002015</v>
      </c>
      <c r="C69" s="184">
        <v>100</v>
      </c>
      <c r="D69" s="184">
        <v>175</v>
      </c>
      <c r="E69" s="184">
        <v>0.96</v>
      </c>
      <c r="F69" s="184">
        <v>0.49</v>
      </c>
      <c r="G69" s="184">
        <v>0.34</v>
      </c>
      <c r="H69" s="184">
        <v>0.22</v>
      </c>
      <c r="I69" s="184">
        <v>0.32</v>
      </c>
      <c r="J69" s="184">
        <v>0.3241</v>
      </c>
      <c r="K69" s="184">
        <v>0.3241</v>
      </c>
      <c r="L69" s="184">
        <v>0.22</v>
      </c>
      <c r="M69" s="184">
        <v>9.1999999999999998E-3</v>
      </c>
      <c r="N69" s="184">
        <v>9.1999999999999998E-3</v>
      </c>
      <c r="P69" s="119">
        <f t="shared" si="0"/>
        <v>0.32205</v>
      </c>
    </row>
    <row r="70" spans="2:16" x14ac:dyDescent="0.25">
      <c r="B70" s="183">
        <v>2270002015</v>
      </c>
      <c r="C70" s="184">
        <v>175</v>
      </c>
      <c r="D70" s="184">
        <v>300</v>
      </c>
      <c r="E70" s="184">
        <v>0.96</v>
      </c>
      <c r="F70" s="184">
        <v>0.49</v>
      </c>
      <c r="G70" s="184">
        <v>0.31</v>
      </c>
      <c r="H70" s="184">
        <v>0.16</v>
      </c>
      <c r="I70" s="184">
        <v>0.22</v>
      </c>
      <c r="J70" s="184">
        <v>0.221</v>
      </c>
      <c r="K70" s="184">
        <v>0.221</v>
      </c>
      <c r="L70" s="184">
        <v>0.15</v>
      </c>
      <c r="M70" s="184">
        <v>9.1999999999999998E-3</v>
      </c>
      <c r="N70" s="184">
        <v>9.1999999999999998E-3</v>
      </c>
      <c r="P70" s="119">
        <f t="shared" si="0"/>
        <v>0.2205</v>
      </c>
    </row>
    <row r="71" spans="2:16" x14ac:dyDescent="0.25">
      <c r="B71" s="183">
        <v>2270002015</v>
      </c>
      <c r="C71" s="184">
        <v>300</v>
      </c>
      <c r="D71" s="184">
        <v>600</v>
      </c>
      <c r="E71" s="184">
        <v>0.96</v>
      </c>
      <c r="F71" s="184">
        <v>0.49</v>
      </c>
      <c r="G71" s="184">
        <v>0.25</v>
      </c>
      <c r="H71" s="184">
        <v>0.16</v>
      </c>
      <c r="I71" s="184">
        <v>0.22</v>
      </c>
      <c r="J71" s="184">
        <v>0.221</v>
      </c>
      <c r="K71" s="184">
        <v>0.221</v>
      </c>
      <c r="L71" s="184">
        <v>0.15</v>
      </c>
      <c r="M71" s="184">
        <v>9.1999999999999998E-3</v>
      </c>
      <c r="N71" s="184">
        <v>9.1999999999999998E-3</v>
      </c>
      <c r="P71" s="119">
        <f t="shared" si="0"/>
        <v>0.2205</v>
      </c>
    </row>
    <row r="72" spans="2:16" x14ac:dyDescent="0.25">
      <c r="B72" s="183">
        <v>2270002015</v>
      </c>
      <c r="C72" s="184">
        <v>600</v>
      </c>
      <c r="D72" s="184">
        <v>750</v>
      </c>
      <c r="E72" s="184">
        <v>0.96</v>
      </c>
      <c r="F72" s="184">
        <v>0.49</v>
      </c>
      <c r="G72" s="184">
        <v>0.27</v>
      </c>
      <c r="H72" s="184">
        <v>0.16</v>
      </c>
      <c r="I72" s="184">
        <v>0.22</v>
      </c>
      <c r="J72" s="184">
        <v>0.221</v>
      </c>
      <c r="K72" s="184">
        <v>0.221</v>
      </c>
      <c r="L72" s="184">
        <v>0.15</v>
      </c>
      <c r="M72" s="184">
        <v>9.1999999999999998E-3</v>
      </c>
      <c r="N72" s="184">
        <v>9.1999999999999998E-3</v>
      </c>
      <c r="P72" s="119">
        <f t="shared" si="0"/>
        <v>0.2205</v>
      </c>
    </row>
    <row r="73" spans="2:16" x14ac:dyDescent="0.25">
      <c r="B73" s="183">
        <v>2270002015</v>
      </c>
      <c r="C73" s="184">
        <v>750</v>
      </c>
      <c r="D73" s="184">
        <v>9999</v>
      </c>
      <c r="E73" s="184">
        <v>0.96</v>
      </c>
      <c r="F73" s="184">
        <v>0.49</v>
      </c>
      <c r="G73" s="184">
        <v>0.24</v>
      </c>
      <c r="H73" s="184">
        <v>0.16</v>
      </c>
      <c r="I73" s="184">
        <v>0.16</v>
      </c>
      <c r="J73" s="184">
        <v>0.1615</v>
      </c>
      <c r="K73" s="184">
        <v>0.1615</v>
      </c>
      <c r="L73" s="184">
        <v>0.13159999999999999</v>
      </c>
      <c r="M73" s="184">
        <v>6.9000000000000006E-2</v>
      </c>
      <c r="N73" s="184">
        <v>2.76E-2</v>
      </c>
      <c r="P73" s="119">
        <f t="shared" si="0"/>
        <v>0.16075</v>
      </c>
    </row>
    <row r="74" spans="2:16" x14ac:dyDescent="0.25">
      <c r="B74" s="183">
        <v>2270002018</v>
      </c>
      <c r="C74" s="184">
        <v>0</v>
      </c>
      <c r="D74" s="184">
        <v>11</v>
      </c>
      <c r="E74" s="184">
        <v>1.23</v>
      </c>
      <c r="F74" s="184">
        <v>1.23</v>
      </c>
      <c r="G74" s="184">
        <v>0.55000000000000004</v>
      </c>
      <c r="H74" s="184">
        <v>0.61</v>
      </c>
      <c r="I74" s="184">
        <v>0.61</v>
      </c>
      <c r="J74" s="184">
        <v>0.61380000000000001</v>
      </c>
      <c r="K74" s="184">
        <v>0.27600000000000002</v>
      </c>
      <c r="L74" s="184">
        <v>0.27600000000000002</v>
      </c>
      <c r="M74" s="184">
        <v>9.1999999999999998E-3</v>
      </c>
      <c r="N74" s="184">
        <v>9.1999999999999998E-3</v>
      </c>
      <c r="P74" s="119">
        <f t="shared" ref="P74:P137" si="1">H74*$G$2+I74*$G$3+K74*$G$4</f>
        <v>0.443</v>
      </c>
    </row>
    <row r="75" spans="2:16" x14ac:dyDescent="0.25">
      <c r="B75" s="183">
        <v>2270002018</v>
      </c>
      <c r="C75" s="184">
        <v>11</v>
      </c>
      <c r="D75" s="184">
        <v>16</v>
      </c>
      <c r="E75" s="184">
        <v>1.1000000000000001</v>
      </c>
      <c r="F75" s="184">
        <v>1.1000000000000001</v>
      </c>
      <c r="G75" s="184">
        <v>0.33</v>
      </c>
      <c r="H75" s="184">
        <v>0.33</v>
      </c>
      <c r="I75" s="184">
        <v>0.33</v>
      </c>
      <c r="J75" s="184">
        <v>0.3271</v>
      </c>
      <c r="K75" s="184">
        <v>0.27600000000000002</v>
      </c>
      <c r="L75" s="184">
        <v>0.27600000000000002</v>
      </c>
      <c r="M75" s="184">
        <v>9.1999999999999998E-3</v>
      </c>
      <c r="N75" s="184">
        <v>9.1999999999999998E-3</v>
      </c>
      <c r="P75" s="119">
        <f t="shared" si="1"/>
        <v>0.30300000000000005</v>
      </c>
    </row>
    <row r="76" spans="2:16" x14ac:dyDescent="0.25">
      <c r="B76" s="183">
        <v>2270002018</v>
      </c>
      <c r="C76" s="184">
        <v>16</v>
      </c>
      <c r="D76" s="184">
        <v>25</v>
      </c>
      <c r="E76" s="184">
        <v>1.1000000000000001</v>
      </c>
      <c r="F76" s="184">
        <v>1.1000000000000001</v>
      </c>
      <c r="G76" s="184">
        <v>0.33</v>
      </c>
      <c r="H76" s="184">
        <v>0.33</v>
      </c>
      <c r="I76" s="184">
        <v>0.33</v>
      </c>
      <c r="J76" s="184">
        <v>0.3271</v>
      </c>
      <c r="K76" s="184">
        <v>0.27600000000000002</v>
      </c>
      <c r="L76" s="184">
        <v>0.27600000000000002</v>
      </c>
      <c r="M76" s="184">
        <v>9.1999999999999998E-3</v>
      </c>
      <c r="N76" s="184">
        <v>9.1999999999999998E-3</v>
      </c>
      <c r="P76" s="119">
        <f t="shared" si="1"/>
        <v>0.30300000000000005</v>
      </c>
    </row>
    <row r="77" spans="2:16" x14ac:dyDescent="0.25">
      <c r="B77" s="183">
        <v>2270002018</v>
      </c>
      <c r="C77" s="184">
        <v>25</v>
      </c>
      <c r="D77" s="184">
        <v>50</v>
      </c>
      <c r="E77" s="184">
        <v>0.98</v>
      </c>
      <c r="F77" s="184">
        <v>0.98</v>
      </c>
      <c r="G77" s="184">
        <v>0.42</v>
      </c>
      <c r="H77" s="184">
        <v>0.42</v>
      </c>
      <c r="I77" s="184">
        <v>0.42</v>
      </c>
      <c r="J77" s="184">
        <v>0.41599999999999998</v>
      </c>
      <c r="K77" s="184">
        <v>0.2024</v>
      </c>
      <c r="L77" s="184">
        <v>0.2024</v>
      </c>
      <c r="M77" s="184">
        <v>1.84E-2</v>
      </c>
      <c r="N77" s="184">
        <v>9.1999999999999998E-3</v>
      </c>
      <c r="P77" s="119">
        <f t="shared" si="1"/>
        <v>0.31119999999999998</v>
      </c>
    </row>
    <row r="78" spans="2:16" x14ac:dyDescent="0.25">
      <c r="B78" s="183">
        <v>2270002018</v>
      </c>
      <c r="C78" s="184">
        <v>50</v>
      </c>
      <c r="D78" s="184">
        <v>75</v>
      </c>
      <c r="E78" s="184">
        <v>0.97</v>
      </c>
      <c r="F78" s="184">
        <v>0.89</v>
      </c>
      <c r="G78" s="184">
        <v>0.57999999999999996</v>
      </c>
      <c r="H78" s="184">
        <v>0.28999999999999998</v>
      </c>
      <c r="I78" s="184">
        <v>0.44</v>
      </c>
      <c r="J78" s="184">
        <v>0.44190000000000002</v>
      </c>
      <c r="K78" s="184">
        <v>0.2024</v>
      </c>
      <c r="L78" s="184">
        <v>0.2024</v>
      </c>
      <c r="M78" s="184">
        <v>1.84E-2</v>
      </c>
      <c r="N78" s="184">
        <v>9.1999999999999998E-3</v>
      </c>
      <c r="P78" s="119">
        <f t="shared" si="1"/>
        <v>0.32119999999999999</v>
      </c>
    </row>
    <row r="79" spans="2:16" x14ac:dyDescent="0.25">
      <c r="B79" s="183">
        <v>2270002018</v>
      </c>
      <c r="C79" s="184">
        <v>75</v>
      </c>
      <c r="D79" s="184">
        <v>100</v>
      </c>
      <c r="E79" s="184">
        <v>0.97</v>
      </c>
      <c r="F79" s="184">
        <v>0.89</v>
      </c>
      <c r="G79" s="184">
        <v>0.57999999999999996</v>
      </c>
      <c r="H79" s="184">
        <v>0.28999999999999998</v>
      </c>
      <c r="I79" s="184">
        <v>0.44</v>
      </c>
      <c r="J79" s="184">
        <v>0.44190000000000002</v>
      </c>
      <c r="K79" s="184">
        <v>0.2024</v>
      </c>
      <c r="L79" s="184">
        <v>0.2024</v>
      </c>
      <c r="M79" s="184">
        <v>9.1999999999999998E-3</v>
      </c>
      <c r="N79" s="184">
        <v>9.1999999999999998E-3</v>
      </c>
      <c r="P79" s="119">
        <f t="shared" si="1"/>
        <v>0.32119999999999999</v>
      </c>
    </row>
    <row r="80" spans="2:16" x14ac:dyDescent="0.25">
      <c r="B80" s="183">
        <v>2270002018</v>
      </c>
      <c r="C80" s="184">
        <v>100</v>
      </c>
      <c r="D80" s="184">
        <v>175</v>
      </c>
      <c r="E80" s="184">
        <v>0.97</v>
      </c>
      <c r="F80" s="184">
        <v>0.49</v>
      </c>
      <c r="G80" s="184">
        <v>0.34</v>
      </c>
      <c r="H80" s="184">
        <v>0.22</v>
      </c>
      <c r="I80" s="184">
        <v>0.32</v>
      </c>
      <c r="J80" s="184">
        <v>0.3241</v>
      </c>
      <c r="K80" s="184">
        <v>0.3241</v>
      </c>
      <c r="L80" s="184">
        <v>0.22</v>
      </c>
      <c r="M80" s="184">
        <v>9.1999999999999998E-3</v>
      </c>
      <c r="N80" s="184">
        <v>9.1999999999999998E-3</v>
      </c>
      <c r="P80" s="119">
        <f t="shared" si="1"/>
        <v>0.32205</v>
      </c>
    </row>
    <row r="81" spans="2:16" x14ac:dyDescent="0.25">
      <c r="B81" s="183">
        <v>2270002018</v>
      </c>
      <c r="C81" s="184">
        <v>175</v>
      </c>
      <c r="D81" s="184">
        <v>300</v>
      </c>
      <c r="E81" s="184">
        <v>0.97</v>
      </c>
      <c r="F81" s="184">
        <v>0.49</v>
      </c>
      <c r="G81" s="184">
        <v>0.31</v>
      </c>
      <c r="H81" s="184">
        <v>0.16</v>
      </c>
      <c r="I81" s="184">
        <v>0.22</v>
      </c>
      <c r="J81" s="184">
        <v>0.221</v>
      </c>
      <c r="K81" s="184">
        <v>0.221</v>
      </c>
      <c r="L81" s="184">
        <v>0.15</v>
      </c>
      <c r="M81" s="184">
        <v>9.1999999999999998E-3</v>
      </c>
      <c r="N81" s="184">
        <v>9.1999999999999998E-3</v>
      </c>
      <c r="P81" s="119">
        <f t="shared" si="1"/>
        <v>0.2205</v>
      </c>
    </row>
    <row r="82" spans="2:16" x14ac:dyDescent="0.25">
      <c r="B82" s="183">
        <v>2270002018</v>
      </c>
      <c r="C82" s="184">
        <v>300</v>
      </c>
      <c r="D82" s="184">
        <v>600</v>
      </c>
      <c r="E82" s="184">
        <v>0.97</v>
      </c>
      <c r="F82" s="184">
        <v>0.49</v>
      </c>
      <c r="G82" s="184">
        <v>0.25</v>
      </c>
      <c r="H82" s="184">
        <v>0.16</v>
      </c>
      <c r="I82" s="184">
        <v>0.22</v>
      </c>
      <c r="J82" s="184">
        <v>0.221</v>
      </c>
      <c r="K82" s="184">
        <v>0.221</v>
      </c>
      <c r="L82" s="184">
        <v>0.15</v>
      </c>
      <c r="M82" s="184">
        <v>9.1999999999999998E-3</v>
      </c>
      <c r="N82" s="184">
        <v>9.1999999999999998E-3</v>
      </c>
      <c r="P82" s="119">
        <f t="shared" si="1"/>
        <v>0.2205</v>
      </c>
    </row>
    <row r="83" spans="2:16" x14ac:dyDescent="0.25">
      <c r="B83" s="183">
        <v>2270002018</v>
      </c>
      <c r="C83" s="184">
        <v>600</v>
      </c>
      <c r="D83" s="184">
        <v>750</v>
      </c>
      <c r="E83" s="184">
        <v>0.97</v>
      </c>
      <c r="F83" s="184">
        <v>0.49</v>
      </c>
      <c r="G83" s="184">
        <v>0.27</v>
      </c>
      <c r="H83" s="184">
        <v>0.16</v>
      </c>
      <c r="I83" s="184">
        <v>0.22</v>
      </c>
      <c r="J83" s="184">
        <v>0.221</v>
      </c>
      <c r="K83" s="184">
        <v>0.221</v>
      </c>
      <c r="L83" s="184">
        <v>0.15</v>
      </c>
      <c r="M83" s="184">
        <v>9.1999999999999998E-3</v>
      </c>
      <c r="N83" s="184">
        <v>9.1999999999999998E-3</v>
      </c>
      <c r="P83" s="119">
        <f t="shared" si="1"/>
        <v>0.2205</v>
      </c>
    </row>
    <row r="84" spans="2:16" x14ac:dyDescent="0.25">
      <c r="B84" s="183">
        <v>2270002018</v>
      </c>
      <c r="C84" s="184">
        <v>750</v>
      </c>
      <c r="D84" s="184">
        <v>9999</v>
      </c>
      <c r="E84" s="184">
        <v>0.97</v>
      </c>
      <c r="F84" s="184">
        <v>0.49</v>
      </c>
      <c r="G84" s="184">
        <v>0.24</v>
      </c>
      <c r="H84" s="184">
        <v>0.16</v>
      </c>
      <c r="I84" s="184">
        <v>0.16</v>
      </c>
      <c r="J84" s="184">
        <v>0.1615</v>
      </c>
      <c r="K84" s="184">
        <v>0.1615</v>
      </c>
      <c r="L84" s="184">
        <v>0.13159999999999999</v>
      </c>
      <c r="M84" s="184">
        <v>6.9000000000000006E-2</v>
      </c>
      <c r="N84" s="184">
        <v>2.76E-2</v>
      </c>
      <c r="P84" s="119">
        <f t="shared" si="1"/>
        <v>0.16075</v>
      </c>
    </row>
    <row r="85" spans="2:16" x14ac:dyDescent="0.25">
      <c r="B85" s="183">
        <v>2270002021</v>
      </c>
      <c r="C85" s="184">
        <v>0</v>
      </c>
      <c r="D85" s="184">
        <v>11</v>
      </c>
      <c r="E85" s="184">
        <v>1.23</v>
      </c>
      <c r="F85" s="184">
        <v>1.23</v>
      </c>
      <c r="G85" s="184">
        <v>0.55000000000000004</v>
      </c>
      <c r="H85" s="184">
        <v>0.61</v>
      </c>
      <c r="I85" s="184">
        <v>0.61</v>
      </c>
      <c r="J85" s="184">
        <v>0.61380000000000001</v>
      </c>
      <c r="K85" s="184">
        <v>0.27600000000000002</v>
      </c>
      <c r="L85" s="184">
        <v>0.27600000000000002</v>
      </c>
      <c r="M85" s="184">
        <v>9.1999999999999998E-3</v>
      </c>
      <c r="N85" s="184">
        <v>9.1999999999999998E-3</v>
      </c>
      <c r="P85" s="119">
        <f t="shared" si="1"/>
        <v>0.443</v>
      </c>
    </row>
    <row r="86" spans="2:16" x14ac:dyDescent="0.25">
      <c r="B86" s="183">
        <v>2270002021</v>
      </c>
      <c r="C86" s="184">
        <v>11</v>
      </c>
      <c r="D86" s="184">
        <v>16</v>
      </c>
      <c r="E86" s="184">
        <v>1.1000000000000001</v>
      </c>
      <c r="F86" s="184">
        <v>1.1000000000000001</v>
      </c>
      <c r="G86" s="184">
        <v>0.33</v>
      </c>
      <c r="H86" s="184">
        <v>0.33</v>
      </c>
      <c r="I86" s="184">
        <v>0.33</v>
      </c>
      <c r="J86" s="184">
        <v>0.3271</v>
      </c>
      <c r="K86" s="184">
        <v>0.27600000000000002</v>
      </c>
      <c r="L86" s="184">
        <v>0.27600000000000002</v>
      </c>
      <c r="M86" s="184">
        <v>9.1999999999999998E-3</v>
      </c>
      <c r="N86" s="184">
        <v>9.1999999999999998E-3</v>
      </c>
      <c r="P86" s="119">
        <f t="shared" si="1"/>
        <v>0.30300000000000005</v>
      </c>
    </row>
    <row r="87" spans="2:16" x14ac:dyDescent="0.25">
      <c r="B87" s="183">
        <v>2270002021</v>
      </c>
      <c r="C87" s="184">
        <v>16</v>
      </c>
      <c r="D87" s="184">
        <v>25</v>
      </c>
      <c r="E87" s="184">
        <v>1.1000000000000001</v>
      </c>
      <c r="F87" s="184">
        <v>1.1000000000000001</v>
      </c>
      <c r="G87" s="184">
        <v>0.33</v>
      </c>
      <c r="H87" s="184">
        <v>0.33</v>
      </c>
      <c r="I87" s="184">
        <v>0.33</v>
      </c>
      <c r="J87" s="184">
        <v>0.3271</v>
      </c>
      <c r="K87" s="184">
        <v>0.27600000000000002</v>
      </c>
      <c r="L87" s="184">
        <v>0.27600000000000002</v>
      </c>
      <c r="M87" s="184">
        <v>9.1999999999999998E-3</v>
      </c>
      <c r="N87" s="184">
        <v>9.1999999999999998E-3</v>
      </c>
      <c r="P87" s="119">
        <f t="shared" si="1"/>
        <v>0.30300000000000005</v>
      </c>
    </row>
    <row r="88" spans="2:16" x14ac:dyDescent="0.25">
      <c r="B88" s="183">
        <v>2270002021</v>
      </c>
      <c r="C88" s="184">
        <v>25</v>
      </c>
      <c r="D88" s="184">
        <v>50</v>
      </c>
      <c r="E88" s="184">
        <v>0.98</v>
      </c>
      <c r="F88" s="184">
        <v>0.98</v>
      </c>
      <c r="G88" s="184">
        <v>0.42</v>
      </c>
      <c r="H88" s="184">
        <v>0.42</v>
      </c>
      <c r="I88" s="184">
        <v>0.42</v>
      </c>
      <c r="J88" s="184">
        <v>0.41599999999999998</v>
      </c>
      <c r="K88" s="184">
        <v>0.2024</v>
      </c>
      <c r="L88" s="184">
        <v>0.2024</v>
      </c>
      <c r="M88" s="184">
        <v>1.84E-2</v>
      </c>
      <c r="N88" s="184">
        <v>9.1999999999999998E-3</v>
      </c>
      <c r="P88" s="119">
        <f t="shared" si="1"/>
        <v>0.31119999999999998</v>
      </c>
    </row>
    <row r="89" spans="2:16" x14ac:dyDescent="0.25">
      <c r="B89" s="183">
        <v>2270002021</v>
      </c>
      <c r="C89" s="184">
        <v>50</v>
      </c>
      <c r="D89" s="184">
        <v>75</v>
      </c>
      <c r="E89" s="184">
        <v>1.1000000000000001</v>
      </c>
      <c r="F89" s="184">
        <v>0.89</v>
      </c>
      <c r="G89" s="184">
        <v>0.57999999999999996</v>
      </c>
      <c r="H89" s="184">
        <v>0.28999999999999998</v>
      </c>
      <c r="I89" s="184">
        <v>0.44</v>
      </c>
      <c r="J89" s="184">
        <v>0.44190000000000002</v>
      </c>
      <c r="K89" s="184">
        <v>0.2024</v>
      </c>
      <c r="L89" s="184">
        <v>0.2024</v>
      </c>
      <c r="M89" s="184">
        <v>1.84E-2</v>
      </c>
      <c r="N89" s="184">
        <v>9.1999999999999998E-3</v>
      </c>
      <c r="P89" s="119">
        <f t="shared" si="1"/>
        <v>0.32119999999999999</v>
      </c>
    </row>
    <row r="90" spans="2:16" x14ac:dyDescent="0.25">
      <c r="B90" s="183">
        <v>2270002021</v>
      </c>
      <c r="C90" s="184">
        <v>75</v>
      </c>
      <c r="D90" s="184">
        <v>100</v>
      </c>
      <c r="E90" s="184">
        <v>1.1000000000000001</v>
      </c>
      <c r="F90" s="184">
        <v>0.89</v>
      </c>
      <c r="G90" s="184">
        <v>0.57999999999999996</v>
      </c>
      <c r="H90" s="184">
        <v>0.28999999999999998</v>
      </c>
      <c r="I90" s="184">
        <v>0.44</v>
      </c>
      <c r="J90" s="184">
        <v>0.44190000000000002</v>
      </c>
      <c r="K90" s="184">
        <v>0.2024</v>
      </c>
      <c r="L90" s="184">
        <v>0.2024</v>
      </c>
      <c r="M90" s="184">
        <v>9.1999999999999998E-3</v>
      </c>
      <c r="N90" s="184">
        <v>9.1999999999999998E-3</v>
      </c>
      <c r="P90" s="119">
        <f t="shared" si="1"/>
        <v>0.32119999999999999</v>
      </c>
    </row>
    <row r="91" spans="2:16" x14ac:dyDescent="0.25">
      <c r="B91" s="183">
        <v>2270002021</v>
      </c>
      <c r="C91" s="184">
        <v>100</v>
      </c>
      <c r="D91" s="184">
        <v>175</v>
      </c>
      <c r="E91" s="184">
        <v>1.1000000000000001</v>
      </c>
      <c r="F91" s="184">
        <v>0.49</v>
      </c>
      <c r="G91" s="184">
        <v>0.34</v>
      </c>
      <c r="H91" s="184">
        <v>0.22</v>
      </c>
      <c r="I91" s="184">
        <v>0.32</v>
      </c>
      <c r="J91" s="184">
        <v>0.3241</v>
      </c>
      <c r="K91" s="184">
        <v>0.3241</v>
      </c>
      <c r="L91" s="184">
        <v>0.22</v>
      </c>
      <c r="M91" s="184">
        <v>9.1999999999999998E-3</v>
      </c>
      <c r="N91" s="184">
        <v>9.1999999999999998E-3</v>
      </c>
      <c r="P91" s="119">
        <f t="shared" si="1"/>
        <v>0.32205</v>
      </c>
    </row>
    <row r="92" spans="2:16" x14ac:dyDescent="0.25">
      <c r="B92" s="183">
        <v>2270002021</v>
      </c>
      <c r="C92" s="184">
        <v>175</v>
      </c>
      <c r="D92" s="184">
        <v>300</v>
      </c>
      <c r="E92" s="184">
        <v>1.1000000000000001</v>
      </c>
      <c r="F92" s="184">
        <v>0.49</v>
      </c>
      <c r="G92" s="184">
        <v>0.31</v>
      </c>
      <c r="H92" s="184">
        <v>0.16</v>
      </c>
      <c r="I92" s="184">
        <v>0.22</v>
      </c>
      <c r="J92" s="184">
        <v>0.221</v>
      </c>
      <c r="K92" s="184">
        <v>0.221</v>
      </c>
      <c r="L92" s="184">
        <v>0.15</v>
      </c>
      <c r="M92" s="184">
        <v>9.1999999999999998E-3</v>
      </c>
      <c r="N92" s="184">
        <v>9.1999999999999998E-3</v>
      </c>
      <c r="P92" s="119">
        <f t="shared" si="1"/>
        <v>0.2205</v>
      </c>
    </row>
    <row r="93" spans="2:16" x14ac:dyDescent="0.25">
      <c r="B93" s="183">
        <v>2270002021</v>
      </c>
      <c r="C93" s="184">
        <v>300</v>
      </c>
      <c r="D93" s="184">
        <v>600</v>
      </c>
      <c r="E93" s="184">
        <v>1.1000000000000001</v>
      </c>
      <c r="F93" s="184">
        <v>0.49</v>
      </c>
      <c r="G93" s="184">
        <v>0.25</v>
      </c>
      <c r="H93" s="184">
        <v>0.16</v>
      </c>
      <c r="I93" s="184">
        <v>0.22</v>
      </c>
      <c r="J93" s="184">
        <v>0.221</v>
      </c>
      <c r="K93" s="184">
        <v>0.221</v>
      </c>
      <c r="L93" s="184">
        <v>0.15</v>
      </c>
      <c r="M93" s="184">
        <v>9.1999999999999998E-3</v>
      </c>
      <c r="N93" s="184">
        <v>9.1999999999999998E-3</v>
      </c>
      <c r="P93" s="119">
        <f t="shared" si="1"/>
        <v>0.2205</v>
      </c>
    </row>
    <row r="94" spans="2:16" x14ac:dyDescent="0.25">
      <c r="B94" s="183">
        <v>2270002021</v>
      </c>
      <c r="C94" s="184">
        <v>600</v>
      </c>
      <c r="D94" s="184">
        <v>750</v>
      </c>
      <c r="E94" s="184">
        <v>1.1000000000000001</v>
      </c>
      <c r="F94" s="184">
        <v>0.49</v>
      </c>
      <c r="G94" s="184">
        <v>0.27</v>
      </c>
      <c r="H94" s="184">
        <v>0.16</v>
      </c>
      <c r="I94" s="184">
        <v>0.22</v>
      </c>
      <c r="J94" s="184">
        <v>0.221</v>
      </c>
      <c r="K94" s="184">
        <v>0.221</v>
      </c>
      <c r="L94" s="184">
        <v>0.15</v>
      </c>
      <c r="M94" s="184">
        <v>9.1999999999999998E-3</v>
      </c>
      <c r="N94" s="184">
        <v>9.1999999999999998E-3</v>
      </c>
      <c r="P94" s="119">
        <f t="shared" si="1"/>
        <v>0.2205</v>
      </c>
    </row>
    <row r="95" spans="2:16" x14ac:dyDescent="0.25">
      <c r="B95" s="183">
        <v>2270002021</v>
      </c>
      <c r="C95" s="184">
        <v>750</v>
      </c>
      <c r="D95" s="184">
        <v>9999</v>
      </c>
      <c r="E95" s="184">
        <v>1.1000000000000001</v>
      </c>
      <c r="F95" s="184">
        <v>0.49</v>
      </c>
      <c r="G95" s="184">
        <v>0.24</v>
      </c>
      <c r="H95" s="184">
        <v>0.16</v>
      </c>
      <c r="I95" s="184">
        <v>0.16</v>
      </c>
      <c r="J95" s="184">
        <v>0.1615</v>
      </c>
      <c r="K95" s="184">
        <v>0.1615</v>
      </c>
      <c r="L95" s="184">
        <v>0.13159999999999999</v>
      </c>
      <c r="M95" s="184">
        <v>6.9000000000000006E-2</v>
      </c>
      <c r="N95" s="184">
        <v>2.76E-2</v>
      </c>
      <c r="P95" s="119">
        <f t="shared" si="1"/>
        <v>0.16075</v>
      </c>
    </row>
    <row r="96" spans="2:16" x14ac:dyDescent="0.25">
      <c r="B96" s="183">
        <v>2270002024</v>
      </c>
      <c r="C96" s="184">
        <v>0</v>
      </c>
      <c r="D96" s="184">
        <v>11</v>
      </c>
      <c r="E96" s="184">
        <v>1.23</v>
      </c>
      <c r="F96" s="184">
        <v>1.23</v>
      </c>
      <c r="G96" s="184">
        <v>0.55000000000000004</v>
      </c>
      <c r="H96" s="184">
        <v>0.61</v>
      </c>
      <c r="I96" s="184">
        <v>0.61</v>
      </c>
      <c r="J96" s="184">
        <v>0.61380000000000001</v>
      </c>
      <c r="K96" s="184">
        <v>0.27600000000000002</v>
      </c>
      <c r="L96" s="184">
        <v>0.27600000000000002</v>
      </c>
      <c r="M96" s="184">
        <v>9.1999999999999998E-3</v>
      </c>
      <c r="N96" s="184">
        <v>9.1999999999999998E-3</v>
      </c>
      <c r="P96" s="119">
        <f t="shared" si="1"/>
        <v>0.443</v>
      </c>
    </row>
    <row r="97" spans="2:16" x14ac:dyDescent="0.25">
      <c r="B97" s="183">
        <v>2270002024</v>
      </c>
      <c r="C97" s="184">
        <v>11</v>
      </c>
      <c r="D97" s="184">
        <v>16</v>
      </c>
      <c r="E97" s="184">
        <v>1.1000000000000001</v>
      </c>
      <c r="F97" s="184">
        <v>1.1000000000000001</v>
      </c>
      <c r="G97" s="184">
        <v>0.33</v>
      </c>
      <c r="H97" s="184">
        <v>0.33</v>
      </c>
      <c r="I97" s="184">
        <v>0.33</v>
      </c>
      <c r="J97" s="184">
        <v>0.3271</v>
      </c>
      <c r="K97" s="184">
        <v>0.27600000000000002</v>
      </c>
      <c r="L97" s="184">
        <v>0.27600000000000002</v>
      </c>
      <c r="M97" s="184">
        <v>9.1999999999999998E-3</v>
      </c>
      <c r="N97" s="184">
        <v>9.1999999999999998E-3</v>
      </c>
      <c r="P97" s="119">
        <f t="shared" si="1"/>
        <v>0.30300000000000005</v>
      </c>
    </row>
    <row r="98" spans="2:16" x14ac:dyDescent="0.25">
      <c r="B98" s="183">
        <v>2270002024</v>
      </c>
      <c r="C98" s="184">
        <v>16</v>
      </c>
      <c r="D98" s="184">
        <v>25</v>
      </c>
      <c r="E98" s="184">
        <v>1.1000000000000001</v>
      </c>
      <c r="F98" s="184">
        <v>1.1000000000000001</v>
      </c>
      <c r="G98" s="184">
        <v>0.33</v>
      </c>
      <c r="H98" s="184">
        <v>0.33</v>
      </c>
      <c r="I98" s="184">
        <v>0.33</v>
      </c>
      <c r="J98" s="184">
        <v>0.3271</v>
      </c>
      <c r="K98" s="184">
        <v>0.27600000000000002</v>
      </c>
      <c r="L98" s="184">
        <v>0.27600000000000002</v>
      </c>
      <c r="M98" s="184">
        <v>9.1999999999999998E-3</v>
      </c>
      <c r="N98" s="184">
        <v>9.1999999999999998E-3</v>
      </c>
      <c r="P98" s="119">
        <f t="shared" si="1"/>
        <v>0.30300000000000005</v>
      </c>
    </row>
    <row r="99" spans="2:16" x14ac:dyDescent="0.25">
      <c r="B99" s="183">
        <v>2270002024</v>
      </c>
      <c r="C99" s="184">
        <v>25</v>
      </c>
      <c r="D99" s="184">
        <v>50</v>
      </c>
      <c r="E99" s="184">
        <v>0.98</v>
      </c>
      <c r="F99" s="184">
        <v>0.98</v>
      </c>
      <c r="G99" s="184">
        <v>0.42</v>
      </c>
      <c r="H99" s="184">
        <v>0.42</v>
      </c>
      <c r="I99" s="184">
        <v>0.42</v>
      </c>
      <c r="J99" s="184">
        <v>0.41599999999999998</v>
      </c>
      <c r="K99" s="184">
        <v>0.2024</v>
      </c>
      <c r="L99" s="184">
        <v>0.2024</v>
      </c>
      <c r="M99" s="184">
        <v>1.84E-2</v>
      </c>
      <c r="N99" s="184">
        <v>9.1999999999999998E-3</v>
      </c>
      <c r="P99" s="119">
        <f t="shared" si="1"/>
        <v>0.31119999999999998</v>
      </c>
    </row>
    <row r="100" spans="2:16" x14ac:dyDescent="0.25">
      <c r="B100" s="183">
        <v>2270002024</v>
      </c>
      <c r="C100" s="184">
        <v>50</v>
      </c>
      <c r="D100" s="184">
        <v>75</v>
      </c>
      <c r="E100" s="184">
        <v>1.1000000000000001</v>
      </c>
      <c r="F100" s="184">
        <v>0.89</v>
      </c>
      <c r="G100" s="184">
        <v>0.57999999999999996</v>
      </c>
      <c r="H100" s="184">
        <v>0.28999999999999998</v>
      </c>
      <c r="I100" s="184">
        <v>0.44</v>
      </c>
      <c r="J100" s="184">
        <v>0.44190000000000002</v>
      </c>
      <c r="K100" s="184">
        <v>0.2024</v>
      </c>
      <c r="L100" s="184">
        <v>0.2024</v>
      </c>
      <c r="M100" s="184">
        <v>1.84E-2</v>
      </c>
      <c r="N100" s="184">
        <v>9.1999999999999998E-3</v>
      </c>
      <c r="P100" s="119">
        <f t="shared" si="1"/>
        <v>0.32119999999999999</v>
      </c>
    </row>
    <row r="101" spans="2:16" x14ac:dyDescent="0.25">
      <c r="B101" s="183">
        <v>2270002024</v>
      </c>
      <c r="C101" s="184">
        <v>75</v>
      </c>
      <c r="D101" s="184">
        <v>100</v>
      </c>
      <c r="E101" s="184">
        <v>1.1000000000000001</v>
      </c>
      <c r="F101" s="184">
        <v>0.89</v>
      </c>
      <c r="G101" s="184">
        <v>0.57999999999999996</v>
      </c>
      <c r="H101" s="184">
        <v>0.28999999999999998</v>
      </c>
      <c r="I101" s="184">
        <v>0.44</v>
      </c>
      <c r="J101" s="184">
        <v>0.44190000000000002</v>
      </c>
      <c r="K101" s="184">
        <v>0.2024</v>
      </c>
      <c r="L101" s="184">
        <v>0.2024</v>
      </c>
      <c r="M101" s="184">
        <v>9.1999999999999998E-3</v>
      </c>
      <c r="N101" s="184">
        <v>9.1999999999999998E-3</v>
      </c>
      <c r="P101" s="119">
        <f t="shared" si="1"/>
        <v>0.32119999999999999</v>
      </c>
    </row>
    <row r="102" spans="2:16" x14ac:dyDescent="0.25">
      <c r="B102" s="183">
        <v>2270002024</v>
      </c>
      <c r="C102" s="184">
        <v>100</v>
      </c>
      <c r="D102" s="184">
        <v>175</v>
      </c>
      <c r="E102" s="184">
        <v>1.1000000000000001</v>
      </c>
      <c r="F102" s="184">
        <v>0.49</v>
      </c>
      <c r="G102" s="184">
        <v>0.34</v>
      </c>
      <c r="H102" s="184">
        <v>0.22</v>
      </c>
      <c r="I102" s="184">
        <v>0.32</v>
      </c>
      <c r="J102" s="184">
        <v>0.3241</v>
      </c>
      <c r="K102" s="184">
        <v>0.3241</v>
      </c>
      <c r="L102" s="184">
        <v>0.22</v>
      </c>
      <c r="M102" s="184">
        <v>9.1999999999999998E-3</v>
      </c>
      <c r="N102" s="184">
        <v>9.1999999999999998E-3</v>
      </c>
      <c r="P102" s="119">
        <f t="shared" si="1"/>
        <v>0.32205</v>
      </c>
    </row>
    <row r="103" spans="2:16" x14ac:dyDescent="0.25">
      <c r="B103" s="183">
        <v>2270002024</v>
      </c>
      <c r="C103" s="184">
        <v>175</v>
      </c>
      <c r="D103" s="184">
        <v>300</v>
      </c>
      <c r="E103" s="184">
        <v>1.1000000000000001</v>
      </c>
      <c r="F103" s="184">
        <v>0.49</v>
      </c>
      <c r="G103" s="184">
        <v>0.31</v>
      </c>
      <c r="H103" s="184">
        <v>0.16</v>
      </c>
      <c r="I103" s="184">
        <v>0.22</v>
      </c>
      <c r="J103" s="184">
        <v>0.221</v>
      </c>
      <c r="K103" s="184">
        <v>0.221</v>
      </c>
      <c r="L103" s="184">
        <v>0.15</v>
      </c>
      <c r="M103" s="184">
        <v>9.1999999999999998E-3</v>
      </c>
      <c r="N103" s="184">
        <v>9.1999999999999998E-3</v>
      </c>
      <c r="P103" s="119">
        <f t="shared" si="1"/>
        <v>0.2205</v>
      </c>
    </row>
    <row r="104" spans="2:16" x14ac:dyDescent="0.25">
      <c r="B104" s="183">
        <v>2270002024</v>
      </c>
      <c r="C104" s="184">
        <v>300</v>
      </c>
      <c r="D104" s="184">
        <v>600</v>
      </c>
      <c r="E104" s="184">
        <v>1.1000000000000001</v>
      </c>
      <c r="F104" s="184">
        <v>0.49</v>
      </c>
      <c r="G104" s="184">
        <v>0.25</v>
      </c>
      <c r="H104" s="184">
        <v>0.16</v>
      </c>
      <c r="I104" s="184">
        <v>0.22</v>
      </c>
      <c r="J104" s="184">
        <v>0.221</v>
      </c>
      <c r="K104" s="184">
        <v>0.221</v>
      </c>
      <c r="L104" s="184">
        <v>0.15</v>
      </c>
      <c r="M104" s="184">
        <v>9.1999999999999998E-3</v>
      </c>
      <c r="N104" s="184">
        <v>9.1999999999999998E-3</v>
      </c>
      <c r="P104" s="119">
        <f t="shared" si="1"/>
        <v>0.2205</v>
      </c>
    </row>
    <row r="105" spans="2:16" x14ac:dyDescent="0.25">
      <c r="B105" s="183">
        <v>2270002024</v>
      </c>
      <c r="C105" s="184">
        <v>600</v>
      </c>
      <c r="D105" s="184">
        <v>750</v>
      </c>
      <c r="E105" s="184">
        <v>1.1000000000000001</v>
      </c>
      <c r="F105" s="184">
        <v>0.49</v>
      </c>
      <c r="G105" s="184">
        <v>0.27</v>
      </c>
      <c r="H105" s="184">
        <v>0.16</v>
      </c>
      <c r="I105" s="184">
        <v>0.22</v>
      </c>
      <c r="J105" s="184">
        <v>0.221</v>
      </c>
      <c r="K105" s="184">
        <v>0.221</v>
      </c>
      <c r="L105" s="184">
        <v>0.15</v>
      </c>
      <c r="M105" s="184">
        <v>9.1999999999999998E-3</v>
      </c>
      <c r="N105" s="184">
        <v>9.1999999999999998E-3</v>
      </c>
      <c r="P105" s="119">
        <f t="shared" si="1"/>
        <v>0.2205</v>
      </c>
    </row>
    <row r="106" spans="2:16" x14ac:dyDescent="0.25">
      <c r="B106" s="183">
        <v>2270002024</v>
      </c>
      <c r="C106" s="184">
        <v>750</v>
      </c>
      <c r="D106" s="184">
        <v>9999</v>
      </c>
      <c r="E106" s="184">
        <v>1.1000000000000001</v>
      </c>
      <c r="F106" s="184">
        <v>0.49</v>
      </c>
      <c r="G106" s="184">
        <v>0.24</v>
      </c>
      <c r="H106" s="184">
        <v>0.16</v>
      </c>
      <c r="I106" s="184">
        <v>0.16</v>
      </c>
      <c r="J106" s="184">
        <v>0.1615</v>
      </c>
      <c r="K106" s="184">
        <v>0.1615</v>
      </c>
      <c r="L106" s="184">
        <v>0.13159999999999999</v>
      </c>
      <c r="M106" s="184">
        <v>6.9000000000000006E-2</v>
      </c>
      <c r="N106" s="184">
        <v>2.76E-2</v>
      </c>
      <c r="P106" s="119">
        <f t="shared" si="1"/>
        <v>0.16075</v>
      </c>
    </row>
    <row r="107" spans="2:16" x14ac:dyDescent="0.25">
      <c r="B107" s="183">
        <v>2270002027</v>
      </c>
      <c r="C107" s="184">
        <v>0</v>
      </c>
      <c r="D107" s="184">
        <v>11</v>
      </c>
      <c r="E107" s="184">
        <v>1</v>
      </c>
      <c r="F107" s="184">
        <v>1</v>
      </c>
      <c r="G107" s="184">
        <v>0.45</v>
      </c>
      <c r="H107" s="184">
        <v>0.5</v>
      </c>
      <c r="I107" s="184">
        <v>0.5</v>
      </c>
      <c r="J107" s="184">
        <v>0.5</v>
      </c>
      <c r="K107" s="184">
        <v>0.27600000000000002</v>
      </c>
      <c r="L107" s="184">
        <v>0.27600000000000002</v>
      </c>
      <c r="M107" s="184">
        <v>9.1999999999999998E-3</v>
      </c>
      <c r="N107" s="184">
        <v>9.1999999999999998E-3</v>
      </c>
      <c r="P107" s="119">
        <f t="shared" si="1"/>
        <v>0.38800000000000001</v>
      </c>
    </row>
    <row r="108" spans="2:16" x14ac:dyDescent="0.25">
      <c r="B108" s="183">
        <v>2270002027</v>
      </c>
      <c r="C108" s="184">
        <v>11</v>
      </c>
      <c r="D108" s="184">
        <v>16</v>
      </c>
      <c r="E108" s="184">
        <v>0.9</v>
      </c>
      <c r="F108" s="184">
        <v>0.9</v>
      </c>
      <c r="G108" s="184">
        <v>0.27</v>
      </c>
      <c r="H108" s="184">
        <v>0.27</v>
      </c>
      <c r="I108" s="184">
        <v>0.27</v>
      </c>
      <c r="J108" s="184">
        <v>0.26650000000000001</v>
      </c>
      <c r="K108" s="184">
        <v>0.27600000000000002</v>
      </c>
      <c r="L108" s="184">
        <v>0.27600000000000002</v>
      </c>
      <c r="M108" s="184">
        <v>9.1999999999999998E-3</v>
      </c>
      <c r="N108" s="184">
        <v>9.1999999999999998E-3</v>
      </c>
      <c r="P108" s="119">
        <f t="shared" si="1"/>
        <v>0.27300000000000002</v>
      </c>
    </row>
    <row r="109" spans="2:16" x14ac:dyDescent="0.25">
      <c r="B109" s="183">
        <v>2270002027</v>
      </c>
      <c r="C109" s="184">
        <v>16</v>
      </c>
      <c r="D109" s="184">
        <v>25</v>
      </c>
      <c r="E109" s="184">
        <v>0.9</v>
      </c>
      <c r="F109" s="184">
        <v>0.9</v>
      </c>
      <c r="G109" s="184">
        <v>0.27</v>
      </c>
      <c r="H109" s="184">
        <v>0.27</v>
      </c>
      <c r="I109" s="184">
        <v>0.27</v>
      </c>
      <c r="J109" s="184">
        <v>0.26650000000000001</v>
      </c>
      <c r="K109" s="184">
        <v>0.27600000000000002</v>
      </c>
      <c r="L109" s="184">
        <v>0.27600000000000002</v>
      </c>
      <c r="M109" s="184">
        <v>9.1999999999999998E-3</v>
      </c>
      <c r="N109" s="184">
        <v>9.1999999999999998E-3</v>
      </c>
      <c r="P109" s="119">
        <f t="shared" si="1"/>
        <v>0.27300000000000002</v>
      </c>
    </row>
    <row r="110" spans="2:16" x14ac:dyDescent="0.25">
      <c r="B110" s="183">
        <v>2270002027</v>
      </c>
      <c r="C110" s="184">
        <v>25</v>
      </c>
      <c r="D110" s="184">
        <v>50</v>
      </c>
      <c r="E110" s="184">
        <v>0.8</v>
      </c>
      <c r="F110" s="184">
        <v>0.8</v>
      </c>
      <c r="G110" s="184">
        <v>0.34</v>
      </c>
      <c r="H110" s="184">
        <v>0.34</v>
      </c>
      <c r="I110" s="184">
        <v>0.34</v>
      </c>
      <c r="J110" s="184">
        <v>0.33889999999999998</v>
      </c>
      <c r="K110" s="184">
        <v>0.2024</v>
      </c>
      <c r="L110" s="184">
        <v>0.2024</v>
      </c>
      <c r="M110" s="184">
        <v>1.84E-2</v>
      </c>
      <c r="N110" s="184">
        <v>9.1999999999999998E-3</v>
      </c>
      <c r="P110" s="119">
        <f t="shared" si="1"/>
        <v>0.2712</v>
      </c>
    </row>
    <row r="111" spans="2:16" x14ac:dyDescent="0.25">
      <c r="B111" s="183">
        <v>2270002027</v>
      </c>
      <c r="C111" s="184">
        <v>50</v>
      </c>
      <c r="D111" s="184">
        <v>75</v>
      </c>
      <c r="E111" s="184">
        <v>1</v>
      </c>
      <c r="F111" s="184">
        <v>0.72</v>
      </c>
      <c r="G111" s="184">
        <v>0.47</v>
      </c>
      <c r="H111" s="184">
        <v>0.24</v>
      </c>
      <c r="I111" s="184">
        <v>0.3</v>
      </c>
      <c r="J111" s="184">
        <v>0.3</v>
      </c>
      <c r="K111" s="184">
        <v>0.2024</v>
      </c>
      <c r="L111" s="184">
        <v>0.2024</v>
      </c>
      <c r="M111" s="184">
        <v>1.84E-2</v>
      </c>
      <c r="N111" s="184">
        <v>9.1999999999999998E-3</v>
      </c>
      <c r="P111" s="119">
        <f t="shared" si="1"/>
        <v>0.25119999999999998</v>
      </c>
    </row>
    <row r="112" spans="2:16" x14ac:dyDescent="0.25">
      <c r="B112" s="183">
        <v>2270002027</v>
      </c>
      <c r="C112" s="184">
        <v>75</v>
      </c>
      <c r="D112" s="184">
        <v>100</v>
      </c>
      <c r="E112" s="184">
        <v>1</v>
      </c>
      <c r="F112" s="184">
        <v>0.72</v>
      </c>
      <c r="G112" s="184">
        <v>0.47</v>
      </c>
      <c r="H112" s="184">
        <v>0.24</v>
      </c>
      <c r="I112" s="184">
        <v>0.3</v>
      </c>
      <c r="J112" s="184">
        <v>0.3</v>
      </c>
      <c r="K112" s="184">
        <v>0.2024</v>
      </c>
      <c r="L112" s="184">
        <v>0.2024</v>
      </c>
      <c r="M112" s="184">
        <v>9.1999999999999998E-3</v>
      </c>
      <c r="N112" s="184">
        <v>9.1999999999999998E-3</v>
      </c>
      <c r="P112" s="119">
        <f t="shared" si="1"/>
        <v>0.25119999999999998</v>
      </c>
    </row>
    <row r="113" spans="2:16" x14ac:dyDescent="0.25">
      <c r="B113" s="183">
        <v>2270002027</v>
      </c>
      <c r="C113" s="184">
        <v>100</v>
      </c>
      <c r="D113" s="184">
        <v>175</v>
      </c>
      <c r="E113" s="184">
        <v>1</v>
      </c>
      <c r="F113" s="184">
        <v>0.4</v>
      </c>
      <c r="G113" s="184">
        <v>0.28000000000000003</v>
      </c>
      <c r="H113" s="184">
        <v>0.18</v>
      </c>
      <c r="I113" s="184">
        <v>0.22</v>
      </c>
      <c r="J113" s="184">
        <v>0.22</v>
      </c>
      <c r="K113" s="184">
        <v>0.22</v>
      </c>
      <c r="L113" s="184">
        <v>0.22</v>
      </c>
      <c r="M113" s="184">
        <v>9.1999999999999998E-3</v>
      </c>
      <c r="N113" s="184">
        <v>9.1999999999999998E-3</v>
      </c>
      <c r="P113" s="119">
        <f t="shared" si="1"/>
        <v>0.22</v>
      </c>
    </row>
    <row r="114" spans="2:16" x14ac:dyDescent="0.25">
      <c r="B114" s="183">
        <v>2270002027</v>
      </c>
      <c r="C114" s="184">
        <v>175</v>
      </c>
      <c r="D114" s="184">
        <v>300</v>
      </c>
      <c r="E114" s="184">
        <v>1</v>
      </c>
      <c r="F114" s="184">
        <v>0.4</v>
      </c>
      <c r="G114" s="184">
        <v>0.25</v>
      </c>
      <c r="H114" s="184">
        <v>0.13</v>
      </c>
      <c r="I114" s="184">
        <v>0.15</v>
      </c>
      <c r="J114" s="184">
        <v>0.15</v>
      </c>
      <c r="K114" s="184">
        <v>0.15</v>
      </c>
      <c r="L114" s="184">
        <v>0.15</v>
      </c>
      <c r="M114" s="184">
        <v>9.1999999999999998E-3</v>
      </c>
      <c r="N114" s="184">
        <v>9.1999999999999998E-3</v>
      </c>
      <c r="P114" s="119">
        <f t="shared" si="1"/>
        <v>0.15</v>
      </c>
    </row>
    <row r="115" spans="2:16" x14ac:dyDescent="0.25">
      <c r="B115" s="183">
        <v>2270002027</v>
      </c>
      <c r="C115" s="184">
        <v>300</v>
      </c>
      <c r="D115" s="184">
        <v>600</v>
      </c>
      <c r="E115" s="184">
        <v>1</v>
      </c>
      <c r="F115" s="184">
        <v>0.4</v>
      </c>
      <c r="G115" s="184">
        <v>0.2</v>
      </c>
      <c r="H115" s="184">
        <v>0.13</v>
      </c>
      <c r="I115" s="184">
        <v>0.15</v>
      </c>
      <c r="J115" s="184">
        <v>0.15</v>
      </c>
      <c r="K115" s="184">
        <v>0.15</v>
      </c>
      <c r="L115" s="184">
        <v>0.15</v>
      </c>
      <c r="M115" s="184">
        <v>9.1999999999999998E-3</v>
      </c>
      <c r="N115" s="184">
        <v>9.1999999999999998E-3</v>
      </c>
      <c r="P115" s="119">
        <f t="shared" si="1"/>
        <v>0.15</v>
      </c>
    </row>
    <row r="116" spans="2:16" x14ac:dyDescent="0.25">
      <c r="B116" s="183">
        <v>2270002027</v>
      </c>
      <c r="C116" s="184">
        <v>600</v>
      </c>
      <c r="D116" s="184">
        <v>750</v>
      </c>
      <c r="E116" s="184">
        <v>1</v>
      </c>
      <c r="F116" s="184">
        <v>0.4</v>
      </c>
      <c r="G116" s="184">
        <v>0.22</v>
      </c>
      <c r="H116" s="184">
        <v>0.13</v>
      </c>
      <c r="I116" s="184">
        <v>0.15</v>
      </c>
      <c r="J116" s="184">
        <v>0.15</v>
      </c>
      <c r="K116" s="184">
        <v>0.15</v>
      </c>
      <c r="L116" s="184">
        <v>0.15</v>
      </c>
      <c r="M116" s="184">
        <v>9.1999999999999998E-3</v>
      </c>
      <c r="N116" s="184">
        <v>9.1999999999999998E-3</v>
      </c>
      <c r="P116" s="119">
        <f t="shared" si="1"/>
        <v>0.15</v>
      </c>
    </row>
    <row r="117" spans="2:16" x14ac:dyDescent="0.25">
      <c r="B117" s="183">
        <v>2270002027</v>
      </c>
      <c r="C117" s="184">
        <v>750</v>
      </c>
      <c r="D117" s="184">
        <v>9999</v>
      </c>
      <c r="E117" s="184">
        <v>1</v>
      </c>
      <c r="F117" s="184">
        <v>0.4</v>
      </c>
      <c r="G117" s="184">
        <v>0.19</v>
      </c>
      <c r="H117" s="184">
        <v>0.13</v>
      </c>
      <c r="I117" s="184">
        <v>0.13</v>
      </c>
      <c r="J117" s="184">
        <v>0.13159999999999999</v>
      </c>
      <c r="K117" s="184">
        <v>0.13159999999999999</v>
      </c>
      <c r="L117" s="184">
        <v>0.13159999999999999</v>
      </c>
      <c r="M117" s="184">
        <v>6.9000000000000006E-2</v>
      </c>
      <c r="N117" s="184">
        <v>2.76E-2</v>
      </c>
      <c r="P117" s="119">
        <f t="shared" si="1"/>
        <v>0.1308</v>
      </c>
    </row>
    <row r="118" spans="2:16" x14ac:dyDescent="0.25">
      <c r="B118" s="183">
        <v>2270002030</v>
      </c>
      <c r="C118" s="184">
        <v>0</v>
      </c>
      <c r="D118" s="184">
        <v>11</v>
      </c>
      <c r="E118" s="184">
        <v>1.23</v>
      </c>
      <c r="F118" s="184">
        <v>1.23</v>
      </c>
      <c r="G118" s="184">
        <v>0.55000000000000004</v>
      </c>
      <c r="H118" s="184">
        <v>0.61</v>
      </c>
      <c r="I118" s="184">
        <v>0.61</v>
      </c>
      <c r="J118" s="184">
        <v>0.61380000000000001</v>
      </c>
      <c r="K118" s="184">
        <v>0.27600000000000002</v>
      </c>
      <c r="L118" s="184">
        <v>0.27600000000000002</v>
      </c>
      <c r="M118" s="184">
        <v>9.1999999999999998E-3</v>
      </c>
      <c r="N118" s="184">
        <v>9.1999999999999998E-3</v>
      </c>
      <c r="P118" s="119">
        <f t="shared" si="1"/>
        <v>0.443</v>
      </c>
    </row>
    <row r="119" spans="2:16" x14ac:dyDescent="0.25">
      <c r="B119" s="183">
        <v>2270002030</v>
      </c>
      <c r="C119" s="184">
        <v>11</v>
      </c>
      <c r="D119" s="184">
        <v>16</v>
      </c>
      <c r="E119" s="184">
        <v>1.1000000000000001</v>
      </c>
      <c r="F119" s="184">
        <v>1.1000000000000001</v>
      </c>
      <c r="G119" s="184">
        <v>0.33</v>
      </c>
      <c r="H119" s="184">
        <v>0.33</v>
      </c>
      <c r="I119" s="184">
        <v>0.33</v>
      </c>
      <c r="J119" s="184">
        <v>0.3271</v>
      </c>
      <c r="K119" s="184">
        <v>0.27600000000000002</v>
      </c>
      <c r="L119" s="184">
        <v>0.27600000000000002</v>
      </c>
      <c r="M119" s="184">
        <v>9.1999999999999998E-3</v>
      </c>
      <c r="N119" s="184">
        <v>9.1999999999999998E-3</v>
      </c>
      <c r="P119" s="119">
        <f t="shared" si="1"/>
        <v>0.30300000000000005</v>
      </c>
    </row>
    <row r="120" spans="2:16" x14ac:dyDescent="0.25">
      <c r="B120" s="183">
        <v>2270002030</v>
      </c>
      <c r="C120" s="184">
        <v>16</v>
      </c>
      <c r="D120" s="184">
        <v>25</v>
      </c>
      <c r="E120" s="184">
        <v>1.1000000000000001</v>
      </c>
      <c r="F120" s="184">
        <v>1.1000000000000001</v>
      </c>
      <c r="G120" s="184">
        <v>0.33</v>
      </c>
      <c r="H120" s="184">
        <v>0.33</v>
      </c>
      <c r="I120" s="184">
        <v>0.33</v>
      </c>
      <c r="J120" s="184">
        <v>0.3271</v>
      </c>
      <c r="K120" s="184">
        <v>0.27600000000000002</v>
      </c>
      <c r="L120" s="184">
        <v>0.27600000000000002</v>
      </c>
      <c r="M120" s="184">
        <v>9.1999999999999998E-3</v>
      </c>
      <c r="N120" s="184">
        <v>9.1999999999999998E-3</v>
      </c>
      <c r="P120" s="119">
        <f t="shared" si="1"/>
        <v>0.30300000000000005</v>
      </c>
    </row>
    <row r="121" spans="2:16" x14ac:dyDescent="0.25">
      <c r="B121" s="183">
        <v>2270002030</v>
      </c>
      <c r="C121" s="184">
        <v>25</v>
      </c>
      <c r="D121" s="184">
        <v>50</v>
      </c>
      <c r="E121" s="184">
        <v>0.98</v>
      </c>
      <c r="F121" s="184">
        <v>0.98</v>
      </c>
      <c r="G121" s="184">
        <v>0.42</v>
      </c>
      <c r="H121" s="184">
        <v>0.42</v>
      </c>
      <c r="I121" s="184">
        <v>0.42</v>
      </c>
      <c r="J121" s="184">
        <v>0.41599999999999998</v>
      </c>
      <c r="K121" s="184">
        <v>0.2024</v>
      </c>
      <c r="L121" s="184">
        <v>0.2024</v>
      </c>
      <c r="M121" s="184">
        <v>1.84E-2</v>
      </c>
      <c r="N121" s="184">
        <v>9.1999999999999998E-3</v>
      </c>
      <c r="P121" s="119">
        <f t="shared" si="1"/>
        <v>0.31119999999999998</v>
      </c>
    </row>
    <row r="122" spans="2:16" x14ac:dyDescent="0.25">
      <c r="B122" s="183">
        <v>2270002030</v>
      </c>
      <c r="C122" s="184">
        <v>50</v>
      </c>
      <c r="D122" s="184">
        <v>75</v>
      </c>
      <c r="E122" s="184">
        <v>1.1000000000000001</v>
      </c>
      <c r="F122" s="184">
        <v>0.89</v>
      </c>
      <c r="G122" s="184">
        <v>0.57999999999999996</v>
      </c>
      <c r="H122" s="184">
        <v>0.28999999999999998</v>
      </c>
      <c r="I122" s="184">
        <v>0.44</v>
      </c>
      <c r="J122" s="184">
        <v>0.44190000000000002</v>
      </c>
      <c r="K122" s="184">
        <v>0.2024</v>
      </c>
      <c r="L122" s="184">
        <v>0.2024</v>
      </c>
      <c r="M122" s="184">
        <v>1.84E-2</v>
      </c>
      <c r="N122" s="184">
        <v>9.1999999999999998E-3</v>
      </c>
      <c r="P122" s="119">
        <f t="shared" si="1"/>
        <v>0.32119999999999999</v>
      </c>
    </row>
    <row r="123" spans="2:16" x14ac:dyDescent="0.25">
      <c r="B123" s="183">
        <v>2270002030</v>
      </c>
      <c r="C123" s="184">
        <v>75</v>
      </c>
      <c r="D123" s="184">
        <v>100</v>
      </c>
      <c r="E123" s="184">
        <v>1.1000000000000001</v>
      </c>
      <c r="F123" s="184">
        <v>0.89</v>
      </c>
      <c r="G123" s="184">
        <v>0.57999999999999996</v>
      </c>
      <c r="H123" s="184">
        <v>0.28999999999999998</v>
      </c>
      <c r="I123" s="184">
        <v>0.44</v>
      </c>
      <c r="J123" s="184">
        <v>0.44190000000000002</v>
      </c>
      <c r="K123" s="184">
        <v>0.2024</v>
      </c>
      <c r="L123" s="184">
        <v>0.2024</v>
      </c>
      <c r="M123" s="184">
        <v>9.1999999999999998E-3</v>
      </c>
      <c r="N123" s="184">
        <v>9.1999999999999998E-3</v>
      </c>
      <c r="P123" s="119">
        <f t="shared" si="1"/>
        <v>0.32119999999999999</v>
      </c>
    </row>
    <row r="124" spans="2:16" x14ac:dyDescent="0.25">
      <c r="B124" s="183">
        <v>2270002030</v>
      </c>
      <c r="C124" s="184">
        <v>100</v>
      </c>
      <c r="D124" s="184">
        <v>175</v>
      </c>
      <c r="E124" s="184">
        <v>1.1000000000000001</v>
      </c>
      <c r="F124" s="184">
        <v>0.49</v>
      </c>
      <c r="G124" s="184">
        <v>0.34</v>
      </c>
      <c r="H124" s="184">
        <v>0.22</v>
      </c>
      <c r="I124" s="184">
        <v>0.32</v>
      </c>
      <c r="J124" s="184">
        <v>0.3241</v>
      </c>
      <c r="K124" s="184">
        <v>0.3241</v>
      </c>
      <c r="L124" s="184">
        <v>0.22</v>
      </c>
      <c r="M124" s="184">
        <v>9.1999999999999998E-3</v>
      </c>
      <c r="N124" s="184">
        <v>9.1999999999999998E-3</v>
      </c>
      <c r="P124" s="119">
        <f t="shared" si="1"/>
        <v>0.32205</v>
      </c>
    </row>
    <row r="125" spans="2:16" x14ac:dyDescent="0.25">
      <c r="B125" s="183">
        <v>2270002030</v>
      </c>
      <c r="C125" s="184">
        <v>175</v>
      </c>
      <c r="D125" s="184">
        <v>300</v>
      </c>
      <c r="E125" s="184">
        <v>1.1000000000000001</v>
      </c>
      <c r="F125" s="184">
        <v>0.49</v>
      </c>
      <c r="G125" s="184">
        <v>0.31</v>
      </c>
      <c r="H125" s="184">
        <v>0.16</v>
      </c>
      <c r="I125" s="184">
        <v>0.22</v>
      </c>
      <c r="J125" s="184">
        <v>0.221</v>
      </c>
      <c r="K125" s="184">
        <v>0.221</v>
      </c>
      <c r="L125" s="184">
        <v>0.15</v>
      </c>
      <c r="M125" s="184">
        <v>9.1999999999999998E-3</v>
      </c>
      <c r="N125" s="184">
        <v>9.1999999999999998E-3</v>
      </c>
      <c r="P125" s="119">
        <f t="shared" si="1"/>
        <v>0.2205</v>
      </c>
    </row>
    <row r="126" spans="2:16" x14ac:dyDescent="0.25">
      <c r="B126" s="183">
        <v>2270002030</v>
      </c>
      <c r="C126" s="184">
        <v>300</v>
      </c>
      <c r="D126" s="184">
        <v>600</v>
      </c>
      <c r="E126" s="184">
        <v>1.1000000000000001</v>
      </c>
      <c r="F126" s="184">
        <v>0.49</v>
      </c>
      <c r="G126" s="184">
        <v>0.25</v>
      </c>
      <c r="H126" s="184">
        <v>0.16</v>
      </c>
      <c r="I126" s="184">
        <v>0.22</v>
      </c>
      <c r="J126" s="184">
        <v>0.221</v>
      </c>
      <c r="K126" s="184">
        <v>0.221</v>
      </c>
      <c r="L126" s="184">
        <v>0.15</v>
      </c>
      <c r="M126" s="184">
        <v>9.1999999999999998E-3</v>
      </c>
      <c r="N126" s="184">
        <v>9.1999999999999998E-3</v>
      </c>
      <c r="P126" s="119">
        <f t="shared" si="1"/>
        <v>0.2205</v>
      </c>
    </row>
    <row r="127" spans="2:16" x14ac:dyDescent="0.25">
      <c r="B127" s="183">
        <v>2270002030</v>
      </c>
      <c r="C127" s="184">
        <v>600</v>
      </c>
      <c r="D127" s="184">
        <v>750</v>
      </c>
      <c r="E127" s="184">
        <v>1.1000000000000001</v>
      </c>
      <c r="F127" s="184">
        <v>0.49</v>
      </c>
      <c r="G127" s="184">
        <v>0.27</v>
      </c>
      <c r="H127" s="184">
        <v>0.16</v>
      </c>
      <c r="I127" s="184">
        <v>0.22</v>
      </c>
      <c r="J127" s="184">
        <v>0.221</v>
      </c>
      <c r="K127" s="184">
        <v>0.221</v>
      </c>
      <c r="L127" s="184">
        <v>0.15</v>
      </c>
      <c r="M127" s="184">
        <v>9.1999999999999998E-3</v>
      </c>
      <c r="N127" s="184">
        <v>9.1999999999999998E-3</v>
      </c>
      <c r="P127" s="119">
        <f t="shared" si="1"/>
        <v>0.2205</v>
      </c>
    </row>
    <row r="128" spans="2:16" x14ac:dyDescent="0.25">
      <c r="B128" s="183">
        <v>2270002030</v>
      </c>
      <c r="C128" s="184">
        <v>750</v>
      </c>
      <c r="D128" s="184">
        <v>9999</v>
      </c>
      <c r="E128" s="184">
        <v>1.1000000000000001</v>
      </c>
      <c r="F128" s="184">
        <v>0.49</v>
      </c>
      <c r="G128" s="184">
        <v>0.24</v>
      </c>
      <c r="H128" s="184">
        <v>0.16</v>
      </c>
      <c r="I128" s="184">
        <v>0.16</v>
      </c>
      <c r="J128" s="184">
        <v>0.1615</v>
      </c>
      <c r="K128" s="184">
        <v>0.1615</v>
      </c>
      <c r="L128" s="184">
        <v>0.13159999999999999</v>
      </c>
      <c r="M128" s="184">
        <v>6.9000000000000006E-2</v>
      </c>
      <c r="N128" s="184">
        <v>2.76E-2</v>
      </c>
      <c r="P128" s="119">
        <f t="shared" si="1"/>
        <v>0.16075</v>
      </c>
    </row>
    <row r="129" spans="2:16" x14ac:dyDescent="0.25">
      <c r="B129" s="183">
        <v>2270002033</v>
      </c>
      <c r="C129" s="184">
        <v>0</v>
      </c>
      <c r="D129" s="184">
        <v>11</v>
      </c>
      <c r="E129" s="184">
        <v>1</v>
      </c>
      <c r="F129" s="184">
        <v>1</v>
      </c>
      <c r="G129" s="184">
        <v>0.45</v>
      </c>
      <c r="H129" s="184">
        <v>0.5</v>
      </c>
      <c r="I129" s="184">
        <v>0.5</v>
      </c>
      <c r="J129" s="184">
        <v>0.5</v>
      </c>
      <c r="K129" s="184">
        <v>0.27600000000000002</v>
      </c>
      <c r="L129" s="184">
        <v>0.27600000000000002</v>
      </c>
      <c r="M129" s="184">
        <v>9.1999999999999998E-3</v>
      </c>
      <c r="N129" s="184">
        <v>9.1999999999999998E-3</v>
      </c>
      <c r="P129" s="119">
        <f t="shared" si="1"/>
        <v>0.38800000000000001</v>
      </c>
    </row>
    <row r="130" spans="2:16" x14ac:dyDescent="0.25">
      <c r="B130" s="183">
        <v>2270002033</v>
      </c>
      <c r="C130" s="184">
        <v>11</v>
      </c>
      <c r="D130" s="184">
        <v>16</v>
      </c>
      <c r="E130" s="184">
        <v>0.9</v>
      </c>
      <c r="F130" s="184">
        <v>0.9</v>
      </c>
      <c r="G130" s="184">
        <v>0.27</v>
      </c>
      <c r="H130" s="184">
        <v>0.27</v>
      </c>
      <c r="I130" s="184">
        <v>0.27</v>
      </c>
      <c r="J130" s="184">
        <v>0.26650000000000001</v>
      </c>
      <c r="K130" s="184">
        <v>0.27600000000000002</v>
      </c>
      <c r="L130" s="184">
        <v>0.27600000000000002</v>
      </c>
      <c r="M130" s="184">
        <v>9.1999999999999998E-3</v>
      </c>
      <c r="N130" s="184">
        <v>9.1999999999999998E-3</v>
      </c>
      <c r="P130" s="119">
        <f t="shared" si="1"/>
        <v>0.27300000000000002</v>
      </c>
    </row>
    <row r="131" spans="2:16" x14ac:dyDescent="0.25">
      <c r="B131" s="183">
        <v>2270002033</v>
      </c>
      <c r="C131" s="184">
        <v>16</v>
      </c>
      <c r="D131" s="184">
        <v>25</v>
      </c>
      <c r="E131" s="184">
        <v>0.9</v>
      </c>
      <c r="F131" s="184">
        <v>0.9</v>
      </c>
      <c r="G131" s="184">
        <v>0.27</v>
      </c>
      <c r="H131" s="184">
        <v>0.27</v>
      </c>
      <c r="I131" s="184">
        <v>0.27</v>
      </c>
      <c r="J131" s="184">
        <v>0.26650000000000001</v>
      </c>
      <c r="K131" s="184">
        <v>0.27600000000000002</v>
      </c>
      <c r="L131" s="184">
        <v>0.27600000000000002</v>
      </c>
      <c r="M131" s="184">
        <v>9.1999999999999998E-3</v>
      </c>
      <c r="N131" s="184">
        <v>9.1999999999999998E-3</v>
      </c>
      <c r="P131" s="119">
        <f t="shared" si="1"/>
        <v>0.27300000000000002</v>
      </c>
    </row>
    <row r="132" spans="2:16" x14ac:dyDescent="0.25">
      <c r="B132" s="183">
        <v>2270002033</v>
      </c>
      <c r="C132" s="184">
        <v>25</v>
      </c>
      <c r="D132" s="184">
        <v>50</v>
      </c>
      <c r="E132" s="184">
        <v>0.8</v>
      </c>
      <c r="F132" s="184">
        <v>0.8</v>
      </c>
      <c r="G132" s="184">
        <v>0.34</v>
      </c>
      <c r="H132" s="184">
        <v>0.34</v>
      </c>
      <c r="I132" s="184">
        <v>0.34</v>
      </c>
      <c r="J132" s="184">
        <v>0.33889999999999998</v>
      </c>
      <c r="K132" s="184">
        <v>0.2024</v>
      </c>
      <c r="L132" s="184">
        <v>0.2024</v>
      </c>
      <c r="M132" s="184">
        <v>1.84E-2</v>
      </c>
      <c r="N132" s="184">
        <v>9.1999999999999998E-3</v>
      </c>
      <c r="P132" s="119">
        <f t="shared" si="1"/>
        <v>0.2712</v>
      </c>
    </row>
    <row r="133" spans="2:16" x14ac:dyDescent="0.25">
      <c r="B133" s="183">
        <v>2270002033</v>
      </c>
      <c r="C133" s="184">
        <v>50</v>
      </c>
      <c r="D133" s="184">
        <v>75</v>
      </c>
      <c r="E133" s="184">
        <v>0.9</v>
      </c>
      <c r="F133" s="184">
        <v>0.72</v>
      </c>
      <c r="G133" s="184">
        <v>0.47</v>
      </c>
      <c r="H133" s="184">
        <v>0.24</v>
      </c>
      <c r="I133" s="184">
        <v>0.3</v>
      </c>
      <c r="J133" s="184">
        <v>0.3</v>
      </c>
      <c r="K133" s="184">
        <v>0.2024</v>
      </c>
      <c r="L133" s="184">
        <v>0.2024</v>
      </c>
      <c r="M133" s="184">
        <v>1.84E-2</v>
      </c>
      <c r="N133" s="184">
        <v>9.1999999999999998E-3</v>
      </c>
      <c r="P133" s="119">
        <f t="shared" si="1"/>
        <v>0.25119999999999998</v>
      </c>
    </row>
    <row r="134" spans="2:16" x14ac:dyDescent="0.25">
      <c r="B134" s="183">
        <v>2270002033</v>
      </c>
      <c r="C134" s="184">
        <v>75</v>
      </c>
      <c r="D134" s="184">
        <v>100</v>
      </c>
      <c r="E134" s="184">
        <v>0.9</v>
      </c>
      <c r="F134" s="184">
        <v>0.72</v>
      </c>
      <c r="G134" s="184">
        <v>0.47</v>
      </c>
      <c r="H134" s="184">
        <v>0.24</v>
      </c>
      <c r="I134" s="184">
        <v>0.3</v>
      </c>
      <c r="J134" s="184">
        <v>0.3</v>
      </c>
      <c r="K134" s="184">
        <v>0.2024</v>
      </c>
      <c r="L134" s="184">
        <v>0.2024</v>
      </c>
      <c r="M134" s="184">
        <v>9.1999999999999998E-3</v>
      </c>
      <c r="N134" s="184">
        <v>9.1999999999999998E-3</v>
      </c>
      <c r="P134" s="119">
        <f t="shared" si="1"/>
        <v>0.25119999999999998</v>
      </c>
    </row>
    <row r="135" spans="2:16" x14ac:dyDescent="0.25">
      <c r="B135" s="183">
        <v>2270002033</v>
      </c>
      <c r="C135" s="184">
        <v>100</v>
      </c>
      <c r="D135" s="184">
        <v>175</v>
      </c>
      <c r="E135" s="184">
        <v>0.9</v>
      </c>
      <c r="F135" s="184">
        <v>0.4</v>
      </c>
      <c r="G135" s="184">
        <v>0.28000000000000003</v>
      </c>
      <c r="H135" s="184">
        <v>0.18</v>
      </c>
      <c r="I135" s="184">
        <v>0.22</v>
      </c>
      <c r="J135" s="184">
        <v>0.22</v>
      </c>
      <c r="K135" s="184">
        <v>0.22</v>
      </c>
      <c r="L135" s="184">
        <v>0.22</v>
      </c>
      <c r="M135" s="184">
        <v>9.1999999999999998E-3</v>
      </c>
      <c r="N135" s="184">
        <v>9.1999999999999998E-3</v>
      </c>
      <c r="P135" s="119">
        <f t="shared" si="1"/>
        <v>0.22</v>
      </c>
    </row>
    <row r="136" spans="2:16" x14ac:dyDescent="0.25">
      <c r="B136" s="183">
        <v>2270002033</v>
      </c>
      <c r="C136" s="184">
        <v>175</v>
      </c>
      <c r="D136" s="184">
        <v>300</v>
      </c>
      <c r="E136" s="184">
        <v>0.9</v>
      </c>
      <c r="F136" s="184">
        <v>0.4</v>
      </c>
      <c r="G136" s="184">
        <v>0.25</v>
      </c>
      <c r="H136" s="184">
        <v>0.13</v>
      </c>
      <c r="I136" s="184">
        <v>0.15</v>
      </c>
      <c r="J136" s="184">
        <v>0.15</v>
      </c>
      <c r="K136" s="184">
        <v>0.15</v>
      </c>
      <c r="L136" s="184">
        <v>0.15</v>
      </c>
      <c r="M136" s="184">
        <v>9.1999999999999998E-3</v>
      </c>
      <c r="N136" s="184">
        <v>9.1999999999999998E-3</v>
      </c>
      <c r="P136" s="119">
        <f t="shared" si="1"/>
        <v>0.15</v>
      </c>
    </row>
    <row r="137" spans="2:16" x14ac:dyDescent="0.25">
      <c r="B137" s="183">
        <v>2270002033</v>
      </c>
      <c r="C137" s="184">
        <v>300</v>
      </c>
      <c r="D137" s="184">
        <v>600</v>
      </c>
      <c r="E137" s="184">
        <v>0.9</v>
      </c>
      <c r="F137" s="184">
        <v>0.4</v>
      </c>
      <c r="G137" s="184">
        <v>0.2</v>
      </c>
      <c r="H137" s="184">
        <v>0.13</v>
      </c>
      <c r="I137" s="184">
        <v>0.15</v>
      </c>
      <c r="J137" s="184">
        <v>0.15</v>
      </c>
      <c r="K137" s="184">
        <v>0.15</v>
      </c>
      <c r="L137" s="184">
        <v>0.15</v>
      </c>
      <c r="M137" s="184">
        <v>9.1999999999999998E-3</v>
      </c>
      <c r="N137" s="184">
        <v>9.1999999999999998E-3</v>
      </c>
      <c r="P137" s="119">
        <f t="shared" si="1"/>
        <v>0.15</v>
      </c>
    </row>
    <row r="138" spans="2:16" x14ac:dyDescent="0.25">
      <c r="B138" s="183">
        <v>2270002033</v>
      </c>
      <c r="C138" s="184">
        <v>600</v>
      </c>
      <c r="D138" s="184">
        <v>750</v>
      </c>
      <c r="E138" s="184">
        <v>0.9</v>
      </c>
      <c r="F138" s="184">
        <v>0.4</v>
      </c>
      <c r="G138" s="184">
        <v>0.22</v>
      </c>
      <c r="H138" s="184">
        <v>0.13</v>
      </c>
      <c r="I138" s="184">
        <v>0.15</v>
      </c>
      <c r="J138" s="184">
        <v>0.15</v>
      </c>
      <c r="K138" s="184">
        <v>0.15</v>
      </c>
      <c r="L138" s="184">
        <v>0.15</v>
      </c>
      <c r="M138" s="184">
        <v>9.1999999999999998E-3</v>
      </c>
      <c r="N138" s="184">
        <v>9.1999999999999998E-3</v>
      </c>
      <c r="P138" s="119">
        <f t="shared" ref="P138:P201" si="2">H138*$G$2+I138*$G$3+K138*$G$4</f>
        <v>0.15</v>
      </c>
    </row>
    <row r="139" spans="2:16" x14ac:dyDescent="0.25">
      <c r="B139" s="183">
        <v>2270002033</v>
      </c>
      <c r="C139" s="184">
        <v>750</v>
      </c>
      <c r="D139" s="184">
        <v>9999</v>
      </c>
      <c r="E139" s="184">
        <v>0.9</v>
      </c>
      <c r="F139" s="184">
        <v>0.4</v>
      </c>
      <c r="G139" s="184">
        <v>0.19</v>
      </c>
      <c r="H139" s="184">
        <v>0.13</v>
      </c>
      <c r="I139" s="184">
        <v>0.13</v>
      </c>
      <c r="J139" s="184">
        <v>0.13159999999999999</v>
      </c>
      <c r="K139" s="184">
        <v>0.13159999999999999</v>
      </c>
      <c r="L139" s="184">
        <v>0.13159999999999999</v>
      </c>
      <c r="M139" s="184">
        <v>6.9000000000000006E-2</v>
      </c>
      <c r="N139" s="184">
        <v>2.76E-2</v>
      </c>
      <c r="P139" s="119">
        <f t="shared" si="2"/>
        <v>0.1308</v>
      </c>
    </row>
    <row r="140" spans="2:16" x14ac:dyDescent="0.25">
      <c r="B140" s="183">
        <v>2270002036</v>
      </c>
      <c r="C140" s="184">
        <v>0</v>
      </c>
      <c r="D140" s="184">
        <v>11</v>
      </c>
      <c r="E140" s="184">
        <v>1.23</v>
      </c>
      <c r="F140" s="184">
        <v>1.23</v>
      </c>
      <c r="G140" s="184">
        <v>0.55000000000000004</v>
      </c>
      <c r="H140" s="184">
        <v>0.61</v>
      </c>
      <c r="I140" s="184">
        <v>0.61</v>
      </c>
      <c r="J140" s="184">
        <v>0.61380000000000001</v>
      </c>
      <c r="K140" s="184">
        <v>0.27600000000000002</v>
      </c>
      <c r="L140" s="184">
        <v>0.27600000000000002</v>
      </c>
      <c r="M140" s="184">
        <v>9.1999999999999998E-3</v>
      </c>
      <c r="N140" s="184">
        <v>9.1999999999999998E-3</v>
      </c>
      <c r="P140" s="119">
        <f t="shared" si="2"/>
        <v>0.443</v>
      </c>
    </row>
    <row r="141" spans="2:16" x14ac:dyDescent="0.25">
      <c r="B141" s="183">
        <v>2270002036</v>
      </c>
      <c r="C141" s="184">
        <v>11</v>
      </c>
      <c r="D141" s="184">
        <v>16</v>
      </c>
      <c r="E141" s="184">
        <v>1.1000000000000001</v>
      </c>
      <c r="F141" s="184">
        <v>1.1000000000000001</v>
      </c>
      <c r="G141" s="184">
        <v>0.33</v>
      </c>
      <c r="H141" s="184">
        <v>0.33</v>
      </c>
      <c r="I141" s="184">
        <v>0.33</v>
      </c>
      <c r="J141" s="184">
        <v>0.3271</v>
      </c>
      <c r="K141" s="184">
        <v>0.27600000000000002</v>
      </c>
      <c r="L141" s="184">
        <v>0.27600000000000002</v>
      </c>
      <c r="M141" s="184">
        <v>9.1999999999999998E-3</v>
      </c>
      <c r="N141" s="184">
        <v>9.1999999999999998E-3</v>
      </c>
      <c r="P141" s="119">
        <f t="shared" si="2"/>
        <v>0.30300000000000005</v>
      </c>
    </row>
    <row r="142" spans="2:16" x14ac:dyDescent="0.25">
      <c r="B142" s="183">
        <v>2270002036</v>
      </c>
      <c r="C142" s="184">
        <v>16</v>
      </c>
      <c r="D142" s="184">
        <v>25</v>
      </c>
      <c r="E142" s="184">
        <v>1.1000000000000001</v>
      </c>
      <c r="F142" s="184">
        <v>1.1000000000000001</v>
      </c>
      <c r="G142" s="184">
        <v>0.33</v>
      </c>
      <c r="H142" s="184">
        <v>0.33</v>
      </c>
      <c r="I142" s="184">
        <v>0.33</v>
      </c>
      <c r="J142" s="184">
        <v>0.3271</v>
      </c>
      <c r="K142" s="184">
        <v>0.27600000000000002</v>
      </c>
      <c r="L142" s="184">
        <v>0.27600000000000002</v>
      </c>
      <c r="M142" s="184">
        <v>9.1999999999999998E-3</v>
      </c>
      <c r="N142" s="184">
        <v>9.1999999999999998E-3</v>
      </c>
      <c r="P142" s="119">
        <f t="shared" si="2"/>
        <v>0.30300000000000005</v>
      </c>
    </row>
    <row r="143" spans="2:16" x14ac:dyDescent="0.25">
      <c r="B143" s="183">
        <v>2270002036</v>
      </c>
      <c r="C143" s="184">
        <v>25</v>
      </c>
      <c r="D143" s="184">
        <v>50</v>
      </c>
      <c r="E143" s="184">
        <v>0.98</v>
      </c>
      <c r="F143" s="184">
        <v>0.98</v>
      </c>
      <c r="G143" s="184">
        <v>0.42</v>
      </c>
      <c r="H143" s="184">
        <v>0.42</v>
      </c>
      <c r="I143" s="184">
        <v>0.42</v>
      </c>
      <c r="J143" s="184">
        <v>0.41599999999999998</v>
      </c>
      <c r="K143" s="184">
        <v>0.2024</v>
      </c>
      <c r="L143" s="184">
        <v>0.2024</v>
      </c>
      <c r="M143" s="184">
        <v>1.84E-2</v>
      </c>
      <c r="N143" s="184">
        <v>9.1999999999999998E-3</v>
      </c>
      <c r="P143" s="119">
        <f t="shared" si="2"/>
        <v>0.31119999999999998</v>
      </c>
    </row>
    <row r="144" spans="2:16" x14ac:dyDescent="0.25">
      <c r="B144" s="183">
        <v>2270002036</v>
      </c>
      <c r="C144" s="184">
        <v>50</v>
      </c>
      <c r="D144" s="184">
        <v>75</v>
      </c>
      <c r="E144" s="184">
        <v>1.1000000000000001</v>
      </c>
      <c r="F144" s="184">
        <v>0.89</v>
      </c>
      <c r="G144" s="184">
        <v>0.57999999999999996</v>
      </c>
      <c r="H144" s="184">
        <v>0.28999999999999998</v>
      </c>
      <c r="I144" s="184">
        <v>0.44</v>
      </c>
      <c r="J144" s="184">
        <v>0.44190000000000002</v>
      </c>
      <c r="K144" s="184">
        <v>0.2024</v>
      </c>
      <c r="L144" s="184">
        <v>0.2024</v>
      </c>
      <c r="M144" s="184">
        <v>1.84E-2</v>
      </c>
      <c r="N144" s="184">
        <v>9.1999999999999998E-3</v>
      </c>
      <c r="P144" s="119">
        <f t="shared" si="2"/>
        <v>0.32119999999999999</v>
      </c>
    </row>
    <row r="145" spans="2:16" x14ac:dyDescent="0.25">
      <c r="B145" s="183">
        <v>2270002036</v>
      </c>
      <c r="C145" s="184">
        <v>75</v>
      </c>
      <c r="D145" s="184">
        <v>100</v>
      </c>
      <c r="E145" s="184">
        <v>1.1000000000000001</v>
      </c>
      <c r="F145" s="184">
        <v>0.89</v>
      </c>
      <c r="G145" s="184">
        <v>0.57999999999999996</v>
      </c>
      <c r="H145" s="184">
        <v>0.28999999999999998</v>
      </c>
      <c r="I145" s="184">
        <v>0.44</v>
      </c>
      <c r="J145" s="184">
        <v>0.44190000000000002</v>
      </c>
      <c r="K145" s="184">
        <v>0.2024</v>
      </c>
      <c r="L145" s="184">
        <v>0.2024</v>
      </c>
      <c r="M145" s="184">
        <v>9.1999999999999998E-3</v>
      </c>
      <c r="N145" s="184">
        <v>9.1999999999999998E-3</v>
      </c>
      <c r="P145" s="119">
        <f t="shared" si="2"/>
        <v>0.32119999999999999</v>
      </c>
    </row>
    <row r="146" spans="2:16" x14ac:dyDescent="0.25">
      <c r="B146" s="183">
        <v>2270002036</v>
      </c>
      <c r="C146" s="184">
        <v>100</v>
      </c>
      <c r="D146" s="184">
        <v>175</v>
      </c>
      <c r="E146" s="184">
        <v>1.1000000000000001</v>
      </c>
      <c r="F146" s="184">
        <v>0.49</v>
      </c>
      <c r="G146" s="184">
        <v>0.34</v>
      </c>
      <c r="H146" s="184">
        <v>0.22</v>
      </c>
      <c r="I146" s="184">
        <v>0.32</v>
      </c>
      <c r="J146" s="184">
        <v>0.3241</v>
      </c>
      <c r="K146" s="184">
        <v>0.3241</v>
      </c>
      <c r="L146" s="184">
        <v>0.22</v>
      </c>
      <c r="M146" s="184">
        <v>9.1999999999999998E-3</v>
      </c>
      <c r="N146" s="184">
        <v>9.1999999999999998E-3</v>
      </c>
      <c r="P146" s="119">
        <f t="shared" si="2"/>
        <v>0.32205</v>
      </c>
    </row>
    <row r="147" spans="2:16" x14ac:dyDescent="0.25">
      <c r="B147" s="183">
        <v>2270002036</v>
      </c>
      <c r="C147" s="184">
        <v>175</v>
      </c>
      <c r="D147" s="184">
        <v>300</v>
      </c>
      <c r="E147" s="184">
        <v>1.1000000000000001</v>
      </c>
      <c r="F147" s="184">
        <v>0.49</v>
      </c>
      <c r="G147" s="184">
        <v>0.31</v>
      </c>
      <c r="H147" s="184">
        <v>0.16</v>
      </c>
      <c r="I147" s="184">
        <v>0.22</v>
      </c>
      <c r="J147" s="184">
        <v>0.221</v>
      </c>
      <c r="K147" s="184">
        <v>0.221</v>
      </c>
      <c r="L147" s="184">
        <v>0.15</v>
      </c>
      <c r="M147" s="184">
        <v>9.1999999999999998E-3</v>
      </c>
      <c r="N147" s="184">
        <v>9.1999999999999998E-3</v>
      </c>
      <c r="P147" s="119">
        <f t="shared" si="2"/>
        <v>0.2205</v>
      </c>
    </row>
    <row r="148" spans="2:16" x14ac:dyDescent="0.25">
      <c r="B148" s="183">
        <v>2270002036</v>
      </c>
      <c r="C148" s="184">
        <v>300</v>
      </c>
      <c r="D148" s="184">
        <v>600</v>
      </c>
      <c r="E148" s="184">
        <v>1.1000000000000001</v>
      </c>
      <c r="F148" s="184">
        <v>0.49</v>
      </c>
      <c r="G148" s="184">
        <v>0.25</v>
      </c>
      <c r="H148" s="184">
        <v>0.16</v>
      </c>
      <c r="I148" s="184">
        <v>0.22</v>
      </c>
      <c r="J148" s="184">
        <v>0.221</v>
      </c>
      <c r="K148" s="184">
        <v>0.221</v>
      </c>
      <c r="L148" s="184">
        <v>0.15</v>
      </c>
      <c r="M148" s="184">
        <v>9.1999999999999998E-3</v>
      </c>
      <c r="N148" s="184">
        <v>9.1999999999999998E-3</v>
      </c>
      <c r="P148" s="119">
        <f t="shared" si="2"/>
        <v>0.2205</v>
      </c>
    </row>
    <row r="149" spans="2:16" x14ac:dyDescent="0.25">
      <c r="B149" s="183">
        <v>2270002036</v>
      </c>
      <c r="C149" s="184">
        <v>600</v>
      </c>
      <c r="D149" s="184">
        <v>750</v>
      </c>
      <c r="E149" s="184">
        <v>1.1000000000000001</v>
      </c>
      <c r="F149" s="184">
        <v>0.49</v>
      </c>
      <c r="G149" s="184">
        <v>0.27</v>
      </c>
      <c r="H149" s="184">
        <v>0.16</v>
      </c>
      <c r="I149" s="184">
        <v>0.22</v>
      </c>
      <c r="J149" s="184">
        <v>0.221</v>
      </c>
      <c r="K149" s="184">
        <v>0.221</v>
      </c>
      <c r="L149" s="184">
        <v>0.15</v>
      </c>
      <c r="M149" s="184">
        <v>9.1999999999999998E-3</v>
      </c>
      <c r="N149" s="184">
        <v>9.1999999999999998E-3</v>
      </c>
      <c r="P149" s="119">
        <f t="shared" si="2"/>
        <v>0.2205</v>
      </c>
    </row>
    <row r="150" spans="2:16" x14ac:dyDescent="0.25">
      <c r="B150" s="183">
        <v>2270002036</v>
      </c>
      <c r="C150" s="184">
        <v>750</v>
      </c>
      <c r="D150" s="184">
        <v>9999</v>
      </c>
      <c r="E150" s="184">
        <v>1.1000000000000001</v>
      </c>
      <c r="F150" s="184">
        <v>0.49</v>
      </c>
      <c r="G150" s="184">
        <v>0.24</v>
      </c>
      <c r="H150" s="184">
        <v>0.16</v>
      </c>
      <c r="I150" s="184">
        <v>0.16</v>
      </c>
      <c r="J150" s="184">
        <v>0.1615</v>
      </c>
      <c r="K150" s="184">
        <v>0.1615</v>
      </c>
      <c r="L150" s="184">
        <v>0.13159999999999999</v>
      </c>
      <c r="M150" s="184">
        <v>6.9000000000000006E-2</v>
      </c>
      <c r="N150" s="184">
        <v>2.76E-2</v>
      </c>
      <c r="P150" s="119">
        <f t="shared" si="2"/>
        <v>0.16075</v>
      </c>
    </row>
    <row r="151" spans="2:16" x14ac:dyDescent="0.25">
      <c r="B151" s="183">
        <v>2270002039</v>
      </c>
      <c r="C151" s="184">
        <v>0</v>
      </c>
      <c r="D151" s="184">
        <v>11</v>
      </c>
      <c r="E151" s="184">
        <v>1.23</v>
      </c>
      <c r="F151" s="184">
        <v>1.23</v>
      </c>
      <c r="G151" s="184">
        <v>0.55000000000000004</v>
      </c>
      <c r="H151" s="184">
        <v>0.61</v>
      </c>
      <c r="I151" s="184">
        <v>0.61</v>
      </c>
      <c r="J151" s="184">
        <v>0.61380000000000001</v>
      </c>
      <c r="K151" s="184">
        <v>0.27600000000000002</v>
      </c>
      <c r="L151" s="184">
        <v>0.27600000000000002</v>
      </c>
      <c r="M151" s="184">
        <v>9.1999999999999998E-3</v>
      </c>
      <c r="N151" s="184">
        <v>9.1999999999999998E-3</v>
      </c>
      <c r="P151" s="119">
        <f t="shared" si="2"/>
        <v>0.443</v>
      </c>
    </row>
    <row r="152" spans="2:16" x14ac:dyDescent="0.25">
      <c r="B152" s="183">
        <v>2270002039</v>
      </c>
      <c r="C152" s="184">
        <v>11</v>
      </c>
      <c r="D152" s="184">
        <v>16</v>
      </c>
      <c r="E152" s="184">
        <v>1.1000000000000001</v>
      </c>
      <c r="F152" s="184">
        <v>1.1000000000000001</v>
      </c>
      <c r="G152" s="184">
        <v>0.33</v>
      </c>
      <c r="H152" s="184">
        <v>0.33</v>
      </c>
      <c r="I152" s="184">
        <v>0.33</v>
      </c>
      <c r="J152" s="184">
        <v>0.3271</v>
      </c>
      <c r="K152" s="184">
        <v>0.27600000000000002</v>
      </c>
      <c r="L152" s="184">
        <v>0.27600000000000002</v>
      </c>
      <c r="M152" s="184">
        <v>9.1999999999999998E-3</v>
      </c>
      <c r="N152" s="184">
        <v>9.1999999999999998E-3</v>
      </c>
      <c r="P152" s="119">
        <f t="shared" si="2"/>
        <v>0.30300000000000005</v>
      </c>
    </row>
    <row r="153" spans="2:16" x14ac:dyDescent="0.25">
      <c r="B153" s="183">
        <v>2270002039</v>
      </c>
      <c r="C153" s="184">
        <v>16</v>
      </c>
      <c r="D153" s="184">
        <v>25</v>
      </c>
      <c r="E153" s="184">
        <v>1.1000000000000001</v>
      </c>
      <c r="F153" s="184">
        <v>1.1000000000000001</v>
      </c>
      <c r="G153" s="184">
        <v>0.33</v>
      </c>
      <c r="H153" s="184">
        <v>0.33</v>
      </c>
      <c r="I153" s="184">
        <v>0.33</v>
      </c>
      <c r="J153" s="184">
        <v>0.3271</v>
      </c>
      <c r="K153" s="184">
        <v>0.27600000000000002</v>
      </c>
      <c r="L153" s="184">
        <v>0.27600000000000002</v>
      </c>
      <c r="M153" s="184">
        <v>9.1999999999999998E-3</v>
      </c>
      <c r="N153" s="184">
        <v>9.1999999999999998E-3</v>
      </c>
      <c r="P153" s="119">
        <f t="shared" si="2"/>
        <v>0.30300000000000005</v>
      </c>
    </row>
    <row r="154" spans="2:16" x14ac:dyDescent="0.25">
      <c r="B154" s="183">
        <v>2270002039</v>
      </c>
      <c r="C154" s="184">
        <v>25</v>
      </c>
      <c r="D154" s="184">
        <v>50</v>
      </c>
      <c r="E154" s="184">
        <v>0.98</v>
      </c>
      <c r="F154" s="184">
        <v>0.98</v>
      </c>
      <c r="G154" s="184">
        <v>0.42</v>
      </c>
      <c r="H154" s="184">
        <v>0.42</v>
      </c>
      <c r="I154" s="184">
        <v>0.42</v>
      </c>
      <c r="J154" s="184">
        <v>0.41599999999999998</v>
      </c>
      <c r="K154" s="184">
        <v>0.2024</v>
      </c>
      <c r="L154" s="184">
        <v>0.2024</v>
      </c>
      <c r="M154" s="184">
        <v>1.84E-2</v>
      </c>
      <c r="N154" s="184">
        <v>9.1999999999999998E-3</v>
      </c>
      <c r="P154" s="119">
        <f t="shared" si="2"/>
        <v>0.31119999999999998</v>
      </c>
    </row>
    <row r="155" spans="2:16" x14ac:dyDescent="0.25">
      <c r="B155" s="183">
        <v>2270002039</v>
      </c>
      <c r="C155" s="184">
        <v>50</v>
      </c>
      <c r="D155" s="184">
        <v>75</v>
      </c>
      <c r="E155" s="184">
        <v>1.1000000000000001</v>
      </c>
      <c r="F155" s="184">
        <v>0.89</v>
      </c>
      <c r="G155" s="184">
        <v>0.57999999999999996</v>
      </c>
      <c r="H155" s="184">
        <v>0.28999999999999998</v>
      </c>
      <c r="I155" s="184">
        <v>0.44</v>
      </c>
      <c r="J155" s="184">
        <v>0.44190000000000002</v>
      </c>
      <c r="K155" s="184">
        <v>0.2024</v>
      </c>
      <c r="L155" s="184">
        <v>0.2024</v>
      </c>
      <c r="M155" s="184">
        <v>1.84E-2</v>
      </c>
      <c r="N155" s="184">
        <v>9.1999999999999998E-3</v>
      </c>
      <c r="P155" s="119">
        <f t="shared" si="2"/>
        <v>0.32119999999999999</v>
      </c>
    </row>
    <row r="156" spans="2:16" x14ac:dyDescent="0.25">
      <c r="B156" s="183">
        <v>2270002039</v>
      </c>
      <c r="C156" s="184">
        <v>75</v>
      </c>
      <c r="D156" s="184">
        <v>100</v>
      </c>
      <c r="E156" s="184">
        <v>1.1000000000000001</v>
      </c>
      <c r="F156" s="184">
        <v>0.89</v>
      </c>
      <c r="G156" s="184">
        <v>0.57999999999999996</v>
      </c>
      <c r="H156" s="184">
        <v>0.28999999999999998</v>
      </c>
      <c r="I156" s="184">
        <v>0.44</v>
      </c>
      <c r="J156" s="184">
        <v>0.44190000000000002</v>
      </c>
      <c r="K156" s="184">
        <v>0.2024</v>
      </c>
      <c r="L156" s="184">
        <v>0.2024</v>
      </c>
      <c r="M156" s="184">
        <v>9.1999999999999998E-3</v>
      </c>
      <c r="N156" s="184">
        <v>9.1999999999999998E-3</v>
      </c>
      <c r="P156" s="119">
        <f t="shared" si="2"/>
        <v>0.32119999999999999</v>
      </c>
    </row>
    <row r="157" spans="2:16" x14ac:dyDescent="0.25">
      <c r="B157" s="183">
        <v>2270002039</v>
      </c>
      <c r="C157" s="184">
        <v>100</v>
      </c>
      <c r="D157" s="184">
        <v>175</v>
      </c>
      <c r="E157" s="184">
        <v>1.1000000000000001</v>
      </c>
      <c r="F157" s="184">
        <v>0.49</v>
      </c>
      <c r="G157" s="184">
        <v>0.34</v>
      </c>
      <c r="H157" s="184">
        <v>0.22</v>
      </c>
      <c r="I157" s="184">
        <v>0.32</v>
      </c>
      <c r="J157" s="184">
        <v>0.3241</v>
      </c>
      <c r="K157" s="184">
        <v>0.3241</v>
      </c>
      <c r="L157" s="184">
        <v>0.22</v>
      </c>
      <c r="M157" s="184">
        <v>9.1999999999999998E-3</v>
      </c>
      <c r="N157" s="184">
        <v>9.1999999999999998E-3</v>
      </c>
      <c r="P157" s="119">
        <f t="shared" si="2"/>
        <v>0.32205</v>
      </c>
    </row>
    <row r="158" spans="2:16" x14ac:dyDescent="0.25">
      <c r="B158" s="183">
        <v>2270002039</v>
      </c>
      <c r="C158" s="184">
        <v>175</v>
      </c>
      <c r="D158" s="184">
        <v>300</v>
      </c>
      <c r="E158" s="184">
        <v>1.1000000000000001</v>
      </c>
      <c r="F158" s="184">
        <v>0.49</v>
      </c>
      <c r="G158" s="184">
        <v>0.31</v>
      </c>
      <c r="H158" s="184">
        <v>0.16</v>
      </c>
      <c r="I158" s="184">
        <v>0.22</v>
      </c>
      <c r="J158" s="184">
        <v>0.221</v>
      </c>
      <c r="K158" s="184">
        <v>0.221</v>
      </c>
      <c r="L158" s="184">
        <v>0.15</v>
      </c>
      <c r="M158" s="184">
        <v>9.1999999999999998E-3</v>
      </c>
      <c r="N158" s="184">
        <v>9.1999999999999998E-3</v>
      </c>
      <c r="P158" s="119">
        <f t="shared" si="2"/>
        <v>0.2205</v>
      </c>
    </row>
    <row r="159" spans="2:16" x14ac:dyDescent="0.25">
      <c r="B159" s="183">
        <v>2270002039</v>
      </c>
      <c r="C159" s="184">
        <v>300</v>
      </c>
      <c r="D159" s="184">
        <v>600</v>
      </c>
      <c r="E159" s="184">
        <v>1.1000000000000001</v>
      </c>
      <c r="F159" s="184">
        <v>0.49</v>
      </c>
      <c r="G159" s="184">
        <v>0.25</v>
      </c>
      <c r="H159" s="184">
        <v>0.16</v>
      </c>
      <c r="I159" s="184">
        <v>0.22</v>
      </c>
      <c r="J159" s="184">
        <v>0.221</v>
      </c>
      <c r="K159" s="184">
        <v>0.221</v>
      </c>
      <c r="L159" s="184">
        <v>0.15</v>
      </c>
      <c r="M159" s="184">
        <v>9.1999999999999998E-3</v>
      </c>
      <c r="N159" s="184">
        <v>9.1999999999999998E-3</v>
      </c>
      <c r="P159" s="119">
        <f t="shared" si="2"/>
        <v>0.2205</v>
      </c>
    </row>
    <row r="160" spans="2:16" x14ac:dyDescent="0.25">
      <c r="B160" s="183">
        <v>2270002039</v>
      </c>
      <c r="C160" s="184">
        <v>600</v>
      </c>
      <c r="D160" s="184">
        <v>750</v>
      </c>
      <c r="E160" s="184">
        <v>1.1000000000000001</v>
      </c>
      <c r="F160" s="184">
        <v>0.49</v>
      </c>
      <c r="G160" s="184">
        <v>0.27</v>
      </c>
      <c r="H160" s="184">
        <v>0.16</v>
      </c>
      <c r="I160" s="184">
        <v>0.22</v>
      </c>
      <c r="J160" s="184">
        <v>0.221</v>
      </c>
      <c r="K160" s="184">
        <v>0.221</v>
      </c>
      <c r="L160" s="184">
        <v>0.15</v>
      </c>
      <c r="M160" s="184">
        <v>9.1999999999999998E-3</v>
      </c>
      <c r="N160" s="184">
        <v>9.1999999999999998E-3</v>
      </c>
      <c r="P160" s="119">
        <f t="shared" si="2"/>
        <v>0.2205</v>
      </c>
    </row>
    <row r="161" spans="2:16" x14ac:dyDescent="0.25">
      <c r="B161" s="183">
        <v>2270002039</v>
      </c>
      <c r="C161" s="184">
        <v>750</v>
      </c>
      <c r="D161" s="184">
        <v>9999</v>
      </c>
      <c r="E161" s="184">
        <v>1.1000000000000001</v>
      </c>
      <c r="F161" s="184">
        <v>0.49</v>
      </c>
      <c r="G161" s="184">
        <v>0.24</v>
      </c>
      <c r="H161" s="184">
        <v>0.16</v>
      </c>
      <c r="I161" s="184">
        <v>0.16</v>
      </c>
      <c r="J161" s="184">
        <v>0.1615</v>
      </c>
      <c r="K161" s="184">
        <v>0.1615</v>
      </c>
      <c r="L161" s="184">
        <v>0.13159999999999999</v>
      </c>
      <c r="M161" s="184">
        <v>6.9000000000000006E-2</v>
      </c>
      <c r="N161" s="184">
        <v>2.76E-2</v>
      </c>
      <c r="P161" s="119">
        <f t="shared" si="2"/>
        <v>0.16075</v>
      </c>
    </row>
    <row r="162" spans="2:16" x14ac:dyDescent="0.25">
      <c r="B162" s="183">
        <v>2270002042</v>
      </c>
      <c r="C162" s="184">
        <v>0</v>
      </c>
      <c r="D162" s="184">
        <v>11</v>
      </c>
      <c r="E162" s="184">
        <v>1</v>
      </c>
      <c r="F162" s="184">
        <v>1</v>
      </c>
      <c r="G162" s="184">
        <v>0.45</v>
      </c>
      <c r="H162" s="184">
        <v>0.5</v>
      </c>
      <c r="I162" s="184">
        <v>0.5</v>
      </c>
      <c r="J162" s="184">
        <v>0.5</v>
      </c>
      <c r="K162" s="184">
        <v>0.27600000000000002</v>
      </c>
      <c r="L162" s="184">
        <v>0.27600000000000002</v>
      </c>
      <c r="M162" s="184">
        <v>9.1999999999999998E-3</v>
      </c>
      <c r="N162" s="184">
        <v>9.1999999999999998E-3</v>
      </c>
      <c r="P162" s="119">
        <f t="shared" si="2"/>
        <v>0.38800000000000001</v>
      </c>
    </row>
    <row r="163" spans="2:16" x14ac:dyDescent="0.25">
      <c r="B163" s="183">
        <v>2270002042</v>
      </c>
      <c r="C163" s="184">
        <v>11</v>
      </c>
      <c r="D163" s="184">
        <v>16</v>
      </c>
      <c r="E163" s="184">
        <v>0.9</v>
      </c>
      <c r="F163" s="184">
        <v>0.9</v>
      </c>
      <c r="G163" s="184">
        <v>0.27</v>
      </c>
      <c r="H163" s="184">
        <v>0.27</v>
      </c>
      <c r="I163" s="184">
        <v>0.27</v>
      </c>
      <c r="J163" s="184">
        <v>0.26650000000000001</v>
      </c>
      <c r="K163" s="184">
        <v>0.27600000000000002</v>
      </c>
      <c r="L163" s="184">
        <v>0.27600000000000002</v>
      </c>
      <c r="M163" s="184">
        <v>9.1999999999999998E-3</v>
      </c>
      <c r="N163" s="184">
        <v>9.1999999999999998E-3</v>
      </c>
      <c r="P163" s="119">
        <f t="shared" si="2"/>
        <v>0.27300000000000002</v>
      </c>
    </row>
    <row r="164" spans="2:16" x14ac:dyDescent="0.25">
      <c r="B164" s="183">
        <v>2270002042</v>
      </c>
      <c r="C164" s="184">
        <v>16</v>
      </c>
      <c r="D164" s="184">
        <v>25</v>
      </c>
      <c r="E164" s="184">
        <v>0.9</v>
      </c>
      <c r="F164" s="184">
        <v>0.9</v>
      </c>
      <c r="G164" s="184">
        <v>0.27</v>
      </c>
      <c r="H164" s="184">
        <v>0.27</v>
      </c>
      <c r="I164" s="184">
        <v>0.27</v>
      </c>
      <c r="J164" s="184">
        <v>0.26650000000000001</v>
      </c>
      <c r="K164" s="184">
        <v>0.27600000000000002</v>
      </c>
      <c r="L164" s="184">
        <v>0.27600000000000002</v>
      </c>
      <c r="M164" s="184">
        <v>9.1999999999999998E-3</v>
      </c>
      <c r="N164" s="184">
        <v>9.1999999999999998E-3</v>
      </c>
      <c r="P164" s="119">
        <f t="shared" si="2"/>
        <v>0.27300000000000002</v>
      </c>
    </row>
    <row r="165" spans="2:16" x14ac:dyDescent="0.25">
      <c r="B165" s="183">
        <v>2270002042</v>
      </c>
      <c r="C165" s="184">
        <v>25</v>
      </c>
      <c r="D165" s="184">
        <v>50</v>
      </c>
      <c r="E165" s="184">
        <v>0.8</v>
      </c>
      <c r="F165" s="184">
        <v>0.8</v>
      </c>
      <c r="G165" s="184">
        <v>0.34</v>
      </c>
      <c r="H165" s="184">
        <v>0.34</v>
      </c>
      <c r="I165" s="184">
        <v>0.34</v>
      </c>
      <c r="J165" s="184">
        <v>0.33889999999999998</v>
      </c>
      <c r="K165" s="184">
        <v>0.2024</v>
      </c>
      <c r="L165" s="184">
        <v>0.2024</v>
      </c>
      <c r="M165" s="184">
        <v>1.84E-2</v>
      </c>
      <c r="N165" s="184">
        <v>9.1999999999999998E-3</v>
      </c>
      <c r="P165" s="119">
        <f t="shared" si="2"/>
        <v>0.2712</v>
      </c>
    </row>
    <row r="166" spans="2:16" x14ac:dyDescent="0.25">
      <c r="B166" s="183">
        <v>2270002042</v>
      </c>
      <c r="C166" s="184">
        <v>50</v>
      </c>
      <c r="D166" s="184">
        <v>75</v>
      </c>
      <c r="E166" s="184">
        <v>0.9</v>
      </c>
      <c r="F166" s="184">
        <v>0.72</v>
      </c>
      <c r="G166" s="184">
        <v>0.47</v>
      </c>
      <c r="H166" s="184">
        <v>0.24</v>
      </c>
      <c r="I166" s="184">
        <v>0.3</v>
      </c>
      <c r="J166" s="184">
        <v>0.3</v>
      </c>
      <c r="K166" s="184">
        <v>0.2024</v>
      </c>
      <c r="L166" s="184">
        <v>0.2024</v>
      </c>
      <c r="M166" s="184">
        <v>1.84E-2</v>
      </c>
      <c r="N166" s="184">
        <v>9.1999999999999998E-3</v>
      </c>
      <c r="P166" s="119">
        <f t="shared" si="2"/>
        <v>0.25119999999999998</v>
      </c>
    </row>
    <row r="167" spans="2:16" x14ac:dyDescent="0.25">
      <c r="B167" s="183">
        <v>2270002042</v>
      </c>
      <c r="C167" s="184">
        <v>75</v>
      </c>
      <c r="D167" s="184">
        <v>100</v>
      </c>
      <c r="E167" s="184">
        <v>0.9</v>
      </c>
      <c r="F167" s="184">
        <v>0.72</v>
      </c>
      <c r="G167" s="184">
        <v>0.47</v>
      </c>
      <c r="H167" s="184">
        <v>0.24</v>
      </c>
      <c r="I167" s="184">
        <v>0.3</v>
      </c>
      <c r="J167" s="184">
        <v>0.3</v>
      </c>
      <c r="K167" s="184">
        <v>0.2024</v>
      </c>
      <c r="L167" s="184">
        <v>0.2024</v>
      </c>
      <c r="M167" s="184">
        <v>9.1999999999999998E-3</v>
      </c>
      <c r="N167" s="184">
        <v>9.1999999999999998E-3</v>
      </c>
      <c r="P167" s="119">
        <f t="shared" si="2"/>
        <v>0.25119999999999998</v>
      </c>
    </row>
    <row r="168" spans="2:16" x14ac:dyDescent="0.25">
      <c r="B168" s="183">
        <v>2270002042</v>
      </c>
      <c r="C168" s="184">
        <v>100</v>
      </c>
      <c r="D168" s="184">
        <v>175</v>
      </c>
      <c r="E168" s="184">
        <v>0.9</v>
      </c>
      <c r="F168" s="184">
        <v>0.4</v>
      </c>
      <c r="G168" s="184">
        <v>0.28000000000000003</v>
      </c>
      <c r="H168" s="184">
        <v>0.18</v>
      </c>
      <c r="I168" s="184">
        <v>0.22</v>
      </c>
      <c r="J168" s="184">
        <v>0.22</v>
      </c>
      <c r="K168" s="184">
        <v>0.22</v>
      </c>
      <c r="L168" s="184">
        <v>0.22</v>
      </c>
      <c r="M168" s="184">
        <v>9.1999999999999998E-3</v>
      </c>
      <c r="N168" s="184">
        <v>9.1999999999999998E-3</v>
      </c>
      <c r="P168" s="119">
        <f t="shared" si="2"/>
        <v>0.22</v>
      </c>
    </row>
    <row r="169" spans="2:16" x14ac:dyDescent="0.25">
      <c r="B169" s="183">
        <v>2270002042</v>
      </c>
      <c r="C169" s="184">
        <v>175</v>
      </c>
      <c r="D169" s="184">
        <v>300</v>
      </c>
      <c r="E169" s="184">
        <v>0.9</v>
      </c>
      <c r="F169" s="184">
        <v>0.4</v>
      </c>
      <c r="G169" s="184">
        <v>0.25</v>
      </c>
      <c r="H169" s="184">
        <v>0.13</v>
      </c>
      <c r="I169" s="184">
        <v>0.15</v>
      </c>
      <c r="J169" s="184">
        <v>0.15</v>
      </c>
      <c r="K169" s="184">
        <v>0.15</v>
      </c>
      <c r="L169" s="184">
        <v>0.15</v>
      </c>
      <c r="M169" s="184">
        <v>9.1999999999999998E-3</v>
      </c>
      <c r="N169" s="184">
        <v>9.1999999999999998E-3</v>
      </c>
      <c r="P169" s="119">
        <f t="shared" si="2"/>
        <v>0.15</v>
      </c>
    </row>
    <row r="170" spans="2:16" x14ac:dyDescent="0.25">
      <c r="B170" s="183">
        <v>2270002042</v>
      </c>
      <c r="C170" s="184">
        <v>300</v>
      </c>
      <c r="D170" s="184">
        <v>600</v>
      </c>
      <c r="E170" s="184">
        <v>0.9</v>
      </c>
      <c r="F170" s="184">
        <v>0.4</v>
      </c>
      <c r="G170" s="184">
        <v>0.2</v>
      </c>
      <c r="H170" s="184">
        <v>0.13</v>
      </c>
      <c r="I170" s="184">
        <v>0.15</v>
      </c>
      <c r="J170" s="184">
        <v>0.15</v>
      </c>
      <c r="K170" s="184">
        <v>0.15</v>
      </c>
      <c r="L170" s="184">
        <v>0.15</v>
      </c>
      <c r="M170" s="184">
        <v>9.1999999999999998E-3</v>
      </c>
      <c r="N170" s="184">
        <v>9.1999999999999998E-3</v>
      </c>
      <c r="P170" s="119">
        <f t="shared" si="2"/>
        <v>0.15</v>
      </c>
    </row>
    <row r="171" spans="2:16" x14ac:dyDescent="0.25">
      <c r="B171" s="183">
        <v>2270002042</v>
      </c>
      <c r="C171" s="184">
        <v>600</v>
      </c>
      <c r="D171" s="184">
        <v>750</v>
      </c>
      <c r="E171" s="184">
        <v>0.9</v>
      </c>
      <c r="F171" s="184">
        <v>0.4</v>
      </c>
      <c r="G171" s="184">
        <v>0.22</v>
      </c>
      <c r="H171" s="184">
        <v>0.13</v>
      </c>
      <c r="I171" s="184">
        <v>0.15</v>
      </c>
      <c r="J171" s="184">
        <v>0.15</v>
      </c>
      <c r="K171" s="184">
        <v>0.15</v>
      </c>
      <c r="L171" s="184">
        <v>0.15</v>
      </c>
      <c r="M171" s="184">
        <v>9.1999999999999998E-3</v>
      </c>
      <c r="N171" s="184">
        <v>9.1999999999999998E-3</v>
      </c>
      <c r="P171" s="119">
        <f t="shared" si="2"/>
        <v>0.15</v>
      </c>
    </row>
    <row r="172" spans="2:16" x14ac:dyDescent="0.25">
      <c r="B172" s="183">
        <v>2270002042</v>
      </c>
      <c r="C172" s="184">
        <v>750</v>
      </c>
      <c r="D172" s="184">
        <v>9999</v>
      </c>
      <c r="E172" s="184">
        <v>0.9</v>
      </c>
      <c r="F172" s="184">
        <v>0.4</v>
      </c>
      <c r="G172" s="184">
        <v>0.19</v>
      </c>
      <c r="H172" s="184">
        <v>0.13</v>
      </c>
      <c r="I172" s="184">
        <v>0.13</v>
      </c>
      <c r="J172" s="184">
        <v>0.13159999999999999</v>
      </c>
      <c r="K172" s="184">
        <v>0.13159999999999999</v>
      </c>
      <c r="L172" s="184">
        <v>0.13159999999999999</v>
      </c>
      <c r="M172" s="184">
        <v>6.9000000000000006E-2</v>
      </c>
      <c r="N172" s="184">
        <v>2.76E-2</v>
      </c>
      <c r="P172" s="119">
        <f t="shared" si="2"/>
        <v>0.1308</v>
      </c>
    </row>
    <row r="173" spans="2:16" x14ac:dyDescent="0.25">
      <c r="B173" s="183">
        <v>2270002045</v>
      </c>
      <c r="C173" s="184">
        <v>0</v>
      </c>
      <c r="D173" s="184">
        <v>11</v>
      </c>
      <c r="E173" s="184">
        <v>1</v>
      </c>
      <c r="F173" s="184">
        <v>1</v>
      </c>
      <c r="G173" s="184">
        <v>0.45</v>
      </c>
      <c r="H173" s="184">
        <v>0.5</v>
      </c>
      <c r="I173" s="184">
        <v>0.5</v>
      </c>
      <c r="J173" s="184">
        <v>0.5</v>
      </c>
      <c r="K173" s="184">
        <v>0.27600000000000002</v>
      </c>
      <c r="L173" s="184">
        <v>0.27600000000000002</v>
      </c>
      <c r="M173" s="184">
        <v>9.1999999999999998E-3</v>
      </c>
      <c r="N173" s="184">
        <v>9.1999999999999998E-3</v>
      </c>
      <c r="P173" s="119">
        <f t="shared" si="2"/>
        <v>0.38800000000000001</v>
      </c>
    </row>
    <row r="174" spans="2:16" x14ac:dyDescent="0.25">
      <c r="B174" s="183">
        <v>2270002045</v>
      </c>
      <c r="C174" s="184">
        <v>11</v>
      </c>
      <c r="D174" s="184">
        <v>16</v>
      </c>
      <c r="E174" s="184">
        <v>0.9</v>
      </c>
      <c r="F174" s="184">
        <v>0.9</v>
      </c>
      <c r="G174" s="184">
        <v>0.27</v>
      </c>
      <c r="H174" s="184">
        <v>0.27</v>
      </c>
      <c r="I174" s="184">
        <v>0.27</v>
      </c>
      <c r="J174" s="184">
        <v>0.26650000000000001</v>
      </c>
      <c r="K174" s="184">
        <v>0.27600000000000002</v>
      </c>
      <c r="L174" s="184">
        <v>0.27600000000000002</v>
      </c>
      <c r="M174" s="184">
        <v>9.1999999999999998E-3</v>
      </c>
      <c r="N174" s="184">
        <v>9.1999999999999998E-3</v>
      </c>
      <c r="P174" s="119">
        <f t="shared" si="2"/>
        <v>0.27300000000000002</v>
      </c>
    </row>
    <row r="175" spans="2:16" x14ac:dyDescent="0.25">
      <c r="B175" s="183">
        <v>2270002045</v>
      </c>
      <c r="C175" s="184">
        <v>16</v>
      </c>
      <c r="D175" s="184">
        <v>25</v>
      </c>
      <c r="E175" s="184">
        <v>0.9</v>
      </c>
      <c r="F175" s="184">
        <v>0.9</v>
      </c>
      <c r="G175" s="184">
        <v>0.27</v>
      </c>
      <c r="H175" s="184">
        <v>0.27</v>
      </c>
      <c r="I175" s="184">
        <v>0.27</v>
      </c>
      <c r="J175" s="184">
        <v>0.26650000000000001</v>
      </c>
      <c r="K175" s="184">
        <v>0.27600000000000002</v>
      </c>
      <c r="L175" s="184">
        <v>0.27600000000000002</v>
      </c>
      <c r="M175" s="184">
        <v>9.1999999999999998E-3</v>
      </c>
      <c r="N175" s="184">
        <v>9.1999999999999998E-3</v>
      </c>
      <c r="P175" s="119">
        <f t="shared" si="2"/>
        <v>0.27300000000000002</v>
      </c>
    </row>
    <row r="176" spans="2:16" x14ac:dyDescent="0.25">
      <c r="B176" s="183">
        <v>2270002045</v>
      </c>
      <c r="C176" s="184">
        <v>25</v>
      </c>
      <c r="D176" s="184">
        <v>50</v>
      </c>
      <c r="E176" s="184">
        <v>0.8</v>
      </c>
      <c r="F176" s="184">
        <v>0.8</v>
      </c>
      <c r="G176" s="184">
        <v>0.34</v>
      </c>
      <c r="H176" s="184">
        <v>0.34</v>
      </c>
      <c r="I176" s="184">
        <v>0.34</v>
      </c>
      <c r="J176" s="184">
        <v>0.33889999999999998</v>
      </c>
      <c r="K176" s="184">
        <v>0.2024</v>
      </c>
      <c r="L176" s="184">
        <v>0.2024</v>
      </c>
      <c r="M176" s="184">
        <v>1.84E-2</v>
      </c>
      <c r="N176" s="184">
        <v>9.1999999999999998E-3</v>
      </c>
      <c r="P176" s="119">
        <f t="shared" si="2"/>
        <v>0.2712</v>
      </c>
    </row>
    <row r="177" spans="2:16" x14ac:dyDescent="0.25">
      <c r="B177" s="183">
        <v>2270002045</v>
      </c>
      <c r="C177" s="184">
        <v>50</v>
      </c>
      <c r="D177" s="184">
        <v>75</v>
      </c>
      <c r="E177" s="184">
        <v>0.9</v>
      </c>
      <c r="F177" s="184">
        <v>0.72</v>
      </c>
      <c r="G177" s="184">
        <v>0.47</v>
      </c>
      <c r="H177" s="184">
        <v>0.24</v>
      </c>
      <c r="I177" s="184">
        <v>0.3</v>
      </c>
      <c r="J177" s="184">
        <v>0.3</v>
      </c>
      <c r="K177" s="184">
        <v>0.2024</v>
      </c>
      <c r="L177" s="184">
        <v>0.2024</v>
      </c>
      <c r="M177" s="184">
        <v>1.84E-2</v>
      </c>
      <c r="N177" s="184">
        <v>9.1999999999999998E-3</v>
      </c>
      <c r="P177" s="119">
        <f t="shared" si="2"/>
        <v>0.25119999999999998</v>
      </c>
    </row>
    <row r="178" spans="2:16" x14ac:dyDescent="0.25">
      <c r="B178" s="183">
        <v>2270002045</v>
      </c>
      <c r="C178" s="184">
        <v>75</v>
      </c>
      <c r="D178" s="184">
        <v>100</v>
      </c>
      <c r="E178" s="184">
        <v>0.9</v>
      </c>
      <c r="F178" s="184">
        <v>0.72</v>
      </c>
      <c r="G178" s="184">
        <v>0.47</v>
      </c>
      <c r="H178" s="184">
        <v>0.24</v>
      </c>
      <c r="I178" s="184">
        <v>0.3</v>
      </c>
      <c r="J178" s="184">
        <v>0.3</v>
      </c>
      <c r="K178" s="184">
        <v>0.2024</v>
      </c>
      <c r="L178" s="184">
        <v>0.2024</v>
      </c>
      <c r="M178" s="184">
        <v>9.1999999999999998E-3</v>
      </c>
      <c r="N178" s="184">
        <v>9.1999999999999998E-3</v>
      </c>
      <c r="P178" s="119">
        <f t="shared" si="2"/>
        <v>0.25119999999999998</v>
      </c>
    </row>
    <row r="179" spans="2:16" x14ac:dyDescent="0.25">
      <c r="B179" s="183">
        <v>2270002045</v>
      </c>
      <c r="C179" s="184">
        <v>100</v>
      </c>
      <c r="D179" s="184">
        <v>175</v>
      </c>
      <c r="E179" s="184">
        <v>0.9</v>
      </c>
      <c r="F179" s="184">
        <v>0.4</v>
      </c>
      <c r="G179" s="184">
        <v>0.28000000000000003</v>
      </c>
      <c r="H179" s="184">
        <v>0.18</v>
      </c>
      <c r="I179" s="184">
        <v>0.22</v>
      </c>
      <c r="J179" s="184">
        <v>0.22</v>
      </c>
      <c r="K179" s="184">
        <v>0.22</v>
      </c>
      <c r="L179" s="184">
        <v>0.22</v>
      </c>
      <c r="M179" s="184">
        <v>9.1999999999999998E-3</v>
      </c>
      <c r="N179" s="184">
        <v>9.1999999999999998E-3</v>
      </c>
      <c r="P179" s="119">
        <f t="shared" si="2"/>
        <v>0.22</v>
      </c>
    </row>
    <row r="180" spans="2:16" x14ac:dyDescent="0.25">
      <c r="B180" s="183">
        <v>2270002045</v>
      </c>
      <c r="C180" s="184">
        <v>175</v>
      </c>
      <c r="D180" s="184">
        <v>300</v>
      </c>
      <c r="E180" s="184">
        <v>0.9</v>
      </c>
      <c r="F180" s="184">
        <v>0.4</v>
      </c>
      <c r="G180" s="184">
        <v>0.25</v>
      </c>
      <c r="H180" s="184">
        <v>0.13</v>
      </c>
      <c r="I180" s="184">
        <v>0.15</v>
      </c>
      <c r="J180" s="184">
        <v>0.15</v>
      </c>
      <c r="K180" s="184">
        <v>0.15</v>
      </c>
      <c r="L180" s="184">
        <v>0.15</v>
      </c>
      <c r="M180" s="184">
        <v>9.1999999999999998E-3</v>
      </c>
      <c r="N180" s="184">
        <v>9.1999999999999998E-3</v>
      </c>
      <c r="P180" s="119">
        <f t="shared" si="2"/>
        <v>0.15</v>
      </c>
    </row>
    <row r="181" spans="2:16" x14ac:dyDescent="0.25">
      <c r="B181" s="183">
        <v>2270002045</v>
      </c>
      <c r="C181" s="184">
        <v>300</v>
      </c>
      <c r="D181" s="184">
        <v>600</v>
      </c>
      <c r="E181" s="184">
        <v>0.9</v>
      </c>
      <c r="F181" s="184">
        <v>0.4</v>
      </c>
      <c r="G181" s="184">
        <v>0.2</v>
      </c>
      <c r="H181" s="184">
        <v>0.13</v>
      </c>
      <c r="I181" s="184">
        <v>0.15</v>
      </c>
      <c r="J181" s="184">
        <v>0.15</v>
      </c>
      <c r="K181" s="184">
        <v>0.15</v>
      </c>
      <c r="L181" s="184">
        <v>0.15</v>
      </c>
      <c r="M181" s="184">
        <v>9.1999999999999998E-3</v>
      </c>
      <c r="N181" s="184">
        <v>9.1999999999999998E-3</v>
      </c>
      <c r="P181" s="119">
        <f t="shared" si="2"/>
        <v>0.15</v>
      </c>
    </row>
    <row r="182" spans="2:16" x14ac:dyDescent="0.25">
      <c r="B182" s="183">
        <v>2270002045</v>
      </c>
      <c r="C182" s="184">
        <v>600</v>
      </c>
      <c r="D182" s="184">
        <v>750</v>
      </c>
      <c r="E182" s="184">
        <v>0.9</v>
      </c>
      <c r="F182" s="184">
        <v>0.4</v>
      </c>
      <c r="G182" s="184">
        <v>0.22</v>
      </c>
      <c r="H182" s="184">
        <v>0.13</v>
      </c>
      <c r="I182" s="184">
        <v>0.15</v>
      </c>
      <c r="J182" s="184">
        <v>0.15</v>
      </c>
      <c r="K182" s="184">
        <v>0.15</v>
      </c>
      <c r="L182" s="184">
        <v>0.15</v>
      </c>
      <c r="M182" s="184">
        <v>9.1999999999999998E-3</v>
      </c>
      <c r="N182" s="184">
        <v>9.1999999999999998E-3</v>
      </c>
      <c r="P182" s="119">
        <f t="shared" si="2"/>
        <v>0.15</v>
      </c>
    </row>
    <row r="183" spans="2:16" x14ac:dyDescent="0.25">
      <c r="B183" s="183">
        <v>2270002045</v>
      </c>
      <c r="C183" s="184">
        <v>750</v>
      </c>
      <c r="D183" s="184">
        <v>9999</v>
      </c>
      <c r="E183" s="184">
        <v>0.9</v>
      </c>
      <c r="F183" s="184">
        <v>0.4</v>
      </c>
      <c r="G183" s="184">
        <v>0.19</v>
      </c>
      <c r="H183" s="184">
        <v>0.13</v>
      </c>
      <c r="I183" s="184">
        <v>0.13</v>
      </c>
      <c r="J183" s="184">
        <v>0.13159999999999999</v>
      </c>
      <c r="K183" s="184">
        <v>0.13159999999999999</v>
      </c>
      <c r="L183" s="184">
        <v>0.13159999999999999</v>
      </c>
      <c r="M183" s="184">
        <v>6.9000000000000006E-2</v>
      </c>
      <c r="N183" s="184">
        <v>2.76E-2</v>
      </c>
      <c r="P183" s="119">
        <f t="shared" si="2"/>
        <v>0.1308</v>
      </c>
    </row>
    <row r="184" spans="2:16" x14ac:dyDescent="0.25">
      <c r="B184" s="183">
        <v>2270002048</v>
      </c>
      <c r="C184" s="184">
        <v>0</v>
      </c>
      <c r="D184" s="184">
        <v>11</v>
      </c>
      <c r="E184" s="184">
        <v>1.23</v>
      </c>
      <c r="F184" s="184">
        <v>1.23</v>
      </c>
      <c r="G184" s="184">
        <v>0.55000000000000004</v>
      </c>
      <c r="H184" s="184">
        <v>0.61</v>
      </c>
      <c r="I184" s="184">
        <v>0.61</v>
      </c>
      <c r="J184" s="184">
        <v>0.61380000000000001</v>
      </c>
      <c r="K184" s="184">
        <v>0.27600000000000002</v>
      </c>
      <c r="L184" s="184">
        <v>0.27600000000000002</v>
      </c>
      <c r="M184" s="184">
        <v>9.1999999999999998E-3</v>
      </c>
      <c r="N184" s="184">
        <v>9.1999999999999998E-3</v>
      </c>
      <c r="P184" s="119">
        <f t="shared" si="2"/>
        <v>0.443</v>
      </c>
    </row>
    <row r="185" spans="2:16" x14ac:dyDescent="0.25">
      <c r="B185" s="183">
        <v>2270002048</v>
      </c>
      <c r="C185" s="184">
        <v>11</v>
      </c>
      <c r="D185" s="184">
        <v>16</v>
      </c>
      <c r="E185" s="184">
        <v>1.1000000000000001</v>
      </c>
      <c r="F185" s="184">
        <v>1.1000000000000001</v>
      </c>
      <c r="G185" s="184">
        <v>0.33</v>
      </c>
      <c r="H185" s="184">
        <v>0.33</v>
      </c>
      <c r="I185" s="184">
        <v>0.33</v>
      </c>
      <c r="J185" s="184">
        <v>0.3271</v>
      </c>
      <c r="K185" s="184">
        <v>0.27600000000000002</v>
      </c>
      <c r="L185" s="184">
        <v>0.27600000000000002</v>
      </c>
      <c r="M185" s="184">
        <v>9.1999999999999998E-3</v>
      </c>
      <c r="N185" s="184">
        <v>9.1999999999999998E-3</v>
      </c>
      <c r="P185" s="119">
        <f t="shared" si="2"/>
        <v>0.30300000000000005</v>
      </c>
    </row>
    <row r="186" spans="2:16" x14ac:dyDescent="0.25">
      <c r="B186" s="183">
        <v>2270002048</v>
      </c>
      <c r="C186" s="184">
        <v>16</v>
      </c>
      <c r="D186" s="184">
        <v>25</v>
      </c>
      <c r="E186" s="184">
        <v>1.1000000000000001</v>
      </c>
      <c r="F186" s="184">
        <v>1.1000000000000001</v>
      </c>
      <c r="G186" s="184">
        <v>0.33</v>
      </c>
      <c r="H186" s="184">
        <v>0.33</v>
      </c>
      <c r="I186" s="184">
        <v>0.33</v>
      </c>
      <c r="J186" s="184">
        <v>0.3271</v>
      </c>
      <c r="K186" s="184">
        <v>0.27600000000000002</v>
      </c>
      <c r="L186" s="184">
        <v>0.27600000000000002</v>
      </c>
      <c r="M186" s="184">
        <v>9.1999999999999998E-3</v>
      </c>
      <c r="N186" s="184">
        <v>9.1999999999999998E-3</v>
      </c>
      <c r="P186" s="119">
        <f t="shared" si="2"/>
        <v>0.30300000000000005</v>
      </c>
    </row>
    <row r="187" spans="2:16" x14ac:dyDescent="0.25">
      <c r="B187" s="183">
        <v>2270002048</v>
      </c>
      <c r="C187" s="184">
        <v>25</v>
      </c>
      <c r="D187" s="184">
        <v>50</v>
      </c>
      <c r="E187" s="184">
        <v>0.98</v>
      </c>
      <c r="F187" s="184">
        <v>0.98</v>
      </c>
      <c r="G187" s="184">
        <v>0.42</v>
      </c>
      <c r="H187" s="184">
        <v>0.42</v>
      </c>
      <c r="I187" s="184">
        <v>0.42</v>
      </c>
      <c r="J187" s="184">
        <v>0.41599999999999998</v>
      </c>
      <c r="K187" s="184">
        <v>0.2024</v>
      </c>
      <c r="L187" s="184">
        <v>0.2024</v>
      </c>
      <c r="M187" s="184">
        <v>1.84E-2</v>
      </c>
      <c r="N187" s="184">
        <v>9.1999999999999998E-3</v>
      </c>
      <c r="P187" s="119">
        <f t="shared" si="2"/>
        <v>0.31119999999999998</v>
      </c>
    </row>
    <row r="188" spans="2:16" x14ac:dyDescent="0.25">
      <c r="B188" s="183">
        <v>2270002048</v>
      </c>
      <c r="C188" s="184">
        <v>50</v>
      </c>
      <c r="D188" s="184">
        <v>75</v>
      </c>
      <c r="E188" s="184">
        <v>0.77</v>
      </c>
      <c r="F188" s="184">
        <v>0.89</v>
      </c>
      <c r="G188" s="184">
        <v>0.57999999999999996</v>
      </c>
      <c r="H188" s="184">
        <v>0.28999999999999998</v>
      </c>
      <c r="I188" s="184">
        <v>0.44</v>
      </c>
      <c r="J188" s="184">
        <v>0.44190000000000002</v>
      </c>
      <c r="K188" s="184">
        <v>0.2024</v>
      </c>
      <c r="L188" s="184">
        <v>0.2024</v>
      </c>
      <c r="M188" s="184">
        <v>1.84E-2</v>
      </c>
      <c r="N188" s="184">
        <v>9.1999999999999998E-3</v>
      </c>
      <c r="P188" s="119">
        <f t="shared" si="2"/>
        <v>0.32119999999999999</v>
      </c>
    </row>
    <row r="189" spans="2:16" x14ac:dyDescent="0.25">
      <c r="B189" s="183">
        <v>2270002048</v>
      </c>
      <c r="C189" s="184">
        <v>75</v>
      </c>
      <c r="D189" s="184">
        <v>100</v>
      </c>
      <c r="E189" s="184">
        <v>0.77</v>
      </c>
      <c r="F189" s="184">
        <v>0.89</v>
      </c>
      <c r="G189" s="184">
        <v>0.57999999999999996</v>
      </c>
      <c r="H189" s="184">
        <v>0.28999999999999998</v>
      </c>
      <c r="I189" s="184">
        <v>0.44</v>
      </c>
      <c r="J189" s="184">
        <v>0.44190000000000002</v>
      </c>
      <c r="K189" s="184">
        <v>0.2024</v>
      </c>
      <c r="L189" s="184">
        <v>0.2024</v>
      </c>
      <c r="M189" s="184">
        <v>9.1999999999999998E-3</v>
      </c>
      <c r="N189" s="184">
        <v>9.1999999999999998E-3</v>
      </c>
      <c r="P189" s="119">
        <f t="shared" si="2"/>
        <v>0.32119999999999999</v>
      </c>
    </row>
    <row r="190" spans="2:16" x14ac:dyDescent="0.25">
      <c r="B190" s="183">
        <v>2270002048</v>
      </c>
      <c r="C190" s="184">
        <v>100</v>
      </c>
      <c r="D190" s="184">
        <v>175</v>
      </c>
      <c r="E190" s="184">
        <v>0.77</v>
      </c>
      <c r="F190" s="184">
        <v>0.49</v>
      </c>
      <c r="G190" s="184">
        <v>0.34</v>
      </c>
      <c r="H190" s="184">
        <v>0.22</v>
      </c>
      <c r="I190" s="184">
        <v>0.32</v>
      </c>
      <c r="J190" s="184">
        <v>0.3241</v>
      </c>
      <c r="K190" s="184">
        <v>0.3241</v>
      </c>
      <c r="L190" s="184">
        <v>0.22</v>
      </c>
      <c r="M190" s="184">
        <v>9.1999999999999998E-3</v>
      </c>
      <c r="N190" s="184">
        <v>9.1999999999999998E-3</v>
      </c>
      <c r="P190" s="119">
        <f t="shared" si="2"/>
        <v>0.32205</v>
      </c>
    </row>
    <row r="191" spans="2:16" x14ac:dyDescent="0.25">
      <c r="B191" s="183">
        <v>2270002048</v>
      </c>
      <c r="C191" s="184">
        <v>175</v>
      </c>
      <c r="D191" s="184">
        <v>300</v>
      </c>
      <c r="E191" s="184">
        <v>0.77</v>
      </c>
      <c r="F191" s="184">
        <v>0.49</v>
      </c>
      <c r="G191" s="184">
        <v>0.31</v>
      </c>
      <c r="H191" s="184">
        <v>0.16</v>
      </c>
      <c r="I191" s="184">
        <v>0.22</v>
      </c>
      <c r="J191" s="184">
        <v>0.221</v>
      </c>
      <c r="K191" s="184">
        <v>0.221</v>
      </c>
      <c r="L191" s="184">
        <v>0.15</v>
      </c>
      <c r="M191" s="184">
        <v>9.1999999999999998E-3</v>
      </c>
      <c r="N191" s="184">
        <v>9.1999999999999998E-3</v>
      </c>
      <c r="P191" s="119">
        <f t="shared" si="2"/>
        <v>0.2205</v>
      </c>
    </row>
    <row r="192" spans="2:16" x14ac:dyDescent="0.25">
      <c r="B192" s="183">
        <v>2270002048</v>
      </c>
      <c r="C192" s="184">
        <v>300</v>
      </c>
      <c r="D192" s="184">
        <v>600</v>
      </c>
      <c r="E192" s="184">
        <v>0.77</v>
      </c>
      <c r="F192" s="184">
        <v>0.49</v>
      </c>
      <c r="G192" s="184">
        <v>0.25</v>
      </c>
      <c r="H192" s="184">
        <v>0.16</v>
      </c>
      <c r="I192" s="184">
        <v>0.22</v>
      </c>
      <c r="J192" s="184">
        <v>0.221</v>
      </c>
      <c r="K192" s="184">
        <v>0.221</v>
      </c>
      <c r="L192" s="184">
        <v>0.15</v>
      </c>
      <c r="M192" s="184">
        <v>9.1999999999999998E-3</v>
      </c>
      <c r="N192" s="184">
        <v>9.1999999999999998E-3</v>
      </c>
      <c r="P192" s="119">
        <f t="shared" si="2"/>
        <v>0.2205</v>
      </c>
    </row>
    <row r="193" spans="2:16" x14ac:dyDescent="0.25">
      <c r="B193" s="183">
        <v>2270002048</v>
      </c>
      <c r="C193" s="184">
        <v>600</v>
      </c>
      <c r="D193" s="184">
        <v>750</v>
      </c>
      <c r="E193" s="184">
        <v>0.77</v>
      </c>
      <c r="F193" s="184">
        <v>0.49</v>
      </c>
      <c r="G193" s="184">
        <v>0.27</v>
      </c>
      <c r="H193" s="184">
        <v>0.16</v>
      </c>
      <c r="I193" s="184">
        <v>0.22</v>
      </c>
      <c r="J193" s="184">
        <v>0.221</v>
      </c>
      <c r="K193" s="184">
        <v>0.221</v>
      </c>
      <c r="L193" s="184">
        <v>0.15</v>
      </c>
      <c r="M193" s="184">
        <v>9.1999999999999998E-3</v>
      </c>
      <c r="N193" s="184">
        <v>9.1999999999999998E-3</v>
      </c>
      <c r="P193" s="119">
        <f t="shared" si="2"/>
        <v>0.2205</v>
      </c>
    </row>
    <row r="194" spans="2:16" x14ac:dyDescent="0.25">
      <c r="B194" s="183">
        <v>2270002048</v>
      </c>
      <c r="C194" s="184">
        <v>750</v>
      </c>
      <c r="D194" s="184">
        <v>9999</v>
      </c>
      <c r="E194" s="184">
        <v>0.77</v>
      </c>
      <c r="F194" s="184">
        <v>0.49</v>
      </c>
      <c r="G194" s="184">
        <v>0.24</v>
      </c>
      <c r="H194" s="184">
        <v>0.16</v>
      </c>
      <c r="I194" s="184">
        <v>0.16</v>
      </c>
      <c r="J194" s="184">
        <v>0.1615</v>
      </c>
      <c r="K194" s="184">
        <v>0.1615</v>
      </c>
      <c r="L194" s="184">
        <v>0.13159999999999999</v>
      </c>
      <c r="M194" s="184">
        <v>6.9000000000000006E-2</v>
      </c>
      <c r="N194" s="184">
        <v>2.76E-2</v>
      </c>
      <c r="P194" s="119">
        <f t="shared" si="2"/>
        <v>0.16075</v>
      </c>
    </row>
    <row r="195" spans="2:16" x14ac:dyDescent="0.25">
      <c r="B195" s="183">
        <v>2270002051</v>
      </c>
      <c r="C195" s="184">
        <v>0</v>
      </c>
      <c r="D195" s="184">
        <v>11</v>
      </c>
      <c r="E195" s="184">
        <v>1.23</v>
      </c>
      <c r="F195" s="184">
        <v>1.23</v>
      </c>
      <c r="G195" s="184">
        <v>0.55000000000000004</v>
      </c>
      <c r="H195" s="184">
        <v>0.61</v>
      </c>
      <c r="I195" s="184">
        <v>0.61</v>
      </c>
      <c r="J195" s="184">
        <v>0.61380000000000001</v>
      </c>
      <c r="K195" s="184">
        <v>0.27600000000000002</v>
      </c>
      <c r="L195" s="184">
        <v>0.27600000000000002</v>
      </c>
      <c r="M195" s="184">
        <v>9.1999999999999998E-3</v>
      </c>
      <c r="N195" s="184">
        <v>9.1999999999999998E-3</v>
      </c>
      <c r="P195" s="119">
        <f t="shared" si="2"/>
        <v>0.443</v>
      </c>
    </row>
    <row r="196" spans="2:16" x14ac:dyDescent="0.25">
      <c r="B196" s="183">
        <v>2270002051</v>
      </c>
      <c r="C196" s="184">
        <v>11</v>
      </c>
      <c r="D196" s="184">
        <v>16</v>
      </c>
      <c r="E196" s="184">
        <v>1.1000000000000001</v>
      </c>
      <c r="F196" s="184">
        <v>1.1000000000000001</v>
      </c>
      <c r="G196" s="184">
        <v>0.33</v>
      </c>
      <c r="H196" s="184">
        <v>0.33</v>
      </c>
      <c r="I196" s="184">
        <v>0.33</v>
      </c>
      <c r="J196" s="184">
        <v>0.3271</v>
      </c>
      <c r="K196" s="184">
        <v>0.27600000000000002</v>
      </c>
      <c r="L196" s="184">
        <v>0.27600000000000002</v>
      </c>
      <c r="M196" s="184">
        <v>9.1999999999999998E-3</v>
      </c>
      <c r="N196" s="184">
        <v>9.1999999999999998E-3</v>
      </c>
      <c r="P196" s="119">
        <f t="shared" si="2"/>
        <v>0.30300000000000005</v>
      </c>
    </row>
    <row r="197" spans="2:16" x14ac:dyDescent="0.25">
      <c r="B197" s="183">
        <v>2270002051</v>
      </c>
      <c r="C197" s="184">
        <v>16</v>
      </c>
      <c r="D197" s="184">
        <v>25</v>
      </c>
      <c r="E197" s="184">
        <v>1.1000000000000001</v>
      </c>
      <c r="F197" s="184">
        <v>1.1000000000000001</v>
      </c>
      <c r="G197" s="184">
        <v>0.33</v>
      </c>
      <c r="H197" s="184">
        <v>0.33</v>
      </c>
      <c r="I197" s="184">
        <v>0.33</v>
      </c>
      <c r="J197" s="184">
        <v>0.3271</v>
      </c>
      <c r="K197" s="184">
        <v>0.27600000000000002</v>
      </c>
      <c r="L197" s="184">
        <v>0.27600000000000002</v>
      </c>
      <c r="M197" s="184">
        <v>9.1999999999999998E-3</v>
      </c>
      <c r="N197" s="184">
        <v>9.1999999999999998E-3</v>
      </c>
      <c r="P197" s="119">
        <f t="shared" si="2"/>
        <v>0.30300000000000005</v>
      </c>
    </row>
    <row r="198" spans="2:16" x14ac:dyDescent="0.25">
      <c r="B198" s="183">
        <v>2270002051</v>
      </c>
      <c r="C198" s="184">
        <v>25</v>
      </c>
      <c r="D198" s="184">
        <v>50</v>
      </c>
      <c r="E198" s="184">
        <v>0.98</v>
      </c>
      <c r="F198" s="184">
        <v>0.98</v>
      </c>
      <c r="G198" s="184">
        <v>0.42</v>
      </c>
      <c r="H198" s="184">
        <v>0.42</v>
      </c>
      <c r="I198" s="184">
        <v>0.42</v>
      </c>
      <c r="J198" s="184">
        <v>0.41599999999999998</v>
      </c>
      <c r="K198" s="184">
        <v>0.2024</v>
      </c>
      <c r="L198" s="184">
        <v>0.2024</v>
      </c>
      <c r="M198" s="184">
        <v>1.84E-2</v>
      </c>
      <c r="N198" s="184">
        <v>9.1999999999999998E-3</v>
      </c>
      <c r="P198" s="119">
        <f t="shared" si="2"/>
        <v>0.31119999999999998</v>
      </c>
    </row>
    <row r="199" spans="2:16" x14ac:dyDescent="0.25">
      <c r="B199" s="183">
        <v>2270002051</v>
      </c>
      <c r="C199" s="184">
        <v>50</v>
      </c>
      <c r="D199" s="184">
        <v>75</v>
      </c>
      <c r="E199" s="184">
        <v>0.61</v>
      </c>
      <c r="F199" s="184">
        <v>0.89</v>
      </c>
      <c r="G199" s="184">
        <v>0.57999999999999996</v>
      </c>
      <c r="H199" s="184">
        <v>0.28999999999999998</v>
      </c>
      <c r="I199" s="184">
        <v>0.44</v>
      </c>
      <c r="J199" s="184">
        <v>0.44190000000000002</v>
      </c>
      <c r="K199" s="184">
        <v>0.2024</v>
      </c>
      <c r="L199" s="184">
        <v>0.2024</v>
      </c>
      <c r="M199" s="184">
        <v>1.84E-2</v>
      </c>
      <c r="N199" s="184">
        <v>9.1999999999999998E-3</v>
      </c>
      <c r="P199" s="119">
        <f t="shared" si="2"/>
        <v>0.32119999999999999</v>
      </c>
    </row>
    <row r="200" spans="2:16" x14ac:dyDescent="0.25">
      <c r="B200" s="183">
        <v>2270002051</v>
      </c>
      <c r="C200" s="184">
        <v>75</v>
      </c>
      <c r="D200" s="184">
        <v>100</v>
      </c>
      <c r="E200" s="184">
        <v>0.61</v>
      </c>
      <c r="F200" s="184">
        <v>0.89</v>
      </c>
      <c r="G200" s="184">
        <v>0.57999999999999996</v>
      </c>
      <c r="H200" s="184">
        <v>0.28999999999999998</v>
      </c>
      <c r="I200" s="184">
        <v>0.44</v>
      </c>
      <c r="J200" s="184">
        <v>0.44190000000000002</v>
      </c>
      <c r="K200" s="184">
        <v>0.2024</v>
      </c>
      <c r="L200" s="184">
        <v>0.2024</v>
      </c>
      <c r="M200" s="184">
        <v>9.1999999999999998E-3</v>
      </c>
      <c r="N200" s="184">
        <v>9.1999999999999998E-3</v>
      </c>
      <c r="P200" s="119">
        <f t="shared" si="2"/>
        <v>0.32119999999999999</v>
      </c>
    </row>
    <row r="201" spans="2:16" x14ac:dyDescent="0.25">
      <c r="B201" s="183">
        <v>2270002051</v>
      </c>
      <c r="C201" s="184">
        <v>100</v>
      </c>
      <c r="D201" s="184">
        <v>175</v>
      </c>
      <c r="E201" s="184">
        <v>0.61</v>
      </c>
      <c r="F201" s="184">
        <v>0.49</v>
      </c>
      <c r="G201" s="184">
        <v>0.34</v>
      </c>
      <c r="H201" s="184">
        <v>0.22</v>
      </c>
      <c r="I201" s="184">
        <v>0.32</v>
      </c>
      <c r="J201" s="184">
        <v>0.3241</v>
      </c>
      <c r="K201" s="184">
        <v>0.3241</v>
      </c>
      <c r="L201" s="184">
        <v>0.22</v>
      </c>
      <c r="M201" s="184">
        <v>9.1999999999999998E-3</v>
      </c>
      <c r="N201" s="184">
        <v>9.1999999999999998E-3</v>
      </c>
      <c r="P201" s="119">
        <f t="shared" si="2"/>
        <v>0.32205</v>
      </c>
    </row>
    <row r="202" spans="2:16" x14ac:dyDescent="0.25">
      <c r="B202" s="183">
        <v>2270002051</v>
      </c>
      <c r="C202" s="184">
        <v>175</v>
      </c>
      <c r="D202" s="184">
        <v>300</v>
      </c>
      <c r="E202" s="184">
        <v>0.61</v>
      </c>
      <c r="F202" s="184">
        <v>0.49</v>
      </c>
      <c r="G202" s="184">
        <v>0.31</v>
      </c>
      <c r="H202" s="184">
        <v>0.16</v>
      </c>
      <c r="I202" s="184">
        <v>0.22</v>
      </c>
      <c r="J202" s="184">
        <v>0.221</v>
      </c>
      <c r="K202" s="184">
        <v>0.221</v>
      </c>
      <c r="L202" s="184">
        <v>0.15</v>
      </c>
      <c r="M202" s="184">
        <v>9.1999999999999998E-3</v>
      </c>
      <c r="N202" s="184">
        <v>9.1999999999999998E-3</v>
      </c>
      <c r="P202" s="119">
        <f t="shared" ref="P202:P265" si="3">H202*$G$2+I202*$G$3+K202*$G$4</f>
        <v>0.2205</v>
      </c>
    </row>
    <row r="203" spans="2:16" x14ac:dyDescent="0.25">
      <c r="B203" s="183">
        <v>2270002051</v>
      </c>
      <c r="C203" s="184">
        <v>300</v>
      </c>
      <c r="D203" s="184">
        <v>600</v>
      </c>
      <c r="E203" s="184">
        <v>0.61</v>
      </c>
      <c r="F203" s="184">
        <v>0.49</v>
      </c>
      <c r="G203" s="184">
        <v>0.25</v>
      </c>
      <c r="H203" s="184">
        <v>0.16</v>
      </c>
      <c r="I203" s="184">
        <v>0.22</v>
      </c>
      <c r="J203" s="184">
        <v>0.221</v>
      </c>
      <c r="K203" s="184">
        <v>0.221</v>
      </c>
      <c r="L203" s="184">
        <v>0.15</v>
      </c>
      <c r="M203" s="184">
        <v>9.1999999999999998E-3</v>
      </c>
      <c r="N203" s="184">
        <v>9.1999999999999998E-3</v>
      </c>
      <c r="P203" s="119">
        <f t="shared" si="3"/>
        <v>0.2205</v>
      </c>
    </row>
    <row r="204" spans="2:16" x14ac:dyDescent="0.25">
      <c r="B204" s="183">
        <v>2270002051</v>
      </c>
      <c r="C204" s="184">
        <v>600</v>
      </c>
      <c r="D204" s="184">
        <v>750</v>
      </c>
      <c r="E204" s="184">
        <v>0.61</v>
      </c>
      <c r="F204" s="184">
        <v>0.49</v>
      </c>
      <c r="G204" s="184">
        <v>0.27</v>
      </c>
      <c r="H204" s="184">
        <v>0.16</v>
      </c>
      <c r="I204" s="184">
        <v>0.22</v>
      </c>
      <c r="J204" s="184">
        <v>0.221</v>
      </c>
      <c r="K204" s="184">
        <v>0.221</v>
      </c>
      <c r="L204" s="184">
        <v>0.15</v>
      </c>
      <c r="M204" s="184">
        <v>9.1999999999999998E-3</v>
      </c>
      <c r="N204" s="184">
        <v>9.1999999999999998E-3</v>
      </c>
      <c r="P204" s="119">
        <f t="shared" si="3"/>
        <v>0.2205</v>
      </c>
    </row>
    <row r="205" spans="2:16" x14ac:dyDescent="0.25">
      <c r="B205" s="183">
        <v>2270002051</v>
      </c>
      <c r="C205" s="184">
        <v>750</v>
      </c>
      <c r="D205" s="184">
        <v>9999</v>
      </c>
      <c r="E205" s="184">
        <v>0.61</v>
      </c>
      <c r="F205" s="184">
        <v>0.49</v>
      </c>
      <c r="G205" s="184">
        <v>0.24</v>
      </c>
      <c r="H205" s="184">
        <v>0.16</v>
      </c>
      <c r="I205" s="184">
        <v>0.16</v>
      </c>
      <c r="J205" s="184">
        <v>0.1615</v>
      </c>
      <c r="K205" s="184">
        <v>0.1615</v>
      </c>
      <c r="L205" s="184">
        <v>0.13159999999999999</v>
      </c>
      <c r="M205" s="184">
        <v>6.9000000000000006E-2</v>
      </c>
      <c r="N205" s="184">
        <v>2.76E-2</v>
      </c>
      <c r="P205" s="119">
        <f t="shared" si="3"/>
        <v>0.16075</v>
      </c>
    </row>
    <row r="206" spans="2:16" x14ac:dyDescent="0.25">
      <c r="B206" s="183">
        <v>2270002054</v>
      </c>
      <c r="C206" s="184">
        <v>0</v>
      </c>
      <c r="D206" s="184">
        <v>11</v>
      </c>
      <c r="E206" s="184">
        <v>1</v>
      </c>
      <c r="F206" s="184">
        <v>1</v>
      </c>
      <c r="G206" s="184">
        <v>0.45</v>
      </c>
      <c r="H206" s="184">
        <v>0.5</v>
      </c>
      <c r="I206" s="184">
        <v>0.5</v>
      </c>
      <c r="J206" s="184">
        <v>0.5</v>
      </c>
      <c r="K206" s="184">
        <v>0.27600000000000002</v>
      </c>
      <c r="L206" s="184">
        <v>0.27600000000000002</v>
      </c>
      <c r="M206" s="184">
        <v>9.1999999999999998E-3</v>
      </c>
      <c r="N206" s="184">
        <v>9.1999999999999998E-3</v>
      </c>
      <c r="P206" s="119">
        <f t="shared" si="3"/>
        <v>0.38800000000000001</v>
      </c>
    </row>
    <row r="207" spans="2:16" x14ac:dyDescent="0.25">
      <c r="B207" s="183">
        <v>2270002054</v>
      </c>
      <c r="C207" s="184">
        <v>11</v>
      </c>
      <c r="D207" s="184">
        <v>16</v>
      </c>
      <c r="E207" s="184">
        <v>0.9</v>
      </c>
      <c r="F207" s="184">
        <v>0.9</v>
      </c>
      <c r="G207" s="184">
        <v>0.27</v>
      </c>
      <c r="H207" s="184">
        <v>0.27</v>
      </c>
      <c r="I207" s="184">
        <v>0.27</v>
      </c>
      <c r="J207" s="184">
        <v>0.26650000000000001</v>
      </c>
      <c r="K207" s="184">
        <v>0.27600000000000002</v>
      </c>
      <c r="L207" s="184">
        <v>0.27600000000000002</v>
      </c>
      <c r="M207" s="184">
        <v>9.1999999999999998E-3</v>
      </c>
      <c r="N207" s="184">
        <v>9.1999999999999998E-3</v>
      </c>
      <c r="P207" s="119">
        <f t="shared" si="3"/>
        <v>0.27300000000000002</v>
      </c>
    </row>
    <row r="208" spans="2:16" x14ac:dyDescent="0.25">
      <c r="B208" s="183">
        <v>2270002054</v>
      </c>
      <c r="C208" s="184">
        <v>16</v>
      </c>
      <c r="D208" s="184">
        <v>25</v>
      </c>
      <c r="E208" s="184">
        <v>0.9</v>
      </c>
      <c r="F208" s="184">
        <v>0.9</v>
      </c>
      <c r="G208" s="184">
        <v>0.27</v>
      </c>
      <c r="H208" s="184">
        <v>0.27</v>
      </c>
      <c r="I208" s="184">
        <v>0.27</v>
      </c>
      <c r="J208" s="184">
        <v>0.26650000000000001</v>
      </c>
      <c r="K208" s="184">
        <v>0.27600000000000002</v>
      </c>
      <c r="L208" s="184">
        <v>0.27600000000000002</v>
      </c>
      <c r="M208" s="184">
        <v>9.1999999999999998E-3</v>
      </c>
      <c r="N208" s="184">
        <v>9.1999999999999998E-3</v>
      </c>
      <c r="P208" s="119">
        <f t="shared" si="3"/>
        <v>0.27300000000000002</v>
      </c>
    </row>
    <row r="209" spans="2:16" x14ac:dyDescent="0.25">
      <c r="B209" s="183">
        <v>2270002054</v>
      </c>
      <c r="C209" s="184">
        <v>25</v>
      </c>
      <c r="D209" s="184">
        <v>50</v>
      </c>
      <c r="E209" s="184">
        <v>0.8</v>
      </c>
      <c r="F209" s="184">
        <v>0.8</v>
      </c>
      <c r="G209" s="184">
        <v>0.34</v>
      </c>
      <c r="H209" s="184">
        <v>0.34</v>
      </c>
      <c r="I209" s="184">
        <v>0.34</v>
      </c>
      <c r="J209" s="184">
        <v>0.33889999999999998</v>
      </c>
      <c r="K209" s="184">
        <v>0.2024</v>
      </c>
      <c r="L209" s="184">
        <v>0.2024</v>
      </c>
      <c r="M209" s="184">
        <v>1.84E-2</v>
      </c>
      <c r="N209" s="184">
        <v>9.1999999999999998E-3</v>
      </c>
      <c r="P209" s="119">
        <f t="shared" si="3"/>
        <v>0.2712</v>
      </c>
    </row>
    <row r="210" spans="2:16" x14ac:dyDescent="0.25">
      <c r="B210" s="183">
        <v>2270002054</v>
      </c>
      <c r="C210" s="184">
        <v>50</v>
      </c>
      <c r="D210" s="184">
        <v>75</v>
      </c>
      <c r="E210" s="184">
        <v>0.9</v>
      </c>
      <c r="F210" s="184">
        <v>0.72</v>
      </c>
      <c r="G210" s="184">
        <v>0.47</v>
      </c>
      <c r="H210" s="184">
        <v>0.24</v>
      </c>
      <c r="I210" s="184">
        <v>0.3</v>
      </c>
      <c r="J210" s="184">
        <v>0.3</v>
      </c>
      <c r="K210" s="184">
        <v>0.2024</v>
      </c>
      <c r="L210" s="184">
        <v>0.2024</v>
      </c>
      <c r="M210" s="184">
        <v>1.84E-2</v>
      </c>
      <c r="N210" s="184">
        <v>9.1999999999999998E-3</v>
      </c>
      <c r="P210" s="119">
        <f t="shared" si="3"/>
        <v>0.25119999999999998</v>
      </c>
    </row>
    <row r="211" spans="2:16" x14ac:dyDescent="0.25">
      <c r="B211" s="183">
        <v>2270002054</v>
      </c>
      <c r="C211" s="184">
        <v>75</v>
      </c>
      <c r="D211" s="184">
        <v>100</v>
      </c>
      <c r="E211" s="184">
        <v>0.9</v>
      </c>
      <c r="F211" s="184">
        <v>0.72</v>
      </c>
      <c r="G211" s="184">
        <v>0.47</v>
      </c>
      <c r="H211" s="184">
        <v>0.24</v>
      </c>
      <c r="I211" s="184">
        <v>0.3</v>
      </c>
      <c r="J211" s="184">
        <v>0.3</v>
      </c>
      <c r="K211" s="184">
        <v>0.2024</v>
      </c>
      <c r="L211" s="184">
        <v>0.2024</v>
      </c>
      <c r="M211" s="184">
        <v>9.1999999999999998E-3</v>
      </c>
      <c r="N211" s="184">
        <v>9.1999999999999998E-3</v>
      </c>
      <c r="P211" s="119">
        <f t="shared" si="3"/>
        <v>0.25119999999999998</v>
      </c>
    </row>
    <row r="212" spans="2:16" x14ac:dyDescent="0.25">
      <c r="B212" s="183">
        <v>2270002054</v>
      </c>
      <c r="C212" s="184">
        <v>100</v>
      </c>
      <c r="D212" s="184">
        <v>175</v>
      </c>
      <c r="E212" s="184">
        <v>0.9</v>
      </c>
      <c r="F212" s="184">
        <v>0.4</v>
      </c>
      <c r="G212" s="184">
        <v>0.28000000000000003</v>
      </c>
      <c r="H212" s="184">
        <v>0.18</v>
      </c>
      <c r="I212" s="184">
        <v>0.22</v>
      </c>
      <c r="J212" s="184">
        <v>0.22</v>
      </c>
      <c r="K212" s="184">
        <v>0.22</v>
      </c>
      <c r="L212" s="184">
        <v>0.22</v>
      </c>
      <c r="M212" s="184">
        <v>9.1999999999999998E-3</v>
      </c>
      <c r="N212" s="184">
        <v>9.1999999999999998E-3</v>
      </c>
      <c r="P212" s="119">
        <f t="shared" si="3"/>
        <v>0.22</v>
      </c>
    </row>
    <row r="213" spans="2:16" x14ac:dyDescent="0.25">
      <c r="B213" s="183">
        <v>2270002054</v>
      </c>
      <c r="C213" s="184">
        <v>175</v>
      </c>
      <c r="D213" s="184">
        <v>300</v>
      </c>
      <c r="E213" s="184">
        <v>0.9</v>
      </c>
      <c r="F213" s="184">
        <v>0.4</v>
      </c>
      <c r="G213" s="184">
        <v>0.25</v>
      </c>
      <c r="H213" s="184">
        <v>0.13</v>
      </c>
      <c r="I213" s="184">
        <v>0.15</v>
      </c>
      <c r="J213" s="184">
        <v>0.15</v>
      </c>
      <c r="K213" s="184">
        <v>0.15</v>
      </c>
      <c r="L213" s="184">
        <v>0.15</v>
      </c>
      <c r="M213" s="184">
        <v>9.1999999999999998E-3</v>
      </c>
      <c r="N213" s="184">
        <v>9.1999999999999998E-3</v>
      </c>
      <c r="P213" s="119">
        <f t="shared" si="3"/>
        <v>0.15</v>
      </c>
    </row>
    <row r="214" spans="2:16" x14ac:dyDescent="0.25">
      <c r="B214" s="183">
        <v>2270002054</v>
      </c>
      <c r="C214" s="184">
        <v>300</v>
      </c>
      <c r="D214" s="184">
        <v>600</v>
      </c>
      <c r="E214" s="184">
        <v>0.9</v>
      </c>
      <c r="F214" s="184">
        <v>0.4</v>
      </c>
      <c r="G214" s="184">
        <v>0.2</v>
      </c>
      <c r="H214" s="184">
        <v>0.13</v>
      </c>
      <c r="I214" s="184">
        <v>0.15</v>
      </c>
      <c r="J214" s="184">
        <v>0.15</v>
      </c>
      <c r="K214" s="184">
        <v>0.15</v>
      </c>
      <c r="L214" s="184">
        <v>0.15</v>
      </c>
      <c r="M214" s="184">
        <v>9.1999999999999998E-3</v>
      </c>
      <c r="N214" s="184">
        <v>9.1999999999999998E-3</v>
      </c>
      <c r="P214" s="119">
        <f t="shared" si="3"/>
        <v>0.15</v>
      </c>
    </row>
    <row r="215" spans="2:16" x14ac:dyDescent="0.25">
      <c r="B215" s="183">
        <v>2270002054</v>
      </c>
      <c r="C215" s="184">
        <v>600</v>
      </c>
      <c r="D215" s="184">
        <v>750</v>
      </c>
      <c r="E215" s="184">
        <v>0.9</v>
      </c>
      <c r="F215" s="184">
        <v>0.4</v>
      </c>
      <c r="G215" s="184">
        <v>0.22</v>
      </c>
      <c r="H215" s="184">
        <v>0.13</v>
      </c>
      <c r="I215" s="184">
        <v>0.15</v>
      </c>
      <c r="J215" s="184">
        <v>0.15</v>
      </c>
      <c r="K215" s="184">
        <v>0.15</v>
      </c>
      <c r="L215" s="184">
        <v>0.15</v>
      </c>
      <c r="M215" s="184">
        <v>9.1999999999999998E-3</v>
      </c>
      <c r="N215" s="184">
        <v>9.1999999999999998E-3</v>
      </c>
      <c r="P215" s="119">
        <f t="shared" si="3"/>
        <v>0.15</v>
      </c>
    </row>
    <row r="216" spans="2:16" x14ac:dyDescent="0.25">
      <c r="B216" s="183">
        <v>2270002054</v>
      </c>
      <c r="C216" s="184">
        <v>750</v>
      </c>
      <c r="D216" s="184">
        <v>9999</v>
      </c>
      <c r="E216" s="184">
        <v>0.9</v>
      </c>
      <c r="F216" s="184">
        <v>0.4</v>
      </c>
      <c r="G216" s="184">
        <v>0.19</v>
      </c>
      <c r="H216" s="184">
        <v>0.13</v>
      </c>
      <c r="I216" s="184">
        <v>0.13</v>
      </c>
      <c r="J216" s="184">
        <v>0.13159999999999999</v>
      </c>
      <c r="K216" s="184">
        <v>0.13159999999999999</v>
      </c>
      <c r="L216" s="184">
        <v>0.13159999999999999</v>
      </c>
      <c r="M216" s="184">
        <v>6.9000000000000006E-2</v>
      </c>
      <c r="N216" s="184">
        <v>2.76E-2</v>
      </c>
      <c r="P216" s="119">
        <f t="shared" si="3"/>
        <v>0.1308</v>
      </c>
    </row>
    <row r="217" spans="2:16" x14ac:dyDescent="0.25">
      <c r="B217" s="183">
        <v>2270002057</v>
      </c>
      <c r="C217" s="184">
        <v>0</v>
      </c>
      <c r="D217" s="184">
        <v>11</v>
      </c>
      <c r="E217" s="184">
        <v>1.23</v>
      </c>
      <c r="F217" s="184">
        <v>1.23</v>
      </c>
      <c r="G217" s="184">
        <v>0.55000000000000004</v>
      </c>
      <c r="H217" s="184">
        <v>0.61</v>
      </c>
      <c r="I217" s="184">
        <v>0.61</v>
      </c>
      <c r="J217" s="184">
        <v>0.61380000000000001</v>
      </c>
      <c r="K217" s="184">
        <v>0.27600000000000002</v>
      </c>
      <c r="L217" s="184">
        <v>0.27600000000000002</v>
      </c>
      <c r="M217" s="184">
        <v>9.1999999999999998E-3</v>
      </c>
      <c r="N217" s="184">
        <v>9.1999999999999998E-3</v>
      </c>
      <c r="P217" s="119">
        <f t="shared" si="3"/>
        <v>0.443</v>
      </c>
    </row>
    <row r="218" spans="2:16" x14ac:dyDescent="0.25">
      <c r="B218" s="183">
        <v>2270002057</v>
      </c>
      <c r="C218" s="184">
        <v>11</v>
      </c>
      <c r="D218" s="184">
        <v>16</v>
      </c>
      <c r="E218" s="184">
        <v>1.1000000000000001</v>
      </c>
      <c r="F218" s="184">
        <v>1.1000000000000001</v>
      </c>
      <c r="G218" s="184">
        <v>0.33</v>
      </c>
      <c r="H218" s="184">
        <v>0.33</v>
      </c>
      <c r="I218" s="184">
        <v>0.33</v>
      </c>
      <c r="J218" s="184">
        <v>0.3271</v>
      </c>
      <c r="K218" s="184">
        <v>0.27600000000000002</v>
      </c>
      <c r="L218" s="184">
        <v>0.27600000000000002</v>
      </c>
      <c r="M218" s="184">
        <v>9.1999999999999998E-3</v>
      </c>
      <c r="N218" s="184">
        <v>9.1999999999999998E-3</v>
      </c>
      <c r="P218" s="119">
        <f t="shared" si="3"/>
        <v>0.30300000000000005</v>
      </c>
    </row>
    <row r="219" spans="2:16" x14ac:dyDescent="0.25">
      <c r="B219" s="183">
        <v>2270002057</v>
      </c>
      <c r="C219" s="184">
        <v>16</v>
      </c>
      <c r="D219" s="184">
        <v>25</v>
      </c>
      <c r="E219" s="184">
        <v>1.1000000000000001</v>
      </c>
      <c r="F219" s="184">
        <v>1.1000000000000001</v>
      </c>
      <c r="G219" s="184">
        <v>0.33</v>
      </c>
      <c r="H219" s="184">
        <v>0.33</v>
      </c>
      <c r="I219" s="184">
        <v>0.33</v>
      </c>
      <c r="J219" s="184">
        <v>0.3271</v>
      </c>
      <c r="K219" s="184">
        <v>0.27600000000000002</v>
      </c>
      <c r="L219" s="184">
        <v>0.27600000000000002</v>
      </c>
      <c r="M219" s="184">
        <v>9.1999999999999998E-3</v>
      </c>
      <c r="N219" s="184">
        <v>9.1999999999999998E-3</v>
      </c>
      <c r="P219" s="119">
        <f t="shared" si="3"/>
        <v>0.30300000000000005</v>
      </c>
    </row>
    <row r="220" spans="2:16" x14ac:dyDescent="0.25">
      <c r="B220" s="183">
        <v>2270002057</v>
      </c>
      <c r="C220" s="184">
        <v>25</v>
      </c>
      <c r="D220" s="184">
        <v>50</v>
      </c>
      <c r="E220" s="184">
        <v>0.98</v>
      </c>
      <c r="F220" s="184">
        <v>0.98</v>
      </c>
      <c r="G220" s="184">
        <v>0.42</v>
      </c>
      <c r="H220" s="184">
        <v>0.42</v>
      </c>
      <c r="I220" s="184">
        <v>0.42</v>
      </c>
      <c r="J220" s="184">
        <v>0.41599999999999998</v>
      </c>
      <c r="K220" s="184">
        <v>0.2024</v>
      </c>
      <c r="L220" s="184">
        <v>0.2024</v>
      </c>
      <c r="M220" s="184">
        <v>1.84E-2</v>
      </c>
      <c r="N220" s="184">
        <v>9.1999999999999998E-3</v>
      </c>
      <c r="P220" s="119">
        <f t="shared" si="3"/>
        <v>0.31119999999999998</v>
      </c>
    </row>
    <row r="221" spans="2:16" x14ac:dyDescent="0.25">
      <c r="B221" s="183">
        <v>2270002057</v>
      </c>
      <c r="C221" s="184">
        <v>50</v>
      </c>
      <c r="D221" s="184">
        <v>75</v>
      </c>
      <c r="E221" s="184">
        <v>1.23</v>
      </c>
      <c r="F221" s="184">
        <v>0.89</v>
      </c>
      <c r="G221" s="184">
        <v>0.57999999999999996</v>
      </c>
      <c r="H221" s="184">
        <v>0.28999999999999998</v>
      </c>
      <c r="I221" s="184">
        <v>0.44</v>
      </c>
      <c r="J221" s="184">
        <v>0.44190000000000002</v>
      </c>
      <c r="K221" s="184">
        <v>0.2024</v>
      </c>
      <c r="L221" s="184">
        <v>0.2024</v>
      </c>
      <c r="M221" s="184">
        <v>1.84E-2</v>
      </c>
      <c r="N221" s="184">
        <v>9.1999999999999998E-3</v>
      </c>
      <c r="P221" s="119">
        <f t="shared" si="3"/>
        <v>0.32119999999999999</v>
      </c>
    </row>
    <row r="222" spans="2:16" x14ac:dyDescent="0.25">
      <c r="B222" s="183">
        <v>2270002057</v>
      </c>
      <c r="C222" s="184">
        <v>75</v>
      </c>
      <c r="D222" s="184">
        <v>100</v>
      </c>
      <c r="E222" s="184">
        <v>1.23</v>
      </c>
      <c r="F222" s="184">
        <v>0.89</v>
      </c>
      <c r="G222" s="184">
        <v>0.57999999999999996</v>
      </c>
      <c r="H222" s="184">
        <v>0.28999999999999998</v>
      </c>
      <c r="I222" s="184">
        <v>0.44</v>
      </c>
      <c r="J222" s="184">
        <v>0.44190000000000002</v>
      </c>
      <c r="K222" s="184">
        <v>0.2024</v>
      </c>
      <c r="L222" s="184">
        <v>0.2024</v>
      </c>
      <c r="M222" s="184">
        <v>9.1999999999999998E-3</v>
      </c>
      <c r="N222" s="184">
        <v>9.1999999999999998E-3</v>
      </c>
      <c r="P222" s="119">
        <f t="shared" si="3"/>
        <v>0.32119999999999999</v>
      </c>
    </row>
    <row r="223" spans="2:16" x14ac:dyDescent="0.25">
      <c r="B223" s="183">
        <v>2270002057</v>
      </c>
      <c r="C223" s="184">
        <v>100</v>
      </c>
      <c r="D223" s="184">
        <v>175</v>
      </c>
      <c r="E223" s="184">
        <v>1.23</v>
      </c>
      <c r="F223" s="184">
        <v>0.49</v>
      </c>
      <c r="G223" s="184">
        <v>0.34</v>
      </c>
      <c r="H223" s="184">
        <v>0.22</v>
      </c>
      <c r="I223" s="184">
        <v>0.32</v>
      </c>
      <c r="J223" s="184">
        <v>0.3241</v>
      </c>
      <c r="K223" s="184">
        <v>0.3241</v>
      </c>
      <c r="L223" s="184">
        <v>0.22</v>
      </c>
      <c r="M223" s="184">
        <v>9.1999999999999998E-3</v>
      </c>
      <c r="N223" s="184">
        <v>9.1999999999999998E-3</v>
      </c>
      <c r="P223" s="119">
        <f t="shared" si="3"/>
        <v>0.32205</v>
      </c>
    </row>
    <row r="224" spans="2:16" x14ac:dyDescent="0.25">
      <c r="B224" s="183">
        <v>2270002057</v>
      </c>
      <c r="C224" s="184">
        <v>175</v>
      </c>
      <c r="D224" s="184">
        <v>300</v>
      </c>
      <c r="E224" s="184">
        <v>1.23</v>
      </c>
      <c r="F224" s="184">
        <v>0.49</v>
      </c>
      <c r="G224" s="184">
        <v>0.31</v>
      </c>
      <c r="H224" s="184">
        <v>0.16</v>
      </c>
      <c r="I224" s="184">
        <v>0.22</v>
      </c>
      <c r="J224" s="184">
        <v>0.221</v>
      </c>
      <c r="K224" s="184">
        <v>0.221</v>
      </c>
      <c r="L224" s="184">
        <v>0.15</v>
      </c>
      <c r="M224" s="184">
        <v>9.1999999999999998E-3</v>
      </c>
      <c r="N224" s="184">
        <v>9.1999999999999998E-3</v>
      </c>
      <c r="P224" s="119">
        <f t="shared" si="3"/>
        <v>0.2205</v>
      </c>
    </row>
    <row r="225" spans="2:16" x14ac:dyDescent="0.25">
      <c r="B225" s="183">
        <v>2270002057</v>
      </c>
      <c r="C225" s="184">
        <v>300</v>
      </c>
      <c r="D225" s="184">
        <v>600</v>
      </c>
      <c r="E225" s="184">
        <v>1.23</v>
      </c>
      <c r="F225" s="184">
        <v>0.49</v>
      </c>
      <c r="G225" s="184">
        <v>0.25</v>
      </c>
      <c r="H225" s="184">
        <v>0.16</v>
      </c>
      <c r="I225" s="184">
        <v>0.22</v>
      </c>
      <c r="J225" s="184">
        <v>0.221</v>
      </c>
      <c r="K225" s="184">
        <v>0.221</v>
      </c>
      <c r="L225" s="184">
        <v>0.15</v>
      </c>
      <c r="M225" s="184">
        <v>9.1999999999999998E-3</v>
      </c>
      <c r="N225" s="184">
        <v>9.1999999999999998E-3</v>
      </c>
      <c r="P225" s="119">
        <f t="shared" si="3"/>
        <v>0.2205</v>
      </c>
    </row>
    <row r="226" spans="2:16" x14ac:dyDescent="0.25">
      <c r="B226" s="183">
        <v>2270002057</v>
      </c>
      <c r="C226" s="184">
        <v>600</v>
      </c>
      <c r="D226" s="184">
        <v>750</v>
      </c>
      <c r="E226" s="184">
        <v>1.23</v>
      </c>
      <c r="F226" s="184">
        <v>0.49</v>
      </c>
      <c r="G226" s="184">
        <v>0.27</v>
      </c>
      <c r="H226" s="184">
        <v>0.16</v>
      </c>
      <c r="I226" s="184">
        <v>0.22</v>
      </c>
      <c r="J226" s="184">
        <v>0.221</v>
      </c>
      <c r="K226" s="184">
        <v>0.221</v>
      </c>
      <c r="L226" s="184">
        <v>0.15</v>
      </c>
      <c r="M226" s="184">
        <v>9.1999999999999998E-3</v>
      </c>
      <c r="N226" s="184">
        <v>9.1999999999999998E-3</v>
      </c>
      <c r="P226" s="119">
        <f t="shared" si="3"/>
        <v>0.2205</v>
      </c>
    </row>
    <row r="227" spans="2:16" x14ac:dyDescent="0.25">
      <c r="B227" s="183">
        <v>2270002057</v>
      </c>
      <c r="C227" s="184">
        <v>750</v>
      </c>
      <c r="D227" s="184">
        <v>9999</v>
      </c>
      <c r="E227" s="184">
        <v>1.23</v>
      </c>
      <c r="F227" s="184">
        <v>0.49</v>
      </c>
      <c r="G227" s="184">
        <v>0.24</v>
      </c>
      <c r="H227" s="184">
        <v>0.16</v>
      </c>
      <c r="I227" s="184">
        <v>0.16</v>
      </c>
      <c r="J227" s="184">
        <v>0.1615</v>
      </c>
      <c r="K227" s="184">
        <v>0.1615</v>
      </c>
      <c r="L227" s="184">
        <v>0.13159999999999999</v>
      </c>
      <c r="M227" s="184">
        <v>6.9000000000000006E-2</v>
      </c>
      <c r="N227" s="184">
        <v>2.76E-2</v>
      </c>
      <c r="P227" s="119">
        <f t="shared" si="3"/>
        <v>0.16075</v>
      </c>
    </row>
    <row r="228" spans="2:16" x14ac:dyDescent="0.25">
      <c r="B228" s="183">
        <v>2270002060</v>
      </c>
      <c r="C228" s="184">
        <v>0</v>
      </c>
      <c r="D228" s="184">
        <v>11</v>
      </c>
      <c r="E228" s="184">
        <v>1.23</v>
      </c>
      <c r="F228" s="184">
        <v>1.23</v>
      </c>
      <c r="G228" s="184">
        <v>0.55000000000000004</v>
      </c>
      <c r="H228" s="184">
        <v>0.61</v>
      </c>
      <c r="I228" s="184">
        <v>0.61</v>
      </c>
      <c r="J228" s="184">
        <v>0.61380000000000001</v>
      </c>
      <c r="K228" s="184">
        <v>0.27600000000000002</v>
      </c>
      <c r="L228" s="184">
        <v>0.27600000000000002</v>
      </c>
      <c r="M228" s="184">
        <v>9.1999999999999998E-3</v>
      </c>
      <c r="N228" s="184">
        <v>9.1999999999999998E-3</v>
      </c>
      <c r="P228" s="119">
        <f t="shared" si="3"/>
        <v>0.443</v>
      </c>
    </row>
    <row r="229" spans="2:16" x14ac:dyDescent="0.25">
      <c r="B229" s="183">
        <v>2270002060</v>
      </c>
      <c r="C229" s="184">
        <v>11</v>
      </c>
      <c r="D229" s="184">
        <v>16</v>
      </c>
      <c r="E229" s="184">
        <v>1.1000000000000001</v>
      </c>
      <c r="F229" s="184">
        <v>1.1000000000000001</v>
      </c>
      <c r="G229" s="184">
        <v>0.33</v>
      </c>
      <c r="H229" s="184">
        <v>0.33</v>
      </c>
      <c r="I229" s="184">
        <v>0.33</v>
      </c>
      <c r="J229" s="184">
        <v>0.3271</v>
      </c>
      <c r="K229" s="184">
        <v>0.27600000000000002</v>
      </c>
      <c r="L229" s="184">
        <v>0.27600000000000002</v>
      </c>
      <c r="M229" s="184">
        <v>9.1999999999999998E-3</v>
      </c>
      <c r="N229" s="184">
        <v>9.1999999999999998E-3</v>
      </c>
      <c r="P229" s="119">
        <f t="shared" si="3"/>
        <v>0.30300000000000005</v>
      </c>
    </row>
    <row r="230" spans="2:16" x14ac:dyDescent="0.25">
      <c r="B230" s="183">
        <v>2270002060</v>
      </c>
      <c r="C230" s="184">
        <v>16</v>
      </c>
      <c r="D230" s="184">
        <v>25</v>
      </c>
      <c r="E230" s="184">
        <v>1.1000000000000001</v>
      </c>
      <c r="F230" s="184">
        <v>1.1000000000000001</v>
      </c>
      <c r="G230" s="184">
        <v>0.33</v>
      </c>
      <c r="H230" s="184">
        <v>0.33</v>
      </c>
      <c r="I230" s="184">
        <v>0.33</v>
      </c>
      <c r="J230" s="184">
        <v>0.3271</v>
      </c>
      <c r="K230" s="184">
        <v>0.27600000000000002</v>
      </c>
      <c r="L230" s="184">
        <v>0.27600000000000002</v>
      </c>
      <c r="M230" s="184">
        <v>9.1999999999999998E-3</v>
      </c>
      <c r="N230" s="184">
        <v>9.1999999999999998E-3</v>
      </c>
      <c r="P230" s="119">
        <f t="shared" si="3"/>
        <v>0.30300000000000005</v>
      </c>
    </row>
    <row r="231" spans="2:16" x14ac:dyDescent="0.25">
      <c r="B231" s="183">
        <v>2270002060</v>
      </c>
      <c r="C231" s="184">
        <v>25</v>
      </c>
      <c r="D231" s="184">
        <v>50</v>
      </c>
      <c r="E231" s="184">
        <v>0.98</v>
      </c>
      <c r="F231" s="184">
        <v>0.98</v>
      </c>
      <c r="G231" s="184">
        <v>0.42</v>
      </c>
      <c r="H231" s="184">
        <v>0.42</v>
      </c>
      <c r="I231" s="184">
        <v>0.42</v>
      </c>
      <c r="J231" s="184">
        <v>0.41599999999999998</v>
      </c>
      <c r="K231" s="184">
        <v>0.2024</v>
      </c>
      <c r="L231" s="184">
        <v>0.2024</v>
      </c>
      <c r="M231" s="184">
        <v>1.84E-2</v>
      </c>
      <c r="N231" s="184">
        <v>9.1999999999999998E-3</v>
      </c>
      <c r="P231" s="119">
        <f t="shared" si="3"/>
        <v>0.31119999999999998</v>
      </c>
    </row>
    <row r="232" spans="2:16" x14ac:dyDescent="0.25">
      <c r="B232" s="183">
        <v>2270002060</v>
      </c>
      <c r="C232" s="184">
        <v>50</v>
      </c>
      <c r="D232" s="184">
        <v>75</v>
      </c>
      <c r="E232" s="184">
        <v>0.99</v>
      </c>
      <c r="F232" s="184">
        <v>0.89</v>
      </c>
      <c r="G232" s="184">
        <v>0.57999999999999996</v>
      </c>
      <c r="H232" s="184">
        <v>0.28999999999999998</v>
      </c>
      <c r="I232" s="184">
        <v>0.44</v>
      </c>
      <c r="J232" s="184">
        <v>0.44190000000000002</v>
      </c>
      <c r="K232" s="184">
        <v>0.2024</v>
      </c>
      <c r="L232" s="184">
        <v>0.2024</v>
      </c>
      <c r="M232" s="184">
        <v>1.84E-2</v>
      </c>
      <c r="N232" s="184">
        <v>9.1999999999999998E-3</v>
      </c>
      <c r="P232" s="119">
        <f t="shared" si="3"/>
        <v>0.32119999999999999</v>
      </c>
    </row>
    <row r="233" spans="2:16" x14ac:dyDescent="0.25">
      <c r="B233" s="183">
        <v>2270002060</v>
      </c>
      <c r="C233" s="184">
        <v>75</v>
      </c>
      <c r="D233" s="184">
        <v>100</v>
      </c>
      <c r="E233" s="184">
        <v>0.99</v>
      </c>
      <c r="F233" s="184">
        <v>0.89</v>
      </c>
      <c r="G233" s="184">
        <v>0.57999999999999996</v>
      </c>
      <c r="H233" s="184">
        <v>0.28999999999999998</v>
      </c>
      <c r="I233" s="184">
        <v>0.44</v>
      </c>
      <c r="J233" s="184">
        <v>0.44190000000000002</v>
      </c>
      <c r="K233" s="184">
        <v>0.2024</v>
      </c>
      <c r="L233" s="184">
        <v>0.2024</v>
      </c>
      <c r="M233" s="184">
        <v>9.1999999999999998E-3</v>
      </c>
      <c r="N233" s="184">
        <v>9.1999999999999998E-3</v>
      </c>
      <c r="P233" s="119">
        <f t="shared" si="3"/>
        <v>0.32119999999999999</v>
      </c>
    </row>
    <row r="234" spans="2:16" x14ac:dyDescent="0.25">
      <c r="B234" s="183">
        <v>2270002060</v>
      </c>
      <c r="C234" s="184">
        <v>100</v>
      </c>
      <c r="D234" s="184">
        <v>175</v>
      </c>
      <c r="E234" s="184">
        <v>0.99</v>
      </c>
      <c r="F234" s="184">
        <v>0.49</v>
      </c>
      <c r="G234" s="184">
        <v>0.34</v>
      </c>
      <c r="H234" s="184">
        <v>0.22</v>
      </c>
      <c r="I234" s="184">
        <v>0.32</v>
      </c>
      <c r="J234" s="184">
        <v>0.3241</v>
      </c>
      <c r="K234" s="184">
        <v>0.3241</v>
      </c>
      <c r="L234" s="184">
        <v>0.22</v>
      </c>
      <c r="M234" s="184">
        <v>9.1999999999999998E-3</v>
      </c>
      <c r="N234" s="184">
        <v>9.1999999999999998E-3</v>
      </c>
      <c r="P234" s="119">
        <f t="shared" si="3"/>
        <v>0.32205</v>
      </c>
    </row>
    <row r="235" spans="2:16" x14ac:dyDescent="0.25">
      <c r="B235" s="183">
        <v>2270002060</v>
      </c>
      <c r="C235" s="184">
        <v>175</v>
      </c>
      <c r="D235" s="184">
        <v>300</v>
      </c>
      <c r="E235" s="184">
        <v>0.99</v>
      </c>
      <c r="F235" s="184">
        <v>0.49</v>
      </c>
      <c r="G235" s="184">
        <v>0.31</v>
      </c>
      <c r="H235" s="184">
        <v>0.16</v>
      </c>
      <c r="I235" s="184">
        <v>0.22</v>
      </c>
      <c r="J235" s="184">
        <v>0.221</v>
      </c>
      <c r="K235" s="184">
        <v>0.221</v>
      </c>
      <c r="L235" s="184">
        <v>0.15</v>
      </c>
      <c r="M235" s="184">
        <v>9.1999999999999998E-3</v>
      </c>
      <c r="N235" s="184">
        <v>9.1999999999999998E-3</v>
      </c>
      <c r="P235" s="119">
        <f t="shared" si="3"/>
        <v>0.2205</v>
      </c>
    </row>
    <row r="236" spans="2:16" x14ac:dyDescent="0.25">
      <c r="B236" s="183">
        <v>2270002060</v>
      </c>
      <c r="C236" s="184">
        <v>300</v>
      </c>
      <c r="D236" s="184">
        <v>600</v>
      </c>
      <c r="E236" s="184">
        <v>0.99</v>
      </c>
      <c r="F236" s="184">
        <v>0.49</v>
      </c>
      <c r="G236" s="184">
        <v>0.25</v>
      </c>
      <c r="H236" s="184">
        <v>0.16</v>
      </c>
      <c r="I236" s="184">
        <v>0.22</v>
      </c>
      <c r="J236" s="184">
        <v>0.221</v>
      </c>
      <c r="K236" s="184">
        <v>0.221</v>
      </c>
      <c r="L236" s="184">
        <v>0.15</v>
      </c>
      <c r="M236" s="184">
        <v>9.1999999999999998E-3</v>
      </c>
      <c r="N236" s="184">
        <v>9.1999999999999998E-3</v>
      </c>
      <c r="P236" s="119">
        <f t="shared" si="3"/>
        <v>0.2205</v>
      </c>
    </row>
    <row r="237" spans="2:16" x14ac:dyDescent="0.25">
      <c r="B237" s="183">
        <v>2270002060</v>
      </c>
      <c r="C237" s="184">
        <v>600</v>
      </c>
      <c r="D237" s="184">
        <v>750</v>
      </c>
      <c r="E237" s="184">
        <v>0.99</v>
      </c>
      <c r="F237" s="184">
        <v>0.49</v>
      </c>
      <c r="G237" s="184">
        <v>0.27</v>
      </c>
      <c r="H237" s="184">
        <v>0.16</v>
      </c>
      <c r="I237" s="184">
        <v>0.22</v>
      </c>
      <c r="J237" s="184">
        <v>0.221</v>
      </c>
      <c r="K237" s="184">
        <v>0.221</v>
      </c>
      <c r="L237" s="184">
        <v>0.15</v>
      </c>
      <c r="M237" s="184">
        <v>9.1999999999999998E-3</v>
      </c>
      <c r="N237" s="184">
        <v>9.1999999999999998E-3</v>
      </c>
      <c r="P237" s="119">
        <f t="shared" si="3"/>
        <v>0.2205</v>
      </c>
    </row>
    <row r="238" spans="2:16" x14ac:dyDescent="0.25">
      <c r="B238" s="183">
        <v>2270002060</v>
      </c>
      <c r="C238" s="184">
        <v>750</v>
      </c>
      <c r="D238" s="184">
        <v>9999</v>
      </c>
      <c r="E238" s="184">
        <v>0.99</v>
      </c>
      <c r="F238" s="184">
        <v>0.49</v>
      </c>
      <c r="G238" s="184">
        <v>0.24</v>
      </c>
      <c r="H238" s="184">
        <v>0.16</v>
      </c>
      <c r="I238" s="184">
        <v>0.16</v>
      </c>
      <c r="J238" s="184">
        <v>0.1615</v>
      </c>
      <c r="K238" s="184">
        <v>0.1615</v>
      </c>
      <c r="L238" s="184">
        <v>0.13159999999999999</v>
      </c>
      <c r="M238" s="184">
        <v>6.9000000000000006E-2</v>
      </c>
      <c r="N238" s="184">
        <v>2.76E-2</v>
      </c>
      <c r="P238" s="119">
        <f t="shared" si="3"/>
        <v>0.16075</v>
      </c>
    </row>
    <row r="239" spans="2:16" x14ac:dyDescent="0.25">
      <c r="B239" s="183">
        <v>2270002063</v>
      </c>
      <c r="C239" s="184">
        <v>0</v>
      </c>
      <c r="D239" s="184">
        <v>11</v>
      </c>
      <c r="E239" s="184">
        <v>1.23</v>
      </c>
      <c r="F239" s="184">
        <v>1.23</v>
      </c>
      <c r="G239" s="184">
        <v>0.55000000000000004</v>
      </c>
      <c r="H239" s="184">
        <v>0.61</v>
      </c>
      <c r="I239" s="184">
        <v>0.61</v>
      </c>
      <c r="J239" s="184">
        <v>0.61380000000000001</v>
      </c>
      <c r="K239" s="184">
        <v>0.27600000000000002</v>
      </c>
      <c r="L239" s="184">
        <v>0.27600000000000002</v>
      </c>
      <c r="M239" s="184">
        <v>9.1999999999999998E-3</v>
      </c>
      <c r="N239" s="184">
        <v>9.1999999999999998E-3</v>
      </c>
      <c r="P239" s="119">
        <f t="shared" si="3"/>
        <v>0.443</v>
      </c>
    </row>
    <row r="240" spans="2:16" x14ac:dyDescent="0.25">
      <c r="B240" s="183">
        <v>2270002063</v>
      </c>
      <c r="C240" s="184">
        <v>11</v>
      </c>
      <c r="D240" s="184">
        <v>16</v>
      </c>
      <c r="E240" s="184">
        <v>1.1000000000000001</v>
      </c>
      <c r="F240" s="184">
        <v>1.1000000000000001</v>
      </c>
      <c r="G240" s="184">
        <v>0.33</v>
      </c>
      <c r="H240" s="184">
        <v>0.33</v>
      </c>
      <c r="I240" s="184">
        <v>0.33</v>
      </c>
      <c r="J240" s="184">
        <v>0.3271</v>
      </c>
      <c r="K240" s="184">
        <v>0.27600000000000002</v>
      </c>
      <c r="L240" s="184">
        <v>0.27600000000000002</v>
      </c>
      <c r="M240" s="184">
        <v>9.1999999999999998E-3</v>
      </c>
      <c r="N240" s="184">
        <v>9.1999999999999998E-3</v>
      </c>
      <c r="P240" s="119">
        <f t="shared" si="3"/>
        <v>0.30300000000000005</v>
      </c>
    </row>
    <row r="241" spans="2:16" x14ac:dyDescent="0.25">
      <c r="B241" s="183">
        <v>2270002063</v>
      </c>
      <c r="C241" s="184">
        <v>16</v>
      </c>
      <c r="D241" s="184">
        <v>25</v>
      </c>
      <c r="E241" s="184">
        <v>1.1000000000000001</v>
      </c>
      <c r="F241" s="184">
        <v>1.1000000000000001</v>
      </c>
      <c r="G241" s="184">
        <v>0.33</v>
      </c>
      <c r="H241" s="184">
        <v>0.33</v>
      </c>
      <c r="I241" s="184">
        <v>0.33</v>
      </c>
      <c r="J241" s="184">
        <v>0.3271</v>
      </c>
      <c r="K241" s="184">
        <v>0.27600000000000002</v>
      </c>
      <c r="L241" s="184">
        <v>0.27600000000000002</v>
      </c>
      <c r="M241" s="184">
        <v>9.1999999999999998E-3</v>
      </c>
      <c r="N241" s="184">
        <v>9.1999999999999998E-3</v>
      </c>
      <c r="P241" s="119">
        <f t="shared" si="3"/>
        <v>0.30300000000000005</v>
      </c>
    </row>
    <row r="242" spans="2:16" x14ac:dyDescent="0.25">
      <c r="B242" s="183">
        <v>2270002063</v>
      </c>
      <c r="C242" s="184">
        <v>25</v>
      </c>
      <c r="D242" s="184">
        <v>50</v>
      </c>
      <c r="E242" s="184">
        <v>0.98</v>
      </c>
      <c r="F242" s="184">
        <v>0.98</v>
      </c>
      <c r="G242" s="184">
        <v>0.42</v>
      </c>
      <c r="H242" s="184">
        <v>0.42</v>
      </c>
      <c r="I242" s="184">
        <v>0.42</v>
      </c>
      <c r="J242" s="184">
        <v>0.41599999999999998</v>
      </c>
      <c r="K242" s="184">
        <v>0.2024</v>
      </c>
      <c r="L242" s="184">
        <v>0.2024</v>
      </c>
      <c r="M242" s="184">
        <v>1.84E-2</v>
      </c>
      <c r="N242" s="184">
        <v>9.1999999999999998E-3</v>
      </c>
      <c r="P242" s="119">
        <f t="shared" si="3"/>
        <v>0.31119999999999998</v>
      </c>
    </row>
    <row r="243" spans="2:16" x14ac:dyDescent="0.25">
      <c r="B243" s="183">
        <v>2270002063</v>
      </c>
      <c r="C243" s="184">
        <v>50</v>
      </c>
      <c r="D243" s="184">
        <v>75</v>
      </c>
      <c r="E243" s="184">
        <v>0.51</v>
      </c>
      <c r="F243" s="184">
        <v>0.89</v>
      </c>
      <c r="G243" s="184">
        <v>0.57999999999999996</v>
      </c>
      <c r="H243" s="184">
        <v>0.28999999999999998</v>
      </c>
      <c r="I243" s="184">
        <v>0.44</v>
      </c>
      <c r="J243" s="184">
        <v>0.44190000000000002</v>
      </c>
      <c r="K243" s="184">
        <v>0.2024</v>
      </c>
      <c r="L243" s="184">
        <v>0.2024</v>
      </c>
      <c r="M243" s="184">
        <v>1.84E-2</v>
      </c>
      <c r="N243" s="184">
        <v>9.1999999999999998E-3</v>
      </c>
      <c r="P243" s="119">
        <f t="shared" si="3"/>
        <v>0.32119999999999999</v>
      </c>
    </row>
    <row r="244" spans="2:16" x14ac:dyDescent="0.25">
      <c r="B244" s="183">
        <v>2270002063</v>
      </c>
      <c r="C244" s="184">
        <v>75</v>
      </c>
      <c r="D244" s="184">
        <v>100</v>
      </c>
      <c r="E244" s="184">
        <v>0.51</v>
      </c>
      <c r="F244" s="184">
        <v>0.89</v>
      </c>
      <c r="G244" s="184">
        <v>0.57999999999999996</v>
      </c>
      <c r="H244" s="184">
        <v>0.28999999999999998</v>
      </c>
      <c r="I244" s="184">
        <v>0.44</v>
      </c>
      <c r="J244" s="184">
        <v>0.44190000000000002</v>
      </c>
      <c r="K244" s="184">
        <v>0.2024</v>
      </c>
      <c r="L244" s="184">
        <v>0.2024</v>
      </c>
      <c r="M244" s="184">
        <v>9.1999999999999998E-3</v>
      </c>
      <c r="N244" s="184">
        <v>9.1999999999999998E-3</v>
      </c>
      <c r="P244" s="119">
        <f t="shared" si="3"/>
        <v>0.32119999999999999</v>
      </c>
    </row>
    <row r="245" spans="2:16" x14ac:dyDescent="0.25">
      <c r="B245" s="183">
        <v>2270002063</v>
      </c>
      <c r="C245" s="184">
        <v>100</v>
      </c>
      <c r="D245" s="184">
        <v>175</v>
      </c>
      <c r="E245" s="184">
        <v>0.51</v>
      </c>
      <c r="F245" s="184">
        <v>0.49</v>
      </c>
      <c r="G245" s="184">
        <v>0.34</v>
      </c>
      <c r="H245" s="184">
        <v>0.22</v>
      </c>
      <c r="I245" s="184">
        <v>0.32</v>
      </c>
      <c r="J245" s="184">
        <v>0.3241</v>
      </c>
      <c r="K245" s="184">
        <v>0.3241</v>
      </c>
      <c r="L245" s="184">
        <v>0.22</v>
      </c>
      <c r="M245" s="184">
        <v>9.1999999999999998E-3</v>
      </c>
      <c r="N245" s="184">
        <v>9.1999999999999998E-3</v>
      </c>
      <c r="P245" s="119">
        <f t="shared" si="3"/>
        <v>0.32205</v>
      </c>
    </row>
    <row r="246" spans="2:16" x14ac:dyDescent="0.25">
      <c r="B246" s="183">
        <v>2270002063</v>
      </c>
      <c r="C246" s="184">
        <v>175</v>
      </c>
      <c r="D246" s="184">
        <v>300</v>
      </c>
      <c r="E246" s="184">
        <v>0.51</v>
      </c>
      <c r="F246" s="184">
        <v>0.49</v>
      </c>
      <c r="G246" s="184">
        <v>0.31</v>
      </c>
      <c r="H246" s="184">
        <v>0.16</v>
      </c>
      <c r="I246" s="184">
        <v>0.22</v>
      </c>
      <c r="J246" s="184">
        <v>0.221</v>
      </c>
      <c r="K246" s="184">
        <v>0.221</v>
      </c>
      <c r="L246" s="184">
        <v>0.15</v>
      </c>
      <c r="M246" s="184">
        <v>9.1999999999999998E-3</v>
      </c>
      <c r="N246" s="184">
        <v>9.1999999999999998E-3</v>
      </c>
      <c r="P246" s="119">
        <f t="shared" si="3"/>
        <v>0.2205</v>
      </c>
    </row>
    <row r="247" spans="2:16" x14ac:dyDescent="0.25">
      <c r="B247" s="183">
        <v>2270002063</v>
      </c>
      <c r="C247" s="184">
        <v>300</v>
      </c>
      <c r="D247" s="184">
        <v>600</v>
      </c>
      <c r="E247" s="184">
        <v>0.51</v>
      </c>
      <c r="F247" s="184">
        <v>0.49</v>
      </c>
      <c r="G247" s="184">
        <v>0.25</v>
      </c>
      <c r="H247" s="184">
        <v>0.16</v>
      </c>
      <c r="I247" s="184">
        <v>0.22</v>
      </c>
      <c r="J247" s="184">
        <v>0.221</v>
      </c>
      <c r="K247" s="184">
        <v>0.221</v>
      </c>
      <c r="L247" s="184">
        <v>0.15</v>
      </c>
      <c r="M247" s="184">
        <v>9.1999999999999998E-3</v>
      </c>
      <c r="N247" s="184">
        <v>9.1999999999999998E-3</v>
      </c>
      <c r="P247" s="119">
        <f t="shared" si="3"/>
        <v>0.2205</v>
      </c>
    </row>
    <row r="248" spans="2:16" x14ac:dyDescent="0.25">
      <c r="B248" s="183">
        <v>2270002063</v>
      </c>
      <c r="C248" s="184">
        <v>600</v>
      </c>
      <c r="D248" s="184">
        <v>750</v>
      </c>
      <c r="E248" s="184">
        <v>0.51</v>
      </c>
      <c r="F248" s="184">
        <v>0.49</v>
      </c>
      <c r="G248" s="184">
        <v>0.27</v>
      </c>
      <c r="H248" s="184">
        <v>0.16</v>
      </c>
      <c r="I248" s="184">
        <v>0.22</v>
      </c>
      <c r="J248" s="184">
        <v>0.221</v>
      </c>
      <c r="K248" s="184">
        <v>0.221</v>
      </c>
      <c r="L248" s="184">
        <v>0.15</v>
      </c>
      <c r="M248" s="184">
        <v>9.1999999999999998E-3</v>
      </c>
      <c r="N248" s="184">
        <v>9.1999999999999998E-3</v>
      </c>
      <c r="P248" s="119">
        <f t="shared" si="3"/>
        <v>0.2205</v>
      </c>
    </row>
    <row r="249" spans="2:16" x14ac:dyDescent="0.25">
      <c r="B249" s="183">
        <v>2270002063</v>
      </c>
      <c r="C249" s="184">
        <v>750</v>
      </c>
      <c r="D249" s="184">
        <v>9999</v>
      </c>
      <c r="E249" s="184">
        <v>0.51</v>
      </c>
      <c r="F249" s="184">
        <v>0.49</v>
      </c>
      <c r="G249" s="184">
        <v>0.24</v>
      </c>
      <c r="H249" s="184">
        <v>0.16</v>
      </c>
      <c r="I249" s="184">
        <v>0.16</v>
      </c>
      <c r="J249" s="184">
        <v>0.1615</v>
      </c>
      <c r="K249" s="184">
        <v>0.1615</v>
      </c>
      <c r="L249" s="184">
        <v>0.13159999999999999</v>
      </c>
      <c r="M249" s="184">
        <v>6.9000000000000006E-2</v>
      </c>
      <c r="N249" s="184">
        <v>2.76E-2</v>
      </c>
      <c r="P249" s="119">
        <f t="shared" si="3"/>
        <v>0.16075</v>
      </c>
    </row>
    <row r="250" spans="2:16" x14ac:dyDescent="0.25">
      <c r="B250" s="183">
        <v>2270002066</v>
      </c>
      <c r="C250" s="184">
        <v>0</v>
      </c>
      <c r="D250" s="184">
        <v>11</v>
      </c>
      <c r="E250" s="184">
        <v>1.97</v>
      </c>
      <c r="F250" s="184">
        <v>1.97</v>
      </c>
      <c r="G250" s="184">
        <v>0.88</v>
      </c>
      <c r="H250" s="184">
        <v>0.99</v>
      </c>
      <c r="I250" s="184">
        <v>0.99</v>
      </c>
      <c r="J250" s="184">
        <v>0.98670000000000002</v>
      </c>
      <c r="K250" s="184">
        <v>0.27600000000000002</v>
      </c>
      <c r="L250" s="184">
        <v>0.27600000000000002</v>
      </c>
      <c r="M250" s="184">
        <v>9.1999999999999998E-3</v>
      </c>
      <c r="N250" s="184">
        <v>9.1999999999999998E-3</v>
      </c>
      <c r="P250" s="119">
        <f t="shared" si="3"/>
        <v>0.63300000000000001</v>
      </c>
    </row>
    <row r="251" spans="2:16" x14ac:dyDescent="0.25">
      <c r="B251" s="183">
        <v>2270002066</v>
      </c>
      <c r="C251" s="184">
        <v>11</v>
      </c>
      <c r="D251" s="184">
        <v>16</v>
      </c>
      <c r="E251" s="184">
        <v>1.78</v>
      </c>
      <c r="F251" s="184">
        <v>1.78</v>
      </c>
      <c r="G251" s="184">
        <v>0.53</v>
      </c>
      <c r="H251" s="184">
        <v>0.53</v>
      </c>
      <c r="I251" s="184">
        <v>0.53</v>
      </c>
      <c r="J251" s="184">
        <v>0.52590000000000003</v>
      </c>
      <c r="K251" s="184">
        <v>0.27600000000000002</v>
      </c>
      <c r="L251" s="184">
        <v>0.27600000000000002</v>
      </c>
      <c r="M251" s="184">
        <v>9.1999999999999998E-3</v>
      </c>
      <c r="N251" s="184">
        <v>9.1999999999999998E-3</v>
      </c>
      <c r="P251" s="119">
        <f t="shared" si="3"/>
        <v>0.40300000000000002</v>
      </c>
    </row>
    <row r="252" spans="2:16" x14ac:dyDescent="0.25">
      <c r="B252" s="183">
        <v>2270002066</v>
      </c>
      <c r="C252" s="184">
        <v>16</v>
      </c>
      <c r="D252" s="184">
        <v>25</v>
      </c>
      <c r="E252" s="184">
        <v>1.78</v>
      </c>
      <c r="F252" s="184">
        <v>1.78</v>
      </c>
      <c r="G252" s="184">
        <v>0.53</v>
      </c>
      <c r="H252" s="184">
        <v>0.53</v>
      </c>
      <c r="I252" s="184">
        <v>0.53</v>
      </c>
      <c r="J252" s="184">
        <v>0.52590000000000003</v>
      </c>
      <c r="K252" s="184">
        <v>0.27600000000000002</v>
      </c>
      <c r="L252" s="184">
        <v>0.27600000000000002</v>
      </c>
      <c r="M252" s="184">
        <v>9.1999999999999998E-3</v>
      </c>
      <c r="N252" s="184">
        <v>9.1999999999999998E-3</v>
      </c>
      <c r="P252" s="119">
        <f t="shared" si="3"/>
        <v>0.40300000000000002</v>
      </c>
    </row>
    <row r="253" spans="2:16" x14ac:dyDescent="0.25">
      <c r="B253" s="183">
        <v>2270002066</v>
      </c>
      <c r="C253" s="184">
        <v>25</v>
      </c>
      <c r="D253" s="184">
        <v>50</v>
      </c>
      <c r="E253" s="184">
        <v>1.58</v>
      </c>
      <c r="F253" s="184">
        <v>1.58</v>
      </c>
      <c r="G253" s="184">
        <v>0.67</v>
      </c>
      <c r="H253" s="184">
        <v>0.67</v>
      </c>
      <c r="I253" s="184">
        <v>0.67</v>
      </c>
      <c r="J253" s="184">
        <v>0.66879999999999995</v>
      </c>
      <c r="K253" s="184">
        <v>0.2024</v>
      </c>
      <c r="L253" s="184">
        <v>0.2024</v>
      </c>
      <c r="M253" s="184">
        <v>1.84E-2</v>
      </c>
      <c r="N253" s="184">
        <v>9.1999999999999998E-3</v>
      </c>
      <c r="P253" s="119">
        <f t="shared" si="3"/>
        <v>0.43620000000000003</v>
      </c>
    </row>
    <row r="254" spans="2:16" x14ac:dyDescent="0.25">
      <c r="B254" s="183">
        <v>2270002066</v>
      </c>
      <c r="C254" s="184">
        <v>50</v>
      </c>
      <c r="D254" s="184">
        <v>75</v>
      </c>
      <c r="E254" s="184">
        <v>1.31</v>
      </c>
      <c r="F254" s="184">
        <v>1.42</v>
      </c>
      <c r="G254" s="184">
        <v>0.93</v>
      </c>
      <c r="H254" s="184">
        <v>0.47</v>
      </c>
      <c r="I254" s="184">
        <v>0.71</v>
      </c>
      <c r="J254" s="184">
        <v>0.71040000000000003</v>
      </c>
      <c r="K254" s="184">
        <v>0.2024</v>
      </c>
      <c r="L254" s="184">
        <v>0.2024</v>
      </c>
      <c r="M254" s="184">
        <v>1.84E-2</v>
      </c>
      <c r="N254" s="184">
        <v>9.1999999999999998E-3</v>
      </c>
      <c r="P254" s="119">
        <f t="shared" si="3"/>
        <v>0.45619999999999999</v>
      </c>
    </row>
    <row r="255" spans="2:16" x14ac:dyDescent="0.25">
      <c r="B255" s="183">
        <v>2270002066</v>
      </c>
      <c r="C255" s="184">
        <v>75</v>
      </c>
      <c r="D255" s="184">
        <v>100</v>
      </c>
      <c r="E255" s="184">
        <v>1.31</v>
      </c>
      <c r="F255" s="184">
        <v>1.42</v>
      </c>
      <c r="G255" s="184">
        <v>0.93</v>
      </c>
      <c r="H255" s="184">
        <v>0.47</v>
      </c>
      <c r="I255" s="184">
        <v>0.71</v>
      </c>
      <c r="J255" s="184">
        <v>0.71040000000000003</v>
      </c>
      <c r="K255" s="184">
        <v>0.2024</v>
      </c>
      <c r="L255" s="184">
        <v>0.2024</v>
      </c>
      <c r="M255" s="184">
        <v>9.1999999999999998E-3</v>
      </c>
      <c r="N255" s="184">
        <v>9.1999999999999998E-3</v>
      </c>
      <c r="P255" s="119">
        <f t="shared" si="3"/>
        <v>0.45619999999999999</v>
      </c>
    </row>
    <row r="256" spans="2:16" x14ac:dyDescent="0.25">
      <c r="B256" s="183">
        <v>2270002066</v>
      </c>
      <c r="C256" s="184">
        <v>100</v>
      </c>
      <c r="D256" s="184">
        <v>175</v>
      </c>
      <c r="E256" s="184">
        <v>1.31</v>
      </c>
      <c r="F256" s="184">
        <v>0.79</v>
      </c>
      <c r="G256" s="184">
        <v>0.55000000000000004</v>
      </c>
      <c r="H256" s="184">
        <v>0.36</v>
      </c>
      <c r="I256" s="184">
        <v>0.52</v>
      </c>
      <c r="J256" s="184">
        <v>0.52100000000000002</v>
      </c>
      <c r="K256" s="184">
        <v>0.52100000000000002</v>
      </c>
      <c r="L256" s="184">
        <v>0.22</v>
      </c>
      <c r="M256" s="184">
        <v>9.1999999999999998E-3</v>
      </c>
      <c r="N256" s="184">
        <v>9.1999999999999998E-3</v>
      </c>
      <c r="P256" s="119">
        <f t="shared" si="3"/>
        <v>0.52049999999999996</v>
      </c>
    </row>
    <row r="257" spans="2:16" x14ac:dyDescent="0.25">
      <c r="B257" s="183">
        <v>2270002066</v>
      </c>
      <c r="C257" s="184">
        <v>175</v>
      </c>
      <c r="D257" s="184">
        <v>300</v>
      </c>
      <c r="E257" s="184">
        <v>1.31</v>
      </c>
      <c r="F257" s="184">
        <v>0.79</v>
      </c>
      <c r="G257" s="184">
        <v>0.5</v>
      </c>
      <c r="H257" s="184">
        <v>0.26</v>
      </c>
      <c r="I257" s="184">
        <v>0.36</v>
      </c>
      <c r="J257" s="184">
        <v>0.35520000000000002</v>
      </c>
      <c r="K257" s="184">
        <v>0.35520000000000002</v>
      </c>
      <c r="L257" s="184">
        <v>0.15</v>
      </c>
      <c r="M257" s="184">
        <v>9.1999999999999998E-3</v>
      </c>
      <c r="N257" s="184">
        <v>9.1999999999999998E-3</v>
      </c>
      <c r="P257" s="119">
        <f t="shared" si="3"/>
        <v>0.35760000000000003</v>
      </c>
    </row>
    <row r="258" spans="2:16" x14ac:dyDescent="0.25">
      <c r="B258" s="183">
        <v>2270002066</v>
      </c>
      <c r="C258" s="184">
        <v>300</v>
      </c>
      <c r="D258" s="184">
        <v>600</v>
      </c>
      <c r="E258" s="184">
        <v>1.31</v>
      </c>
      <c r="F258" s="184">
        <v>0.79</v>
      </c>
      <c r="G258" s="184">
        <v>0.4</v>
      </c>
      <c r="H258" s="184">
        <v>0.26</v>
      </c>
      <c r="I258" s="184">
        <v>0.36</v>
      </c>
      <c r="J258" s="184">
        <v>0.35520000000000002</v>
      </c>
      <c r="K258" s="184">
        <v>0.35520000000000002</v>
      </c>
      <c r="L258" s="184">
        <v>0.15</v>
      </c>
      <c r="M258" s="184">
        <v>9.1999999999999998E-3</v>
      </c>
      <c r="N258" s="184">
        <v>9.1999999999999998E-3</v>
      </c>
      <c r="P258" s="119">
        <f t="shared" si="3"/>
        <v>0.35760000000000003</v>
      </c>
    </row>
    <row r="259" spans="2:16" x14ac:dyDescent="0.25">
      <c r="B259" s="183">
        <v>2270002066</v>
      </c>
      <c r="C259" s="184">
        <v>600</v>
      </c>
      <c r="D259" s="184">
        <v>750</v>
      </c>
      <c r="E259" s="184">
        <v>1.31</v>
      </c>
      <c r="F259" s="184">
        <v>0.79</v>
      </c>
      <c r="G259" s="184">
        <v>0.43</v>
      </c>
      <c r="H259" s="184">
        <v>0.26</v>
      </c>
      <c r="I259" s="184">
        <v>0.36</v>
      </c>
      <c r="J259" s="184">
        <v>0.35520000000000002</v>
      </c>
      <c r="K259" s="184">
        <v>0.35520000000000002</v>
      </c>
      <c r="L259" s="184">
        <v>0.15</v>
      </c>
      <c r="M259" s="184">
        <v>9.1999999999999998E-3</v>
      </c>
      <c r="N259" s="184">
        <v>9.1999999999999998E-3</v>
      </c>
      <c r="P259" s="119">
        <f t="shared" si="3"/>
        <v>0.35760000000000003</v>
      </c>
    </row>
    <row r="260" spans="2:16" x14ac:dyDescent="0.25">
      <c r="B260" s="183">
        <v>2270002066</v>
      </c>
      <c r="C260" s="184">
        <v>750</v>
      </c>
      <c r="D260" s="184">
        <v>9999</v>
      </c>
      <c r="E260" s="184">
        <v>1.31</v>
      </c>
      <c r="F260" s="184">
        <v>0.79</v>
      </c>
      <c r="G260" s="184">
        <v>0.38</v>
      </c>
      <c r="H260" s="184">
        <v>0.26</v>
      </c>
      <c r="I260" s="184">
        <v>0.26</v>
      </c>
      <c r="J260" s="184">
        <v>0.25969999999999999</v>
      </c>
      <c r="K260" s="184">
        <v>0.25969999999999999</v>
      </c>
      <c r="L260" s="184">
        <v>0.13159999999999999</v>
      </c>
      <c r="M260" s="184">
        <v>6.9000000000000006E-2</v>
      </c>
      <c r="N260" s="184">
        <v>2.76E-2</v>
      </c>
      <c r="P260" s="119">
        <f t="shared" si="3"/>
        <v>0.25985000000000003</v>
      </c>
    </row>
    <row r="261" spans="2:16" x14ac:dyDescent="0.25">
      <c r="B261" s="183">
        <v>2270002069</v>
      </c>
      <c r="C261" s="184">
        <v>0</v>
      </c>
      <c r="D261" s="184">
        <v>11</v>
      </c>
      <c r="E261" s="184">
        <v>1.23</v>
      </c>
      <c r="F261" s="184">
        <v>1.23</v>
      </c>
      <c r="G261" s="184">
        <v>0.55000000000000004</v>
      </c>
      <c r="H261" s="184">
        <v>0.61</v>
      </c>
      <c r="I261" s="184">
        <v>0.61</v>
      </c>
      <c r="J261" s="184">
        <v>0.61380000000000001</v>
      </c>
      <c r="K261" s="184">
        <v>0.27600000000000002</v>
      </c>
      <c r="L261" s="184">
        <v>0.27600000000000002</v>
      </c>
      <c r="M261" s="184">
        <v>9.1999999999999998E-3</v>
      </c>
      <c r="N261" s="184">
        <v>9.1999999999999998E-3</v>
      </c>
      <c r="P261" s="119">
        <f t="shared" si="3"/>
        <v>0.443</v>
      </c>
    </row>
    <row r="262" spans="2:16" x14ac:dyDescent="0.25">
      <c r="B262" s="183">
        <v>2270002069</v>
      </c>
      <c r="C262" s="184">
        <v>11</v>
      </c>
      <c r="D262" s="184">
        <v>16</v>
      </c>
      <c r="E262" s="184">
        <v>1.1000000000000001</v>
      </c>
      <c r="F262" s="184">
        <v>1.1000000000000001</v>
      </c>
      <c r="G262" s="184">
        <v>0.33</v>
      </c>
      <c r="H262" s="184">
        <v>0.33</v>
      </c>
      <c r="I262" s="184">
        <v>0.33</v>
      </c>
      <c r="J262" s="184">
        <v>0.3271</v>
      </c>
      <c r="K262" s="184">
        <v>0.27600000000000002</v>
      </c>
      <c r="L262" s="184">
        <v>0.27600000000000002</v>
      </c>
      <c r="M262" s="184">
        <v>9.1999999999999998E-3</v>
      </c>
      <c r="N262" s="184">
        <v>9.1999999999999998E-3</v>
      </c>
      <c r="P262" s="119">
        <f t="shared" si="3"/>
        <v>0.30300000000000005</v>
      </c>
    </row>
    <row r="263" spans="2:16" x14ac:dyDescent="0.25">
      <c r="B263" s="183">
        <v>2270002069</v>
      </c>
      <c r="C263" s="184">
        <v>16</v>
      </c>
      <c r="D263" s="184">
        <v>25</v>
      </c>
      <c r="E263" s="184">
        <v>1.1000000000000001</v>
      </c>
      <c r="F263" s="184">
        <v>1.1000000000000001</v>
      </c>
      <c r="G263" s="184">
        <v>0.33</v>
      </c>
      <c r="H263" s="184">
        <v>0.33</v>
      </c>
      <c r="I263" s="184">
        <v>0.33</v>
      </c>
      <c r="J263" s="184">
        <v>0.3271</v>
      </c>
      <c r="K263" s="184">
        <v>0.27600000000000002</v>
      </c>
      <c r="L263" s="184">
        <v>0.27600000000000002</v>
      </c>
      <c r="M263" s="184">
        <v>9.1999999999999998E-3</v>
      </c>
      <c r="N263" s="184">
        <v>9.1999999999999998E-3</v>
      </c>
      <c r="P263" s="119">
        <f t="shared" si="3"/>
        <v>0.30300000000000005</v>
      </c>
    </row>
    <row r="264" spans="2:16" x14ac:dyDescent="0.25">
      <c r="B264" s="183">
        <v>2270002069</v>
      </c>
      <c r="C264" s="184">
        <v>25</v>
      </c>
      <c r="D264" s="184">
        <v>50</v>
      </c>
      <c r="E264" s="184">
        <v>0.98</v>
      </c>
      <c r="F264" s="184">
        <v>0.98</v>
      </c>
      <c r="G264" s="184">
        <v>0.42</v>
      </c>
      <c r="H264" s="184">
        <v>0.42</v>
      </c>
      <c r="I264" s="184">
        <v>0.42</v>
      </c>
      <c r="J264" s="184">
        <v>0.41599999999999998</v>
      </c>
      <c r="K264" s="184">
        <v>0.2024</v>
      </c>
      <c r="L264" s="184">
        <v>0.2024</v>
      </c>
      <c r="M264" s="184">
        <v>1.84E-2</v>
      </c>
      <c r="N264" s="184">
        <v>9.1999999999999998E-3</v>
      </c>
      <c r="P264" s="119">
        <f t="shared" si="3"/>
        <v>0.31119999999999998</v>
      </c>
    </row>
    <row r="265" spans="2:16" x14ac:dyDescent="0.25">
      <c r="B265" s="183">
        <v>2270002069</v>
      </c>
      <c r="C265" s="184">
        <v>50</v>
      </c>
      <c r="D265" s="184">
        <v>75</v>
      </c>
      <c r="E265" s="184">
        <v>0.85</v>
      </c>
      <c r="F265" s="184">
        <v>0.89</v>
      </c>
      <c r="G265" s="184">
        <v>0.57999999999999996</v>
      </c>
      <c r="H265" s="184">
        <v>0.28999999999999998</v>
      </c>
      <c r="I265" s="184">
        <v>0.44</v>
      </c>
      <c r="J265" s="184">
        <v>0.44190000000000002</v>
      </c>
      <c r="K265" s="184">
        <v>0.2024</v>
      </c>
      <c r="L265" s="184">
        <v>0.2024</v>
      </c>
      <c r="M265" s="184">
        <v>1.84E-2</v>
      </c>
      <c r="N265" s="184">
        <v>9.1999999999999998E-3</v>
      </c>
      <c r="P265" s="119">
        <f t="shared" si="3"/>
        <v>0.32119999999999999</v>
      </c>
    </row>
    <row r="266" spans="2:16" x14ac:dyDescent="0.25">
      <c r="B266" s="183">
        <v>2270002069</v>
      </c>
      <c r="C266" s="184">
        <v>75</v>
      </c>
      <c r="D266" s="184">
        <v>100</v>
      </c>
      <c r="E266" s="184">
        <v>0.85</v>
      </c>
      <c r="F266" s="184">
        <v>0.89</v>
      </c>
      <c r="G266" s="184">
        <v>0.57999999999999996</v>
      </c>
      <c r="H266" s="184">
        <v>0.28999999999999998</v>
      </c>
      <c r="I266" s="184">
        <v>0.44</v>
      </c>
      <c r="J266" s="184">
        <v>0.44190000000000002</v>
      </c>
      <c r="K266" s="184">
        <v>0.2024</v>
      </c>
      <c r="L266" s="184">
        <v>0.2024</v>
      </c>
      <c r="M266" s="184">
        <v>9.1999999999999998E-3</v>
      </c>
      <c r="N266" s="184">
        <v>9.1999999999999998E-3</v>
      </c>
      <c r="P266" s="119">
        <f t="shared" ref="P266:P329" si="4">H266*$G$2+I266*$G$3+K266*$G$4</f>
        <v>0.32119999999999999</v>
      </c>
    </row>
    <row r="267" spans="2:16" x14ac:dyDescent="0.25">
      <c r="B267" s="183">
        <v>2270002069</v>
      </c>
      <c r="C267" s="184">
        <v>100</v>
      </c>
      <c r="D267" s="184">
        <v>175</v>
      </c>
      <c r="E267" s="184">
        <v>0.85</v>
      </c>
      <c r="F267" s="184">
        <v>0.49</v>
      </c>
      <c r="G267" s="184">
        <v>0.34</v>
      </c>
      <c r="H267" s="184">
        <v>0.22</v>
      </c>
      <c r="I267" s="184">
        <v>0.32</v>
      </c>
      <c r="J267" s="184">
        <v>0.3241</v>
      </c>
      <c r="K267" s="184">
        <v>0.3241</v>
      </c>
      <c r="L267" s="184">
        <v>0.22</v>
      </c>
      <c r="M267" s="184">
        <v>9.1999999999999998E-3</v>
      </c>
      <c r="N267" s="184">
        <v>9.1999999999999998E-3</v>
      </c>
      <c r="P267" s="119">
        <f t="shared" si="4"/>
        <v>0.32205</v>
      </c>
    </row>
    <row r="268" spans="2:16" x14ac:dyDescent="0.25">
      <c r="B268" s="183">
        <v>2270002069</v>
      </c>
      <c r="C268" s="184">
        <v>175</v>
      </c>
      <c r="D268" s="184">
        <v>300</v>
      </c>
      <c r="E268" s="184">
        <v>0.85</v>
      </c>
      <c r="F268" s="184">
        <v>0.49</v>
      </c>
      <c r="G268" s="184">
        <v>0.31</v>
      </c>
      <c r="H268" s="184">
        <v>0.16</v>
      </c>
      <c r="I268" s="184">
        <v>0.22</v>
      </c>
      <c r="J268" s="184">
        <v>0.221</v>
      </c>
      <c r="K268" s="184">
        <v>0.221</v>
      </c>
      <c r="L268" s="184">
        <v>0.15</v>
      </c>
      <c r="M268" s="184">
        <v>9.1999999999999998E-3</v>
      </c>
      <c r="N268" s="184">
        <v>9.1999999999999998E-3</v>
      </c>
      <c r="P268" s="119">
        <f t="shared" si="4"/>
        <v>0.2205</v>
      </c>
    </row>
    <row r="269" spans="2:16" x14ac:dyDescent="0.25">
      <c r="B269" s="183">
        <v>2270002069</v>
      </c>
      <c r="C269" s="184">
        <v>300</v>
      </c>
      <c r="D269" s="184">
        <v>600</v>
      </c>
      <c r="E269" s="184">
        <v>0.85</v>
      </c>
      <c r="F269" s="184">
        <v>0.49</v>
      </c>
      <c r="G269" s="184">
        <v>0.25</v>
      </c>
      <c r="H269" s="184">
        <v>0.16</v>
      </c>
      <c r="I269" s="184">
        <v>0.22</v>
      </c>
      <c r="J269" s="184">
        <v>0.221</v>
      </c>
      <c r="K269" s="184">
        <v>0.221</v>
      </c>
      <c r="L269" s="184">
        <v>0.15</v>
      </c>
      <c r="M269" s="184">
        <v>9.1999999999999998E-3</v>
      </c>
      <c r="N269" s="184">
        <v>9.1999999999999998E-3</v>
      </c>
      <c r="P269" s="119">
        <f t="shared" si="4"/>
        <v>0.2205</v>
      </c>
    </row>
    <row r="270" spans="2:16" x14ac:dyDescent="0.25">
      <c r="B270" s="183">
        <v>2270002069</v>
      </c>
      <c r="C270" s="184">
        <v>600</v>
      </c>
      <c r="D270" s="184">
        <v>750</v>
      </c>
      <c r="E270" s="184">
        <v>0.85</v>
      </c>
      <c r="F270" s="184">
        <v>0.49</v>
      </c>
      <c r="G270" s="184">
        <v>0.27</v>
      </c>
      <c r="H270" s="184">
        <v>0.16</v>
      </c>
      <c r="I270" s="184">
        <v>0.22</v>
      </c>
      <c r="J270" s="184">
        <v>0.221</v>
      </c>
      <c r="K270" s="184">
        <v>0.221</v>
      </c>
      <c r="L270" s="184">
        <v>0.15</v>
      </c>
      <c r="M270" s="184">
        <v>9.1999999999999998E-3</v>
      </c>
      <c r="N270" s="184">
        <v>9.1999999999999998E-3</v>
      </c>
      <c r="P270" s="119">
        <f t="shared" si="4"/>
        <v>0.2205</v>
      </c>
    </row>
    <row r="271" spans="2:16" x14ac:dyDescent="0.25">
      <c r="B271" s="183">
        <v>2270002069</v>
      </c>
      <c r="C271" s="184">
        <v>750</v>
      </c>
      <c r="D271" s="184">
        <v>9999</v>
      </c>
      <c r="E271" s="184">
        <v>0.85</v>
      </c>
      <c r="F271" s="184">
        <v>0.49</v>
      </c>
      <c r="G271" s="184">
        <v>0.24</v>
      </c>
      <c r="H271" s="184">
        <v>0.16</v>
      </c>
      <c r="I271" s="184">
        <v>0.16</v>
      </c>
      <c r="J271" s="184">
        <v>0.1615</v>
      </c>
      <c r="K271" s="184">
        <v>0.1615</v>
      </c>
      <c r="L271" s="184">
        <v>0.13159999999999999</v>
      </c>
      <c r="M271" s="184">
        <v>6.9000000000000006E-2</v>
      </c>
      <c r="N271" s="184">
        <v>2.76E-2</v>
      </c>
      <c r="P271" s="119">
        <f t="shared" si="4"/>
        <v>0.16075</v>
      </c>
    </row>
    <row r="272" spans="2:16" x14ac:dyDescent="0.25">
      <c r="B272" s="183">
        <v>2270002072</v>
      </c>
      <c r="C272" s="184">
        <v>0</v>
      </c>
      <c r="D272" s="184">
        <v>11</v>
      </c>
      <c r="E272" s="184">
        <v>1.97</v>
      </c>
      <c r="F272" s="184">
        <v>1.97</v>
      </c>
      <c r="G272" s="184">
        <v>0.88</v>
      </c>
      <c r="H272" s="184">
        <v>0.99</v>
      </c>
      <c r="I272" s="184">
        <v>0.99</v>
      </c>
      <c r="J272" s="184">
        <v>0.98670000000000002</v>
      </c>
      <c r="K272" s="184">
        <v>0.27600000000000002</v>
      </c>
      <c r="L272" s="184">
        <v>0.27600000000000002</v>
      </c>
      <c r="M272" s="184">
        <v>9.1999999999999998E-3</v>
      </c>
      <c r="N272" s="184">
        <v>9.1999999999999998E-3</v>
      </c>
      <c r="P272" s="119">
        <f t="shared" si="4"/>
        <v>0.63300000000000001</v>
      </c>
    </row>
    <row r="273" spans="2:16" x14ac:dyDescent="0.25">
      <c r="B273" s="183">
        <v>2270002072</v>
      </c>
      <c r="C273" s="184">
        <v>11</v>
      </c>
      <c r="D273" s="184">
        <v>16</v>
      </c>
      <c r="E273" s="184">
        <v>1.78</v>
      </c>
      <c r="F273" s="184">
        <v>1.78</v>
      </c>
      <c r="G273" s="184">
        <v>0.53</v>
      </c>
      <c r="H273" s="184">
        <v>0.53</v>
      </c>
      <c r="I273" s="184">
        <v>0.53</v>
      </c>
      <c r="J273" s="184">
        <v>0.52590000000000003</v>
      </c>
      <c r="K273" s="184">
        <v>0.27600000000000002</v>
      </c>
      <c r="L273" s="184">
        <v>0.27600000000000002</v>
      </c>
      <c r="M273" s="184">
        <v>9.1999999999999998E-3</v>
      </c>
      <c r="N273" s="184">
        <v>9.1999999999999998E-3</v>
      </c>
      <c r="P273" s="119">
        <f t="shared" si="4"/>
        <v>0.40300000000000002</v>
      </c>
    </row>
    <row r="274" spans="2:16" x14ac:dyDescent="0.25">
      <c r="B274" s="183">
        <v>2270002072</v>
      </c>
      <c r="C274" s="184">
        <v>16</v>
      </c>
      <c r="D274" s="184">
        <v>25</v>
      </c>
      <c r="E274" s="184">
        <v>1.78</v>
      </c>
      <c r="F274" s="184">
        <v>1.78</v>
      </c>
      <c r="G274" s="184">
        <v>0.53</v>
      </c>
      <c r="H274" s="184">
        <v>0.53</v>
      </c>
      <c r="I274" s="184">
        <v>0.53</v>
      </c>
      <c r="J274" s="184">
        <v>0.52590000000000003</v>
      </c>
      <c r="K274" s="184">
        <v>0.27600000000000002</v>
      </c>
      <c r="L274" s="184">
        <v>0.27600000000000002</v>
      </c>
      <c r="M274" s="184">
        <v>9.1999999999999998E-3</v>
      </c>
      <c r="N274" s="184">
        <v>9.1999999999999998E-3</v>
      </c>
      <c r="P274" s="119">
        <f t="shared" si="4"/>
        <v>0.40300000000000002</v>
      </c>
    </row>
    <row r="275" spans="2:16" x14ac:dyDescent="0.25">
      <c r="B275" s="183">
        <v>2270002072</v>
      </c>
      <c r="C275" s="184">
        <v>25</v>
      </c>
      <c r="D275" s="184">
        <v>50</v>
      </c>
      <c r="E275" s="184">
        <v>1.58</v>
      </c>
      <c r="F275" s="184">
        <v>1.58</v>
      </c>
      <c r="G275" s="184">
        <v>0.67</v>
      </c>
      <c r="H275" s="184">
        <v>0.67</v>
      </c>
      <c r="I275" s="184">
        <v>0.67</v>
      </c>
      <c r="J275" s="184">
        <v>0.66879999999999995</v>
      </c>
      <c r="K275" s="184">
        <v>0.2024</v>
      </c>
      <c r="L275" s="184">
        <v>0.2024</v>
      </c>
      <c r="M275" s="184">
        <v>1.84E-2</v>
      </c>
      <c r="N275" s="184">
        <v>9.1999999999999998E-3</v>
      </c>
      <c r="P275" s="119">
        <f t="shared" si="4"/>
        <v>0.43620000000000003</v>
      </c>
    </row>
    <row r="276" spans="2:16" x14ac:dyDescent="0.25">
      <c r="B276" s="183">
        <v>2270002072</v>
      </c>
      <c r="C276" s="184">
        <v>50</v>
      </c>
      <c r="D276" s="184">
        <v>75</v>
      </c>
      <c r="E276" s="184">
        <v>1.78</v>
      </c>
      <c r="F276" s="184">
        <v>1.42</v>
      </c>
      <c r="G276" s="184">
        <v>0.93</v>
      </c>
      <c r="H276" s="184">
        <v>0.47</v>
      </c>
      <c r="I276" s="184">
        <v>0.71</v>
      </c>
      <c r="J276" s="184">
        <v>0.71040000000000003</v>
      </c>
      <c r="K276" s="184">
        <v>0.2024</v>
      </c>
      <c r="L276" s="184">
        <v>0.2024</v>
      </c>
      <c r="M276" s="184">
        <v>1.84E-2</v>
      </c>
      <c r="N276" s="184">
        <v>9.1999999999999998E-3</v>
      </c>
      <c r="P276" s="119">
        <f t="shared" si="4"/>
        <v>0.45619999999999999</v>
      </c>
    </row>
    <row r="277" spans="2:16" x14ac:dyDescent="0.25">
      <c r="B277" s="183">
        <v>2270002072</v>
      </c>
      <c r="C277" s="184">
        <v>75</v>
      </c>
      <c r="D277" s="184">
        <v>100</v>
      </c>
      <c r="E277" s="184">
        <v>1.78</v>
      </c>
      <c r="F277" s="184">
        <v>1.42</v>
      </c>
      <c r="G277" s="184">
        <v>0.93</v>
      </c>
      <c r="H277" s="184">
        <v>0.47</v>
      </c>
      <c r="I277" s="184">
        <v>0.71</v>
      </c>
      <c r="J277" s="184">
        <v>0.71040000000000003</v>
      </c>
      <c r="K277" s="184">
        <v>0.2024</v>
      </c>
      <c r="L277" s="184">
        <v>0.2024</v>
      </c>
      <c r="M277" s="184">
        <v>9.1999999999999998E-3</v>
      </c>
      <c r="N277" s="184">
        <v>9.1999999999999998E-3</v>
      </c>
      <c r="P277" s="119">
        <f t="shared" si="4"/>
        <v>0.45619999999999999</v>
      </c>
    </row>
    <row r="278" spans="2:16" x14ac:dyDescent="0.25">
      <c r="B278" s="183">
        <v>2270002072</v>
      </c>
      <c r="C278" s="184">
        <v>100</v>
      </c>
      <c r="D278" s="184">
        <v>175</v>
      </c>
      <c r="E278" s="184">
        <v>1.78</v>
      </c>
      <c r="F278" s="184">
        <v>0.79</v>
      </c>
      <c r="G278" s="184">
        <v>0.55000000000000004</v>
      </c>
      <c r="H278" s="184">
        <v>0.36</v>
      </c>
      <c r="I278" s="184">
        <v>0.52</v>
      </c>
      <c r="J278" s="184">
        <v>0.52100000000000002</v>
      </c>
      <c r="K278" s="184">
        <v>0.52100000000000002</v>
      </c>
      <c r="L278" s="184">
        <v>0.22</v>
      </c>
      <c r="M278" s="184">
        <v>9.1999999999999998E-3</v>
      </c>
      <c r="N278" s="184">
        <v>9.1999999999999998E-3</v>
      </c>
      <c r="P278" s="119">
        <f t="shared" si="4"/>
        <v>0.52049999999999996</v>
      </c>
    </row>
    <row r="279" spans="2:16" x14ac:dyDescent="0.25">
      <c r="B279" s="183">
        <v>2270002072</v>
      </c>
      <c r="C279" s="184">
        <v>175</v>
      </c>
      <c r="D279" s="184">
        <v>300</v>
      </c>
      <c r="E279" s="184">
        <v>1.78</v>
      </c>
      <c r="F279" s="184">
        <v>0.79</v>
      </c>
      <c r="G279" s="184">
        <v>0.5</v>
      </c>
      <c r="H279" s="184">
        <v>0.26</v>
      </c>
      <c r="I279" s="184">
        <v>0.36</v>
      </c>
      <c r="J279" s="184">
        <v>0.35520000000000002</v>
      </c>
      <c r="K279" s="184">
        <v>0.35520000000000002</v>
      </c>
      <c r="L279" s="184">
        <v>0.15</v>
      </c>
      <c r="M279" s="184">
        <v>9.1999999999999998E-3</v>
      </c>
      <c r="N279" s="184">
        <v>9.1999999999999998E-3</v>
      </c>
      <c r="P279" s="119">
        <f t="shared" si="4"/>
        <v>0.35760000000000003</v>
      </c>
    </row>
    <row r="280" spans="2:16" x14ac:dyDescent="0.25">
      <c r="B280" s="183">
        <v>2270002072</v>
      </c>
      <c r="C280" s="184">
        <v>300</v>
      </c>
      <c r="D280" s="184">
        <v>600</v>
      </c>
      <c r="E280" s="184">
        <v>1.78</v>
      </c>
      <c r="F280" s="184">
        <v>0.79</v>
      </c>
      <c r="G280" s="184">
        <v>0.4</v>
      </c>
      <c r="H280" s="184">
        <v>0.26</v>
      </c>
      <c r="I280" s="184">
        <v>0.36</v>
      </c>
      <c r="J280" s="184">
        <v>0.35520000000000002</v>
      </c>
      <c r="K280" s="184">
        <v>0.35520000000000002</v>
      </c>
      <c r="L280" s="184">
        <v>0.15</v>
      </c>
      <c r="M280" s="184">
        <v>9.1999999999999998E-3</v>
      </c>
      <c r="N280" s="184">
        <v>9.1999999999999998E-3</v>
      </c>
      <c r="P280" s="119">
        <f t="shared" si="4"/>
        <v>0.35760000000000003</v>
      </c>
    </row>
    <row r="281" spans="2:16" x14ac:dyDescent="0.25">
      <c r="B281" s="183">
        <v>2270002072</v>
      </c>
      <c r="C281" s="184">
        <v>600</v>
      </c>
      <c r="D281" s="184">
        <v>750</v>
      </c>
      <c r="E281" s="184">
        <v>1.78</v>
      </c>
      <c r="F281" s="184">
        <v>0.79</v>
      </c>
      <c r="G281" s="184">
        <v>0.43</v>
      </c>
      <c r="H281" s="184">
        <v>0.26</v>
      </c>
      <c r="I281" s="184">
        <v>0.36</v>
      </c>
      <c r="J281" s="184">
        <v>0.35520000000000002</v>
      </c>
      <c r="K281" s="184">
        <v>0.35520000000000002</v>
      </c>
      <c r="L281" s="184">
        <v>0.15</v>
      </c>
      <c r="M281" s="184">
        <v>9.1999999999999998E-3</v>
      </c>
      <c r="N281" s="184">
        <v>9.1999999999999998E-3</v>
      </c>
      <c r="P281" s="119">
        <f t="shared" si="4"/>
        <v>0.35760000000000003</v>
      </c>
    </row>
    <row r="282" spans="2:16" x14ac:dyDescent="0.25">
      <c r="B282" s="183">
        <v>2270002072</v>
      </c>
      <c r="C282" s="184">
        <v>750</v>
      </c>
      <c r="D282" s="184">
        <v>9999</v>
      </c>
      <c r="E282" s="184">
        <v>1.78</v>
      </c>
      <c r="F282" s="184">
        <v>0.79</v>
      </c>
      <c r="G282" s="184">
        <v>0.38</v>
      </c>
      <c r="H282" s="184">
        <v>0.26</v>
      </c>
      <c r="I282" s="184">
        <v>0.26</v>
      </c>
      <c r="J282" s="184">
        <v>0.25969999999999999</v>
      </c>
      <c r="K282" s="184">
        <v>0.25969999999999999</v>
      </c>
      <c r="L282" s="184">
        <v>0.13159999999999999</v>
      </c>
      <c r="M282" s="184">
        <v>6.9000000000000006E-2</v>
      </c>
      <c r="N282" s="184">
        <v>2.76E-2</v>
      </c>
      <c r="P282" s="119">
        <f t="shared" si="4"/>
        <v>0.25985000000000003</v>
      </c>
    </row>
    <row r="283" spans="2:16" x14ac:dyDescent="0.25">
      <c r="B283" s="183">
        <v>2270002075</v>
      </c>
      <c r="C283" s="184">
        <v>0</v>
      </c>
      <c r="D283" s="184">
        <v>11</v>
      </c>
      <c r="E283" s="184">
        <v>1.23</v>
      </c>
      <c r="F283" s="184">
        <v>1.23</v>
      </c>
      <c r="G283" s="184">
        <v>0.55000000000000004</v>
      </c>
      <c r="H283" s="184">
        <v>0.61</v>
      </c>
      <c r="I283" s="184">
        <v>0.61</v>
      </c>
      <c r="J283" s="184">
        <v>0.61380000000000001</v>
      </c>
      <c r="K283" s="184">
        <v>0.27600000000000002</v>
      </c>
      <c r="L283" s="184">
        <v>0.27600000000000002</v>
      </c>
      <c r="M283" s="184">
        <v>9.1999999999999998E-3</v>
      </c>
      <c r="N283" s="184">
        <v>9.1999999999999998E-3</v>
      </c>
      <c r="P283" s="119">
        <f t="shared" si="4"/>
        <v>0.443</v>
      </c>
    </row>
    <row r="284" spans="2:16" x14ac:dyDescent="0.25">
      <c r="B284" s="183">
        <v>2270002075</v>
      </c>
      <c r="C284" s="184">
        <v>11</v>
      </c>
      <c r="D284" s="184">
        <v>16</v>
      </c>
      <c r="E284" s="184">
        <v>1.1000000000000001</v>
      </c>
      <c r="F284" s="184">
        <v>1.1000000000000001</v>
      </c>
      <c r="G284" s="184">
        <v>0.33</v>
      </c>
      <c r="H284" s="184">
        <v>0.33</v>
      </c>
      <c r="I284" s="184">
        <v>0.33</v>
      </c>
      <c r="J284" s="184">
        <v>0.3271</v>
      </c>
      <c r="K284" s="184">
        <v>0.27600000000000002</v>
      </c>
      <c r="L284" s="184">
        <v>0.27600000000000002</v>
      </c>
      <c r="M284" s="184">
        <v>9.1999999999999998E-3</v>
      </c>
      <c r="N284" s="184">
        <v>9.1999999999999998E-3</v>
      </c>
      <c r="P284" s="119">
        <f t="shared" si="4"/>
        <v>0.30300000000000005</v>
      </c>
    </row>
    <row r="285" spans="2:16" x14ac:dyDescent="0.25">
      <c r="B285" s="183">
        <v>2270002075</v>
      </c>
      <c r="C285" s="184">
        <v>16</v>
      </c>
      <c r="D285" s="184">
        <v>25</v>
      </c>
      <c r="E285" s="184">
        <v>1.1000000000000001</v>
      </c>
      <c r="F285" s="184">
        <v>1.1000000000000001</v>
      </c>
      <c r="G285" s="184">
        <v>0.33</v>
      </c>
      <c r="H285" s="184">
        <v>0.33</v>
      </c>
      <c r="I285" s="184">
        <v>0.33</v>
      </c>
      <c r="J285" s="184">
        <v>0.3271</v>
      </c>
      <c r="K285" s="184">
        <v>0.27600000000000002</v>
      </c>
      <c r="L285" s="184">
        <v>0.27600000000000002</v>
      </c>
      <c r="M285" s="184">
        <v>9.1999999999999998E-3</v>
      </c>
      <c r="N285" s="184">
        <v>9.1999999999999998E-3</v>
      </c>
      <c r="P285" s="119">
        <f t="shared" si="4"/>
        <v>0.30300000000000005</v>
      </c>
    </row>
    <row r="286" spans="2:16" x14ac:dyDescent="0.25">
      <c r="B286" s="183">
        <v>2270002075</v>
      </c>
      <c r="C286" s="184">
        <v>25</v>
      </c>
      <c r="D286" s="184">
        <v>50</v>
      </c>
      <c r="E286" s="184">
        <v>0.98</v>
      </c>
      <c r="F286" s="184">
        <v>0.98</v>
      </c>
      <c r="G286" s="184">
        <v>0.42</v>
      </c>
      <c r="H286" s="184">
        <v>0.42</v>
      </c>
      <c r="I286" s="184">
        <v>0.42</v>
      </c>
      <c r="J286" s="184">
        <v>0.41599999999999998</v>
      </c>
      <c r="K286" s="184">
        <v>0.2024</v>
      </c>
      <c r="L286" s="184">
        <v>0.2024</v>
      </c>
      <c r="M286" s="184">
        <v>1.84E-2</v>
      </c>
      <c r="N286" s="184">
        <v>9.1999999999999998E-3</v>
      </c>
      <c r="P286" s="119">
        <f t="shared" si="4"/>
        <v>0.31119999999999998</v>
      </c>
    </row>
    <row r="287" spans="2:16" x14ac:dyDescent="0.25">
      <c r="B287" s="183">
        <v>2270002075</v>
      </c>
      <c r="C287" s="184">
        <v>50</v>
      </c>
      <c r="D287" s="184">
        <v>75</v>
      </c>
      <c r="E287" s="184">
        <v>1.56</v>
      </c>
      <c r="F287" s="184">
        <v>0.89</v>
      </c>
      <c r="G287" s="184">
        <v>0.57999999999999996</v>
      </c>
      <c r="H287" s="184">
        <v>0.28999999999999998</v>
      </c>
      <c r="I287" s="184">
        <v>0.44</v>
      </c>
      <c r="J287" s="184">
        <v>0.44190000000000002</v>
      </c>
      <c r="K287" s="184">
        <v>0.2024</v>
      </c>
      <c r="L287" s="184">
        <v>0.2024</v>
      </c>
      <c r="M287" s="184">
        <v>1.84E-2</v>
      </c>
      <c r="N287" s="184">
        <v>9.1999999999999998E-3</v>
      </c>
      <c r="P287" s="119">
        <f t="shared" si="4"/>
        <v>0.32119999999999999</v>
      </c>
    </row>
    <row r="288" spans="2:16" x14ac:dyDescent="0.25">
      <c r="B288" s="183">
        <v>2270002075</v>
      </c>
      <c r="C288" s="184">
        <v>75</v>
      </c>
      <c r="D288" s="184">
        <v>100</v>
      </c>
      <c r="E288" s="184">
        <v>1.56</v>
      </c>
      <c r="F288" s="184">
        <v>0.89</v>
      </c>
      <c r="G288" s="184">
        <v>0.57999999999999996</v>
      </c>
      <c r="H288" s="184">
        <v>0.28999999999999998</v>
      </c>
      <c r="I288" s="184">
        <v>0.44</v>
      </c>
      <c r="J288" s="184">
        <v>0.44190000000000002</v>
      </c>
      <c r="K288" s="184">
        <v>0.2024</v>
      </c>
      <c r="L288" s="184">
        <v>0.2024</v>
      </c>
      <c r="M288" s="184">
        <v>9.1999999999999998E-3</v>
      </c>
      <c r="N288" s="184">
        <v>9.1999999999999998E-3</v>
      </c>
      <c r="P288" s="119">
        <f t="shared" si="4"/>
        <v>0.32119999999999999</v>
      </c>
    </row>
    <row r="289" spans="2:16" x14ac:dyDescent="0.25">
      <c r="B289" s="183">
        <v>2270002075</v>
      </c>
      <c r="C289" s="184">
        <v>100</v>
      </c>
      <c r="D289" s="184">
        <v>175</v>
      </c>
      <c r="E289" s="184">
        <v>1.56</v>
      </c>
      <c r="F289" s="184">
        <v>0.49</v>
      </c>
      <c r="G289" s="184">
        <v>0.34</v>
      </c>
      <c r="H289" s="184">
        <v>0.22</v>
      </c>
      <c r="I289" s="184">
        <v>0.32</v>
      </c>
      <c r="J289" s="184">
        <v>0.3241</v>
      </c>
      <c r="K289" s="184">
        <v>0.3241</v>
      </c>
      <c r="L289" s="184">
        <v>0.22</v>
      </c>
      <c r="M289" s="184">
        <v>9.1999999999999998E-3</v>
      </c>
      <c r="N289" s="184">
        <v>9.1999999999999998E-3</v>
      </c>
      <c r="P289" s="119">
        <f t="shared" si="4"/>
        <v>0.32205</v>
      </c>
    </row>
    <row r="290" spans="2:16" x14ac:dyDescent="0.25">
      <c r="B290" s="183">
        <v>2270002075</v>
      </c>
      <c r="C290" s="184">
        <v>175</v>
      </c>
      <c r="D290" s="184">
        <v>300</v>
      </c>
      <c r="E290" s="184">
        <v>1.56</v>
      </c>
      <c r="F290" s="184">
        <v>0.49</v>
      </c>
      <c r="G290" s="184">
        <v>0.31</v>
      </c>
      <c r="H290" s="184">
        <v>0.16</v>
      </c>
      <c r="I290" s="184">
        <v>0.22</v>
      </c>
      <c r="J290" s="184">
        <v>0.221</v>
      </c>
      <c r="K290" s="184">
        <v>0.221</v>
      </c>
      <c r="L290" s="184">
        <v>0.15</v>
      </c>
      <c r="M290" s="184">
        <v>9.1999999999999998E-3</v>
      </c>
      <c r="N290" s="184">
        <v>9.1999999999999998E-3</v>
      </c>
      <c r="P290" s="119">
        <f t="shared" si="4"/>
        <v>0.2205</v>
      </c>
    </row>
    <row r="291" spans="2:16" x14ac:dyDescent="0.25">
      <c r="B291" s="183">
        <v>2270002075</v>
      </c>
      <c r="C291" s="184">
        <v>300</v>
      </c>
      <c r="D291" s="184">
        <v>600</v>
      </c>
      <c r="E291" s="184">
        <v>1.56</v>
      </c>
      <c r="F291" s="184">
        <v>0.49</v>
      </c>
      <c r="G291" s="184">
        <v>0.25</v>
      </c>
      <c r="H291" s="184">
        <v>0.16</v>
      </c>
      <c r="I291" s="184">
        <v>0.22</v>
      </c>
      <c r="J291" s="184">
        <v>0.221</v>
      </c>
      <c r="K291" s="184">
        <v>0.221</v>
      </c>
      <c r="L291" s="184">
        <v>0.15</v>
      </c>
      <c r="M291" s="184">
        <v>9.1999999999999998E-3</v>
      </c>
      <c r="N291" s="184">
        <v>9.1999999999999998E-3</v>
      </c>
      <c r="P291" s="119">
        <f t="shared" si="4"/>
        <v>0.2205</v>
      </c>
    </row>
    <row r="292" spans="2:16" x14ac:dyDescent="0.25">
      <c r="B292" s="183">
        <v>2270002075</v>
      </c>
      <c r="C292" s="184">
        <v>600</v>
      </c>
      <c r="D292" s="184">
        <v>750</v>
      </c>
      <c r="E292" s="184">
        <v>1.56</v>
      </c>
      <c r="F292" s="184">
        <v>0.49</v>
      </c>
      <c r="G292" s="184">
        <v>0.27</v>
      </c>
      <c r="H292" s="184">
        <v>0.16</v>
      </c>
      <c r="I292" s="184">
        <v>0.22</v>
      </c>
      <c r="J292" s="184">
        <v>0.221</v>
      </c>
      <c r="K292" s="184">
        <v>0.221</v>
      </c>
      <c r="L292" s="184">
        <v>0.15</v>
      </c>
      <c r="M292" s="184">
        <v>9.1999999999999998E-3</v>
      </c>
      <c r="N292" s="184">
        <v>9.1999999999999998E-3</v>
      </c>
      <c r="P292" s="119">
        <f t="shared" si="4"/>
        <v>0.2205</v>
      </c>
    </row>
    <row r="293" spans="2:16" x14ac:dyDescent="0.25">
      <c r="B293" s="183">
        <v>2270002075</v>
      </c>
      <c r="C293" s="184">
        <v>750</v>
      </c>
      <c r="D293" s="184">
        <v>9999</v>
      </c>
      <c r="E293" s="184">
        <v>1.56</v>
      </c>
      <c r="F293" s="184">
        <v>0.49</v>
      </c>
      <c r="G293" s="184">
        <v>0.24</v>
      </c>
      <c r="H293" s="184">
        <v>0.16</v>
      </c>
      <c r="I293" s="184">
        <v>0.16</v>
      </c>
      <c r="J293" s="184">
        <v>0.1615</v>
      </c>
      <c r="K293" s="184">
        <v>0.1615</v>
      </c>
      <c r="L293" s="184">
        <v>0.13159999999999999</v>
      </c>
      <c r="M293" s="184">
        <v>6.9000000000000006E-2</v>
      </c>
      <c r="N293" s="184">
        <v>2.76E-2</v>
      </c>
      <c r="P293" s="119">
        <f t="shared" si="4"/>
        <v>0.16075</v>
      </c>
    </row>
    <row r="294" spans="2:16" x14ac:dyDescent="0.25">
      <c r="B294" s="183">
        <v>2270002078</v>
      </c>
      <c r="C294" s="184">
        <v>0</v>
      </c>
      <c r="D294" s="184">
        <v>11</v>
      </c>
      <c r="E294" s="184">
        <v>1.97</v>
      </c>
      <c r="F294" s="184">
        <v>1.97</v>
      </c>
      <c r="G294" s="184">
        <v>0.88</v>
      </c>
      <c r="H294" s="184">
        <v>0.99</v>
      </c>
      <c r="I294" s="184">
        <v>0.99</v>
      </c>
      <c r="J294" s="184">
        <v>0.98670000000000002</v>
      </c>
      <c r="K294" s="184">
        <v>0.27600000000000002</v>
      </c>
      <c r="L294" s="184">
        <v>0.27600000000000002</v>
      </c>
      <c r="M294" s="184">
        <v>9.1999999999999998E-3</v>
      </c>
      <c r="N294" s="184">
        <v>9.1999999999999998E-3</v>
      </c>
      <c r="P294" s="119">
        <f t="shared" si="4"/>
        <v>0.63300000000000001</v>
      </c>
    </row>
    <row r="295" spans="2:16" x14ac:dyDescent="0.25">
      <c r="B295" s="183">
        <v>2270002078</v>
      </c>
      <c r="C295" s="184">
        <v>11</v>
      </c>
      <c r="D295" s="184">
        <v>16</v>
      </c>
      <c r="E295" s="184">
        <v>1.78</v>
      </c>
      <c r="F295" s="184">
        <v>1.78</v>
      </c>
      <c r="G295" s="184">
        <v>0.53</v>
      </c>
      <c r="H295" s="184">
        <v>0.53</v>
      </c>
      <c r="I295" s="184">
        <v>0.53</v>
      </c>
      <c r="J295" s="184">
        <v>0.52590000000000003</v>
      </c>
      <c r="K295" s="184">
        <v>0.27600000000000002</v>
      </c>
      <c r="L295" s="184">
        <v>0.27600000000000002</v>
      </c>
      <c r="M295" s="184">
        <v>9.1999999999999998E-3</v>
      </c>
      <c r="N295" s="184">
        <v>9.1999999999999998E-3</v>
      </c>
      <c r="P295" s="119">
        <f t="shared" si="4"/>
        <v>0.40300000000000002</v>
      </c>
    </row>
    <row r="296" spans="2:16" x14ac:dyDescent="0.25">
      <c r="B296" s="183">
        <v>2270002078</v>
      </c>
      <c r="C296" s="184">
        <v>16</v>
      </c>
      <c r="D296" s="184">
        <v>25</v>
      </c>
      <c r="E296" s="184">
        <v>1.78</v>
      </c>
      <c r="F296" s="184">
        <v>1.78</v>
      </c>
      <c r="G296" s="184">
        <v>0.53</v>
      </c>
      <c r="H296" s="184">
        <v>0.53</v>
      </c>
      <c r="I296" s="184">
        <v>0.53</v>
      </c>
      <c r="J296" s="184">
        <v>0.52590000000000003</v>
      </c>
      <c r="K296" s="184">
        <v>0.27600000000000002</v>
      </c>
      <c r="L296" s="184">
        <v>0.27600000000000002</v>
      </c>
      <c r="M296" s="184">
        <v>9.1999999999999998E-3</v>
      </c>
      <c r="N296" s="184">
        <v>9.1999999999999998E-3</v>
      </c>
      <c r="P296" s="119">
        <f t="shared" si="4"/>
        <v>0.40300000000000002</v>
      </c>
    </row>
    <row r="297" spans="2:16" x14ac:dyDescent="0.25">
      <c r="B297" s="183">
        <v>2270002078</v>
      </c>
      <c r="C297" s="184">
        <v>25</v>
      </c>
      <c r="D297" s="184">
        <v>50</v>
      </c>
      <c r="E297" s="184">
        <v>1.58</v>
      </c>
      <c r="F297" s="184">
        <v>1.58</v>
      </c>
      <c r="G297" s="184">
        <v>0.67</v>
      </c>
      <c r="H297" s="184">
        <v>0.67</v>
      </c>
      <c r="I297" s="184">
        <v>0.67</v>
      </c>
      <c r="J297" s="184">
        <v>0.66879999999999995</v>
      </c>
      <c r="K297" s="184">
        <v>0.2024</v>
      </c>
      <c r="L297" s="184">
        <v>0.2024</v>
      </c>
      <c r="M297" s="184">
        <v>1.84E-2</v>
      </c>
      <c r="N297" s="184">
        <v>9.1999999999999998E-3</v>
      </c>
      <c r="P297" s="119">
        <f t="shared" si="4"/>
        <v>0.43620000000000003</v>
      </c>
    </row>
    <row r="298" spans="2:16" x14ac:dyDescent="0.25">
      <c r="B298" s="183">
        <v>2270002078</v>
      </c>
      <c r="C298" s="184">
        <v>50</v>
      </c>
      <c r="D298" s="184">
        <v>75</v>
      </c>
      <c r="E298" s="184">
        <v>1.78</v>
      </c>
      <c r="F298" s="184">
        <v>1.42</v>
      </c>
      <c r="G298" s="184">
        <v>0.93</v>
      </c>
      <c r="H298" s="184">
        <v>0.47</v>
      </c>
      <c r="I298" s="184">
        <v>0.71</v>
      </c>
      <c r="J298" s="184">
        <v>0.71040000000000003</v>
      </c>
      <c r="K298" s="184">
        <v>0.2024</v>
      </c>
      <c r="L298" s="184">
        <v>0.2024</v>
      </c>
      <c r="M298" s="184">
        <v>1.84E-2</v>
      </c>
      <c r="N298" s="184">
        <v>9.1999999999999998E-3</v>
      </c>
      <c r="P298" s="119">
        <f t="shared" si="4"/>
        <v>0.45619999999999999</v>
      </c>
    </row>
    <row r="299" spans="2:16" x14ac:dyDescent="0.25">
      <c r="B299" s="183">
        <v>2270002078</v>
      </c>
      <c r="C299" s="184">
        <v>75</v>
      </c>
      <c r="D299" s="184">
        <v>100</v>
      </c>
      <c r="E299" s="184">
        <v>1.78</v>
      </c>
      <c r="F299" s="184">
        <v>1.42</v>
      </c>
      <c r="G299" s="184">
        <v>0.93</v>
      </c>
      <c r="H299" s="184">
        <v>0.47</v>
      </c>
      <c r="I299" s="184">
        <v>0.71</v>
      </c>
      <c r="J299" s="184">
        <v>0.71040000000000003</v>
      </c>
      <c r="K299" s="184">
        <v>0.2024</v>
      </c>
      <c r="L299" s="184">
        <v>0.2024</v>
      </c>
      <c r="M299" s="184">
        <v>9.1999999999999998E-3</v>
      </c>
      <c r="N299" s="184">
        <v>9.1999999999999998E-3</v>
      </c>
      <c r="P299" s="119">
        <f t="shared" si="4"/>
        <v>0.45619999999999999</v>
      </c>
    </row>
    <row r="300" spans="2:16" x14ac:dyDescent="0.25">
      <c r="B300" s="183">
        <v>2270002078</v>
      </c>
      <c r="C300" s="184">
        <v>100</v>
      </c>
      <c r="D300" s="184">
        <v>175</v>
      </c>
      <c r="E300" s="184">
        <v>1.78</v>
      </c>
      <c r="F300" s="184">
        <v>0.79</v>
      </c>
      <c r="G300" s="184">
        <v>0.55000000000000004</v>
      </c>
      <c r="H300" s="184">
        <v>0.36</v>
      </c>
      <c r="I300" s="184">
        <v>0.52</v>
      </c>
      <c r="J300" s="184">
        <v>0.52100000000000002</v>
      </c>
      <c r="K300" s="184">
        <v>0.52100000000000002</v>
      </c>
      <c r="L300" s="184">
        <v>0.22</v>
      </c>
      <c r="M300" s="184">
        <v>9.1999999999999998E-3</v>
      </c>
      <c r="N300" s="184">
        <v>9.1999999999999998E-3</v>
      </c>
      <c r="P300" s="119">
        <f t="shared" si="4"/>
        <v>0.52049999999999996</v>
      </c>
    </row>
    <row r="301" spans="2:16" x14ac:dyDescent="0.25">
      <c r="B301" s="183">
        <v>2270002078</v>
      </c>
      <c r="C301" s="184">
        <v>175</v>
      </c>
      <c r="D301" s="184">
        <v>300</v>
      </c>
      <c r="E301" s="184">
        <v>1.78</v>
      </c>
      <c r="F301" s="184">
        <v>0.79</v>
      </c>
      <c r="G301" s="184">
        <v>0.5</v>
      </c>
      <c r="H301" s="184">
        <v>0.26</v>
      </c>
      <c r="I301" s="184">
        <v>0.36</v>
      </c>
      <c r="J301" s="184">
        <v>0.35520000000000002</v>
      </c>
      <c r="K301" s="184">
        <v>0.35520000000000002</v>
      </c>
      <c r="L301" s="184">
        <v>0.15</v>
      </c>
      <c r="M301" s="184">
        <v>9.1999999999999998E-3</v>
      </c>
      <c r="N301" s="184">
        <v>9.1999999999999998E-3</v>
      </c>
      <c r="P301" s="119">
        <f t="shared" si="4"/>
        <v>0.35760000000000003</v>
      </c>
    </row>
    <row r="302" spans="2:16" x14ac:dyDescent="0.25">
      <c r="B302" s="183">
        <v>2270002078</v>
      </c>
      <c r="C302" s="184">
        <v>300</v>
      </c>
      <c r="D302" s="184">
        <v>600</v>
      </c>
      <c r="E302" s="184">
        <v>1.78</v>
      </c>
      <c r="F302" s="184">
        <v>0.79</v>
      </c>
      <c r="G302" s="184">
        <v>0.4</v>
      </c>
      <c r="H302" s="184">
        <v>0.26</v>
      </c>
      <c r="I302" s="184">
        <v>0.36</v>
      </c>
      <c r="J302" s="184">
        <v>0.35520000000000002</v>
      </c>
      <c r="K302" s="184">
        <v>0.35520000000000002</v>
      </c>
      <c r="L302" s="184">
        <v>0.15</v>
      </c>
      <c r="M302" s="184">
        <v>9.1999999999999998E-3</v>
      </c>
      <c r="N302" s="184">
        <v>9.1999999999999998E-3</v>
      </c>
      <c r="P302" s="119">
        <f t="shared" si="4"/>
        <v>0.35760000000000003</v>
      </c>
    </row>
    <row r="303" spans="2:16" x14ac:dyDescent="0.25">
      <c r="B303" s="183">
        <v>2270002078</v>
      </c>
      <c r="C303" s="184">
        <v>600</v>
      </c>
      <c r="D303" s="184">
        <v>750</v>
      </c>
      <c r="E303" s="184">
        <v>1.78</v>
      </c>
      <c r="F303" s="184">
        <v>0.79</v>
      </c>
      <c r="G303" s="184">
        <v>0.43</v>
      </c>
      <c r="H303" s="184">
        <v>0.26</v>
      </c>
      <c r="I303" s="184">
        <v>0.36</v>
      </c>
      <c r="J303" s="184">
        <v>0.35520000000000002</v>
      </c>
      <c r="K303" s="184">
        <v>0.35520000000000002</v>
      </c>
      <c r="L303" s="184">
        <v>0.15</v>
      </c>
      <c r="M303" s="184">
        <v>9.1999999999999998E-3</v>
      </c>
      <c r="N303" s="184">
        <v>9.1999999999999998E-3</v>
      </c>
      <c r="P303" s="119">
        <f t="shared" si="4"/>
        <v>0.35760000000000003</v>
      </c>
    </row>
    <row r="304" spans="2:16" x14ac:dyDescent="0.25">
      <c r="B304" s="183">
        <v>2270002078</v>
      </c>
      <c r="C304" s="184">
        <v>750</v>
      </c>
      <c r="D304" s="184">
        <v>9999</v>
      </c>
      <c r="E304" s="184">
        <v>1.78</v>
      </c>
      <c r="F304" s="184">
        <v>0.79</v>
      </c>
      <c r="G304" s="184">
        <v>0.38</v>
      </c>
      <c r="H304" s="184">
        <v>0.26</v>
      </c>
      <c r="I304" s="184">
        <v>0.26</v>
      </c>
      <c r="J304" s="184">
        <v>0.25969999999999999</v>
      </c>
      <c r="K304" s="184">
        <v>0.25969999999999999</v>
      </c>
      <c r="L304" s="184">
        <v>0.13159999999999999</v>
      </c>
      <c r="M304" s="184">
        <v>6.9000000000000006E-2</v>
      </c>
      <c r="N304" s="184">
        <v>2.76E-2</v>
      </c>
      <c r="P304" s="119">
        <f t="shared" si="4"/>
        <v>0.25985000000000003</v>
      </c>
    </row>
    <row r="305" spans="2:16" x14ac:dyDescent="0.25">
      <c r="B305" s="183">
        <v>2270002081</v>
      </c>
      <c r="C305" s="184">
        <v>0</v>
      </c>
      <c r="D305" s="184">
        <v>11</v>
      </c>
      <c r="E305" s="184">
        <v>1.23</v>
      </c>
      <c r="F305" s="184">
        <v>1.23</v>
      </c>
      <c r="G305" s="184">
        <v>0.55000000000000004</v>
      </c>
      <c r="H305" s="184">
        <v>0.61</v>
      </c>
      <c r="I305" s="184">
        <v>0.61</v>
      </c>
      <c r="J305" s="184">
        <v>0.61380000000000001</v>
      </c>
      <c r="K305" s="184">
        <v>0.27600000000000002</v>
      </c>
      <c r="L305" s="184">
        <v>0.27600000000000002</v>
      </c>
      <c r="M305" s="184">
        <v>9.1999999999999998E-3</v>
      </c>
      <c r="N305" s="184">
        <v>9.1999999999999998E-3</v>
      </c>
      <c r="P305" s="119">
        <f t="shared" si="4"/>
        <v>0.443</v>
      </c>
    </row>
    <row r="306" spans="2:16" x14ac:dyDescent="0.25">
      <c r="B306" s="183">
        <v>2270002081</v>
      </c>
      <c r="C306" s="184">
        <v>11</v>
      </c>
      <c r="D306" s="184">
        <v>16</v>
      </c>
      <c r="E306" s="184">
        <v>1.1000000000000001</v>
      </c>
      <c r="F306" s="184">
        <v>1.1000000000000001</v>
      </c>
      <c r="G306" s="184">
        <v>0.33</v>
      </c>
      <c r="H306" s="184">
        <v>0.33</v>
      </c>
      <c r="I306" s="184">
        <v>0.33</v>
      </c>
      <c r="J306" s="184">
        <v>0.3271</v>
      </c>
      <c r="K306" s="184">
        <v>0.27600000000000002</v>
      </c>
      <c r="L306" s="184">
        <v>0.27600000000000002</v>
      </c>
      <c r="M306" s="184">
        <v>9.1999999999999998E-3</v>
      </c>
      <c r="N306" s="184">
        <v>9.1999999999999998E-3</v>
      </c>
      <c r="P306" s="119">
        <f t="shared" si="4"/>
        <v>0.30300000000000005</v>
      </c>
    </row>
    <row r="307" spans="2:16" x14ac:dyDescent="0.25">
      <c r="B307" s="183">
        <v>2270002081</v>
      </c>
      <c r="C307" s="184">
        <v>16</v>
      </c>
      <c r="D307" s="184">
        <v>25</v>
      </c>
      <c r="E307" s="184">
        <v>1.1000000000000001</v>
      </c>
      <c r="F307" s="184">
        <v>1.1000000000000001</v>
      </c>
      <c r="G307" s="184">
        <v>0.33</v>
      </c>
      <c r="H307" s="184">
        <v>0.33</v>
      </c>
      <c r="I307" s="184">
        <v>0.33</v>
      </c>
      <c r="J307" s="184">
        <v>0.3271</v>
      </c>
      <c r="K307" s="184">
        <v>0.27600000000000002</v>
      </c>
      <c r="L307" s="184">
        <v>0.27600000000000002</v>
      </c>
      <c r="M307" s="184">
        <v>9.1999999999999998E-3</v>
      </c>
      <c r="N307" s="184">
        <v>9.1999999999999998E-3</v>
      </c>
      <c r="P307" s="119">
        <f t="shared" si="4"/>
        <v>0.30300000000000005</v>
      </c>
    </row>
    <row r="308" spans="2:16" x14ac:dyDescent="0.25">
      <c r="B308" s="183">
        <v>2270002081</v>
      </c>
      <c r="C308" s="184">
        <v>25</v>
      </c>
      <c r="D308" s="184">
        <v>50</v>
      </c>
      <c r="E308" s="184">
        <v>0.98</v>
      </c>
      <c r="F308" s="184">
        <v>0.98</v>
      </c>
      <c r="G308" s="184">
        <v>0.42</v>
      </c>
      <c r="H308" s="184">
        <v>0.42</v>
      </c>
      <c r="I308" s="184">
        <v>0.42</v>
      </c>
      <c r="J308" s="184">
        <v>0.41599999999999998</v>
      </c>
      <c r="K308" s="184">
        <v>0.2024</v>
      </c>
      <c r="L308" s="184">
        <v>0.2024</v>
      </c>
      <c r="M308" s="184">
        <v>1.84E-2</v>
      </c>
      <c r="N308" s="184">
        <v>9.1999999999999998E-3</v>
      </c>
      <c r="P308" s="119">
        <f t="shared" si="4"/>
        <v>0.31119999999999998</v>
      </c>
    </row>
    <row r="309" spans="2:16" x14ac:dyDescent="0.25">
      <c r="B309" s="183">
        <v>2270002081</v>
      </c>
      <c r="C309" s="184">
        <v>50</v>
      </c>
      <c r="D309" s="184">
        <v>75</v>
      </c>
      <c r="E309" s="184">
        <v>1.1000000000000001</v>
      </c>
      <c r="F309" s="184">
        <v>0.89</v>
      </c>
      <c r="G309" s="184">
        <v>0.57999999999999996</v>
      </c>
      <c r="H309" s="184">
        <v>0.28999999999999998</v>
      </c>
      <c r="I309" s="184">
        <v>0.44</v>
      </c>
      <c r="J309" s="184">
        <v>0.44190000000000002</v>
      </c>
      <c r="K309" s="184">
        <v>0.2024</v>
      </c>
      <c r="L309" s="184">
        <v>0.2024</v>
      </c>
      <c r="M309" s="184">
        <v>1.84E-2</v>
      </c>
      <c r="N309" s="184">
        <v>9.1999999999999998E-3</v>
      </c>
      <c r="P309" s="119">
        <f t="shared" si="4"/>
        <v>0.32119999999999999</v>
      </c>
    </row>
    <row r="310" spans="2:16" x14ac:dyDescent="0.25">
      <c r="B310" s="183">
        <v>2270002081</v>
      </c>
      <c r="C310" s="184">
        <v>75</v>
      </c>
      <c r="D310" s="184">
        <v>100</v>
      </c>
      <c r="E310" s="184">
        <v>1.1000000000000001</v>
      </c>
      <c r="F310" s="184">
        <v>0.89</v>
      </c>
      <c r="G310" s="184">
        <v>0.57999999999999996</v>
      </c>
      <c r="H310" s="184">
        <v>0.28999999999999998</v>
      </c>
      <c r="I310" s="184">
        <v>0.44</v>
      </c>
      <c r="J310" s="184">
        <v>0.44190000000000002</v>
      </c>
      <c r="K310" s="184">
        <v>0.2024</v>
      </c>
      <c r="L310" s="184">
        <v>0.2024</v>
      </c>
      <c r="M310" s="184">
        <v>9.1999999999999998E-3</v>
      </c>
      <c r="N310" s="184">
        <v>9.1999999999999998E-3</v>
      </c>
      <c r="P310" s="119">
        <f t="shared" si="4"/>
        <v>0.32119999999999999</v>
      </c>
    </row>
    <row r="311" spans="2:16" x14ac:dyDescent="0.25">
      <c r="B311" s="183">
        <v>2270002081</v>
      </c>
      <c r="C311" s="184">
        <v>100</v>
      </c>
      <c r="D311" s="184">
        <v>175</v>
      </c>
      <c r="E311" s="184">
        <v>1.1000000000000001</v>
      </c>
      <c r="F311" s="184">
        <v>0.49</v>
      </c>
      <c r="G311" s="184">
        <v>0.34</v>
      </c>
      <c r="H311" s="184">
        <v>0.22</v>
      </c>
      <c r="I311" s="184">
        <v>0.32</v>
      </c>
      <c r="J311" s="184">
        <v>0.3241</v>
      </c>
      <c r="K311" s="184">
        <v>0.3241</v>
      </c>
      <c r="L311" s="184">
        <v>0.22</v>
      </c>
      <c r="M311" s="184">
        <v>9.1999999999999998E-3</v>
      </c>
      <c r="N311" s="184">
        <v>9.1999999999999998E-3</v>
      </c>
      <c r="P311" s="119">
        <f t="shared" si="4"/>
        <v>0.32205</v>
      </c>
    </row>
    <row r="312" spans="2:16" x14ac:dyDescent="0.25">
      <c r="B312" s="183">
        <v>2270002081</v>
      </c>
      <c r="C312" s="184">
        <v>175</v>
      </c>
      <c r="D312" s="184">
        <v>300</v>
      </c>
      <c r="E312" s="184">
        <v>1.1000000000000001</v>
      </c>
      <c r="F312" s="184">
        <v>0.49</v>
      </c>
      <c r="G312" s="184">
        <v>0.31</v>
      </c>
      <c r="H312" s="184">
        <v>0.16</v>
      </c>
      <c r="I312" s="184">
        <v>0.22</v>
      </c>
      <c r="J312" s="184">
        <v>0.221</v>
      </c>
      <c r="K312" s="184">
        <v>0.221</v>
      </c>
      <c r="L312" s="184">
        <v>0.15</v>
      </c>
      <c r="M312" s="184">
        <v>9.1999999999999998E-3</v>
      </c>
      <c r="N312" s="184">
        <v>9.1999999999999998E-3</v>
      </c>
      <c r="P312" s="119">
        <f t="shared" si="4"/>
        <v>0.2205</v>
      </c>
    </row>
    <row r="313" spans="2:16" x14ac:dyDescent="0.25">
      <c r="B313" s="183">
        <v>2270002081</v>
      </c>
      <c r="C313" s="184">
        <v>300</v>
      </c>
      <c r="D313" s="184">
        <v>600</v>
      </c>
      <c r="E313" s="184">
        <v>1.1000000000000001</v>
      </c>
      <c r="F313" s="184">
        <v>0.49</v>
      </c>
      <c r="G313" s="184">
        <v>0.25</v>
      </c>
      <c r="H313" s="184">
        <v>0.16</v>
      </c>
      <c r="I313" s="184">
        <v>0.22</v>
      </c>
      <c r="J313" s="184">
        <v>0.221</v>
      </c>
      <c r="K313" s="184">
        <v>0.221</v>
      </c>
      <c r="L313" s="184">
        <v>0.15</v>
      </c>
      <c r="M313" s="184">
        <v>9.1999999999999998E-3</v>
      </c>
      <c r="N313" s="184">
        <v>9.1999999999999998E-3</v>
      </c>
      <c r="P313" s="119">
        <f t="shared" si="4"/>
        <v>0.2205</v>
      </c>
    </row>
    <row r="314" spans="2:16" x14ac:dyDescent="0.25">
      <c r="B314" s="183">
        <v>2270002081</v>
      </c>
      <c r="C314" s="184">
        <v>600</v>
      </c>
      <c r="D314" s="184">
        <v>750</v>
      </c>
      <c r="E314" s="184">
        <v>1.1000000000000001</v>
      </c>
      <c r="F314" s="184">
        <v>0.49</v>
      </c>
      <c r="G314" s="184">
        <v>0.27</v>
      </c>
      <c r="H314" s="184">
        <v>0.16</v>
      </c>
      <c r="I314" s="184">
        <v>0.22</v>
      </c>
      <c r="J314" s="184">
        <v>0.221</v>
      </c>
      <c r="K314" s="184">
        <v>0.221</v>
      </c>
      <c r="L314" s="184">
        <v>0.15</v>
      </c>
      <c r="M314" s="184">
        <v>9.1999999999999998E-3</v>
      </c>
      <c r="N314" s="184">
        <v>9.1999999999999998E-3</v>
      </c>
      <c r="P314" s="119">
        <f t="shared" si="4"/>
        <v>0.2205</v>
      </c>
    </row>
    <row r="315" spans="2:16" x14ac:dyDescent="0.25">
      <c r="B315" s="183">
        <v>2270002081</v>
      </c>
      <c r="C315" s="184">
        <v>750</v>
      </c>
      <c r="D315" s="184">
        <v>9999</v>
      </c>
      <c r="E315" s="184">
        <v>1.1000000000000001</v>
      </c>
      <c r="F315" s="184">
        <v>0.49</v>
      </c>
      <c r="G315" s="184">
        <v>0.24</v>
      </c>
      <c r="H315" s="184">
        <v>0.16</v>
      </c>
      <c r="I315" s="184">
        <v>0.16</v>
      </c>
      <c r="J315" s="184">
        <v>0.1615</v>
      </c>
      <c r="K315" s="184">
        <v>0.1615</v>
      </c>
      <c r="L315" s="184">
        <v>0.13159999999999999</v>
      </c>
      <c r="M315" s="184">
        <v>6.9000000000000006E-2</v>
      </c>
      <c r="N315" s="184">
        <v>2.76E-2</v>
      </c>
      <c r="P315" s="119">
        <f t="shared" si="4"/>
        <v>0.16075</v>
      </c>
    </row>
    <row r="316" spans="2:16" x14ac:dyDescent="0.25">
      <c r="B316" s="183">
        <v>2270003010</v>
      </c>
      <c r="C316" s="184">
        <v>0</v>
      </c>
      <c r="D316" s="184">
        <v>11</v>
      </c>
      <c r="E316" s="184">
        <v>1.97</v>
      </c>
      <c r="F316" s="184">
        <v>1.97</v>
      </c>
      <c r="G316" s="184">
        <v>0.88</v>
      </c>
      <c r="H316" s="184">
        <v>0.99</v>
      </c>
      <c r="I316" s="184">
        <v>0.99</v>
      </c>
      <c r="J316" s="184">
        <v>0.98670000000000002</v>
      </c>
      <c r="K316" s="184">
        <v>0.27600000000000002</v>
      </c>
      <c r="L316" s="184">
        <v>0.27600000000000002</v>
      </c>
      <c r="M316" s="184">
        <v>9.1999999999999998E-3</v>
      </c>
      <c r="N316" s="184">
        <v>9.1999999999999998E-3</v>
      </c>
      <c r="P316" s="119">
        <f t="shared" si="4"/>
        <v>0.63300000000000001</v>
      </c>
    </row>
    <row r="317" spans="2:16" x14ac:dyDescent="0.25">
      <c r="B317" s="183">
        <v>2270003010</v>
      </c>
      <c r="C317" s="184">
        <v>11</v>
      </c>
      <c r="D317" s="184">
        <v>16</v>
      </c>
      <c r="E317" s="184">
        <v>1.78</v>
      </c>
      <c r="F317" s="184">
        <v>1.78</v>
      </c>
      <c r="G317" s="184">
        <v>0.53</v>
      </c>
      <c r="H317" s="184">
        <v>0.53</v>
      </c>
      <c r="I317" s="184">
        <v>0.53</v>
      </c>
      <c r="J317" s="184">
        <v>0.52590000000000003</v>
      </c>
      <c r="K317" s="184">
        <v>0.27600000000000002</v>
      </c>
      <c r="L317" s="184">
        <v>0.27600000000000002</v>
      </c>
      <c r="M317" s="184">
        <v>9.1999999999999998E-3</v>
      </c>
      <c r="N317" s="184">
        <v>9.1999999999999998E-3</v>
      </c>
      <c r="P317" s="119">
        <f t="shared" si="4"/>
        <v>0.40300000000000002</v>
      </c>
    </row>
    <row r="318" spans="2:16" x14ac:dyDescent="0.25">
      <c r="B318" s="183">
        <v>2270003010</v>
      </c>
      <c r="C318" s="184">
        <v>16</v>
      </c>
      <c r="D318" s="184">
        <v>25</v>
      </c>
      <c r="E318" s="184">
        <v>1.78</v>
      </c>
      <c r="F318" s="184">
        <v>1.78</v>
      </c>
      <c r="G318" s="184">
        <v>0.53</v>
      </c>
      <c r="H318" s="184">
        <v>0.53</v>
      </c>
      <c r="I318" s="184">
        <v>0.53</v>
      </c>
      <c r="J318" s="184">
        <v>0.52590000000000003</v>
      </c>
      <c r="K318" s="184">
        <v>0.27600000000000002</v>
      </c>
      <c r="L318" s="184">
        <v>0.27600000000000002</v>
      </c>
      <c r="M318" s="184">
        <v>9.1999999999999998E-3</v>
      </c>
      <c r="N318" s="184">
        <v>9.1999999999999998E-3</v>
      </c>
      <c r="P318" s="119">
        <f t="shared" si="4"/>
        <v>0.40300000000000002</v>
      </c>
    </row>
    <row r="319" spans="2:16" x14ac:dyDescent="0.25">
      <c r="B319" s="183">
        <v>2270003010</v>
      </c>
      <c r="C319" s="184">
        <v>25</v>
      </c>
      <c r="D319" s="184">
        <v>50</v>
      </c>
      <c r="E319" s="184">
        <v>1.58</v>
      </c>
      <c r="F319" s="184">
        <v>1.58</v>
      </c>
      <c r="G319" s="184">
        <v>0.67</v>
      </c>
      <c r="H319" s="184">
        <v>0.67</v>
      </c>
      <c r="I319" s="184">
        <v>0.67</v>
      </c>
      <c r="J319" s="184">
        <v>0.66879999999999995</v>
      </c>
      <c r="K319" s="184">
        <v>0.2024</v>
      </c>
      <c r="L319" s="184">
        <v>0.2024</v>
      </c>
      <c r="M319" s="184">
        <v>1.84E-2</v>
      </c>
      <c r="N319" s="184">
        <v>9.1999999999999998E-3</v>
      </c>
      <c r="P319" s="119">
        <f t="shared" si="4"/>
        <v>0.43620000000000003</v>
      </c>
    </row>
    <row r="320" spans="2:16" x14ac:dyDescent="0.25">
      <c r="B320" s="183">
        <v>2270003010</v>
      </c>
      <c r="C320" s="184">
        <v>50</v>
      </c>
      <c r="D320" s="184">
        <v>75</v>
      </c>
      <c r="E320" s="184">
        <v>1.97</v>
      </c>
      <c r="F320" s="184">
        <v>1.42</v>
      </c>
      <c r="G320" s="184">
        <v>0.93</v>
      </c>
      <c r="H320" s="184">
        <v>0.47</v>
      </c>
      <c r="I320" s="184">
        <v>0.71</v>
      </c>
      <c r="J320" s="184">
        <v>0.71040000000000003</v>
      </c>
      <c r="K320" s="184">
        <v>0.2024</v>
      </c>
      <c r="L320" s="184">
        <v>0.2024</v>
      </c>
      <c r="M320" s="184">
        <v>1.84E-2</v>
      </c>
      <c r="N320" s="184">
        <v>9.1999999999999998E-3</v>
      </c>
      <c r="P320" s="119">
        <f t="shared" si="4"/>
        <v>0.45619999999999999</v>
      </c>
    </row>
    <row r="321" spans="2:16" x14ac:dyDescent="0.25">
      <c r="B321" s="183">
        <v>2270003010</v>
      </c>
      <c r="C321" s="184">
        <v>75</v>
      </c>
      <c r="D321" s="184">
        <v>100</v>
      </c>
      <c r="E321" s="184">
        <v>1.97</v>
      </c>
      <c r="F321" s="184">
        <v>1.42</v>
      </c>
      <c r="G321" s="184">
        <v>0.93</v>
      </c>
      <c r="H321" s="184">
        <v>0.47</v>
      </c>
      <c r="I321" s="184">
        <v>0.71</v>
      </c>
      <c r="J321" s="184">
        <v>0.71040000000000003</v>
      </c>
      <c r="K321" s="184">
        <v>0.2024</v>
      </c>
      <c r="L321" s="184">
        <v>0.2024</v>
      </c>
      <c r="M321" s="184">
        <v>9.1999999999999998E-3</v>
      </c>
      <c r="N321" s="184">
        <v>9.1999999999999998E-3</v>
      </c>
      <c r="P321" s="119">
        <f t="shared" si="4"/>
        <v>0.45619999999999999</v>
      </c>
    </row>
    <row r="322" spans="2:16" x14ac:dyDescent="0.25">
      <c r="B322" s="183">
        <v>2270003010</v>
      </c>
      <c r="C322" s="184">
        <v>100</v>
      </c>
      <c r="D322" s="184">
        <v>175</v>
      </c>
      <c r="E322" s="184">
        <v>1.97</v>
      </c>
      <c r="F322" s="184">
        <v>0.79</v>
      </c>
      <c r="G322" s="184">
        <v>0.55000000000000004</v>
      </c>
      <c r="H322" s="184">
        <v>0.36</v>
      </c>
      <c r="I322" s="184">
        <v>0.52</v>
      </c>
      <c r="J322" s="184">
        <v>0.52100000000000002</v>
      </c>
      <c r="K322" s="184">
        <v>0.52100000000000002</v>
      </c>
      <c r="L322" s="184">
        <v>0.22</v>
      </c>
      <c r="M322" s="184">
        <v>9.1999999999999998E-3</v>
      </c>
      <c r="N322" s="184">
        <v>9.1999999999999998E-3</v>
      </c>
      <c r="P322" s="119">
        <f t="shared" si="4"/>
        <v>0.52049999999999996</v>
      </c>
    </row>
    <row r="323" spans="2:16" x14ac:dyDescent="0.25">
      <c r="B323" s="183">
        <v>2270003010</v>
      </c>
      <c r="C323" s="184">
        <v>175</v>
      </c>
      <c r="D323" s="184">
        <v>300</v>
      </c>
      <c r="E323" s="184">
        <v>1.97</v>
      </c>
      <c r="F323" s="184">
        <v>0.79</v>
      </c>
      <c r="G323" s="184">
        <v>0.5</v>
      </c>
      <c r="H323" s="184">
        <v>0.26</v>
      </c>
      <c r="I323" s="184">
        <v>0.36</v>
      </c>
      <c r="J323" s="184">
        <v>0.35520000000000002</v>
      </c>
      <c r="K323" s="184">
        <v>0.35520000000000002</v>
      </c>
      <c r="L323" s="184">
        <v>0.15</v>
      </c>
      <c r="M323" s="184">
        <v>9.1999999999999998E-3</v>
      </c>
      <c r="N323" s="184">
        <v>9.1999999999999998E-3</v>
      </c>
      <c r="P323" s="119">
        <f t="shared" si="4"/>
        <v>0.35760000000000003</v>
      </c>
    </row>
    <row r="324" spans="2:16" x14ac:dyDescent="0.25">
      <c r="B324" s="183">
        <v>2270003010</v>
      </c>
      <c r="C324" s="184">
        <v>300</v>
      </c>
      <c r="D324" s="184">
        <v>600</v>
      </c>
      <c r="E324" s="184">
        <v>1.97</v>
      </c>
      <c r="F324" s="184">
        <v>0.79</v>
      </c>
      <c r="G324" s="184">
        <v>0.4</v>
      </c>
      <c r="H324" s="184">
        <v>0.26</v>
      </c>
      <c r="I324" s="184">
        <v>0.36</v>
      </c>
      <c r="J324" s="184">
        <v>0.35520000000000002</v>
      </c>
      <c r="K324" s="184">
        <v>0.35520000000000002</v>
      </c>
      <c r="L324" s="184">
        <v>0.15</v>
      </c>
      <c r="M324" s="184">
        <v>9.1999999999999998E-3</v>
      </c>
      <c r="N324" s="184">
        <v>9.1999999999999998E-3</v>
      </c>
      <c r="P324" s="119">
        <f t="shared" si="4"/>
        <v>0.35760000000000003</v>
      </c>
    </row>
    <row r="325" spans="2:16" x14ac:dyDescent="0.25">
      <c r="B325" s="183">
        <v>2270003010</v>
      </c>
      <c r="C325" s="184">
        <v>600</v>
      </c>
      <c r="D325" s="184">
        <v>750</v>
      </c>
      <c r="E325" s="184">
        <v>1.97</v>
      </c>
      <c r="F325" s="184">
        <v>0.79</v>
      </c>
      <c r="G325" s="184">
        <v>0.43</v>
      </c>
      <c r="H325" s="184">
        <v>0.26</v>
      </c>
      <c r="I325" s="184">
        <v>0.36</v>
      </c>
      <c r="J325" s="184">
        <v>0.35520000000000002</v>
      </c>
      <c r="K325" s="184">
        <v>0.35520000000000002</v>
      </c>
      <c r="L325" s="184">
        <v>0.15</v>
      </c>
      <c r="M325" s="184">
        <v>9.1999999999999998E-3</v>
      </c>
      <c r="N325" s="184">
        <v>9.1999999999999998E-3</v>
      </c>
      <c r="P325" s="119">
        <f t="shared" si="4"/>
        <v>0.35760000000000003</v>
      </c>
    </row>
    <row r="326" spans="2:16" x14ac:dyDescent="0.25">
      <c r="B326" s="183">
        <v>2270003010</v>
      </c>
      <c r="C326" s="184">
        <v>750</v>
      </c>
      <c r="D326" s="184">
        <v>9999</v>
      </c>
      <c r="E326" s="184">
        <v>1.97</v>
      </c>
      <c r="F326" s="184">
        <v>0.79</v>
      </c>
      <c r="G326" s="184">
        <v>0.38</v>
      </c>
      <c r="H326" s="184">
        <v>0.26</v>
      </c>
      <c r="I326" s="184">
        <v>0.26</v>
      </c>
      <c r="J326" s="184">
        <v>0.25969999999999999</v>
      </c>
      <c r="K326" s="184">
        <v>0.25969999999999999</v>
      </c>
      <c r="L326" s="184">
        <v>0.13159999999999999</v>
      </c>
      <c r="M326" s="184">
        <v>6.9000000000000006E-2</v>
      </c>
      <c r="N326" s="184">
        <v>2.76E-2</v>
      </c>
      <c r="P326" s="119">
        <f t="shared" si="4"/>
        <v>0.25985000000000003</v>
      </c>
    </row>
    <row r="327" spans="2:16" x14ac:dyDescent="0.25">
      <c r="B327" s="183">
        <v>2270003020</v>
      </c>
      <c r="C327" s="184">
        <v>0</v>
      </c>
      <c r="D327" s="184">
        <v>11</v>
      </c>
      <c r="E327" s="184">
        <v>1.23</v>
      </c>
      <c r="F327" s="184">
        <v>1.23</v>
      </c>
      <c r="G327" s="184">
        <v>0.55000000000000004</v>
      </c>
      <c r="H327" s="184">
        <v>0.61</v>
      </c>
      <c r="I327" s="184">
        <v>0.61</v>
      </c>
      <c r="J327" s="184">
        <v>0.61380000000000001</v>
      </c>
      <c r="K327" s="184">
        <v>0.27600000000000002</v>
      </c>
      <c r="L327" s="184">
        <v>0.27600000000000002</v>
      </c>
      <c r="M327" s="184">
        <v>9.1999999999999998E-3</v>
      </c>
      <c r="N327" s="184">
        <v>9.1999999999999998E-3</v>
      </c>
      <c r="P327" s="119">
        <f t="shared" si="4"/>
        <v>0.443</v>
      </c>
    </row>
    <row r="328" spans="2:16" x14ac:dyDescent="0.25">
      <c r="B328" s="183">
        <v>2270003020</v>
      </c>
      <c r="C328" s="184">
        <v>11</v>
      </c>
      <c r="D328" s="184">
        <v>16</v>
      </c>
      <c r="E328" s="184">
        <v>1.1000000000000001</v>
      </c>
      <c r="F328" s="184">
        <v>1.1000000000000001</v>
      </c>
      <c r="G328" s="184">
        <v>0.33</v>
      </c>
      <c r="H328" s="184">
        <v>0.33</v>
      </c>
      <c r="I328" s="184">
        <v>0.33</v>
      </c>
      <c r="J328" s="184">
        <v>0.3271</v>
      </c>
      <c r="K328" s="184">
        <v>0.27600000000000002</v>
      </c>
      <c r="L328" s="184">
        <v>0.27600000000000002</v>
      </c>
      <c r="M328" s="184">
        <v>9.1999999999999998E-3</v>
      </c>
      <c r="N328" s="184">
        <v>9.1999999999999998E-3</v>
      </c>
      <c r="P328" s="119">
        <f t="shared" si="4"/>
        <v>0.30300000000000005</v>
      </c>
    </row>
    <row r="329" spans="2:16" x14ac:dyDescent="0.25">
      <c r="B329" s="183">
        <v>2270003020</v>
      </c>
      <c r="C329" s="184">
        <v>16</v>
      </c>
      <c r="D329" s="184">
        <v>25</v>
      </c>
      <c r="E329" s="184">
        <v>1.1000000000000001</v>
      </c>
      <c r="F329" s="184">
        <v>1.1000000000000001</v>
      </c>
      <c r="G329" s="184">
        <v>0.33</v>
      </c>
      <c r="H329" s="184">
        <v>0.33</v>
      </c>
      <c r="I329" s="184">
        <v>0.33</v>
      </c>
      <c r="J329" s="184">
        <v>0.3271</v>
      </c>
      <c r="K329" s="184">
        <v>0.27600000000000002</v>
      </c>
      <c r="L329" s="184">
        <v>0.27600000000000002</v>
      </c>
      <c r="M329" s="184">
        <v>9.1999999999999998E-3</v>
      </c>
      <c r="N329" s="184">
        <v>9.1999999999999998E-3</v>
      </c>
      <c r="P329" s="119">
        <f t="shared" si="4"/>
        <v>0.30300000000000005</v>
      </c>
    </row>
    <row r="330" spans="2:16" x14ac:dyDescent="0.25">
      <c r="B330" s="183">
        <v>2270003020</v>
      </c>
      <c r="C330" s="184">
        <v>25</v>
      </c>
      <c r="D330" s="184">
        <v>50</v>
      </c>
      <c r="E330" s="184">
        <v>0.98</v>
      </c>
      <c r="F330" s="184">
        <v>0.98</v>
      </c>
      <c r="G330" s="184">
        <v>0.42</v>
      </c>
      <c r="H330" s="184">
        <v>0.42</v>
      </c>
      <c r="I330" s="184">
        <v>0.42</v>
      </c>
      <c r="J330" s="184">
        <v>0.41599999999999998</v>
      </c>
      <c r="K330" s="184">
        <v>0.2024</v>
      </c>
      <c r="L330" s="184">
        <v>0.2024</v>
      </c>
      <c r="M330" s="184">
        <v>1.84E-2</v>
      </c>
      <c r="N330" s="184">
        <v>9.1999999999999998E-3</v>
      </c>
      <c r="P330" s="119">
        <f t="shared" ref="P330:P393" si="5">H330*$G$2+I330*$G$3+K330*$G$4</f>
        <v>0.31119999999999998</v>
      </c>
    </row>
    <row r="331" spans="2:16" x14ac:dyDescent="0.25">
      <c r="B331" s="183">
        <v>2270003020</v>
      </c>
      <c r="C331" s="184">
        <v>50</v>
      </c>
      <c r="D331" s="184">
        <v>75</v>
      </c>
      <c r="E331" s="184">
        <v>1.23</v>
      </c>
      <c r="F331" s="184">
        <v>0.89</v>
      </c>
      <c r="G331" s="184">
        <v>0.57999999999999996</v>
      </c>
      <c r="H331" s="184">
        <v>0.28999999999999998</v>
      </c>
      <c r="I331" s="184">
        <v>0.44</v>
      </c>
      <c r="J331" s="184">
        <v>0.44190000000000002</v>
      </c>
      <c r="K331" s="184">
        <v>0.2024</v>
      </c>
      <c r="L331" s="184">
        <v>0.2024</v>
      </c>
      <c r="M331" s="184">
        <v>1.84E-2</v>
      </c>
      <c r="N331" s="184">
        <v>9.1999999999999998E-3</v>
      </c>
      <c r="P331" s="119">
        <f t="shared" si="5"/>
        <v>0.32119999999999999</v>
      </c>
    </row>
    <row r="332" spans="2:16" x14ac:dyDescent="0.25">
      <c r="B332" s="183">
        <v>2270003020</v>
      </c>
      <c r="C332" s="184">
        <v>75</v>
      </c>
      <c r="D332" s="184">
        <v>100</v>
      </c>
      <c r="E332" s="184">
        <v>1.23</v>
      </c>
      <c r="F332" s="184">
        <v>0.89</v>
      </c>
      <c r="G332" s="184">
        <v>0.57999999999999996</v>
      </c>
      <c r="H332" s="184">
        <v>0.28999999999999998</v>
      </c>
      <c r="I332" s="184">
        <v>0.44</v>
      </c>
      <c r="J332" s="184">
        <v>0.44190000000000002</v>
      </c>
      <c r="K332" s="184">
        <v>0.2024</v>
      </c>
      <c r="L332" s="184">
        <v>0.2024</v>
      </c>
      <c r="M332" s="184">
        <v>9.1999999999999998E-3</v>
      </c>
      <c r="N332" s="184">
        <v>9.1999999999999998E-3</v>
      </c>
      <c r="P332" s="119">
        <f t="shared" si="5"/>
        <v>0.32119999999999999</v>
      </c>
    </row>
    <row r="333" spans="2:16" x14ac:dyDescent="0.25">
      <c r="B333" s="183">
        <v>2270003020</v>
      </c>
      <c r="C333" s="184">
        <v>100</v>
      </c>
      <c r="D333" s="184">
        <v>175</v>
      </c>
      <c r="E333" s="184">
        <v>1.23</v>
      </c>
      <c r="F333" s="184">
        <v>0.49</v>
      </c>
      <c r="G333" s="184">
        <v>0.34</v>
      </c>
      <c r="H333" s="184">
        <v>0.22</v>
      </c>
      <c r="I333" s="184">
        <v>0.32</v>
      </c>
      <c r="J333" s="184">
        <v>0.3241</v>
      </c>
      <c r="K333" s="184">
        <v>0.3241</v>
      </c>
      <c r="L333" s="184">
        <v>0.22</v>
      </c>
      <c r="M333" s="184">
        <v>9.1999999999999998E-3</v>
      </c>
      <c r="N333" s="184">
        <v>9.1999999999999998E-3</v>
      </c>
      <c r="P333" s="119">
        <f t="shared" si="5"/>
        <v>0.32205</v>
      </c>
    </row>
    <row r="334" spans="2:16" x14ac:dyDescent="0.25">
      <c r="B334" s="183">
        <v>2270003020</v>
      </c>
      <c r="C334" s="184">
        <v>175</v>
      </c>
      <c r="D334" s="184">
        <v>300</v>
      </c>
      <c r="E334" s="184">
        <v>1.23</v>
      </c>
      <c r="F334" s="184">
        <v>0.49</v>
      </c>
      <c r="G334" s="184">
        <v>0.31</v>
      </c>
      <c r="H334" s="184">
        <v>0.16</v>
      </c>
      <c r="I334" s="184">
        <v>0.22</v>
      </c>
      <c r="J334" s="184">
        <v>0.221</v>
      </c>
      <c r="K334" s="184">
        <v>0.221</v>
      </c>
      <c r="L334" s="184">
        <v>0.15</v>
      </c>
      <c r="M334" s="184">
        <v>9.1999999999999998E-3</v>
      </c>
      <c r="N334" s="184">
        <v>9.1999999999999998E-3</v>
      </c>
      <c r="P334" s="119">
        <f t="shared" si="5"/>
        <v>0.2205</v>
      </c>
    </row>
    <row r="335" spans="2:16" x14ac:dyDescent="0.25">
      <c r="B335" s="183">
        <v>2270003020</v>
      </c>
      <c r="C335" s="184">
        <v>300</v>
      </c>
      <c r="D335" s="184">
        <v>600</v>
      </c>
      <c r="E335" s="184">
        <v>1.23</v>
      </c>
      <c r="F335" s="184">
        <v>0.49</v>
      </c>
      <c r="G335" s="184">
        <v>0.25</v>
      </c>
      <c r="H335" s="184">
        <v>0.16</v>
      </c>
      <c r="I335" s="184">
        <v>0.22</v>
      </c>
      <c r="J335" s="184">
        <v>0.221</v>
      </c>
      <c r="K335" s="184">
        <v>0.221</v>
      </c>
      <c r="L335" s="184">
        <v>0.15</v>
      </c>
      <c r="M335" s="184">
        <v>9.1999999999999998E-3</v>
      </c>
      <c r="N335" s="184">
        <v>9.1999999999999998E-3</v>
      </c>
      <c r="P335" s="119">
        <f t="shared" si="5"/>
        <v>0.2205</v>
      </c>
    </row>
    <row r="336" spans="2:16" x14ac:dyDescent="0.25">
      <c r="B336" s="183">
        <v>2270003020</v>
      </c>
      <c r="C336" s="184">
        <v>600</v>
      </c>
      <c r="D336" s="184">
        <v>750</v>
      </c>
      <c r="E336" s="184">
        <v>1.23</v>
      </c>
      <c r="F336" s="184">
        <v>0.49</v>
      </c>
      <c r="G336" s="184">
        <v>0.27</v>
      </c>
      <c r="H336" s="184">
        <v>0.16</v>
      </c>
      <c r="I336" s="184">
        <v>0.22</v>
      </c>
      <c r="J336" s="184">
        <v>0.221</v>
      </c>
      <c r="K336" s="184">
        <v>0.221</v>
      </c>
      <c r="L336" s="184">
        <v>0.15</v>
      </c>
      <c r="M336" s="184">
        <v>9.1999999999999998E-3</v>
      </c>
      <c r="N336" s="184">
        <v>9.1999999999999998E-3</v>
      </c>
      <c r="P336" s="119">
        <f t="shared" si="5"/>
        <v>0.2205</v>
      </c>
    </row>
    <row r="337" spans="2:16" x14ac:dyDescent="0.25">
      <c r="B337" s="183">
        <v>2270003020</v>
      </c>
      <c r="C337" s="184">
        <v>750</v>
      </c>
      <c r="D337" s="184">
        <v>9999</v>
      </c>
      <c r="E337" s="184">
        <v>1.23</v>
      </c>
      <c r="F337" s="184">
        <v>0.49</v>
      </c>
      <c r="G337" s="184">
        <v>0.24</v>
      </c>
      <c r="H337" s="184">
        <v>0.16</v>
      </c>
      <c r="I337" s="184">
        <v>0.16</v>
      </c>
      <c r="J337" s="184">
        <v>0.1615</v>
      </c>
      <c r="K337" s="184">
        <v>0.1615</v>
      </c>
      <c r="L337" s="184">
        <v>0.13159999999999999</v>
      </c>
      <c r="M337" s="184">
        <v>6.9000000000000006E-2</v>
      </c>
      <c r="N337" s="184">
        <v>2.76E-2</v>
      </c>
      <c r="P337" s="119">
        <f t="shared" si="5"/>
        <v>0.16075</v>
      </c>
    </row>
    <row r="338" spans="2:16" x14ac:dyDescent="0.25">
      <c r="B338" s="183">
        <v>2270003030</v>
      </c>
      <c r="C338" s="184">
        <v>0</v>
      </c>
      <c r="D338" s="184">
        <v>11</v>
      </c>
      <c r="E338" s="184">
        <v>1</v>
      </c>
      <c r="F338" s="184">
        <v>1</v>
      </c>
      <c r="G338" s="184">
        <v>0.45</v>
      </c>
      <c r="H338" s="184">
        <v>0.5</v>
      </c>
      <c r="I338" s="184">
        <v>0.5</v>
      </c>
      <c r="J338" s="184">
        <v>0.5</v>
      </c>
      <c r="K338" s="184">
        <v>0.27600000000000002</v>
      </c>
      <c r="L338" s="184">
        <v>0.27600000000000002</v>
      </c>
      <c r="M338" s="184">
        <v>9.1999999999999998E-3</v>
      </c>
      <c r="N338" s="184">
        <v>9.1999999999999998E-3</v>
      </c>
      <c r="P338" s="119">
        <f t="shared" si="5"/>
        <v>0.38800000000000001</v>
      </c>
    </row>
    <row r="339" spans="2:16" x14ac:dyDescent="0.25">
      <c r="B339" s="183">
        <v>2270003030</v>
      </c>
      <c r="C339" s="184">
        <v>11</v>
      </c>
      <c r="D339" s="184">
        <v>16</v>
      </c>
      <c r="E339" s="184">
        <v>0.9</v>
      </c>
      <c r="F339" s="184">
        <v>0.9</v>
      </c>
      <c r="G339" s="184">
        <v>0.27</v>
      </c>
      <c r="H339" s="184">
        <v>0.27</v>
      </c>
      <c r="I339" s="184">
        <v>0.27</v>
      </c>
      <c r="J339" s="184">
        <v>0.26650000000000001</v>
      </c>
      <c r="K339" s="184">
        <v>0.27600000000000002</v>
      </c>
      <c r="L339" s="184">
        <v>0.27600000000000002</v>
      </c>
      <c r="M339" s="184">
        <v>9.1999999999999998E-3</v>
      </c>
      <c r="N339" s="184">
        <v>9.1999999999999998E-3</v>
      </c>
      <c r="P339" s="119">
        <f t="shared" si="5"/>
        <v>0.27300000000000002</v>
      </c>
    </row>
    <row r="340" spans="2:16" x14ac:dyDescent="0.25">
      <c r="B340" s="183">
        <v>2270003030</v>
      </c>
      <c r="C340" s="184">
        <v>16</v>
      </c>
      <c r="D340" s="184">
        <v>25</v>
      </c>
      <c r="E340" s="184">
        <v>0.9</v>
      </c>
      <c r="F340" s="184">
        <v>0.9</v>
      </c>
      <c r="G340" s="184">
        <v>0.27</v>
      </c>
      <c r="H340" s="184">
        <v>0.27</v>
      </c>
      <c r="I340" s="184">
        <v>0.27</v>
      </c>
      <c r="J340" s="184">
        <v>0.26650000000000001</v>
      </c>
      <c r="K340" s="184">
        <v>0.27600000000000002</v>
      </c>
      <c r="L340" s="184">
        <v>0.27600000000000002</v>
      </c>
      <c r="M340" s="184">
        <v>9.1999999999999998E-3</v>
      </c>
      <c r="N340" s="184">
        <v>9.1999999999999998E-3</v>
      </c>
      <c r="P340" s="119">
        <f t="shared" si="5"/>
        <v>0.27300000000000002</v>
      </c>
    </row>
    <row r="341" spans="2:16" x14ac:dyDescent="0.25">
      <c r="B341" s="183">
        <v>2270003030</v>
      </c>
      <c r="C341" s="184">
        <v>25</v>
      </c>
      <c r="D341" s="184">
        <v>50</v>
      </c>
      <c r="E341" s="184">
        <v>0.8</v>
      </c>
      <c r="F341" s="184">
        <v>0.8</v>
      </c>
      <c r="G341" s="184">
        <v>0.34</v>
      </c>
      <c r="H341" s="184">
        <v>0.34</v>
      </c>
      <c r="I341" s="184">
        <v>0.34</v>
      </c>
      <c r="J341" s="184">
        <v>0.33889999999999998</v>
      </c>
      <c r="K341" s="184">
        <v>0.2024</v>
      </c>
      <c r="L341" s="184">
        <v>0.2024</v>
      </c>
      <c r="M341" s="184">
        <v>1.84E-2</v>
      </c>
      <c r="N341" s="184">
        <v>9.1999999999999998E-3</v>
      </c>
      <c r="P341" s="119">
        <f t="shared" si="5"/>
        <v>0.2712</v>
      </c>
    </row>
    <row r="342" spans="2:16" x14ac:dyDescent="0.25">
      <c r="B342" s="183">
        <v>2270003030</v>
      </c>
      <c r="C342" s="184">
        <v>50</v>
      </c>
      <c r="D342" s="184">
        <v>75</v>
      </c>
      <c r="E342" s="184">
        <v>1</v>
      </c>
      <c r="F342" s="184">
        <v>0.72</v>
      </c>
      <c r="G342" s="184">
        <v>0.47</v>
      </c>
      <c r="H342" s="184">
        <v>0.24</v>
      </c>
      <c r="I342" s="184">
        <v>0.3</v>
      </c>
      <c r="J342" s="184">
        <v>0.3</v>
      </c>
      <c r="K342" s="184">
        <v>0.2024</v>
      </c>
      <c r="L342" s="184">
        <v>0.2024</v>
      </c>
      <c r="M342" s="184">
        <v>1.84E-2</v>
      </c>
      <c r="N342" s="184">
        <v>9.1999999999999998E-3</v>
      </c>
      <c r="P342" s="119">
        <f t="shared" si="5"/>
        <v>0.25119999999999998</v>
      </c>
    </row>
    <row r="343" spans="2:16" x14ac:dyDescent="0.25">
      <c r="B343" s="183">
        <v>2270003030</v>
      </c>
      <c r="C343" s="184">
        <v>75</v>
      </c>
      <c r="D343" s="184">
        <v>100</v>
      </c>
      <c r="E343" s="184">
        <v>1</v>
      </c>
      <c r="F343" s="184">
        <v>0.72</v>
      </c>
      <c r="G343" s="184">
        <v>0.47</v>
      </c>
      <c r="H343" s="184">
        <v>0.24</v>
      </c>
      <c r="I343" s="184">
        <v>0.3</v>
      </c>
      <c r="J343" s="184">
        <v>0.3</v>
      </c>
      <c r="K343" s="184">
        <v>0.2024</v>
      </c>
      <c r="L343" s="184">
        <v>0.2024</v>
      </c>
      <c r="M343" s="184">
        <v>9.1999999999999998E-3</v>
      </c>
      <c r="N343" s="184">
        <v>9.1999999999999998E-3</v>
      </c>
      <c r="P343" s="119">
        <f t="shared" si="5"/>
        <v>0.25119999999999998</v>
      </c>
    </row>
    <row r="344" spans="2:16" x14ac:dyDescent="0.25">
      <c r="B344" s="183">
        <v>2270003030</v>
      </c>
      <c r="C344" s="184">
        <v>100</v>
      </c>
      <c r="D344" s="184">
        <v>175</v>
      </c>
      <c r="E344" s="184">
        <v>1</v>
      </c>
      <c r="F344" s="184">
        <v>0.4</v>
      </c>
      <c r="G344" s="184">
        <v>0.28000000000000003</v>
      </c>
      <c r="H344" s="184">
        <v>0.18</v>
      </c>
      <c r="I344" s="184">
        <v>0.22</v>
      </c>
      <c r="J344" s="184">
        <v>0.22</v>
      </c>
      <c r="K344" s="184">
        <v>0.22</v>
      </c>
      <c r="L344" s="184">
        <v>0.22</v>
      </c>
      <c r="M344" s="184">
        <v>9.1999999999999998E-3</v>
      </c>
      <c r="N344" s="184">
        <v>9.1999999999999998E-3</v>
      </c>
      <c r="P344" s="119">
        <f t="shared" si="5"/>
        <v>0.22</v>
      </c>
    </row>
    <row r="345" spans="2:16" x14ac:dyDescent="0.25">
      <c r="B345" s="183">
        <v>2270003030</v>
      </c>
      <c r="C345" s="184">
        <v>175</v>
      </c>
      <c r="D345" s="184">
        <v>300</v>
      </c>
      <c r="E345" s="184">
        <v>1</v>
      </c>
      <c r="F345" s="184">
        <v>0.4</v>
      </c>
      <c r="G345" s="184">
        <v>0.25</v>
      </c>
      <c r="H345" s="184">
        <v>0.13</v>
      </c>
      <c r="I345" s="184">
        <v>0.15</v>
      </c>
      <c r="J345" s="184">
        <v>0.15</v>
      </c>
      <c r="K345" s="184">
        <v>0.15</v>
      </c>
      <c r="L345" s="184">
        <v>0.15</v>
      </c>
      <c r="M345" s="184">
        <v>9.1999999999999998E-3</v>
      </c>
      <c r="N345" s="184">
        <v>9.1999999999999998E-3</v>
      </c>
      <c r="P345" s="119">
        <f t="shared" si="5"/>
        <v>0.15</v>
      </c>
    </row>
    <row r="346" spans="2:16" x14ac:dyDescent="0.25">
      <c r="B346" s="183">
        <v>2270003030</v>
      </c>
      <c r="C346" s="184">
        <v>300</v>
      </c>
      <c r="D346" s="184">
        <v>600</v>
      </c>
      <c r="E346" s="184">
        <v>1</v>
      </c>
      <c r="F346" s="184">
        <v>0.4</v>
      </c>
      <c r="G346" s="184">
        <v>0.2</v>
      </c>
      <c r="H346" s="184">
        <v>0.13</v>
      </c>
      <c r="I346" s="184">
        <v>0.15</v>
      </c>
      <c r="J346" s="184">
        <v>0.15</v>
      </c>
      <c r="K346" s="184">
        <v>0.15</v>
      </c>
      <c r="L346" s="184">
        <v>0.15</v>
      </c>
      <c r="M346" s="184">
        <v>9.1999999999999998E-3</v>
      </c>
      <c r="N346" s="184">
        <v>9.1999999999999998E-3</v>
      </c>
      <c r="P346" s="119">
        <f t="shared" si="5"/>
        <v>0.15</v>
      </c>
    </row>
    <row r="347" spans="2:16" x14ac:dyDescent="0.25">
      <c r="B347" s="183">
        <v>2270003030</v>
      </c>
      <c r="C347" s="184">
        <v>600</v>
      </c>
      <c r="D347" s="184">
        <v>750</v>
      </c>
      <c r="E347" s="184">
        <v>1</v>
      </c>
      <c r="F347" s="184">
        <v>0.4</v>
      </c>
      <c r="G347" s="184">
        <v>0.22</v>
      </c>
      <c r="H347" s="184">
        <v>0.13</v>
      </c>
      <c r="I347" s="184">
        <v>0.15</v>
      </c>
      <c r="J347" s="184">
        <v>0.15</v>
      </c>
      <c r="K347" s="184">
        <v>0.15</v>
      </c>
      <c r="L347" s="184">
        <v>0.15</v>
      </c>
      <c r="M347" s="184">
        <v>9.1999999999999998E-3</v>
      </c>
      <c r="N347" s="184">
        <v>9.1999999999999998E-3</v>
      </c>
      <c r="P347" s="119">
        <f t="shared" si="5"/>
        <v>0.15</v>
      </c>
    </row>
    <row r="348" spans="2:16" x14ac:dyDescent="0.25">
      <c r="B348" s="183">
        <v>2270003030</v>
      </c>
      <c r="C348" s="184">
        <v>750</v>
      </c>
      <c r="D348" s="184">
        <v>9999</v>
      </c>
      <c r="E348" s="184">
        <v>1</v>
      </c>
      <c r="F348" s="184">
        <v>0.4</v>
      </c>
      <c r="G348" s="184">
        <v>0.19</v>
      </c>
      <c r="H348" s="184">
        <v>0.13</v>
      </c>
      <c r="I348" s="184">
        <v>0.13</v>
      </c>
      <c r="J348" s="184">
        <v>0.13159999999999999</v>
      </c>
      <c r="K348" s="184">
        <v>0.13159999999999999</v>
      </c>
      <c r="L348" s="184">
        <v>0.13159999999999999</v>
      </c>
      <c r="M348" s="184">
        <v>6.9000000000000006E-2</v>
      </c>
      <c r="N348" s="184">
        <v>2.76E-2</v>
      </c>
      <c r="P348" s="119">
        <f t="shared" si="5"/>
        <v>0.1308</v>
      </c>
    </row>
    <row r="349" spans="2:16" x14ac:dyDescent="0.25">
      <c r="B349" s="183">
        <v>2270003040</v>
      </c>
      <c r="C349" s="184">
        <v>0</v>
      </c>
      <c r="D349" s="184">
        <v>11</v>
      </c>
      <c r="E349" s="184">
        <v>1</v>
      </c>
      <c r="F349" s="184">
        <v>1</v>
      </c>
      <c r="G349" s="184">
        <v>0.45</v>
      </c>
      <c r="H349" s="184">
        <v>0.5</v>
      </c>
      <c r="I349" s="184">
        <v>0.5</v>
      </c>
      <c r="J349" s="184">
        <v>0.5</v>
      </c>
      <c r="K349" s="184">
        <v>0.27600000000000002</v>
      </c>
      <c r="L349" s="184">
        <v>0.27600000000000002</v>
      </c>
      <c r="M349" s="184">
        <v>9.1999999999999998E-3</v>
      </c>
      <c r="N349" s="184">
        <v>9.1999999999999998E-3</v>
      </c>
      <c r="P349" s="119">
        <f t="shared" si="5"/>
        <v>0.38800000000000001</v>
      </c>
    </row>
    <row r="350" spans="2:16" x14ac:dyDescent="0.25">
      <c r="B350" s="183">
        <v>2270003040</v>
      </c>
      <c r="C350" s="184">
        <v>11</v>
      </c>
      <c r="D350" s="184">
        <v>16</v>
      </c>
      <c r="E350" s="184">
        <v>0.9</v>
      </c>
      <c r="F350" s="184">
        <v>0.9</v>
      </c>
      <c r="G350" s="184">
        <v>0.27</v>
      </c>
      <c r="H350" s="184">
        <v>0.27</v>
      </c>
      <c r="I350" s="184">
        <v>0.27</v>
      </c>
      <c r="J350" s="184">
        <v>0.26650000000000001</v>
      </c>
      <c r="K350" s="184">
        <v>0.27600000000000002</v>
      </c>
      <c r="L350" s="184">
        <v>0.27600000000000002</v>
      </c>
      <c r="M350" s="184">
        <v>9.1999999999999998E-3</v>
      </c>
      <c r="N350" s="184">
        <v>9.1999999999999998E-3</v>
      </c>
      <c r="P350" s="119">
        <f t="shared" si="5"/>
        <v>0.27300000000000002</v>
      </c>
    </row>
    <row r="351" spans="2:16" x14ac:dyDescent="0.25">
      <c r="B351" s="183">
        <v>2270003040</v>
      </c>
      <c r="C351" s="184">
        <v>16</v>
      </c>
      <c r="D351" s="184">
        <v>25</v>
      </c>
      <c r="E351" s="184">
        <v>0.9</v>
      </c>
      <c r="F351" s="184">
        <v>0.9</v>
      </c>
      <c r="G351" s="184">
        <v>0.27</v>
      </c>
      <c r="H351" s="184">
        <v>0.27</v>
      </c>
      <c r="I351" s="184">
        <v>0.27</v>
      </c>
      <c r="J351" s="184">
        <v>0.26650000000000001</v>
      </c>
      <c r="K351" s="184">
        <v>0.27600000000000002</v>
      </c>
      <c r="L351" s="184">
        <v>0.27600000000000002</v>
      </c>
      <c r="M351" s="184">
        <v>9.1999999999999998E-3</v>
      </c>
      <c r="N351" s="184">
        <v>9.1999999999999998E-3</v>
      </c>
      <c r="P351" s="119">
        <f t="shared" si="5"/>
        <v>0.27300000000000002</v>
      </c>
    </row>
    <row r="352" spans="2:16" x14ac:dyDescent="0.25">
      <c r="B352" s="183">
        <v>2270003040</v>
      </c>
      <c r="C352" s="184">
        <v>25</v>
      </c>
      <c r="D352" s="184">
        <v>50</v>
      </c>
      <c r="E352" s="184">
        <v>0.8</v>
      </c>
      <c r="F352" s="184">
        <v>0.8</v>
      </c>
      <c r="G352" s="184">
        <v>0.34</v>
      </c>
      <c r="H352" s="184">
        <v>0.34</v>
      </c>
      <c r="I352" s="184">
        <v>0.34</v>
      </c>
      <c r="J352" s="184">
        <v>0.33889999999999998</v>
      </c>
      <c r="K352" s="184">
        <v>0.2024</v>
      </c>
      <c r="L352" s="184">
        <v>0.2024</v>
      </c>
      <c r="M352" s="184">
        <v>1.84E-2</v>
      </c>
      <c r="N352" s="184">
        <v>9.1999999999999998E-3</v>
      </c>
      <c r="P352" s="119">
        <f t="shared" si="5"/>
        <v>0.2712</v>
      </c>
    </row>
    <row r="353" spans="2:16" x14ac:dyDescent="0.25">
      <c r="B353" s="183">
        <v>2270003040</v>
      </c>
      <c r="C353" s="184">
        <v>50</v>
      </c>
      <c r="D353" s="184">
        <v>75</v>
      </c>
      <c r="E353" s="184">
        <v>1</v>
      </c>
      <c r="F353" s="184">
        <v>0.72</v>
      </c>
      <c r="G353" s="184">
        <v>0.47</v>
      </c>
      <c r="H353" s="184">
        <v>0.24</v>
      </c>
      <c r="I353" s="184">
        <v>0.3</v>
      </c>
      <c r="J353" s="184">
        <v>0.3</v>
      </c>
      <c r="K353" s="184">
        <v>0.2024</v>
      </c>
      <c r="L353" s="184">
        <v>0.2024</v>
      </c>
      <c r="M353" s="184">
        <v>1.84E-2</v>
      </c>
      <c r="N353" s="184">
        <v>9.1999999999999998E-3</v>
      </c>
      <c r="P353" s="119">
        <f t="shared" si="5"/>
        <v>0.25119999999999998</v>
      </c>
    </row>
    <row r="354" spans="2:16" x14ac:dyDescent="0.25">
      <c r="B354" s="183">
        <v>2270003040</v>
      </c>
      <c r="C354" s="184">
        <v>75</v>
      </c>
      <c r="D354" s="184">
        <v>100</v>
      </c>
      <c r="E354" s="184">
        <v>1</v>
      </c>
      <c r="F354" s="184">
        <v>0.72</v>
      </c>
      <c r="G354" s="184">
        <v>0.47</v>
      </c>
      <c r="H354" s="184">
        <v>0.24</v>
      </c>
      <c r="I354" s="184">
        <v>0.3</v>
      </c>
      <c r="J354" s="184">
        <v>0.3</v>
      </c>
      <c r="K354" s="184">
        <v>0.2024</v>
      </c>
      <c r="L354" s="184">
        <v>0.2024</v>
      </c>
      <c r="M354" s="184">
        <v>9.1999999999999998E-3</v>
      </c>
      <c r="N354" s="184">
        <v>9.1999999999999998E-3</v>
      </c>
      <c r="P354" s="119">
        <f t="shared" si="5"/>
        <v>0.25119999999999998</v>
      </c>
    </row>
    <row r="355" spans="2:16" x14ac:dyDescent="0.25">
      <c r="B355" s="183">
        <v>2270003040</v>
      </c>
      <c r="C355" s="184">
        <v>100</v>
      </c>
      <c r="D355" s="184">
        <v>175</v>
      </c>
      <c r="E355" s="184">
        <v>1</v>
      </c>
      <c r="F355" s="184">
        <v>0.4</v>
      </c>
      <c r="G355" s="184">
        <v>0.28000000000000003</v>
      </c>
      <c r="H355" s="184">
        <v>0.18</v>
      </c>
      <c r="I355" s="184">
        <v>0.22</v>
      </c>
      <c r="J355" s="184">
        <v>0.22</v>
      </c>
      <c r="K355" s="184">
        <v>0.22</v>
      </c>
      <c r="L355" s="184">
        <v>0.22</v>
      </c>
      <c r="M355" s="184">
        <v>9.1999999999999998E-3</v>
      </c>
      <c r="N355" s="184">
        <v>9.1999999999999998E-3</v>
      </c>
      <c r="P355" s="119">
        <f t="shared" si="5"/>
        <v>0.22</v>
      </c>
    </row>
    <row r="356" spans="2:16" x14ac:dyDescent="0.25">
      <c r="B356" s="183">
        <v>2270003040</v>
      </c>
      <c r="C356" s="184">
        <v>175</v>
      </c>
      <c r="D356" s="184">
        <v>300</v>
      </c>
      <c r="E356" s="184">
        <v>1</v>
      </c>
      <c r="F356" s="184">
        <v>0.4</v>
      </c>
      <c r="G356" s="184">
        <v>0.25</v>
      </c>
      <c r="H356" s="184">
        <v>0.13</v>
      </c>
      <c r="I356" s="184">
        <v>0.15</v>
      </c>
      <c r="J356" s="184">
        <v>0.15</v>
      </c>
      <c r="K356" s="184">
        <v>0.15</v>
      </c>
      <c r="L356" s="184">
        <v>0.15</v>
      </c>
      <c r="M356" s="184">
        <v>9.1999999999999998E-3</v>
      </c>
      <c r="N356" s="184">
        <v>9.1999999999999998E-3</v>
      </c>
      <c r="P356" s="119">
        <f t="shared" si="5"/>
        <v>0.15</v>
      </c>
    </row>
    <row r="357" spans="2:16" x14ac:dyDescent="0.25">
      <c r="B357" s="183">
        <v>2270003040</v>
      </c>
      <c r="C357" s="184">
        <v>300</v>
      </c>
      <c r="D357" s="184">
        <v>600</v>
      </c>
      <c r="E357" s="184">
        <v>1</v>
      </c>
      <c r="F357" s="184">
        <v>0.4</v>
      </c>
      <c r="G357" s="184">
        <v>0.2</v>
      </c>
      <c r="H357" s="184">
        <v>0.13</v>
      </c>
      <c r="I357" s="184">
        <v>0.15</v>
      </c>
      <c r="J357" s="184">
        <v>0.15</v>
      </c>
      <c r="K357" s="184">
        <v>0.15</v>
      </c>
      <c r="L357" s="184">
        <v>0.15</v>
      </c>
      <c r="M357" s="184">
        <v>9.1999999999999998E-3</v>
      </c>
      <c r="N357" s="184">
        <v>9.1999999999999998E-3</v>
      </c>
      <c r="P357" s="119">
        <f t="shared" si="5"/>
        <v>0.15</v>
      </c>
    </row>
    <row r="358" spans="2:16" x14ac:dyDescent="0.25">
      <c r="B358" s="183">
        <v>2270003040</v>
      </c>
      <c r="C358" s="184">
        <v>600</v>
      </c>
      <c r="D358" s="184">
        <v>750</v>
      </c>
      <c r="E358" s="184">
        <v>1</v>
      </c>
      <c r="F358" s="184">
        <v>0.4</v>
      </c>
      <c r="G358" s="184">
        <v>0.22</v>
      </c>
      <c r="H358" s="184">
        <v>0.13</v>
      </c>
      <c r="I358" s="184">
        <v>0.15</v>
      </c>
      <c r="J358" s="184">
        <v>0.15</v>
      </c>
      <c r="K358" s="184">
        <v>0.15</v>
      </c>
      <c r="L358" s="184">
        <v>0.15</v>
      </c>
      <c r="M358" s="184">
        <v>9.1999999999999998E-3</v>
      </c>
      <c r="N358" s="184">
        <v>9.1999999999999998E-3</v>
      </c>
      <c r="P358" s="119">
        <f t="shared" si="5"/>
        <v>0.15</v>
      </c>
    </row>
    <row r="359" spans="2:16" x14ac:dyDescent="0.25">
      <c r="B359" s="183">
        <v>2270003040</v>
      </c>
      <c r="C359" s="184">
        <v>750</v>
      </c>
      <c r="D359" s="184">
        <v>9999</v>
      </c>
      <c r="E359" s="184">
        <v>1</v>
      </c>
      <c r="F359" s="184">
        <v>0.4</v>
      </c>
      <c r="G359" s="184">
        <v>0.19</v>
      </c>
      <c r="H359" s="184">
        <v>0.13</v>
      </c>
      <c r="I359" s="184">
        <v>0.13</v>
      </c>
      <c r="J359" s="184">
        <v>0.13159999999999999</v>
      </c>
      <c r="K359" s="184">
        <v>0.13159999999999999</v>
      </c>
      <c r="L359" s="184">
        <v>0.13159999999999999</v>
      </c>
      <c r="M359" s="184">
        <v>6.9000000000000006E-2</v>
      </c>
      <c r="N359" s="184">
        <v>2.76E-2</v>
      </c>
      <c r="P359" s="119">
        <f t="shared" si="5"/>
        <v>0.1308</v>
      </c>
    </row>
    <row r="360" spans="2:16" x14ac:dyDescent="0.25">
      <c r="B360" s="183">
        <v>2270003050</v>
      </c>
      <c r="C360" s="184">
        <v>0</v>
      </c>
      <c r="D360" s="184">
        <v>11</v>
      </c>
      <c r="E360" s="184">
        <v>1.97</v>
      </c>
      <c r="F360" s="184">
        <v>1.97</v>
      </c>
      <c r="G360" s="184">
        <v>0.88</v>
      </c>
      <c r="H360" s="184">
        <v>0.99</v>
      </c>
      <c r="I360" s="184">
        <v>0.99</v>
      </c>
      <c r="J360" s="184">
        <v>0.98670000000000002</v>
      </c>
      <c r="K360" s="184">
        <v>0.27600000000000002</v>
      </c>
      <c r="L360" s="184">
        <v>0.27600000000000002</v>
      </c>
      <c r="M360" s="184">
        <v>9.1999999999999998E-3</v>
      </c>
      <c r="N360" s="184">
        <v>9.1999999999999998E-3</v>
      </c>
      <c r="P360" s="119">
        <f t="shared" si="5"/>
        <v>0.63300000000000001</v>
      </c>
    </row>
    <row r="361" spans="2:16" x14ac:dyDescent="0.25">
      <c r="B361" s="183">
        <v>2270003050</v>
      </c>
      <c r="C361" s="184">
        <v>11</v>
      </c>
      <c r="D361" s="184">
        <v>16</v>
      </c>
      <c r="E361" s="184">
        <v>1.78</v>
      </c>
      <c r="F361" s="184">
        <v>1.78</v>
      </c>
      <c r="G361" s="184">
        <v>0.53</v>
      </c>
      <c r="H361" s="184">
        <v>0.53</v>
      </c>
      <c r="I361" s="184">
        <v>0.53</v>
      </c>
      <c r="J361" s="184">
        <v>0.52590000000000003</v>
      </c>
      <c r="K361" s="184">
        <v>0.27600000000000002</v>
      </c>
      <c r="L361" s="184">
        <v>0.27600000000000002</v>
      </c>
      <c r="M361" s="184">
        <v>9.1999999999999998E-3</v>
      </c>
      <c r="N361" s="184">
        <v>9.1999999999999998E-3</v>
      </c>
      <c r="P361" s="119">
        <f t="shared" si="5"/>
        <v>0.40300000000000002</v>
      </c>
    </row>
    <row r="362" spans="2:16" x14ac:dyDescent="0.25">
      <c r="B362" s="183">
        <v>2270003050</v>
      </c>
      <c r="C362" s="184">
        <v>16</v>
      </c>
      <c r="D362" s="184">
        <v>25</v>
      </c>
      <c r="E362" s="184">
        <v>1.78</v>
      </c>
      <c r="F362" s="184">
        <v>1.78</v>
      </c>
      <c r="G362" s="184">
        <v>0.53</v>
      </c>
      <c r="H362" s="184">
        <v>0.53</v>
      </c>
      <c r="I362" s="184">
        <v>0.53</v>
      </c>
      <c r="J362" s="184">
        <v>0.52590000000000003</v>
      </c>
      <c r="K362" s="184">
        <v>0.27600000000000002</v>
      </c>
      <c r="L362" s="184">
        <v>0.27600000000000002</v>
      </c>
      <c r="M362" s="184">
        <v>9.1999999999999998E-3</v>
      </c>
      <c r="N362" s="184">
        <v>9.1999999999999998E-3</v>
      </c>
      <c r="P362" s="119">
        <f t="shared" si="5"/>
        <v>0.40300000000000002</v>
      </c>
    </row>
    <row r="363" spans="2:16" x14ac:dyDescent="0.25">
      <c r="B363" s="183">
        <v>2270003050</v>
      </c>
      <c r="C363" s="184">
        <v>25</v>
      </c>
      <c r="D363" s="184">
        <v>50</v>
      </c>
      <c r="E363" s="184">
        <v>1.58</v>
      </c>
      <c r="F363" s="184">
        <v>1.58</v>
      </c>
      <c r="G363" s="184">
        <v>0.67</v>
      </c>
      <c r="H363" s="184">
        <v>0.67</v>
      </c>
      <c r="I363" s="184">
        <v>0.67</v>
      </c>
      <c r="J363" s="184">
        <v>0.66879999999999995</v>
      </c>
      <c r="K363" s="184">
        <v>0.2024</v>
      </c>
      <c r="L363" s="184">
        <v>0.2024</v>
      </c>
      <c r="M363" s="184">
        <v>1.84E-2</v>
      </c>
      <c r="N363" s="184">
        <v>9.1999999999999998E-3</v>
      </c>
      <c r="P363" s="119">
        <f t="shared" si="5"/>
        <v>0.43620000000000003</v>
      </c>
    </row>
    <row r="364" spans="2:16" x14ac:dyDescent="0.25">
      <c r="B364" s="183">
        <v>2270003050</v>
      </c>
      <c r="C364" s="184">
        <v>50</v>
      </c>
      <c r="D364" s="184">
        <v>75</v>
      </c>
      <c r="E364" s="184">
        <v>1.97</v>
      </c>
      <c r="F364" s="184">
        <v>1.42</v>
      </c>
      <c r="G364" s="184">
        <v>0.93</v>
      </c>
      <c r="H364" s="184">
        <v>0.47</v>
      </c>
      <c r="I364" s="184">
        <v>0.71</v>
      </c>
      <c r="J364" s="184">
        <v>0.71040000000000003</v>
      </c>
      <c r="K364" s="184">
        <v>0.2024</v>
      </c>
      <c r="L364" s="184">
        <v>0.2024</v>
      </c>
      <c r="M364" s="184">
        <v>1.84E-2</v>
      </c>
      <c r="N364" s="184">
        <v>9.1999999999999998E-3</v>
      </c>
      <c r="P364" s="119">
        <f t="shared" si="5"/>
        <v>0.45619999999999999</v>
      </c>
    </row>
    <row r="365" spans="2:16" x14ac:dyDescent="0.25">
      <c r="B365" s="183">
        <v>2270003050</v>
      </c>
      <c r="C365" s="184">
        <v>75</v>
      </c>
      <c r="D365" s="184">
        <v>100</v>
      </c>
      <c r="E365" s="184">
        <v>1.97</v>
      </c>
      <c r="F365" s="184">
        <v>1.42</v>
      </c>
      <c r="G365" s="184">
        <v>0.93</v>
      </c>
      <c r="H365" s="184">
        <v>0.47</v>
      </c>
      <c r="I365" s="184">
        <v>0.71</v>
      </c>
      <c r="J365" s="184">
        <v>0.71040000000000003</v>
      </c>
      <c r="K365" s="184">
        <v>0.2024</v>
      </c>
      <c r="L365" s="184">
        <v>0.2024</v>
      </c>
      <c r="M365" s="184">
        <v>9.1999999999999998E-3</v>
      </c>
      <c r="N365" s="184">
        <v>9.1999999999999998E-3</v>
      </c>
      <c r="P365" s="119">
        <f t="shared" si="5"/>
        <v>0.45619999999999999</v>
      </c>
    </row>
    <row r="366" spans="2:16" x14ac:dyDescent="0.25">
      <c r="B366" s="183">
        <v>2270003050</v>
      </c>
      <c r="C366" s="184">
        <v>100</v>
      </c>
      <c r="D366" s="184">
        <v>175</v>
      </c>
      <c r="E366" s="184">
        <v>1.97</v>
      </c>
      <c r="F366" s="184">
        <v>0.79</v>
      </c>
      <c r="G366" s="184">
        <v>0.55000000000000004</v>
      </c>
      <c r="H366" s="184">
        <v>0.36</v>
      </c>
      <c r="I366" s="184">
        <v>0.52</v>
      </c>
      <c r="J366" s="184">
        <v>0.52100000000000002</v>
      </c>
      <c r="K366" s="184">
        <v>0.52100000000000002</v>
      </c>
      <c r="L366" s="184">
        <v>0.22</v>
      </c>
      <c r="M366" s="184">
        <v>9.1999999999999998E-3</v>
      </c>
      <c r="N366" s="184">
        <v>9.1999999999999998E-3</v>
      </c>
      <c r="P366" s="119">
        <f t="shared" si="5"/>
        <v>0.52049999999999996</v>
      </c>
    </row>
    <row r="367" spans="2:16" x14ac:dyDescent="0.25">
      <c r="B367" s="183">
        <v>2270003050</v>
      </c>
      <c r="C367" s="184">
        <v>175</v>
      </c>
      <c r="D367" s="184">
        <v>300</v>
      </c>
      <c r="E367" s="184">
        <v>1.97</v>
      </c>
      <c r="F367" s="184">
        <v>0.79</v>
      </c>
      <c r="G367" s="184">
        <v>0.5</v>
      </c>
      <c r="H367" s="184">
        <v>0.26</v>
      </c>
      <c r="I367" s="184">
        <v>0.36</v>
      </c>
      <c r="J367" s="184">
        <v>0.35520000000000002</v>
      </c>
      <c r="K367" s="184">
        <v>0.35520000000000002</v>
      </c>
      <c r="L367" s="184">
        <v>0.15</v>
      </c>
      <c r="M367" s="184">
        <v>9.1999999999999998E-3</v>
      </c>
      <c r="N367" s="184">
        <v>9.1999999999999998E-3</v>
      </c>
      <c r="P367" s="119">
        <f t="shared" si="5"/>
        <v>0.35760000000000003</v>
      </c>
    </row>
    <row r="368" spans="2:16" x14ac:dyDescent="0.25">
      <c r="B368" s="183">
        <v>2270003050</v>
      </c>
      <c r="C368" s="184">
        <v>300</v>
      </c>
      <c r="D368" s="184">
        <v>600</v>
      </c>
      <c r="E368" s="184">
        <v>1.97</v>
      </c>
      <c r="F368" s="184">
        <v>0.79</v>
      </c>
      <c r="G368" s="184">
        <v>0.4</v>
      </c>
      <c r="H368" s="184">
        <v>0.26</v>
      </c>
      <c r="I368" s="184">
        <v>0.36</v>
      </c>
      <c r="J368" s="184">
        <v>0.35520000000000002</v>
      </c>
      <c r="K368" s="184">
        <v>0.35520000000000002</v>
      </c>
      <c r="L368" s="184">
        <v>0.15</v>
      </c>
      <c r="M368" s="184">
        <v>9.1999999999999998E-3</v>
      </c>
      <c r="N368" s="184">
        <v>9.1999999999999998E-3</v>
      </c>
      <c r="P368" s="119">
        <f t="shared" si="5"/>
        <v>0.35760000000000003</v>
      </c>
    </row>
    <row r="369" spans="2:16" x14ac:dyDescent="0.25">
      <c r="B369" s="183">
        <v>2270003050</v>
      </c>
      <c r="C369" s="184">
        <v>600</v>
      </c>
      <c r="D369" s="184">
        <v>750</v>
      </c>
      <c r="E369" s="184">
        <v>1.97</v>
      </c>
      <c r="F369" s="184">
        <v>0.79</v>
      </c>
      <c r="G369" s="184">
        <v>0.43</v>
      </c>
      <c r="H369" s="184">
        <v>0.26</v>
      </c>
      <c r="I369" s="184">
        <v>0.36</v>
      </c>
      <c r="J369" s="184">
        <v>0.35520000000000002</v>
      </c>
      <c r="K369" s="184">
        <v>0.35520000000000002</v>
      </c>
      <c r="L369" s="184">
        <v>0.15</v>
      </c>
      <c r="M369" s="184">
        <v>9.1999999999999998E-3</v>
      </c>
      <c r="N369" s="184">
        <v>9.1999999999999998E-3</v>
      </c>
      <c r="P369" s="119">
        <f t="shared" si="5"/>
        <v>0.35760000000000003</v>
      </c>
    </row>
    <row r="370" spans="2:16" x14ac:dyDescent="0.25">
      <c r="B370" s="183">
        <v>2270003050</v>
      </c>
      <c r="C370" s="184">
        <v>750</v>
      </c>
      <c r="D370" s="184">
        <v>9999</v>
      </c>
      <c r="E370" s="184">
        <v>1.97</v>
      </c>
      <c r="F370" s="184">
        <v>0.79</v>
      </c>
      <c r="G370" s="184">
        <v>0.38</v>
      </c>
      <c r="H370" s="184">
        <v>0.26</v>
      </c>
      <c r="I370" s="184">
        <v>0.26</v>
      </c>
      <c r="J370" s="184">
        <v>0.25969999999999999</v>
      </c>
      <c r="K370" s="184">
        <v>0.25969999999999999</v>
      </c>
      <c r="L370" s="184">
        <v>0.13159999999999999</v>
      </c>
      <c r="M370" s="184">
        <v>6.9000000000000006E-2</v>
      </c>
      <c r="N370" s="184">
        <v>2.76E-2</v>
      </c>
      <c r="P370" s="119">
        <f t="shared" si="5"/>
        <v>0.25985000000000003</v>
      </c>
    </row>
    <row r="371" spans="2:16" x14ac:dyDescent="0.25">
      <c r="B371" s="183">
        <v>2270003060</v>
      </c>
      <c r="C371" s="184">
        <v>0</v>
      </c>
      <c r="D371" s="184">
        <v>11</v>
      </c>
      <c r="E371" s="184">
        <v>1</v>
      </c>
      <c r="F371" s="184">
        <v>1</v>
      </c>
      <c r="G371" s="184">
        <v>0.45</v>
      </c>
      <c r="H371" s="184">
        <v>0.5</v>
      </c>
      <c r="I371" s="184">
        <v>0.5</v>
      </c>
      <c r="J371" s="184">
        <v>0.5</v>
      </c>
      <c r="K371" s="184">
        <v>0.27600000000000002</v>
      </c>
      <c r="L371" s="184">
        <v>0.27600000000000002</v>
      </c>
      <c r="M371" s="184">
        <v>9.1999999999999998E-3</v>
      </c>
      <c r="N371" s="184">
        <v>9.1999999999999998E-3</v>
      </c>
      <c r="P371" s="119">
        <f t="shared" si="5"/>
        <v>0.38800000000000001</v>
      </c>
    </row>
    <row r="372" spans="2:16" x14ac:dyDescent="0.25">
      <c r="B372" s="183">
        <v>2270003060</v>
      </c>
      <c r="C372" s="184">
        <v>11</v>
      </c>
      <c r="D372" s="184">
        <v>16</v>
      </c>
      <c r="E372" s="184">
        <v>0.9</v>
      </c>
      <c r="F372" s="184">
        <v>0.9</v>
      </c>
      <c r="G372" s="184">
        <v>0.27</v>
      </c>
      <c r="H372" s="184">
        <v>0.27</v>
      </c>
      <c r="I372" s="184">
        <v>0.27</v>
      </c>
      <c r="J372" s="184">
        <v>0.26650000000000001</v>
      </c>
      <c r="K372" s="184">
        <v>0.27600000000000002</v>
      </c>
      <c r="L372" s="184">
        <v>0.27600000000000002</v>
      </c>
      <c r="M372" s="184">
        <v>9.1999999999999998E-3</v>
      </c>
      <c r="N372" s="184">
        <v>9.1999999999999998E-3</v>
      </c>
      <c r="P372" s="119">
        <f t="shared" si="5"/>
        <v>0.27300000000000002</v>
      </c>
    </row>
    <row r="373" spans="2:16" x14ac:dyDescent="0.25">
      <c r="B373" s="183">
        <v>2270003060</v>
      </c>
      <c r="C373" s="184">
        <v>16</v>
      </c>
      <c r="D373" s="184">
        <v>25</v>
      </c>
      <c r="E373" s="184">
        <v>0.9</v>
      </c>
      <c r="F373" s="184">
        <v>0.9</v>
      </c>
      <c r="G373" s="184">
        <v>0.27</v>
      </c>
      <c r="H373" s="184">
        <v>0.27</v>
      </c>
      <c r="I373" s="184">
        <v>0.27</v>
      </c>
      <c r="J373" s="184">
        <v>0.26650000000000001</v>
      </c>
      <c r="K373" s="184">
        <v>0.27600000000000002</v>
      </c>
      <c r="L373" s="184">
        <v>0.27600000000000002</v>
      </c>
      <c r="M373" s="184">
        <v>9.1999999999999998E-3</v>
      </c>
      <c r="N373" s="184">
        <v>9.1999999999999998E-3</v>
      </c>
      <c r="P373" s="119">
        <f t="shared" si="5"/>
        <v>0.27300000000000002</v>
      </c>
    </row>
    <row r="374" spans="2:16" x14ac:dyDescent="0.25">
      <c r="B374" s="183">
        <v>2270003060</v>
      </c>
      <c r="C374" s="184">
        <v>25</v>
      </c>
      <c r="D374" s="184">
        <v>50</v>
      </c>
      <c r="E374" s="184">
        <v>0.8</v>
      </c>
      <c r="F374" s="184">
        <v>0.8</v>
      </c>
      <c r="G374" s="184">
        <v>0.34</v>
      </c>
      <c r="H374" s="184">
        <v>0.34</v>
      </c>
      <c r="I374" s="184">
        <v>0.34</v>
      </c>
      <c r="J374" s="184">
        <v>0.33889999999999998</v>
      </c>
      <c r="K374" s="184">
        <v>0.2024</v>
      </c>
      <c r="L374" s="184">
        <v>0.2024</v>
      </c>
      <c r="M374" s="184">
        <v>1.84E-2</v>
      </c>
      <c r="N374" s="184">
        <v>9.1999999999999998E-3</v>
      </c>
      <c r="P374" s="119">
        <f t="shared" si="5"/>
        <v>0.2712</v>
      </c>
    </row>
    <row r="375" spans="2:16" x14ac:dyDescent="0.25">
      <c r="B375" s="183">
        <v>2270003060</v>
      </c>
      <c r="C375" s="184">
        <v>50</v>
      </c>
      <c r="D375" s="184">
        <v>75</v>
      </c>
      <c r="E375" s="184">
        <v>1</v>
      </c>
      <c r="F375" s="184">
        <v>0.72</v>
      </c>
      <c r="G375" s="184">
        <v>0.47</v>
      </c>
      <c r="H375" s="184">
        <v>0.24</v>
      </c>
      <c r="I375" s="184">
        <v>0.3</v>
      </c>
      <c r="J375" s="184">
        <v>0.3</v>
      </c>
      <c r="K375" s="184">
        <v>0.2024</v>
      </c>
      <c r="L375" s="184">
        <v>0.2024</v>
      </c>
      <c r="M375" s="184">
        <v>1.84E-2</v>
      </c>
      <c r="N375" s="184">
        <v>9.1999999999999998E-3</v>
      </c>
      <c r="P375" s="119">
        <f t="shared" si="5"/>
        <v>0.25119999999999998</v>
      </c>
    </row>
    <row r="376" spans="2:16" x14ac:dyDescent="0.25">
      <c r="B376" s="183">
        <v>2270003060</v>
      </c>
      <c r="C376" s="184">
        <v>75</v>
      </c>
      <c r="D376" s="184">
        <v>100</v>
      </c>
      <c r="E376" s="184">
        <v>1</v>
      </c>
      <c r="F376" s="184">
        <v>0.72</v>
      </c>
      <c r="G376" s="184">
        <v>0.47</v>
      </c>
      <c r="H376" s="184">
        <v>0.24</v>
      </c>
      <c r="I376" s="184">
        <v>0.3</v>
      </c>
      <c r="J376" s="184">
        <v>0.3</v>
      </c>
      <c r="K376" s="184">
        <v>0.2024</v>
      </c>
      <c r="L376" s="184">
        <v>0.2024</v>
      </c>
      <c r="M376" s="184">
        <v>9.1999999999999998E-3</v>
      </c>
      <c r="N376" s="184">
        <v>9.1999999999999998E-3</v>
      </c>
      <c r="P376" s="119">
        <f t="shared" si="5"/>
        <v>0.25119999999999998</v>
      </c>
    </row>
    <row r="377" spans="2:16" x14ac:dyDescent="0.25">
      <c r="B377" s="183">
        <v>2270003060</v>
      </c>
      <c r="C377" s="184">
        <v>100</v>
      </c>
      <c r="D377" s="184">
        <v>175</v>
      </c>
      <c r="E377" s="184">
        <v>1</v>
      </c>
      <c r="F377" s="184">
        <v>0.4</v>
      </c>
      <c r="G377" s="184">
        <v>0.28000000000000003</v>
      </c>
      <c r="H377" s="184">
        <v>0.18</v>
      </c>
      <c r="I377" s="184">
        <v>0.22</v>
      </c>
      <c r="J377" s="184">
        <v>0.22</v>
      </c>
      <c r="K377" s="184">
        <v>0.22</v>
      </c>
      <c r="L377" s="184">
        <v>0.22</v>
      </c>
      <c r="M377" s="184">
        <v>9.1999999999999998E-3</v>
      </c>
      <c r="N377" s="184">
        <v>9.1999999999999998E-3</v>
      </c>
      <c r="P377" s="119">
        <f t="shared" si="5"/>
        <v>0.22</v>
      </c>
    </row>
    <row r="378" spans="2:16" x14ac:dyDescent="0.25">
      <c r="B378" s="183">
        <v>2270003060</v>
      </c>
      <c r="C378" s="184">
        <v>175</v>
      </c>
      <c r="D378" s="184">
        <v>300</v>
      </c>
      <c r="E378" s="184">
        <v>1</v>
      </c>
      <c r="F378" s="184">
        <v>0.4</v>
      </c>
      <c r="G378" s="184">
        <v>0.25</v>
      </c>
      <c r="H378" s="184">
        <v>0.13</v>
      </c>
      <c r="I378" s="184">
        <v>0.15</v>
      </c>
      <c r="J378" s="184">
        <v>0.15</v>
      </c>
      <c r="K378" s="184">
        <v>0.15</v>
      </c>
      <c r="L378" s="184">
        <v>0.15</v>
      </c>
      <c r="M378" s="184">
        <v>9.1999999999999998E-3</v>
      </c>
      <c r="N378" s="184">
        <v>9.1999999999999998E-3</v>
      </c>
      <c r="P378" s="119">
        <f t="shared" si="5"/>
        <v>0.15</v>
      </c>
    </row>
    <row r="379" spans="2:16" x14ac:dyDescent="0.25">
      <c r="B379" s="183">
        <v>2270003060</v>
      </c>
      <c r="C379" s="184">
        <v>300</v>
      </c>
      <c r="D379" s="184">
        <v>600</v>
      </c>
      <c r="E379" s="184">
        <v>1</v>
      </c>
      <c r="F379" s="184">
        <v>0.4</v>
      </c>
      <c r="G379" s="184">
        <v>0.2</v>
      </c>
      <c r="H379" s="184">
        <v>0.13</v>
      </c>
      <c r="I379" s="184">
        <v>0.15</v>
      </c>
      <c r="J379" s="184">
        <v>0.15</v>
      </c>
      <c r="K379" s="184">
        <v>0.15</v>
      </c>
      <c r="L379" s="184">
        <v>0.15</v>
      </c>
      <c r="M379" s="184">
        <v>9.1999999999999998E-3</v>
      </c>
      <c r="N379" s="184">
        <v>9.1999999999999998E-3</v>
      </c>
      <c r="P379" s="119">
        <f t="shared" si="5"/>
        <v>0.15</v>
      </c>
    </row>
    <row r="380" spans="2:16" x14ac:dyDescent="0.25">
      <c r="B380" s="183">
        <v>2270003060</v>
      </c>
      <c r="C380" s="184">
        <v>600</v>
      </c>
      <c r="D380" s="184">
        <v>750</v>
      </c>
      <c r="E380" s="184">
        <v>1</v>
      </c>
      <c r="F380" s="184">
        <v>0.4</v>
      </c>
      <c r="G380" s="184">
        <v>0.22</v>
      </c>
      <c r="H380" s="184">
        <v>0.13</v>
      </c>
      <c r="I380" s="184">
        <v>0.15</v>
      </c>
      <c r="J380" s="184">
        <v>0.15</v>
      </c>
      <c r="K380" s="184">
        <v>0.15</v>
      </c>
      <c r="L380" s="184">
        <v>0.15</v>
      </c>
      <c r="M380" s="184">
        <v>9.1999999999999998E-3</v>
      </c>
      <c r="N380" s="184">
        <v>9.1999999999999998E-3</v>
      </c>
      <c r="P380" s="119">
        <f t="shared" si="5"/>
        <v>0.15</v>
      </c>
    </row>
    <row r="381" spans="2:16" x14ac:dyDescent="0.25">
      <c r="B381" s="183">
        <v>2270003060</v>
      </c>
      <c r="C381" s="184">
        <v>750</v>
      </c>
      <c r="D381" s="184">
        <v>9999</v>
      </c>
      <c r="E381" s="184">
        <v>1</v>
      </c>
      <c r="F381" s="184">
        <v>0.4</v>
      </c>
      <c r="G381" s="184">
        <v>0.19</v>
      </c>
      <c r="H381" s="184">
        <v>0.13</v>
      </c>
      <c r="I381" s="184">
        <v>0.13</v>
      </c>
      <c r="J381" s="184">
        <v>0.13159999999999999</v>
      </c>
      <c r="K381" s="184">
        <v>0.13159999999999999</v>
      </c>
      <c r="L381" s="184">
        <v>0.13159999999999999</v>
      </c>
      <c r="M381" s="184">
        <v>6.9000000000000006E-2</v>
      </c>
      <c r="N381" s="184">
        <v>2.76E-2</v>
      </c>
      <c r="P381" s="119">
        <f t="shared" si="5"/>
        <v>0.1308</v>
      </c>
    </row>
    <row r="382" spans="2:16" x14ac:dyDescent="0.25">
      <c r="B382" s="183">
        <v>2270003070</v>
      </c>
      <c r="C382" s="184">
        <v>0</v>
      </c>
      <c r="D382" s="184">
        <v>11</v>
      </c>
      <c r="E382" s="184">
        <v>1.23</v>
      </c>
      <c r="F382" s="184">
        <v>1.23</v>
      </c>
      <c r="G382" s="184">
        <v>0.55000000000000004</v>
      </c>
      <c r="H382" s="184">
        <v>0.61</v>
      </c>
      <c r="I382" s="184">
        <v>0.61</v>
      </c>
      <c r="J382" s="184">
        <v>0.61380000000000001</v>
      </c>
      <c r="K382" s="184">
        <v>0.27600000000000002</v>
      </c>
      <c r="L382" s="184">
        <v>0.27600000000000002</v>
      </c>
      <c r="M382" s="184">
        <v>9.1999999999999998E-3</v>
      </c>
      <c r="N382" s="184">
        <v>9.1999999999999998E-3</v>
      </c>
      <c r="P382" s="119">
        <f t="shared" si="5"/>
        <v>0.443</v>
      </c>
    </row>
    <row r="383" spans="2:16" x14ac:dyDescent="0.25">
      <c r="B383" s="183">
        <v>2270003070</v>
      </c>
      <c r="C383" s="184">
        <v>11</v>
      </c>
      <c r="D383" s="184">
        <v>16</v>
      </c>
      <c r="E383" s="184">
        <v>1.1000000000000001</v>
      </c>
      <c r="F383" s="184">
        <v>1.1000000000000001</v>
      </c>
      <c r="G383" s="184">
        <v>0.33</v>
      </c>
      <c r="H383" s="184">
        <v>0.33</v>
      </c>
      <c r="I383" s="184">
        <v>0.33</v>
      </c>
      <c r="J383" s="184">
        <v>0.3271</v>
      </c>
      <c r="K383" s="184">
        <v>0.27600000000000002</v>
      </c>
      <c r="L383" s="184">
        <v>0.27600000000000002</v>
      </c>
      <c r="M383" s="184">
        <v>9.1999999999999998E-3</v>
      </c>
      <c r="N383" s="184">
        <v>9.1999999999999998E-3</v>
      </c>
      <c r="P383" s="119">
        <f t="shared" si="5"/>
        <v>0.30300000000000005</v>
      </c>
    </row>
    <row r="384" spans="2:16" x14ac:dyDescent="0.25">
      <c r="B384" s="183">
        <v>2270003070</v>
      </c>
      <c r="C384" s="184">
        <v>16</v>
      </c>
      <c r="D384" s="184">
        <v>25</v>
      </c>
      <c r="E384" s="184">
        <v>1.1000000000000001</v>
      </c>
      <c r="F384" s="184">
        <v>1.1000000000000001</v>
      </c>
      <c r="G384" s="184">
        <v>0.33</v>
      </c>
      <c r="H384" s="184">
        <v>0.33</v>
      </c>
      <c r="I384" s="184">
        <v>0.33</v>
      </c>
      <c r="J384" s="184">
        <v>0.3271</v>
      </c>
      <c r="K384" s="184">
        <v>0.27600000000000002</v>
      </c>
      <c r="L384" s="184">
        <v>0.27600000000000002</v>
      </c>
      <c r="M384" s="184">
        <v>9.1999999999999998E-3</v>
      </c>
      <c r="N384" s="184">
        <v>9.1999999999999998E-3</v>
      </c>
      <c r="P384" s="119">
        <f t="shared" si="5"/>
        <v>0.30300000000000005</v>
      </c>
    </row>
    <row r="385" spans="2:16" x14ac:dyDescent="0.25">
      <c r="B385" s="183">
        <v>2270003070</v>
      </c>
      <c r="C385" s="184">
        <v>25</v>
      </c>
      <c r="D385" s="184">
        <v>50</v>
      </c>
      <c r="E385" s="184">
        <v>0.98</v>
      </c>
      <c r="F385" s="184">
        <v>0.98</v>
      </c>
      <c r="G385" s="184">
        <v>0.42</v>
      </c>
      <c r="H385" s="184">
        <v>0.42</v>
      </c>
      <c r="I385" s="184">
        <v>0.42</v>
      </c>
      <c r="J385" s="184">
        <v>0.41599999999999998</v>
      </c>
      <c r="K385" s="184">
        <v>0.2024</v>
      </c>
      <c r="L385" s="184">
        <v>0.2024</v>
      </c>
      <c r="M385" s="184">
        <v>1.84E-2</v>
      </c>
      <c r="N385" s="184">
        <v>9.1999999999999998E-3</v>
      </c>
      <c r="P385" s="119">
        <f t="shared" si="5"/>
        <v>0.31119999999999998</v>
      </c>
    </row>
    <row r="386" spans="2:16" x14ac:dyDescent="0.25">
      <c r="B386" s="183">
        <v>2270003070</v>
      </c>
      <c r="C386" s="184">
        <v>50</v>
      </c>
      <c r="D386" s="184">
        <v>75</v>
      </c>
      <c r="E386" s="184">
        <v>1.23</v>
      </c>
      <c r="F386" s="184">
        <v>0.89</v>
      </c>
      <c r="G386" s="184">
        <v>0.57999999999999996</v>
      </c>
      <c r="H386" s="184">
        <v>0.28999999999999998</v>
      </c>
      <c r="I386" s="184">
        <v>0.44</v>
      </c>
      <c r="J386" s="184">
        <v>0.44190000000000002</v>
      </c>
      <c r="K386" s="184">
        <v>0.2024</v>
      </c>
      <c r="L386" s="184">
        <v>0.2024</v>
      </c>
      <c r="M386" s="184">
        <v>1.84E-2</v>
      </c>
      <c r="N386" s="184">
        <v>9.1999999999999998E-3</v>
      </c>
      <c r="P386" s="119">
        <f t="shared" si="5"/>
        <v>0.32119999999999999</v>
      </c>
    </row>
    <row r="387" spans="2:16" x14ac:dyDescent="0.25">
      <c r="B387" s="183">
        <v>2270003070</v>
      </c>
      <c r="C387" s="184">
        <v>75</v>
      </c>
      <c r="D387" s="184">
        <v>100</v>
      </c>
      <c r="E387" s="184">
        <v>1.23</v>
      </c>
      <c r="F387" s="184">
        <v>0.89</v>
      </c>
      <c r="G387" s="184">
        <v>0.57999999999999996</v>
      </c>
      <c r="H387" s="184">
        <v>0.28999999999999998</v>
      </c>
      <c r="I387" s="184">
        <v>0.44</v>
      </c>
      <c r="J387" s="184">
        <v>0.44190000000000002</v>
      </c>
      <c r="K387" s="184">
        <v>0.2024</v>
      </c>
      <c r="L387" s="184">
        <v>0.2024</v>
      </c>
      <c r="M387" s="184">
        <v>9.1999999999999998E-3</v>
      </c>
      <c r="N387" s="184">
        <v>9.1999999999999998E-3</v>
      </c>
      <c r="P387" s="119">
        <f t="shared" si="5"/>
        <v>0.32119999999999999</v>
      </c>
    </row>
    <row r="388" spans="2:16" x14ac:dyDescent="0.25">
      <c r="B388" s="183">
        <v>2270003070</v>
      </c>
      <c r="C388" s="184">
        <v>100</v>
      </c>
      <c r="D388" s="184">
        <v>175</v>
      </c>
      <c r="E388" s="184">
        <v>1.23</v>
      </c>
      <c r="F388" s="184">
        <v>0.49</v>
      </c>
      <c r="G388" s="184">
        <v>0.34</v>
      </c>
      <c r="H388" s="184">
        <v>0.22</v>
      </c>
      <c r="I388" s="184">
        <v>0.32</v>
      </c>
      <c r="J388" s="184">
        <v>0.3241</v>
      </c>
      <c r="K388" s="184">
        <v>0.3241</v>
      </c>
      <c r="L388" s="184">
        <v>0.22</v>
      </c>
      <c r="M388" s="184">
        <v>9.1999999999999998E-3</v>
      </c>
      <c r="N388" s="184">
        <v>9.1999999999999998E-3</v>
      </c>
      <c r="P388" s="119">
        <f t="shared" si="5"/>
        <v>0.32205</v>
      </c>
    </row>
    <row r="389" spans="2:16" x14ac:dyDescent="0.25">
      <c r="B389" s="183">
        <v>2270003070</v>
      </c>
      <c r="C389" s="184">
        <v>175</v>
      </c>
      <c r="D389" s="184">
        <v>300</v>
      </c>
      <c r="E389" s="184">
        <v>1.23</v>
      </c>
      <c r="F389" s="184">
        <v>0.49</v>
      </c>
      <c r="G389" s="184">
        <v>0.31</v>
      </c>
      <c r="H389" s="184">
        <v>0.16</v>
      </c>
      <c r="I389" s="184">
        <v>0.22</v>
      </c>
      <c r="J389" s="184">
        <v>0.221</v>
      </c>
      <c r="K389" s="184">
        <v>0.221</v>
      </c>
      <c r="L389" s="184">
        <v>0.15</v>
      </c>
      <c r="M389" s="184">
        <v>9.1999999999999998E-3</v>
      </c>
      <c r="N389" s="184">
        <v>9.1999999999999998E-3</v>
      </c>
      <c r="P389" s="119">
        <f t="shared" si="5"/>
        <v>0.2205</v>
      </c>
    </row>
    <row r="390" spans="2:16" x14ac:dyDescent="0.25">
      <c r="B390" s="183">
        <v>2270003070</v>
      </c>
      <c r="C390" s="184">
        <v>300</v>
      </c>
      <c r="D390" s="184">
        <v>600</v>
      </c>
      <c r="E390" s="184">
        <v>1.23</v>
      </c>
      <c r="F390" s="184">
        <v>0.49</v>
      </c>
      <c r="G390" s="184">
        <v>0.25</v>
      </c>
      <c r="H390" s="184">
        <v>0.16</v>
      </c>
      <c r="I390" s="184">
        <v>0.22</v>
      </c>
      <c r="J390" s="184">
        <v>0.221</v>
      </c>
      <c r="K390" s="184">
        <v>0.221</v>
      </c>
      <c r="L390" s="184">
        <v>0.15</v>
      </c>
      <c r="M390" s="184">
        <v>9.1999999999999998E-3</v>
      </c>
      <c r="N390" s="184">
        <v>9.1999999999999998E-3</v>
      </c>
      <c r="P390" s="119">
        <f t="shared" si="5"/>
        <v>0.2205</v>
      </c>
    </row>
    <row r="391" spans="2:16" x14ac:dyDescent="0.25">
      <c r="B391" s="183">
        <v>2270003070</v>
      </c>
      <c r="C391" s="184">
        <v>600</v>
      </c>
      <c r="D391" s="184">
        <v>750</v>
      </c>
      <c r="E391" s="184">
        <v>1.23</v>
      </c>
      <c r="F391" s="184">
        <v>0.49</v>
      </c>
      <c r="G391" s="184">
        <v>0.27</v>
      </c>
      <c r="H391" s="184">
        <v>0.16</v>
      </c>
      <c r="I391" s="184">
        <v>0.22</v>
      </c>
      <c r="J391" s="184">
        <v>0.221</v>
      </c>
      <c r="K391" s="184">
        <v>0.221</v>
      </c>
      <c r="L391" s="184">
        <v>0.15</v>
      </c>
      <c r="M391" s="184">
        <v>9.1999999999999998E-3</v>
      </c>
      <c r="N391" s="184">
        <v>9.1999999999999998E-3</v>
      </c>
      <c r="P391" s="119">
        <f t="shared" si="5"/>
        <v>0.2205</v>
      </c>
    </row>
    <row r="392" spans="2:16" x14ac:dyDescent="0.25">
      <c r="B392" s="183">
        <v>2270003070</v>
      </c>
      <c r="C392" s="184">
        <v>750</v>
      </c>
      <c r="D392" s="184">
        <v>9999</v>
      </c>
      <c r="E392" s="184">
        <v>1.23</v>
      </c>
      <c r="F392" s="184">
        <v>0.49</v>
      </c>
      <c r="G392" s="184">
        <v>0.24</v>
      </c>
      <c r="H392" s="184">
        <v>0.16</v>
      </c>
      <c r="I392" s="184">
        <v>0.16</v>
      </c>
      <c r="J392" s="184">
        <v>0.1615</v>
      </c>
      <c r="K392" s="184">
        <v>0.1615</v>
      </c>
      <c r="L392" s="184">
        <v>0.13159999999999999</v>
      </c>
      <c r="M392" s="184">
        <v>6.9000000000000006E-2</v>
      </c>
      <c r="N392" s="184">
        <v>2.76E-2</v>
      </c>
      <c r="P392" s="119">
        <f t="shared" si="5"/>
        <v>0.16075</v>
      </c>
    </row>
    <row r="393" spans="2:16" x14ac:dyDescent="0.25">
      <c r="B393" s="183">
        <v>2270004000</v>
      </c>
      <c r="C393" s="184">
        <v>0</v>
      </c>
      <c r="D393" s="184">
        <v>11</v>
      </c>
      <c r="E393" s="184">
        <v>1</v>
      </c>
      <c r="F393" s="184">
        <v>1</v>
      </c>
      <c r="G393" s="184">
        <v>0.45</v>
      </c>
      <c r="H393" s="184">
        <v>0.5</v>
      </c>
      <c r="I393" s="184">
        <v>0.5</v>
      </c>
      <c r="J393" s="184">
        <v>0.5</v>
      </c>
      <c r="K393" s="184">
        <v>0.27600000000000002</v>
      </c>
      <c r="L393" s="184">
        <v>0.27600000000000002</v>
      </c>
      <c r="M393" s="184">
        <v>9.1999999999999998E-3</v>
      </c>
      <c r="N393" s="184">
        <v>9.1999999999999998E-3</v>
      </c>
      <c r="P393" s="119">
        <f t="shared" si="5"/>
        <v>0.38800000000000001</v>
      </c>
    </row>
    <row r="394" spans="2:16" x14ac:dyDescent="0.25">
      <c r="B394" s="183">
        <v>2270004000</v>
      </c>
      <c r="C394" s="184">
        <v>11</v>
      </c>
      <c r="D394" s="184">
        <v>16</v>
      </c>
      <c r="E394" s="184">
        <v>0.9</v>
      </c>
      <c r="F394" s="184">
        <v>0.9</v>
      </c>
      <c r="G394" s="184">
        <v>0.27</v>
      </c>
      <c r="H394" s="184">
        <v>0.27</v>
      </c>
      <c r="I394" s="184">
        <v>0.27</v>
      </c>
      <c r="J394" s="184">
        <v>0.26650000000000001</v>
      </c>
      <c r="K394" s="184">
        <v>0.27600000000000002</v>
      </c>
      <c r="L394" s="184">
        <v>0.27600000000000002</v>
      </c>
      <c r="M394" s="184">
        <v>9.1999999999999998E-3</v>
      </c>
      <c r="N394" s="184">
        <v>9.1999999999999998E-3</v>
      </c>
      <c r="P394" s="119">
        <f t="shared" ref="P394:P457" si="6">H394*$G$2+I394*$G$3+K394*$G$4</f>
        <v>0.27300000000000002</v>
      </c>
    </row>
    <row r="395" spans="2:16" x14ac:dyDescent="0.25">
      <c r="B395" s="183">
        <v>2270004000</v>
      </c>
      <c r="C395" s="184">
        <v>16</v>
      </c>
      <c r="D395" s="184">
        <v>25</v>
      </c>
      <c r="E395" s="184">
        <v>0.9</v>
      </c>
      <c r="F395" s="184">
        <v>0.9</v>
      </c>
      <c r="G395" s="184">
        <v>0.27</v>
      </c>
      <c r="H395" s="184">
        <v>0.27</v>
      </c>
      <c r="I395" s="184">
        <v>0.27</v>
      </c>
      <c r="J395" s="184">
        <v>0.26650000000000001</v>
      </c>
      <c r="K395" s="184">
        <v>0.27600000000000002</v>
      </c>
      <c r="L395" s="184">
        <v>0.27600000000000002</v>
      </c>
      <c r="M395" s="184">
        <v>9.1999999999999998E-3</v>
      </c>
      <c r="N395" s="184">
        <v>9.1999999999999998E-3</v>
      </c>
      <c r="P395" s="119">
        <f t="shared" si="6"/>
        <v>0.27300000000000002</v>
      </c>
    </row>
    <row r="396" spans="2:16" x14ac:dyDescent="0.25">
      <c r="B396" s="183">
        <v>2270004000</v>
      </c>
      <c r="C396" s="184">
        <v>25</v>
      </c>
      <c r="D396" s="184">
        <v>50</v>
      </c>
      <c r="E396" s="184">
        <v>0.8</v>
      </c>
      <c r="F396" s="184">
        <v>0.8</v>
      </c>
      <c r="G396" s="184">
        <v>0.34</v>
      </c>
      <c r="H396" s="184">
        <v>0.34</v>
      </c>
      <c r="I396" s="184">
        <v>0.34</v>
      </c>
      <c r="J396" s="184">
        <v>0.33889999999999998</v>
      </c>
      <c r="K396" s="184">
        <v>0.2024</v>
      </c>
      <c r="L396" s="184">
        <v>0.2024</v>
      </c>
      <c r="M396" s="184">
        <v>1.84E-2</v>
      </c>
      <c r="N396" s="184">
        <v>9.1999999999999998E-3</v>
      </c>
      <c r="P396" s="119">
        <f t="shared" si="6"/>
        <v>0.2712</v>
      </c>
    </row>
    <row r="397" spans="2:16" x14ac:dyDescent="0.25">
      <c r="B397" s="183">
        <v>2270004000</v>
      </c>
      <c r="C397" s="184">
        <v>50</v>
      </c>
      <c r="D397" s="184">
        <v>75</v>
      </c>
      <c r="E397" s="184">
        <v>1</v>
      </c>
      <c r="F397" s="184">
        <v>0.72</v>
      </c>
      <c r="G397" s="184">
        <v>0.47</v>
      </c>
      <c r="H397" s="184">
        <v>0.24</v>
      </c>
      <c r="I397" s="184">
        <v>0.3</v>
      </c>
      <c r="J397" s="184">
        <v>0.3</v>
      </c>
      <c r="K397" s="184">
        <v>0.2024</v>
      </c>
      <c r="L397" s="184">
        <v>0.2024</v>
      </c>
      <c r="M397" s="184">
        <v>1.84E-2</v>
      </c>
      <c r="N397" s="184">
        <v>9.1999999999999998E-3</v>
      </c>
      <c r="P397" s="119">
        <f t="shared" si="6"/>
        <v>0.25119999999999998</v>
      </c>
    </row>
    <row r="398" spans="2:16" x14ac:dyDescent="0.25">
      <c r="B398" s="183">
        <v>2270004000</v>
      </c>
      <c r="C398" s="184">
        <v>75</v>
      </c>
      <c r="D398" s="184">
        <v>100</v>
      </c>
      <c r="E398" s="184">
        <v>1</v>
      </c>
      <c r="F398" s="184">
        <v>0.72</v>
      </c>
      <c r="G398" s="184">
        <v>0.47</v>
      </c>
      <c r="H398" s="184">
        <v>0.24</v>
      </c>
      <c r="I398" s="184">
        <v>0.3</v>
      </c>
      <c r="J398" s="184">
        <v>0.3</v>
      </c>
      <c r="K398" s="184">
        <v>0.2024</v>
      </c>
      <c r="L398" s="184">
        <v>0.2024</v>
      </c>
      <c r="M398" s="184">
        <v>9.1999999999999998E-3</v>
      </c>
      <c r="N398" s="184">
        <v>9.1999999999999998E-3</v>
      </c>
      <c r="P398" s="119">
        <f t="shared" si="6"/>
        <v>0.25119999999999998</v>
      </c>
    </row>
    <row r="399" spans="2:16" x14ac:dyDescent="0.25">
      <c r="B399" s="183">
        <v>2270004000</v>
      </c>
      <c r="C399" s="184">
        <v>100</v>
      </c>
      <c r="D399" s="184">
        <v>175</v>
      </c>
      <c r="E399" s="184">
        <v>1</v>
      </c>
      <c r="F399" s="184">
        <v>0.4</v>
      </c>
      <c r="G399" s="184">
        <v>0.28000000000000003</v>
      </c>
      <c r="H399" s="184">
        <v>0.18</v>
      </c>
      <c r="I399" s="184">
        <v>0.22</v>
      </c>
      <c r="J399" s="184">
        <v>0.22</v>
      </c>
      <c r="K399" s="184">
        <v>0.22</v>
      </c>
      <c r="L399" s="184">
        <v>0.22</v>
      </c>
      <c r="M399" s="184">
        <v>9.1999999999999998E-3</v>
      </c>
      <c r="N399" s="184">
        <v>9.1999999999999998E-3</v>
      </c>
      <c r="P399" s="119">
        <f t="shared" si="6"/>
        <v>0.22</v>
      </c>
    </row>
    <row r="400" spans="2:16" x14ac:dyDescent="0.25">
      <c r="B400" s="183">
        <v>2270004000</v>
      </c>
      <c r="C400" s="184">
        <v>175</v>
      </c>
      <c r="D400" s="184">
        <v>300</v>
      </c>
      <c r="E400" s="184">
        <v>1</v>
      </c>
      <c r="F400" s="184">
        <v>0.4</v>
      </c>
      <c r="G400" s="184">
        <v>0.25</v>
      </c>
      <c r="H400" s="184">
        <v>0.13</v>
      </c>
      <c r="I400" s="184">
        <v>0.15</v>
      </c>
      <c r="J400" s="184">
        <v>0.15</v>
      </c>
      <c r="K400" s="184">
        <v>0.15</v>
      </c>
      <c r="L400" s="184">
        <v>0.15</v>
      </c>
      <c r="M400" s="184">
        <v>9.1999999999999998E-3</v>
      </c>
      <c r="N400" s="184">
        <v>9.1999999999999998E-3</v>
      </c>
      <c r="P400" s="119">
        <f t="shared" si="6"/>
        <v>0.15</v>
      </c>
    </row>
    <row r="401" spans="2:16" x14ac:dyDescent="0.25">
      <c r="B401" s="183">
        <v>2270004000</v>
      </c>
      <c r="C401" s="184">
        <v>300</v>
      </c>
      <c r="D401" s="184">
        <v>600</v>
      </c>
      <c r="E401" s="184">
        <v>1</v>
      </c>
      <c r="F401" s="184">
        <v>0.4</v>
      </c>
      <c r="G401" s="184">
        <v>0.2</v>
      </c>
      <c r="H401" s="184">
        <v>0.13</v>
      </c>
      <c r="I401" s="184">
        <v>0.15</v>
      </c>
      <c r="J401" s="184">
        <v>0.15</v>
      </c>
      <c r="K401" s="184">
        <v>0.15</v>
      </c>
      <c r="L401" s="184">
        <v>0.15</v>
      </c>
      <c r="M401" s="184">
        <v>9.1999999999999998E-3</v>
      </c>
      <c r="N401" s="184">
        <v>9.1999999999999998E-3</v>
      </c>
      <c r="P401" s="119">
        <f t="shared" si="6"/>
        <v>0.15</v>
      </c>
    </row>
    <row r="402" spans="2:16" x14ac:dyDescent="0.25">
      <c r="B402" s="183">
        <v>2270004000</v>
      </c>
      <c r="C402" s="184">
        <v>600</v>
      </c>
      <c r="D402" s="184">
        <v>750</v>
      </c>
      <c r="E402" s="184">
        <v>1</v>
      </c>
      <c r="F402" s="184">
        <v>0.4</v>
      </c>
      <c r="G402" s="184">
        <v>0.22</v>
      </c>
      <c r="H402" s="184">
        <v>0.13</v>
      </c>
      <c r="I402" s="184">
        <v>0.15</v>
      </c>
      <c r="J402" s="184">
        <v>0.15</v>
      </c>
      <c r="K402" s="184">
        <v>0.15</v>
      </c>
      <c r="L402" s="184">
        <v>0.15</v>
      </c>
      <c r="M402" s="184">
        <v>9.1999999999999998E-3</v>
      </c>
      <c r="N402" s="184">
        <v>9.1999999999999998E-3</v>
      </c>
      <c r="P402" s="119">
        <f t="shared" si="6"/>
        <v>0.15</v>
      </c>
    </row>
    <row r="403" spans="2:16" x14ac:dyDescent="0.25">
      <c r="B403" s="183">
        <v>2270004000</v>
      </c>
      <c r="C403" s="184">
        <v>750</v>
      </c>
      <c r="D403" s="184">
        <v>9999</v>
      </c>
      <c r="E403" s="184">
        <v>1</v>
      </c>
      <c r="F403" s="184">
        <v>0.4</v>
      </c>
      <c r="G403" s="184">
        <v>0.19</v>
      </c>
      <c r="H403" s="184">
        <v>0.13</v>
      </c>
      <c r="I403" s="184">
        <v>0.13</v>
      </c>
      <c r="J403" s="184">
        <v>0.13159999999999999</v>
      </c>
      <c r="K403" s="184">
        <v>0.13159999999999999</v>
      </c>
      <c r="L403" s="184">
        <v>0.13159999999999999</v>
      </c>
      <c r="M403" s="184">
        <v>6.9000000000000006E-2</v>
      </c>
      <c r="N403" s="184">
        <v>2.76E-2</v>
      </c>
      <c r="P403" s="119">
        <f t="shared" si="6"/>
        <v>0.1308</v>
      </c>
    </row>
    <row r="404" spans="2:16" x14ac:dyDescent="0.25">
      <c r="B404" s="188">
        <v>2270004036</v>
      </c>
      <c r="C404" s="185">
        <v>0</v>
      </c>
      <c r="D404" s="185">
        <v>11</v>
      </c>
      <c r="E404" s="185">
        <v>1</v>
      </c>
      <c r="F404" s="185">
        <v>1</v>
      </c>
      <c r="G404" s="185">
        <v>0.44740000000000002</v>
      </c>
      <c r="H404" s="185">
        <v>0.5</v>
      </c>
      <c r="I404" s="185">
        <v>0.5</v>
      </c>
      <c r="J404" s="185">
        <v>0.5</v>
      </c>
      <c r="K404" s="185">
        <v>0.28000000000000003</v>
      </c>
      <c r="L404" s="185">
        <v>0.28000000000000003</v>
      </c>
      <c r="M404" s="185">
        <v>0.28000000000000003</v>
      </c>
      <c r="N404" s="185">
        <v>0.28000000000000003</v>
      </c>
      <c r="P404" s="119">
        <f t="shared" si="6"/>
        <v>0.39</v>
      </c>
    </row>
    <row r="405" spans="2:16" x14ac:dyDescent="0.25">
      <c r="B405" s="188">
        <v>2270004036</v>
      </c>
      <c r="C405" s="185">
        <v>11</v>
      </c>
      <c r="D405" s="185">
        <v>16</v>
      </c>
      <c r="E405" s="185">
        <v>0.9</v>
      </c>
      <c r="F405" s="185">
        <v>0.9</v>
      </c>
      <c r="G405" s="185">
        <v>0.26650000000000001</v>
      </c>
      <c r="H405" s="185">
        <v>0.26650000000000001</v>
      </c>
      <c r="I405" s="185">
        <v>0.26650000000000001</v>
      </c>
      <c r="J405" s="185">
        <v>0.26650000000000001</v>
      </c>
      <c r="K405" s="185">
        <v>0.28000000000000003</v>
      </c>
      <c r="L405" s="185">
        <v>0.28000000000000003</v>
      </c>
      <c r="M405" s="185">
        <v>0.28000000000000003</v>
      </c>
      <c r="N405" s="185">
        <v>0.28000000000000003</v>
      </c>
      <c r="P405" s="119">
        <f t="shared" si="6"/>
        <v>0.27324999999999999</v>
      </c>
    </row>
    <row r="406" spans="2:16" x14ac:dyDescent="0.25">
      <c r="B406" s="188">
        <v>2270004036</v>
      </c>
      <c r="C406" s="185">
        <v>16</v>
      </c>
      <c r="D406" s="185">
        <v>25</v>
      </c>
      <c r="E406" s="185">
        <v>0.9</v>
      </c>
      <c r="F406" s="185">
        <v>0.9</v>
      </c>
      <c r="G406" s="185">
        <v>0.26650000000000001</v>
      </c>
      <c r="H406" s="185">
        <v>0.26650000000000001</v>
      </c>
      <c r="I406" s="185">
        <v>0.26650000000000001</v>
      </c>
      <c r="J406" s="185">
        <v>0.26650000000000001</v>
      </c>
      <c r="K406" s="185">
        <v>0.28000000000000003</v>
      </c>
      <c r="L406" s="185">
        <v>0.28000000000000003</v>
      </c>
      <c r="M406" s="185">
        <v>0.28000000000000003</v>
      </c>
      <c r="N406" s="185">
        <v>0.28000000000000003</v>
      </c>
      <c r="P406" s="119">
        <f t="shared" si="6"/>
        <v>0.27324999999999999</v>
      </c>
    </row>
    <row r="407" spans="2:16" x14ac:dyDescent="0.25">
      <c r="B407" s="188">
        <v>2270004036</v>
      </c>
      <c r="C407" s="185">
        <v>25</v>
      </c>
      <c r="D407" s="185">
        <v>50</v>
      </c>
      <c r="E407" s="185">
        <v>0.8</v>
      </c>
      <c r="F407" s="185">
        <v>0.8</v>
      </c>
      <c r="G407" s="185">
        <v>0.33889999999999998</v>
      </c>
      <c r="H407" s="185">
        <v>0.33889999999999998</v>
      </c>
      <c r="I407" s="185">
        <v>0.33889999999999998</v>
      </c>
      <c r="J407" s="185">
        <v>0.33889999999999998</v>
      </c>
      <c r="K407" s="185">
        <v>0.2</v>
      </c>
      <c r="L407" s="185">
        <v>0.2</v>
      </c>
      <c r="M407" s="185">
        <v>1.84E-2</v>
      </c>
      <c r="N407" s="185">
        <v>1.84E-2</v>
      </c>
      <c r="P407" s="119">
        <f t="shared" si="6"/>
        <v>0.26944999999999997</v>
      </c>
    </row>
    <row r="408" spans="2:16" x14ac:dyDescent="0.25">
      <c r="B408" s="188">
        <v>2270004036</v>
      </c>
      <c r="C408" s="185">
        <v>50</v>
      </c>
      <c r="D408" s="185">
        <v>75</v>
      </c>
      <c r="E408" s="185"/>
      <c r="F408" s="185">
        <v>0.72199999999999998</v>
      </c>
      <c r="G408" s="185">
        <v>0.47299999999999998</v>
      </c>
      <c r="H408" s="185">
        <v>0.24</v>
      </c>
      <c r="I408" s="185">
        <v>0.24</v>
      </c>
      <c r="J408" s="185">
        <v>0.24</v>
      </c>
      <c r="K408" s="185">
        <v>0.2</v>
      </c>
      <c r="L408" s="185">
        <v>0.2</v>
      </c>
      <c r="M408" s="185">
        <v>1.84E-2</v>
      </c>
      <c r="N408" s="185">
        <v>1.84E-2</v>
      </c>
      <c r="P408" s="119">
        <f t="shared" si="6"/>
        <v>0.22</v>
      </c>
    </row>
    <row r="409" spans="2:16" x14ac:dyDescent="0.25">
      <c r="B409" s="188">
        <v>2270004036</v>
      </c>
      <c r="C409" s="185">
        <v>75</v>
      </c>
      <c r="D409" s="185">
        <v>100</v>
      </c>
      <c r="E409" s="185"/>
      <c r="F409" s="185">
        <v>0.72199999999999998</v>
      </c>
      <c r="G409" s="185">
        <v>0.47299999999999998</v>
      </c>
      <c r="H409" s="185">
        <v>0.24</v>
      </c>
      <c r="I409" s="185">
        <v>0.3</v>
      </c>
      <c r="J409" s="185">
        <v>0.3</v>
      </c>
      <c r="K409" s="185">
        <v>9.1999999999999998E-3</v>
      </c>
      <c r="L409" s="185">
        <v>9.1999999999999998E-3</v>
      </c>
      <c r="M409" s="185">
        <v>9.1999999999999998E-3</v>
      </c>
      <c r="N409" s="185">
        <v>9.1999999999999998E-3</v>
      </c>
      <c r="P409" s="119">
        <f t="shared" si="6"/>
        <v>0.15459999999999999</v>
      </c>
    </row>
    <row r="410" spans="2:16" x14ac:dyDescent="0.25">
      <c r="B410" s="188">
        <v>2270004036</v>
      </c>
      <c r="C410" s="185">
        <v>100</v>
      </c>
      <c r="D410" s="185">
        <v>175</v>
      </c>
      <c r="E410" s="185"/>
      <c r="F410" s="185">
        <v>0.40200000000000002</v>
      </c>
      <c r="G410" s="185">
        <v>0.27789999999999998</v>
      </c>
      <c r="H410" s="185">
        <v>0.18</v>
      </c>
      <c r="I410" s="185">
        <v>0.22</v>
      </c>
      <c r="J410" s="185">
        <v>0.22</v>
      </c>
      <c r="K410" s="185">
        <v>9.1999999999999998E-3</v>
      </c>
      <c r="L410" s="185">
        <v>9.1999999999999998E-3</v>
      </c>
      <c r="M410" s="185">
        <v>9.1999999999999998E-3</v>
      </c>
      <c r="N410" s="185">
        <v>9.1999999999999998E-3</v>
      </c>
      <c r="P410" s="119">
        <f t="shared" si="6"/>
        <v>0.11460000000000001</v>
      </c>
    </row>
    <row r="411" spans="2:16" x14ac:dyDescent="0.25">
      <c r="B411" s="188">
        <v>2270004036</v>
      </c>
      <c r="C411" s="185">
        <v>175</v>
      </c>
      <c r="D411" s="185">
        <v>300</v>
      </c>
      <c r="E411" s="185"/>
      <c r="F411" s="185">
        <v>0.40200000000000002</v>
      </c>
      <c r="G411" s="185">
        <v>0.25209999999999999</v>
      </c>
      <c r="H411" s="185">
        <v>0.13159999999999999</v>
      </c>
      <c r="I411" s="185">
        <v>0.15</v>
      </c>
      <c r="J411" s="185">
        <v>0.15</v>
      </c>
      <c r="K411" s="185">
        <v>9.1999999999999998E-3</v>
      </c>
      <c r="L411" s="185">
        <v>9.1999999999999998E-3</v>
      </c>
      <c r="M411" s="185">
        <v>9.1999999999999998E-3</v>
      </c>
      <c r="N411" s="185">
        <v>9.1999999999999998E-3</v>
      </c>
      <c r="P411" s="119">
        <f t="shared" si="6"/>
        <v>7.9600000000000004E-2</v>
      </c>
    </row>
    <row r="412" spans="2:16" x14ac:dyDescent="0.25">
      <c r="B412" s="188">
        <v>2270004036</v>
      </c>
      <c r="C412" s="185">
        <v>300</v>
      </c>
      <c r="D412" s="185">
        <v>600</v>
      </c>
      <c r="E412" s="185"/>
      <c r="F412" s="185">
        <v>0.40200000000000002</v>
      </c>
      <c r="G412" s="185">
        <v>0.20080000000000001</v>
      </c>
      <c r="H412" s="185">
        <v>0.13159999999999999</v>
      </c>
      <c r="I412" s="185">
        <v>0.15</v>
      </c>
      <c r="J412" s="185">
        <v>0.15</v>
      </c>
      <c r="K412" s="185">
        <v>9.1999999999999998E-3</v>
      </c>
      <c r="L412" s="185">
        <v>9.1999999999999998E-3</v>
      </c>
      <c r="M412" s="185">
        <v>9.1999999999999998E-3</v>
      </c>
      <c r="N412" s="185">
        <v>9.1999999999999998E-3</v>
      </c>
      <c r="P412" s="119">
        <f t="shared" si="6"/>
        <v>7.9600000000000004E-2</v>
      </c>
    </row>
    <row r="413" spans="2:16" x14ac:dyDescent="0.25">
      <c r="B413" s="188">
        <v>2270004036</v>
      </c>
      <c r="C413" s="185">
        <v>600</v>
      </c>
      <c r="D413" s="185">
        <v>750</v>
      </c>
      <c r="E413" s="185"/>
      <c r="F413" s="185">
        <v>0.40200000000000002</v>
      </c>
      <c r="G413" s="185">
        <v>0.22009999999999999</v>
      </c>
      <c r="H413" s="185">
        <v>0.13159999999999999</v>
      </c>
      <c r="I413" s="185">
        <v>0.15</v>
      </c>
      <c r="J413" s="185">
        <v>0.15</v>
      </c>
      <c r="K413" s="185">
        <v>9.1999999999999998E-3</v>
      </c>
      <c r="L413" s="185">
        <v>9.1999999999999998E-3</v>
      </c>
      <c r="M413" s="185">
        <v>9.1999999999999998E-3</v>
      </c>
      <c r="N413" s="185">
        <v>9.1999999999999998E-3</v>
      </c>
      <c r="P413" s="119">
        <f t="shared" si="6"/>
        <v>7.9600000000000004E-2</v>
      </c>
    </row>
    <row r="414" spans="2:16" x14ac:dyDescent="0.25">
      <c r="B414" s="188">
        <v>2270004036</v>
      </c>
      <c r="C414" s="185">
        <v>750</v>
      </c>
      <c r="D414" s="185">
        <v>9999</v>
      </c>
      <c r="E414" s="185"/>
      <c r="F414" s="185">
        <v>0.40200000000000002</v>
      </c>
      <c r="G414" s="185">
        <v>0.19339999999999999</v>
      </c>
      <c r="H414" s="185">
        <v>0.13159999999999999</v>
      </c>
      <c r="I414" s="185">
        <v>0.13159999999999999</v>
      </c>
      <c r="J414" s="185">
        <v>0.13159999999999999</v>
      </c>
      <c r="K414" s="185">
        <v>6.9000000000000006E-2</v>
      </c>
      <c r="L414" s="185">
        <v>6.9000000000000006E-2</v>
      </c>
      <c r="M414" s="185">
        <v>6.9000000000000006E-2</v>
      </c>
      <c r="N414" s="185">
        <v>2.76E-2</v>
      </c>
      <c r="P414" s="119">
        <f t="shared" si="6"/>
        <v>0.1003</v>
      </c>
    </row>
    <row r="415" spans="2:16" x14ac:dyDescent="0.25">
      <c r="B415" s="188">
        <v>2270004066</v>
      </c>
      <c r="C415" s="185">
        <v>0</v>
      </c>
      <c r="D415" s="185">
        <v>11</v>
      </c>
      <c r="E415" s="185">
        <v>1</v>
      </c>
      <c r="F415" s="185">
        <v>1</v>
      </c>
      <c r="G415" s="185">
        <v>0.44740000000000002</v>
      </c>
      <c r="H415" s="185">
        <v>0.5</v>
      </c>
      <c r="I415" s="185">
        <v>0.5</v>
      </c>
      <c r="J415" s="185">
        <v>0.5</v>
      </c>
      <c r="K415" s="185">
        <v>0.28000000000000003</v>
      </c>
      <c r="L415" s="185">
        <v>0.28000000000000003</v>
      </c>
      <c r="M415" s="185">
        <v>0.28000000000000003</v>
      </c>
      <c r="N415" s="185">
        <v>0.28000000000000003</v>
      </c>
      <c r="P415" s="119">
        <f t="shared" si="6"/>
        <v>0.39</v>
      </c>
    </row>
    <row r="416" spans="2:16" x14ac:dyDescent="0.25">
      <c r="B416" s="188">
        <v>2270004066</v>
      </c>
      <c r="C416" s="185">
        <v>11</v>
      </c>
      <c r="D416" s="185">
        <v>16</v>
      </c>
      <c r="E416" s="185">
        <v>0.9</v>
      </c>
      <c r="F416" s="185">
        <v>0.9</v>
      </c>
      <c r="G416" s="185">
        <v>0.26650000000000001</v>
      </c>
      <c r="H416" s="185">
        <v>0.26650000000000001</v>
      </c>
      <c r="I416" s="185">
        <v>0.26650000000000001</v>
      </c>
      <c r="J416" s="185">
        <v>0.26650000000000001</v>
      </c>
      <c r="K416" s="185">
        <v>0.28000000000000003</v>
      </c>
      <c r="L416" s="185">
        <v>0.28000000000000003</v>
      </c>
      <c r="M416" s="185">
        <v>0.28000000000000003</v>
      </c>
      <c r="N416" s="185">
        <v>0.28000000000000003</v>
      </c>
      <c r="P416" s="119">
        <f t="shared" si="6"/>
        <v>0.27324999999999999</v>
      </c>
    </row>
    <row r="417" spans="2:16" x14ac:dyDescent="0.25">
      <c r="B417" s="188">
        <v>2270004066</v>
      </c>
      <c r="C417" s="185">
        <v>16</v>
      </c>
      <c r="D417" s="185">
        <v>25</v>
      </c>
      <c r="E417" s="185">
        <v>0.9</v>
      </c>
      <c r="F417" s="185">
        <v>0.9</v>
      </c>
      <c r="G417" s="185">
        <v>0.26650000000000001</v>
      </c>
      <c r="H417" s="185">
        <v>0.26650000000000001</v>
      </c>
      <c r="I417" s="185">
        <v>0.26650000000000001</v>
      </c>
      <c r="J417" s="185">
        <v>0.26650000000000001</v>
      </c>
      <c r="K417" s="185">
        <v>0.28000000000000003</v>
      </c>
      <c r="L417" s="185">
        <v>0.28000000000000003</v>
      </c>
      <c r="M417" s="185">
        <v>0.28000000000000003</v>
      </c>
      <c r="N417" s="185">
        <v>0.28000000000000003</v>
      </c>
      <c r="P417" s="119">
        <f t="shared" si="6"/>
        <v>0.27324999999999999</v>
      </c>
    </row>
    <row r="418" spans="2:16" x14ac:dyDescent="0.25">
      <c r="B418" s="188">
        <v>2270004066</v>
      </c>
      <c r="C418" s="185">
        <v>25</v>
      </c>
      <c r="D418" s="185">
        <v>50</v>
      </c>
      <c r="E418" s="185">
        <v>0.8</v>
      </c>
      <c r="F418" s="185">
        <v>0.8</v>
      </c>
      <c r="G418" s="185">
        <v>0.33889999999999998</v>
      </c>
      <c r="H418" s="185">
        <v>0.33889999999999998</v>
      </c>
      <c r="I418" s="185">
        <v>0.33889999999999998</v>
      </c>
      <c r="J418" s="185">
        <v>0.33889999999999998</v>
      </c>
      <c r="K418" s="185">
        <v>0.2</v>
      </c>
      <c r="L418" s="185">
        <v>0.2</v>
      </c>
      <c r="M418" s="185">
        <v>1.84E-2</v>
      </c>
      <c r="N418" s="185">
        <v>1.84E-2</v>
      </c>
      <c r="P418" s="119">
        <f t="shared" si="6"/>
        <v>0.26944999999999997</v>
      </c>
    </row>
    <row r="419" spans="2:16" x14ac:dyDescent="0.25">
      <c r="B419" s="188">
        <v>2270004066</v>
      </c>
      <c r="C419" s="185">
        <v>50</v>
      </c>
      <c r="D419" s="185">
        <v>75</v>
      </c>
      <c r="E419" s="185"/>
      <c r="F419" s="185">
        <v>0.72199999999999998</v>
      </c>
      <c r="G419" s="185">
        <v>0.47299999999999998</v>
      </c>
      <c r="H419" s="185">
        <v>0.24</v>
      </c>
      <c r="I419" s="185">
        <v>0.24</v>
      </c>
      <c r="J419" s="185">
        <v>0.24</v>
      </c>
      <c r="K419" s="185">
        <v>0.2</v>
      </c>
      <c r="L419" s="185">
        <v>0.2</v>
      </c>
      <c r="M419" s="185">
        <v>1.84E-2</v>
      </c>
      <c r="N419" s="185">
        <v>1.84E-2</v>
      </c>
      <c r="P419" s="119">
        <f t="shared" si="6"/>
        <v>0.22</v>
      </c>
    </row>
    <row r="420" spans="2:16" x14ac:dyDescent="0.25">
      <c r="B420" s="188">
        <v>2270004066</v>
      </c>
      <c r="C420" s="185">
        <v>75</v>
      </c>
      <c r="D420" s="185">
        <v>100</v>
      </c>
      <c r="E420" s="185"/>
      <c r="F420" s="185">
        <v>0.72199999999999998</v>
      </c>
      <c r="G420" s="185">
        <v>0.47299999999999998</v>
      </c>
      <c r="H420" s="185">
        <v>0.24</v>
      </c>
      <c r="I420" s="185">
        <v>0.3</v>
      </c>
      <c r="J420" s="185">
        <v>0.3</v>
      </c>
      <c r="K420" s="185">
        <v>9.1999999999999998E-3</v>
      </c>
      <c r="L420" s="185">
        <v>9.1999999999999998E-3</v>
      </c>
      <c r="M420" s="185">
        <v>9.1999999999999998E-3</v>
      </c>
      <c r="N420" s="185">
        <v>9.1999999999999998E-3</v>
      </c>
      <c r="P420" s="119">
        <f t="shared" si="6"/>
        <v>0.15459999999999999</v>
      </c>
    </row>
    <row r="421" spans="2:16" x14ac:dyDescent="0.25">
      <c r="B421" s="188">
        <v>2270004066</v>
      </c>
      <c r="C421" s="185">
        <v>100</v>
      </c>
      <c r="D421" s="185">
        <v>175</v>
      </c>
      <c r="E421" s="185"/>
      <c r="F421" s="185">
        <v>0.40200000000000002</v>
      </c>
      <c r="G421" s="185">
        <v>0.27789999999999998</v>
      </c>
      <c r="H421" s="185">
        <v>0.18</v>
      </c>
      <c r="I421" s="185">
        <v>0.22</v>
      </c>
      <c r="J421" s="185">
        <v>0.22</v>
      </c>
      <c r="K421" s="185">
        <v>9.1999999999999998E-3</v>
      </c>
      <c r="L421" s="185">
        <v>9.1999999999999998E-3</v>
      </c>
      <c r="M421" s="185">
        <v>9.1999999999999998E-3</v>
      </c>
      <c r="N421" s="185">
        <v>9.1999999999999998E-3</v>
      </c>
      <c r="P421" s="119">
        <f t="shared" si="6"/>
        <v>0.11460000000000001</v>
      </c>
    </row>
    <row r="422" spans="2:16" x14ac:dyDescent="0.25">
      <c r="B422" s="188">
        <v>2270004066</v>
      </c>
      <c r="C422" s="185">
        <v>175</v>
      </c>
      <c r="D422" s="185">
        <v>300</v>
      </c>
      <c r="E422" s="185"/>
      <c r="F422" s="185">
        <v>0.40200000000000002</v>
      </c>
      <c r="G422" s="185">
        <v>0.25209999999999999</v>
      </c>
      <c r="H422" s="185">
        <v>0.13159999999999999</v>
      </c>
      <c r="I422" s="185">
        <v>0.15</v>
      </c>
      <c r="J422" s="185">
        <v>0.15</v>
      </c>
      <c r="K422" s="185">
        <v>9.1999999999999998E-3</v>
      </c>
      <c r="L422" s="185">
        <v>9.1999999999999998E-3</v>
      </c>
      <c r="M422" s="185">
        <v>9.1999999999999998E-3</v>
      </c>
      <c r="N422" s="185">
        <v>9.1999999999999998E-3</v>
      </c>
      <c r="P422" s="119">
        <f t="shared" si="6"/>
        <v>7.9600000000000004E-2</v>
      </c>
    </row>
    <row r="423" spans="2:16" x14ac:dyDescent="0.25">
      <c r="B423" s="188">
        <v>2270004066</v>
      </c>
      <c r="C423" s="185">
        <v>300</v>
      </c>
      <c r="D423" s="185">
        <v>600</v>
      </c>
      <c r="E423" s="185"/>
      <c r="F423" s="185">
        <v>0.40200000000000002</v>
      </c>
      <c r="G423" s="185">
        <v>0.20080000000000001</v>
      </c>
      <c r="H423" s="185">
        <v>0.13159999999999999</v>
      </c>
      <c r="I423" s="185">
        <v>0.15</v>
      </c>
      <c r="J423" s="185">
        <v>0.15</v>
      </c>
      <c r="K423" s="185">
        <v>9.1999999999999998E-3</v>
      </c>
      <c r="L423" s="185">
        <v>9.1999999999999998E-3</v>
      </c>
      <c r="M423" s="185">
        <v>9.1999999999999998E-3</v>
      </c>
      <c r="N423" s="185">
        <v>9.1999999999999998E-3</v>
      </c>
      <c r="P423" s="119">
        <f t="shared" si="6"/>
        <v>7.9600000000000004E-2</v>
      </c>
    </row>
    <row r="424" spans="2:16" x14ac:dyDescent="0.25">
      <c r="B424" s="188">
        <v>2270004066</v>
      </c>
      <c r="C424" s="185">
        <v>600</v>
      </c>
      <c r="D424" s="185">
        <v>750</v>
      </c>
      <c r="E424" s="185"/>
      <c r="F424" s="185">
        <v>0.40200000000000002</v>
      </c>
      <c r="G424" s="185">
        <v>0.22009999999999999</v>
      </c>
      <c r="H424" s="185">
        <v>0.13159999999999999</v>
      </c>
      <c r="I424" s="185">
        <v>0.15</v>
      </c>
      <c r="J424" s="185">
        <v>0.15</v>
      </c>
      <c r="K424" s="185">
        <v>9.1999999999999998E-3</v>
      </c>
      <c r="L424" s="185">
        <v>9.1999999999999998E-3</v>
      </c>
      <c r="M424" s="185">
        <v>9.1999999999999998E-3</v>
      </c>
      <c r="N424" s="185">
        <v>9.1999999999999998E-3</v>
      </c>
      <c r="P424" s="119">
        <f t="shared" si="6"/>
        <v>7.9600000000000004E-2</v>
      </c>
    </row>
    <row r="425" spans="2:16" x14ac:dyDescent="0.25">
      <c r="B425" s="188">
        <v>2270004066</v>
      </c>
      <c r="C425" s="185">
        <v>750</v>
      </c>
      <c r="D425" s="185">
        <v>9999</v>
      </c>
      <c r="E425" s="185"/>
      <c r="F425" s="185">
        <v>0.40200000000000002</v>
      </c>
      <c r="G425" s="185">
        <v>0.19339999999999999</v>
      </c>
      <c r="H425" s="185">
        <v>0.13159999999999999</v>
      </c>
      <c r="I425" s="185">
        <v>0.13159999999999999</v>
      </c>
      <c r="J425" s="185">
        <v>0.13159999999999999</v>
      </c>
      <c r="K425" s="185">
        <v>6.9000000000000006E-2</v>
      </c>
      <c r="L425" s="185">
        <v>6.9000000000000006E-2</v>
      </c>
      <c r="M425" s="185">
        <v>6.9000000000000006E-2</v>
      </c>
      <c r="N425" s="185">
        <v>2.76E-2</v>
      </c>
      <c r="P425" s="119">
        <f t="shared" si="6"/>
        <v>0.1003</v>
      </c>
    </row>
    <row r="426" spans="2:16" x14ac:dyDescent="0.25">
      <c r="B426" s="183">
        <v>2270005010</v>
      </c>
      <c r="C426" s="184">
        <v>0</v>
      </c>
      <c r="D426" s="184">
        <v>11</v>
      </c>
      <c r="E426" s="184">
        <v>1.23</v>
      </c>
      <c r="F426" s="184">
        <v>1.23</v>
      </c>
      <c r="G426" s="184">
        <v>0.55000000000000004</v>
      </c>
      <c r="H426" s="184">
        <v>0.61</v>
      </c>
      <c r="I426" s="184">
        <v>0.61</v>
      </c>
      <c r="J426" s="184">
        <v>0.61380000000000001</v>
      </c>
      <c r="K426" s="184">
        <v>0.27600000000000002</v>
      </c>
      <c r="L426" s="184">
        <v>0.27600000000000002</v>
      </c>
      <c r="M426" s="184">
        <v>9.1999999999999998E-3</v>
      </c>
      <c r="N426" s="184">
        <v>9.1999999999999998E-3</v>
      </c>
      <c r="P426" s="119">
        <f t="shared" si="6"/>
        <v>0.443</v>
      </c>
    </row>
    <row r="427" spans="2:16" x14ac:dyDescent="0.25">
      <c r="B427" s="183">
        <v>2270005010</v>
      </c>
      <c r="C427" s="184">
        <v>11</v>
      </c>
      <c r="D427" s="184">
        <v>16</v>
      </c>
      <c r="E427" s="184">
        <v>1.1000000000000001</v>
      </c>
      <c r="F427" s="184">
        <v>1.1000000000000001</v>
      </c>
      <c r="G427" s="184">
        <v>0.33</v>
      </c>
      <c r="H427" s="184">
        <v>0.33</v>
      </c>
      <c r="I427" s="184">
        <v>0.33</v>
      </c>
      <c r="J427" s="184">
        <v>0.3271</v>
      </c>
      <c r="K427" s="184">
        <v>0.27600000000000002</v>
      </c>
      <c r="L427" s="184">
        <v>0.27600000000000002</v>
      </c>
      <c r="M427" s="184">
        <v>9.1999999999999998E-3</v>
      </c>
      <c r="N427" s="184">
        <v>9.1999999999999998E-3</v>
      </c>
      <c r="P427" s="119">
        <f t="shared" si="6"/>
        <v>0.30300000000000005</v>
      </c>
    </row>
    <row r="428" spans="2:16" x14ac:dyDescent="0.25">
      <c r="B428" s="183">
        <v>2270005010</v>
      </c>
      <c r="C428" s="184">
        <v>16</v>
      </c>
      <c r="D428" s="184">
        <v>25</v>
      </c>
      <c r="E428" s="184">
        <v>1.1000000000000001</v>
      </c>
      <c r="F428" s="184">
        <v>1.1000000000000001</v>
      </c>
      <c r="G428" s="184">
        <v>0.33</v>
      </c>
      <c r="H428" s="184">
        <v>0.33</v>
      </c>
      <c r="I428" s="184">
        <v>0.33</v>
      </c>
      <c r="J428" s="184">
        <v>0.3271</v>
      </c>
      <c r="K428" s="184">
        <v>0.27600000000000002</v>
      </c>
      <c r="L428" s="184">
        <v>0.27600000000000002</v>
      </c>
      <c r="M428" s="184">
        <v>9.1999999999999998E-3</v>
      </c>
      <c r="N428" s="184">
        <v>9.1999999999999998E-3</v>
      </c>
      <c r="P428" s="119">
        <f t="shared" si="6"/>
        <v>0.30300000000000005</v>
      </c>
    </row>
    <row r="429" spans="2:16" x14ac:dyDescent="0.25">
      <c r="B429" s="183">
        <v>2270005010</v>
      </c>
      <c r="C429" s="184">
        <v>25</v>
      </c>
      <c r="D429" s="184">
        <v>50</v>
      </c>
      <c r="E429" s="184">
        <v>0.98</v>
      </c>
      <c r="F429" s="184">
        <v>0.98</v>
      </c>
      <c r="G429" s="184">
        <v>0.42</v>
      </c>
      <c r="H429" s="184">
        <v>0.42</v>
      </c>
      <c r="I429" s="184">
        <v>0.42</v>
      </c>
      <c r="J429" s="184">
        <v>0.41599999999999998</v>
      </c>
      <c r="K429" s="184">
        <v>0.2024</v>
      </c>
      <c r="L429" s="184">
        <v>0.2024</v>
      </c>
      <c r="M429" s="184">
        <v>1.84E-2</v>
      </c>
      <c r="N429" s="184">
        <v>9.1999999999999998E-3</v>
      </c>
      <c r="P429" s="119">
        <f t="shared" si="6"/>
        <v>0.31119999999999998</v>
      </c>
    </row>
    <row r="430" spans="2:16" x14ac:dyDescent="0.25">
      <c r="B430" s="183">
        <v>2270005010</v>
      </c>
      <c r="C430" s="184">
        <v>50</v>
      </c>
      <c r="D430" s="184">
        <v>75</v>
      </c>
      <c r="E430" s="184">
        <v>1.58</v>
      </c>
      <c r="F430" s="184">
        <v>0.89</v>
      </c>
      <c r="G430" s="184">
        <v>0.57999999999999996</v>
      </c>
      <c r="H430" s="184">
        <v>0.28999999999999998</v>
      </c>
      <c r="I430" s="184">
        <v>0.44</v>
      </c>
      <c r="J430" s="184">
        <v>0.44190000000000002</v>
      </c>
      <c r="K430" s="184">
        <v>0.2024</v>
      </c>
      <c r="L430" s="184">
        <v>0.2024</v>
      </c>
      <c r="M430" s="184">
        <v>1.84E-2</v>
      </c>
      <c r="N430" s="184">
        <v>9.1999999999999998E-3</v>
      </c>
      <c r="P430" s="119">
        <f t="shared" si="6"/>
        <v>0.32119999999999999</v>
      </c>
    </row>
    <row r="431" spans="2:16" x14ac:dyDescent="0.25">
      <c r="B431" s="183">
        <v>2270005010</v>
      </c>
      <c r="C431" s="184">
        <v>75</v>
      </c>
      <c r="D431" s="184">
        <v>100</v>
      </c>
      <c r="E431" s="184">
        <v>1.58</v>
      </c>
      <c r="F431" s="184">
        <v>0.89</v>
      </c>
      <c r="G431" s="184">
        <v>0.57999999999999996</v>
      </c>
      <c r="H431" s="184">
        <v>0.28999999999999998</v>
      </c>
      <c r="I431" s="184">
        <v>0.44</v>
      </c>
      <c r="J431" s="184">
        <v>0.44190000000000002</v>
      </c>
      <c r="K431" s="184">
        <v>0.2024</v>
      </c>
      <c r="L431" s="184">
        <v>0.2024</v>
      </c>
      <c r="M431" s="184">
        <v>9.1999999999999998E-3</v>
      </c>
      <c r="N431" s="184">
        <v>9.1999999999999998E-3</v>
      </c>
      <c r="P431" s="119">
        <f t="shared" si="6"/>
        <v>0.32119999999999999</v>
      </c>
    </row>
    <row r="432" spans="2:16" x14ac:dyDescent="0.25">
      <c r="B432" s="183">
        <v>2270005010</v>
      </c>
      <c r="C432" s="184">
        <v>100</v>
      </c>
      <c r="D432" s="184">
        <v>175</v>
      </c>
      <c r="E432" s="184">
        <v>1.58</v>
      </c>
      <c r="F432" s="184">
        <v>0.49</v>
      </c>
      <c r="G432" s="184">
        <v>0.34</v>
      </c>
      <c r="H432" s="184">
        <v>0.22</v>
      </c>
      <c r="I432" s="184">
        <v>0.32</v>
      </c>
      <c r="J432" s="184">
        <v>0.3241</v>
      </c>
      <c r="K432" s="184">
        <v>0.3241</v>
      </c>
      <c r="L432" s="184">
        <v>0.22</v>
      </c>
      <c r="M432" s="184">
        <v>9.1999999999999998E-3</v>
      </c>
      <c r="N432" s="184">
        <v>9.1999999999999998E-3</v>
      </c>
      <c r="P432" s="119">
        <f t="shared" si="6"/>
        <v>0.32205</v>
      </c>
    </row>
    <row r="433" spans="2:16" x14ac:dyDescent="0.25">
      <c r="B433" s="183">
        <v>2270005010</v>
      </c>
      <c r="C433" s="184">
        <v>175</v>
      </c>
      <c r="D433" s="184">
        <v>300</v>
      </c>
      <c r="E433" s="184">
        <v>1.58</v>
      </c>
      <c r="F433" s="184">
        <v>0.49</v>
      </c>
      <c r="G433" s="184">
        <v>0.31</v>
      </c>
      <c r="H433" s="184">
        <v>0.16</v>
      </c>
      <c r="I433" s="184">
        <v>0.22</v>
      </c>
      <c r="J433" s="184">
        <v>0.221</v>
      </c>
      <c r="K433" s="184">
        <v>0.221</v>
      </c>
      <c r="L433" s="184">
        <v>0.15</v>
      </c>
      <c r="M433" s="184">
        <v>9.1999999999999998E-3</v>
      </c>
      <c r="N433" s="184">
        <v>9.1999999999999998E-3</v>
      </c>
      <c r="P433" s="119">
        <f t="shared" si="6"/>
        <v>0.2205</v>
      </c>
    </row>
    <row r="434" spans="2:16" x14ac:dyDescent="0.25">
      <c r="B434" s="183">
        <v>2270005010</v>
      </c>
      <c r="C434" s="184">
        <v>300</v>
      </c>
      <c r="D434" s="184">
        <v>600</v>
      </c>
      <c r="E434" s="184">
        <v>1.58</v>
      </c>
      <c r="F434" s="184">
        <v>0.49</v>
      </c>
      <c r="G434" s="184">
        <v>0.25</v>
      </c>
      <c r="H434" s="184">
        <v>0.16</v>
      </c>
      <c r="I434" s="184">
        <v>0.22</v>
      </c>
      <c r="J434" s="184">
        <v>0.221</v>
      </c>
      <c r="K434" s="184">
        <v>0.221</v>
      </c>
      <c r="L434" s="184">
        <v>0.15</v>
      </c>
      <c r="M434" s="184">
        <v>9.1999999999999998E-3</v>
      </c>
      <c r="N434" s="184">
        <v>9.1999999999999998E-3</v>
      </c>
      <c r="P434" s="119">
        <f t="shared" si="6"/>
        <v>0.2205</v>
      </c>
    </row>
    <row r="435" spans="2:16" x14ac:dyDescent="0.25">
      <c r="B435" s="183">
        <v>2270005010</v>
      </c>
      <c r="C435" s="184">
        <v>600</v>
      </c>
      <c r="D435" s="184">
        <v>750</v>
      </c>
      <c r="E435" s="184">
        <v>1.58</v>
      </c>
      <c r="F435" s="184">
        <v>0.49</v>
      </c>
      <c r="G435" s="184">
        <v>0.27</v>
      </c>
      <c r="H435" s="184">
        <v>0.16</v>
      </c>
      <c r="I435" s="184">
        <v>0.22</v>
      </c>
      <c r="J435" s="184">
        <v>0.221</v>
      </c>
      <c r="K435" s="184">
        <v>0.221</v>
      </c>
      <c r="L435" s="184">
        <v>0.15</v>
      </c>
      <c r="M435" s="184">
        <v>9.1999999999999998E-3</v>
      </c>
      <c r="N435" s="184">
        <v>9.1999999999999998E-3</v>
      </c>
      <c r="P435" s="119">
        <f t="shared" si="6"/>
        <v>0.2205</v>
      </c>
    </row>
    <row r="436" spans="2:16" x14ac:dyDescent="0.25">
      <c r="B436" s="183">
        <v>2270005010</v>
      </c>
      <c r="C436" s="184">
        <v>750</v>
      </c>
      <c r="D436" s="184">
        <v>9999</v>
      </c>
      <c r="E436" s="184">
        <v>1.58</v>
      </c>
      <c r="F436" s="184">
        <v>0.49</v>
      </c>
      <c r="G436" s="184">
        <v>0.24</v>
      </c>
      <c r="H436" s="184">
        <v>0.16</v>
      </c>
      <c r="I436" s="184">
        <v>0.16</v>
      </c>
      <c r="J436" s="184">
        <v>0.1615</v>
      </c>
      <c r="K436" s="184">
        <v>0.1615</v>
      </c>
      <c r="L436" s="184">
        <v>0.13159999999999999</v>
      </c>
      <c r="M436" s="184">
        <v>6.9000000000000006E-2</v>
      </c>
      <c r="N436" s="184">
        <v>2.76E-2</v>
      </c>
      <c r="P436" s="119">
        <f t="shared" si="6"/>
        <v>0.16075</v>
      </c>
    </row>
    <row r="437" spans="2:16" x14ac:dyDescent="0.25">
      <c r="B437" s="183">
        <v>2270005015</v>
      </c>
      <c r="C437" s="184">
        <v>0</v>
      </c>
      <c r="D437" s="184">
        <v>11</v>
      </c>
      <c r="E437" s="184">
        <v>1.23</v>
      </c>
      <c r="F437" s="184">
        <v>1.23</v>
      </c>
      <c r="G437" s="184">
        <v>0.55000000000000004</v>
      </c>
      <c r="H437" s="184">
        <v>0.61</v>
      </c>
      <c r="I437" s="184">
        <v>0.61</v>
      </c>
      <c r="J437" s="184">
        <v>0.61380000000000001</v>
      </c>
      <c r="K437" s="184">
        <v>0.27600000000000002</v>
      </c>
      <c r="L437" s="184">
        <v>0.27600000000000002</v>
      </c>
      <c r="M437" s="184">
        <v>9.1999999999999998E-3</v>
      </c>
      <c r="N437" s="184">
        <v>9.1999999999999998E-3</v>
      </c>
      <c r="P437" s="119">
        <f t="shared" si="6"/>
        <v>0.443</v>
      </c>
    </row>
    <row r="438" spans="2:16" x14ac:dyDescent="0.25">
      <c r="B438" s="183">
        <v>2270005015</v>
      </c>
      <c r="C438" s="184">
        <v>11</v>
      </c>
      <c r="D438" s="184">
        <v>16</v>
      </c>
      <c r="E438" s="184">
        <v>1.1000000000000001</v>
      </c>
      <c r="F438" s="184">
        <v>1.1000000000000001</v>
      </c>
      <c r="G438" s="184">
        <v>0.33</v>
      </c>
      <c r="H438" s="184">
        <v>0.33</v>
      </c>
      <c r="I438" s="184">
        <v>0.33</v>
      </c>
      <c r="J438" s="184">
        <v>0.3271</v>
      </c>
      <c r="K438" s="184">
        <v>0.27600000000000002</v>
      </c>
      <c r="L438" s="184">
        <v>0.27600000000000002</v>
      </c>
      <c r="M438" s="184">
        <v>9.1999999999999998E-3</v>
      </c>
      <c r="N438" s="184">
        <v>9.1999999999999998E-3</v>
      </c>
      <c r="P438" s="119">
        <f t="shared" si="6"/>
        <v>0.30300000000000005</v>
      </c>
    </row>
    <row r="439" spans="2:16" x14ac:dyDescent="0.25">
      <c r="B439" s="183">
        <v>2270005015</v>
      </c>
      <c r="C439" s="184">
        <v>16</v>
      </c>
      <c r="D439" s="184">
        <v>25</v>
      </c>
      <c r="E439" s="184">
        <v>1.1000000000000001</v>
      </c>
      <c r="F439" s="184">
        <v>1.1000000000000001</v>
      </c>
      <c r="G439" s="184">
        <v>0.33</v>
      </c>
      <c r="H439" s="184">
        <v>0.33</v>
      </c>
      <c r="I439" s="184">
        <v>0.33</v>
      </c>
      <c r="J439" s="184">
        <v>0.3271</v>
      </c>
      <c r="K439" s="184">
        <v>0.27600000000000002</v>
      </c>
      <c r="L439" s="184">
        <v>0.27600000000000002</v>
      </c>
      <c r="M439" s="184">
        <v>9.1999999999999998E-3</v>
      </c>
      <c r="N439" s="184">
        <v>9.1999999999999998E-3</v>
      </c>
      <c r="P439" s="119">
        <f t="shared" si="6"/>
        <v>0.30300000000000005</v>
      </c>
    </row>
    <row r="440" spans="2:16" x14ac:dyDescent="0.25">
      <c r="B440" s="183">
        <v>2270005015</v>
      </c>
      <c r="C440" s="184">
        <v>25</v>
      </c>
      <c r="D440" s="184">
        <v>50</v>
      </c>
      <c r="E440" s="184">
        <v>0.98</v>
      </c>
      <c r="F440" s="184">
        <v>0.98</v>
      </c>
      <c r="G440" s="184">
        <v>0.42</v>
      </c>
      <c r="H440" s="184">
        <v>0.42</v>
      </c>
      <c r="I440" s="184">
        <v>0.42</v>
      </c>
      <c r="J440" s="184">
        <v>0.41599999999999998</v>
      </c>
      <c r="K440" s="184">
        <v>0.2024</v>
      </c>
      <c r="L440" s="184">
        <v>0.2024</v>
      </c>
      <c r="M440" s="184">
        <v>1.84E-2</v>
      </c>
      <c r="N440" s="184">
        <v>9.1999999999999998E-3</v>
      </c>
      <c r="P440" s="119">
        <f t="shared" si="6"/>
        <v>0.31119999999999998</v>
      </c>
    </row>
    <row r="441" spans="2:16" x14ac:dyDescent="0.25">
      <c r="B441" s="183">
        <v>2270005015</v>
      </c>
      <c r="C441" s="184">
        <v>50</v>
      </c>
      <c r="D441" s="184">
        <v>75</v>
      </c>
      <c r="E441" s="184">
        <v>1.58</v>
      </c>
      <c r="F441" s="184">
        <v>0.89</v>
      </c>
      <c r="G441" s="184">
        <v>0.57999999999999996</v>
      </c>
      <c r="H441" s="184">
        <v>0.28999999999999998</v>
      </c>
      <c r="I441" s="184">
        <v>0.44</v>
      </c>
      <c r="J441" s="184">
        <v>0.44190000000000002</v>
      </c>
      <c r="K441" s="184">
        <v>0.2024</v>
      </c>
      <c r="L441" s="184">
        <v>0.2024</v>
      </c>
      <c r="M441" s="184">
        <v>1.84E-2</v>
      </c>
      <c r="N441" s="184">
        <v>9.1999999999999998E-3</v>
      </c>
      <c r="P441" s="119">
        <f t="shared" si="6"/>
        <v>0.32119999999999999</v>
      </c>
    </row>
    <row r="442" spans="2:16" x14ac:dyDescent="0.25">
      <c r="B442" s="183">
        <v>2270005015</v>
      </c>
      <c r="C442" s="184">
        <v>75</v>
      </c>
      <c r="D442" s="184">
        <v>100</v>
      </c>
      <c r="E442" s="184">
        <v>1.58</v>
      </c>
      <c r="F442" s="184">
        <v>0.89</v>
      </c>
      <c r="G442" s="184">
        <v>0.57999999999999996</v>
      </c>
      <c r="H442" s="184">
        <v>0.28999999999999998</v>
      </c>
      <c r="I442" s="184">
        <v>0.44</v>
      </c>
      <c r="J442" s="184">
        <v>0.44190000000000002</v>
      </c>
      <c r="K442" s="184">
        <v>0.2024</v>
      </c>
      <c r="L442" s="184">
        <v>0.2024</v>
      </c>
      <c r="M442" s="184">
        <v>9.1999999999999998E-3</v>
      </c>
      <c r="N442" s="184">
        <v>9.1999999999999998E-3</v>
      </c>
      <c r="P442" s="119">
        <f t="shared" si="6"/>
        <v>0.32119999999999999</v>
      </c>
    </row>
    <row r="443" spans="2:16" x14ac:dyDescent="0.25">
      <c r="B443" s="183">
        <v>2270005015</v>
      </c>
      <c r="C443" s="184">
        <v>100</v>
      </c>
      <c r="D443" s="184">
        <v>175</v>
      </c>
      <c r="E443" s="184">
        <v>1.58</v>
      </c>
      <c r="F443" s="184">
        <v>0.49</v>
      </c>
      <c r="G443" s="184">
        <v>0.34</v>
      </c>
      <c r="H443" s="184">
        <v>0.22</v>
      </c>
      <c r="I443" s="184">
        <v>0.32</v>
      </c>
      <c r="J443" s="184">
        <v>0.3241</v>
      </c>
      <c r="K443" s="184">
        <v>0.3241</v>
      </c>
      <c r="L443" s="184">
        <v>0.22</v>
      </c>
      <c r="M443" s="184">
        <v>9.1999999999999998E-3</v>
      </c>
      <c r="N443" s="184">
        <v>9.1999999999999998E-3</v>
      </c>
      <c r="P443" s="119">
        <f t="shared" si="6"/>
        <v>0.32205</v>
      </c>
    </row>
    <row r="444" spans="2:16" x14ac:dyDescent="0.25">
      <c r="B444" s="183">
        <v>2270005015</v>
      </c>
      <c r="C444" s="184">
        <v>175</v>
      </c>
      <c r="D444" s="184">
        <v>300</v>
      </c>
      <c r="E444" s="184">
        <v>1.58</v>
      </c>
      <c r="F444" s="184">
        <v>0.49</v>
      </c>
      <c r="G444" s="184">
        <v>0.31</v>
      </c>
      <c r="H444" s="184">
        <v>0.16</v>
      </c>
      <c r="I444" s="184">
        <v>0.22</v>
      </c>
      <c r="J444" s="184">
        <v>0.221</v>
      </c>
      <c r="K444" s="184">
        <v>0.221</v>
      </c>
      <c r="L444" s="184">
        <v>0.15</v>
      </c>
      <c r="M444" s="184">
        <v>9.1999999999999998E-3</v>
      </c>
      <c r="N444" s="184">
        <v>9.1999999999999998E-3</v>
      </c>
      <c r="P444" s="119">
        <f t="shared" si="6"/>
        <v>0.2205</v>
      </c>
    </row>
    <row r="445" spans="2:16" x14ac:dyDescent="0.25">
      <c r="B445" s="183">
        <v>2270005015</v>
      </c>
      <c r="C445" s="184">
        <v>300</v>
      </c>
      <c r="D445" s="184">
        <v>600</v>
      </c>
      <c r="E445" s="184">
        <v>1.58</v>
      </c>
      <c r="F445" s="184">
        <v>0.49</v>
      </c>
      <c r="G445" s="184">
        <v>0.25</v>
      </c>
      <c r="H445" s="184">
        <v>0.16</v>
      </c>
      <c r="I445" s="184">
        <v>0.22</v>
      </c>
      <c r="J445" s="184">
        <v>0.221</v>
      </c>
      <c r="K445" s="184">
        <v>0.221</v>
      </c>
      <c r="L445" s="184">
        <v>0.15</v>
      </c>
      <c r="M445" s="184">
        <v>9.1999999999999998E-3</v>
      </c>
      <c r="N445" s="184">
        <v>9.1999999999999998E-3</v>
      </c>
      <c r="P445" s="119">
        <f t="shared" si="6"/>
        <v>0.2205</v>
      </c>
    </row>
    <row r="446" spans="2:16" x14ac:dyDescent="0.25">
      <c r="B446" s="183">
        <v>2270005015</v>
      </c>
      <c r="C446" s="184">
        <v>600</v>
      </c>
      <c r="D446" s="184">
        <v>750</v>
      </c>
      <c r="E446" s="184">
        <v>1.58</v>
      </c>
      <c r="F446" s="184">
        <v>0.49</v>
      </c>
      <c r="G446" s="184">
        <v>0.27</v>
      </c>
      <c r="H446" s="184">
        <v>0.16</v>
      </c>
      <c r="I446" s="184">
        <v>0.22</v>
      </c>
      <c r="J446" s="184">
        <v>0.221</v>
      </c>
      <c r="K446" s="184">
        <v>0.221</v>
      </c>
      <c r="L446" s="184">
        <v>0.15</v>
      </c>
      <c r="M446" s="184">
        <v>9.1999999999999998E-3</v>
      </c>
      <c r="N446" s="184">
        <v>9.1999999999999998E-3</v>
      </c>
      <c r="P446" s="119">
        <f t="shared" si="6"/>
        <v>0.2205</v>
      </c>
    </row>
    <row r="447" spans="2:16" x14ac:dyDescent="0.25">
      <c r="B447" s="183">
        <v>2270005015</v>
      </c>
      <c r="C447" s="184">
        <v>750</v>
      </c>
      <c r="D447" s="184">
        <v>9999</v>
      </c>
      <c r="E447" s="184">
        <v>1.58</v>
      </c>
      <c r="F447" s="184">
        <v>0.49</v>
      </c>
      <c r="G447" s="184">
        <v>0.24</v>
      </c>
      <c r="H447" s="184">
        <v>0.16</v>
      </c>
      <c r="I447" s="184">
        <v>0.16</v>
      </c>
      <c r="J447" s="184">
        <v>0.1615</v>
      </c>
      <c r="K447" s="184">
        <v>0.1615</v>
      </c>
      <c r="L447" s="184">
        <v>0.13159999999999999</v>
      </c>
      <c r="M447" s="184">
        <v>6.9000000000000006E-2</v>
      </c>
      <c r="N447" s="184">
        <v>2.76E-2</v>
      </c>
      <c r="P447" s="119">
        <f t="shared" si="6"/>
        <v>0.16075</v>
      </c>
    </row>
    <row r="448" spans="2:16" x14ac:dyDescent="0.25">
      <c r="B448" s="183">
        <v>2270005020</v>
      </c>
      <c r="C448" s="184">
        <v>0</v>
      </c>
      <c r="D448" s="184">
        <v>11</v>
      </c>
      <c r="E448" s="184">
        <v>1.23</v>
      </c>
      <c r="F448" s="184">
        <v>1.23</v>
      </c>
      <c r="G448" s="184">
        <v>0.55000000000000004</v>
      </c>
      <c r="H448" s="184">
        <v>0.61</v>
      </c>
      <c r="I448" s="184">
        <v>0.61</v>
      </c>
      <c r="J448" s="184">
        <v>0.61380000000000001</v>
      </c>
      <c r="K448" s="184">
        <v>0.27600000000000002</v>
      </c>
      <c r="L448" s="184">
        <v>0.27600000000000002</v>
      </c>
      <c r="M448" s="184">
        <v>9.1999999999999998E-3</v>
      </c>
      <c r="N448" s="184">
        <v>9.1999999999999998E-3</v>
      </c>
      <c r="P448" s="119">
        <f t="shared" si="6"/>
        <v>0.443</v>
      </c>
    </row>
    <row r="449" spans="2:16" x14ac:dyDescent="0.25">
      <c r="B449" s="183">
        <v>2270005020</v>
      </c>
      <c r="C449" s="184">
        <v>11</v>
      </c>
      <c r="D449" s="184">
        <v>16</v>
      </c>
      <c r="E449" s="184">
        <v>1.1000000000000001</v>
      </c>
      <c r="F449" s="184">
        <v>1.1000000000000001</v>
      </c>
      <c r="G449" s="184">
        <v>0.33</v>
      </c>
      <c r="H449" s="184">
        <v>0.33</v>
      </c>
      <c r="I449" s="184">
        <v>0.33</v>
      </c>
      <c r="J449" s="184">
        <v>0.3271</v>
      </c>
      <c r="K449" s="184">
        <v>0.27600000000000002</v>
      </c>
      <c r="L449" s="184">
        <v>0.27600000000000002</v>
      </c>
      <c r="M449" s="184">
        <v>9.1999999999999998E-3</v>
      </c>
      <c r="N449" s="184">
        <v>9.1999999999999998E-3</v>
      </c>
      <c r="P449" s="119">
        <f t="shared" si="6"/>
        <v>0.30300000000000005</v>
      </c>
    </row>
    <row r="450" spans="2:16" x14ac:dyDescent="0.25">
      <c r="B450" s="183">
        <v>2270005020</v>
      </c>
      <c r="C450" s="184">
        <v>16</v>
      </c>
      <c r="D450" s="184">
        <v>25</v>
      </c>
      <c r="E450" s="184">
        <v>1.1000000000000001</v>
      </c>
      <c r="F450" s="184">
        <v>1.1000000000000001</v>
      </c>
      <c r="G450" s="184">
        <v>0.33</v>
      </c>
      <c r="H450" s="184">
        <v>0.33</v>
      </c>
      <c r="I450" s="184">
        <v>0.33</v>
      </c>
      <c r="J450" s="184">
        <v>0.3271</v>
      </c>
      <c r="K450" s="184">
        <v>0.27600000000000002</v>
      </c>
      <c r="L450" s="184">
        <v>0.27600000000000002</v>
      </c>
      <c r="M450" s="184">
        <v>9.1999999999999998E-3</v>
      </c>
      <c r="N450" s="184">
        <v>9.1999999999999998E-3</v>
      </c>
      <c r="P450" s="119">
        <f t="shared" si="6"/>
        <v>0.30300000000000005</v>
      </c>
    </row>
    <row r="451" spans="2:16" x14ac:dyDescent="0.25">
      <c r="B451" s="183">
        <v>2270005020</v>
      </c>
      <c r="C451" s="184">
        <v>25</v>
      </c>
      <c r="D451" s="184">
        <v>50</v>
      </c>
      <c r="E451" s="184">
        <v>0.98</v>
      </c>
      <c r="F451" s="184">
        <v>0.98</v>
      </c>
      <c r="G451" s="184">
        <v>0.42</v>
      </c>
      <c r="H451" s="184">
        <v>0.42</v>
      </c>
      <c r="I451" s="184">
        <v>0.42</v>
      </c>
      <c r="J451" s="184">
        <v>0.41599999999999998</v>
      </c>
      <c r="K451" s="184">
        <v>0.2024</v>
      </c>
      <c r="L451" s="184">
        <v>0.2024</v>
      </c>
      <c r="M451" s="184">
        <v>1.84E-2</v>
      </c>
      <c r="N451" s="184">
        <v>9.1999999999999998E-3</v>
      </c>
      <c r="P451" s="119">
        <f t="shared" si="6"/>
        <v>0.31119999999999998</v>
      </c>
    </row>
    <row r="452" spans="2:16" x14ac:dyDescent="0.25">
      <c r="B452" s="183">
        <v>2270005020</v>
      </c>
      <c r="C452" s="184">
        <v>50</v>
      </c>
      <c r="D452" s="184">
        <v>75</v>
      </c>
      <c r="E452" s="184">
        <v>1.86</v>
      </c>
      <c r="F452" s="184">
        <v>0.89</v>
      </c>
      <c r="G452" s="184">
        <v>0.57999999999999996</v>
      </c>
      <c r="H452" s="184">
        <v>0.28999999999999998</v>
      </c>
      <c r="I452" s="184">
        <v>0.44</v>
      </c>
      <c r="J452" s="184">
        <v>0.44190000000000002</v>
      </c>
      <c r="K452" s="184">
        <v>0.2024</v>
      </c>
      <c r="L452" s="184">
        <v>0.2024</v>
      </c>
      <c r="M452" s="184">
        <v>1.84E-2</v>
      </c>
      <c r="N452" s="184">
        <v>9.1999999999999998E-3</v>
      </c>
      <c r="P452" s="119">
        <f t="shared" si="6"/>
        <v>0.32119999999999999</v>
      </c>
    </row>
    <row r="453" spans="2:16" x14ac:dyDescent="0.25">
      <c r="B453" s="183">
        <v>2270005020</v>
      </c>
      <c r="C453" s="184">
        <v>75</v>
      </c>
      <c r="D453" s="184">
        <v>100</v>
      </c>
      <c r="E453" s="184">
        <v>1.86</v>
      </c>
      <c r="F453" s="184">
        <v>0.89</v>
      </c>
      <c r="G453" s="184">
        <v>0.57999999999999996</v>
      </c>
      <c r="H453" s="184">
        <v>0.28999999999999998</v>
      </c>
      <c r="I453" s="184">
        <v>0.44</v>
      </c>
      <c r="J453" s="184">
        <v>0.44190000000000002</v>
      </c>
      <c r="K453" s="184">
        <v>0.2024</v>
      </c>
      <c r="L453" s="184">
        <v>0.2024</v>
      </c>
      <c r="M453" s="184">
        <v>9.1999999999999998E-3</v>
      </c>
      <c r="N453" s="184">
        <v>9.1999999999999998E-3</v>
      </c>
      <c r="P453" s="119">
        <f t="shared" si="6"/>
        <v>0.32119999999999999</v>
      </c>
    </row>
    <row r="454" spans="2:16" x14ac:dyDescent="0.25">
      <c r="B454" s="183">
        <v>2270005020</v>
      </c>
      <c r="C454" s="184">
        <v>100</v>
      </c>
      <c r="D454" s="184">
        <v>175</v>
      </c>
      <c r="E454" s="184">
        <v>1.86</v>
      </c>
      <c r="F454" s="184">
        <v>0.49</v>
      </c>
      <c r="G454" s="184">
        <v>0.34</v>
      </c>
      <c r="H454" s="184">
        <v>0.22</v>
      </c>
      <c r="I454" s="184">
        <v>0.32</v>
      </c>
      <c r="J454" s="184">
        <v>0.3241</v>
      </c>
      <c r="K454" s="184">
        <v>0.3241</v>
      </c>
      <c r="L454" s="184">
        <v>0.22</v>
      </c>
      <c r="M454" s="184">
        <v>9.1999999999999998E-3</v>
      </c>
      <c r="N454" s="184">
        <v>9.1999999999999998E-3</v>
      </c>
      <c r="P454" s="119">
        <f t="shared" si="6"/>
        <v>0.32205</v>
      </c>
    </row>
    <row r="455" spans="2:16" x14ac:dyDescent="0.25">
      <c r="B455" s="183">
        <v>2270005020</v>
      </c>
      <c r="C455" s="184">
        <v>175</v>
      </c>
      <c r="D455" s="184">
        <v>300</v>
      </c>
      <c r="E455" s="184">
        <v>1.86</v>
      </c>
      <c r="F455" s="184">
        <v>0.49</v>
      </c>
      <c r="G455" s="184">
        <v>0.31</v>
      </c>
      <c r="H455" s="184">
        <v>0.16</v>
      </c>
      <c r="I455" s="184">
        <v>0.22</v>
      </c>
      <c r="J455" s="184">
        <v>0.221</v>
      </c>
      <c r="K455" s="184">
        <v>0.221</v>
      </c>
      <c r="L455" s="184">
        <v>0.15</v>
      </c>
      <c r="M455" s="184">
        <v>9.1999999999999998E-3</v>
      </c>
      <c r="N455" s="184">
        <v>9.1999999999999998E-3</v>
      </c>
      <c r="P455" s="119">
        <f t="shared" si="6"/>
        <v>0.2205</v>
      </c>
    </row>
    <row r="456" spans="2:16" x14ac:dyDescent="0.25">
      <c r="B456" s="183">
        <v>2270005020</v>
      </c>
      <c r="C456" s="184">
        <v>300</v>
      </c>
      <c r="D456" s="184">
        <v>600</v>
      </c>
      <c r="E456" s="184">
        <v>1.86</v>
      </c>
      <c r="F456" s="184">
        <v>0.49</v>
      </c>
      <c r="G456" s="184">
        <v>0.25</v>
      </c>
      <c r="H456" s="184">
        <v>0.16</v>
      </c>
      <c r="I456" s="184">
        <v>0.22</v>
      </c>
      <c r="J456" s="184">
        <v>0.221</v>
      </c>
      <c r="K456" s="184">
        <v>0.221</v>
      </c>
      <c r="L456" s="184">
        <v>0.15</v>
      </c>
      <c r="M456" s="184">
        <v>9.1999999999999998E-3</v>
      </c>
      <c r="N456" s="184">
        <v>9.1999999999999998E-3</v>
      </c>
      <c r="P456" s="119">
        <f t="shared" si="6"/>
        <v>0.2205</v>
      </c>
    </row>
    <row r="457" spans="2:16" x14ac:dyDescent="0.25">
      <c r="B457" s="183">
        <v>2270005020</v>
      </c>
      <c r="C457" s="184">
        <v>600</v>
      </c>
      <c r="D457" s="184">
        <v>750</v>
      </c>
      <c r="E457" s="184">
        <v>1.86</v>
      </c>
      <c r="F457" s="184">
        <v>0.49</v>
      </c>
      <c r="G457" s="184">
        <v>0.27</v>
      </c>
      <c r="H457" s="184">
        <v>0.16</v>
      </c>
      <c r="I457" s="184">
        <v>0.22</v>
      </c>
      <c r="J457" s="184">
        <v>0.221</v>
      </c>
      <c r="K457" s="184">
        <v>0.221</v>
      </c>
      <c r="L457" s="184">
        <v>0.15</v>
      </c>
      <c r="M457" s="184">
        <v>9.1999999999999998E-3</v>
      </c>
      <c r="N457" s="184">
        <v>9.1999999999999998E-3</v>
      </c>
      <c r="P457" s="119">
        <f t="shared" si="6"/>
        <v>0.2205</v>
      </c>
    </row>
    <row r="458" spans="2:16" x14ac:dyDescent="0.25">
      <c r="B458" s="183">
        <v>2270005020</v>
      </c>
      <c r="C458" s="184">
        <v>750</v>
      </c>
      <c r="D458" s="184">
        <v>9999</v>
      </c>
      <c r="E458" s="184">
        <v>1.86</v>
      </c>
      <c r="F458" s="184">
        <v>0.49</v>
      </c>
      <c r="G458" s="184">
        <v>0.24</v>
      </c>
      <c r="H458" s="184">
        <v>0.16</v>
      </c>
      <c r="I458" s="184">
        <v>0.16</v>
      </c>
      <c r="J458" s="184">
        <v>0.1615</v>
      </c>
      <c r="K458" s="184">
        <v>0.1615</v>
      </c>
      <c r="L458" s="184">
        <v>0.13159999999999999</v>
      </c>
      <c r="M458" s="184">
        <v>6.9000000000000006E-2</v>
      </c>
      <c r="N458" s="184">
        <v>2.76E-2</v>
      </c>
      <c r="P458" s="119">
        <f t="shared" ref="P458:P521" si="7">H458*$G$2+I458*$G$3+K458*$G$4</f>
        <v>0.16075</v>
      </c>
    </row>
    <row r="459" spans="2:16" x14ac:dyDescent="0.25">
      <c r="B459" s="183">
        <v>2270005025</v>
      </c>
      <c r="C459" s="184">
        <v>0</v>
      </c>
      <c r="D459" s="184">
        <v>11</v>
      </c>
      <c r="E459" s="184">
        <v>1.23</v>
      </c>
      <c r="F459" s="184">
        <v>1.23</v>
      </c>
      <c r="G459" s="184">
        <v>0.55000000000000004</v>
      </c>
      <c r="H459" s="184">
        <v>0.61</v>
      </c>
      <c r="I459" s="184">
        <v>0.61</v>
      </c>
      <c r="J459" s="184">
        <v>0.61380000000000001</v>
      </c>
      <c r="K459" s="184">
        <v>0.27600000000000002</v>
      </c>
      <c r="L459" s="184">
        <v>0.27600000000000002</v>
      </c>
      <c r="M459" s="184">
        <v>9.1999999999999998E-3</v>
      </c>
      <c r="N459" s="184">
        <v>9.1999999999999998E-3</v>
      </c>
      <c r="P459" s="119">
        <f t="shared" si="7"/>
        <v>0.443</v>
      </c>
    </row>
    <row r="460" spans="2:16" x14ac:dyDescent="0.25">
      <c r="B460" s="183">
        <v>2270005025</v>
      </c>
      <c r="C460" s="184">
        <v>11</v>
      </c>
      <c r="D460" s="184">
        <v>16</v>
      </c>
      <c r="E460" s="184">
        <v>1.1000000000000001</v>
      </c>
      <c r="F460" s="184">
        <v>1.1000000000000001</v>
      </c>
      <c r="G460" s="184">
        <v>0.33</v>
      </c>
      <c r="H460" s="184">
        <v>0.33</v>
      </c>
      <c r="I460" s="184">
        <v>0.33</v>
      </c>
      <c r="J460" s="184">
        <v>0.3271</v>
      </c>
      <c r="K460" s="184">
        <v>0.27600000000000002</v>
      </c>
      <c r="L460" s="184">
        <v>0.27600000000000002</v>
      </c>
      <c r="M460" s="184">
        <v>9.1999999999999998E-3</v>
      </c>
      <c r="N460" s="184">
        <v>9.1999999999999998E-3</v>
      </c>
      <c r="P460" s="119">
        <f t="shared" si="7"/>
        <v>0.30300000000000005</v>
      </c>
    </row>
    <row r="461" spans="2:16" x14ac:dyDescent="0.25">
      <c r="B461" s="183">
        <v>2270005025</v>
      </c>
      <c r="C461" s="184">
        <v>16</v>
      </c>
      <c r="D461" s="184">
        <v>25</v>
      </c>
      <c r="E461" s="184">
        <v>1.1000000000000001</v>
      </c>
      <c r="F461" s="184">
        <v>1.1000000000000001</v>
      </c>
      <c r="G461" s="184">
        <v>0.33</v>
      </c>
      <c r="H461" s="184">
        <v>0.33</v>
      </c>
      <c r="I461" s="184">
        <v>0.33</v>
      </c>
      <c r="J461" s="184">
        <v>0.3271</v>
      </c>
      <c r="K461" s="184">
        <v>0.27600000000000002</v>
      </c>
      <c r="L461" s="184">
        <v>0.27600000000000002</v>
      </c>
      <c r="M461" s="184">
        <v>9.1999999999999998E-3</v>
      </c>
      <c r="N461" s="184">
        <v>9.1999999999999998E-3</v>
      </c>
      <c r="P461" s="119">
        <f t="shared" si="7"/>
        <v>0.30300000000000005</v>
      </c>
    </row>
    <row r="462" spans="2:16" x14ac:dyDescent="0.25">
      <c r="B462" s="183">
        <v>2270005025</v>
      </c>
      <c r="C462" s="184">
        <v>25</v>
      </c>
      <c r="D462" s="184">
        <v>50</v>
      </c>
      <c r="E462" s="184">
        <v>0.98</v>
      </c>
      <c r="F462" s="184">
        <v>0.98</v>
      </c>
      <c r="G462" s="184">
        <v>0.42</v>
      </c>
      <c r="H462" s="184">
        <v>0.42</v>
      </c>
      <c r="I462" s="184">
        <v>0.42</v>
      </c>
      <c r="J462" s="184">
        <v>0.41599999999999998</v>
      </c>
      <c r="K462" s="184">
        <v>0.2024</v>
      </c>
      <c r="L462" s="184">
        <v>0.2024</v>
      </c>
      <c r="M462" s="184">
        <v>1.84E-2</v>
      </c>
      <c r="N462" s="184">
        <v>9.1999999999999998E-3</v>
      </c>
      <c r="P462" s="119">
        <f t="shared" si="7"/>
        <v>0.31119999999999998</v>
      </c>
    </row>
    <row r="463" spans="2:16" x14ac:dyDescent="0.25">
      <c r="B463" s="183">
        <v>2270005025</v>
      </c>
      <c r="C463" s="184">
        <v>50</v>
      </c>
      <c r="D463" s="184">
        <v>75</v>
      </c>
      <c r="E463" s="184">
        <v>1.85</v>
      </c>
      <c r="F463" s="184">
        <v>0.89</v>
      </c>
      <c r="G463" s="184">
        <v>0.57999999999999996</v>
      </c>
      <c r="H463" s="184">
        <v>0.28999999999999998</v>
      </c>
      <c r="I463" s="184">
        <v>0.44</v>
      </c>
      <c r="J463" s="184">
        <v>0.44190000000000002</v>
      </c>
      <c r="K463" s="184">
        <v>0.2024</v>
      </c>
      <c r="L463" s="184">
        <v>0.2024</v>
      </c>
      <c r="M463" s="184">
        <v>1.84E-2</v>
      </c>
      <c r="N463" s="184">
        <v>9.1999999999999998E-3</v>
      </c>
      <c r="P463" s="119">
        <f t="shared" si="7"/>
        <v>0.32119999999999999</v>
      </c>
    </row>
    <row r="464" spans="2:16" x14ac:dyDescent="0.25">
      <c r="B464" s="183">
        <v>2270005025</v>
      </c>
      <c r="C464" s="184">
        <v>75</v>
      </c>
      <c r="D464" s="184">
        <v>100</v>
      </c>
      <c r="E464" s="184">
        <v>1.85</v>
      </c>
      <c r="F464" s="184">
        <v>0.89</v>
      </c>
      <c r="G464" s="184">
        <v>0.57999999999999996</v>
      </c>
      <c r="H464" s="184">
        <v>0.28999999999999998</v>
      </c>
      <c r="I464" s="184">
        <v>0.44</v>
      </c>
      <c r="J464" s="184">
        <v>0.44190000000000002</v>
      </c>
      <c r="K464" s="184">
        <v>0.2024</v>
      </c>
      <c r="L464" s="184">
        <v>0.2024</v>
      </c>
      <c r="M464" s="184">
        <v>9.1999999999999998E-3</v>
      </c>
      <c r="N464" s="184">
        <v>9.1999999999999998E-3</v>
      </c>
      <c r="P464" s="119">
        <f t="shared" si="7"/>
        <v>0.32119999999999999</v>
      </c>
    </row>
    <row r="465" spans="2:16" x14ac:dyDescent="0.25">
      <c r="B465" s="183">
        <v>2270005025</v>
      </c>
      <c r="C465" s="184">
        <v>100</v>
      </c>
      <c r="D465" s="184">
        <v>175</v>
      </c>
      <c r="E465" s="184">
        <v>1.85</v>
      </c>
      <c r="F465" s="184">
        <v>0.49</v>
      </c>
      <c r="G465" s="184">
        <v>0.34</v>
      </c>
      <c r="H465" s="184">
        <v>0.22</v>
      </c>
      <c r="I465" s="184">
        <v>0.32</v>
      </c>
      <c r="J465" s="184">
        <v>0.3241</v>
      </c>
      <c r="K465" s="184">
        <v>0.3241</v>
      </c>
      <c r="L465" s="184">
        <v>0.22</v>
      </c>
      <c r="M465" s="184">
        <v>9.1999999999999998E-3</v>
      </c>
      <c r="N465" s="184">
        <v>9.1999999999999998E-3</v>
      </c>
      <c r="P465" s="119">
        <f t="shared" si="7"/>
        <v>0.32205</v>
      </c>
    </row>
    <row r="466" spans="2:16" x14ac:dyDescent="0.25">
      <c r="B466" s="183">
        <v>2270005025</v>
      </c>
      <c r="C466" s="184">
        <v>175</v>
      </c>
      <c r="D466" s="184">
        <v>300</v>
      </c>
      <c r="E466" s="184">
        <v>1.85</v>
      </c>
      <c r="F466" s="184">
        <v>0.49</v>
      </c>
      <c r="G466" s="184">
        <v>0.31</v>
      </c>
      <c r="H466" s="184">
        <v>0.16</v>
      </c>
      <c r="I466" s="184">
        <v>0.22</v>
      </c>
      <c r="J466" s="184">
        <v>0.221</v>
      </c>
      <c r="K466" s="184">
        <v>0.221</v>
      </c>
      <c r="L466" s="184">
        <v>0.15</v>
      </c>
      <c r="M466" s="184">
        <v>9.1999999999999998E-3</v>
      </c>
      <c r="N466" s="184">
        <v>9.1999999999999998E-3</v>
      </c>
      <c r="P466" s="119">
        <f t="shared" si="7"/>
        <v>0.2205</v>
      </c>
    </row>
    <row r="467" spans="2:16" x14ac:dyDescent="0.25">
      <c r="B467" s="183">
        <v>2270005025</v>
      </c>
      <c r="C467" s="184">
        <v>300</v>
      </c>
      <c r="D467" s="184">
        <v>600</v>
      </c>
      <c r="E467" s="184">
        <v>1.85</v>
      </c>
      <c r="F467" s="184">
        <v>0.49</v>
      </c>
      <c r="G467" s="184">
        <v>0.25</v>
      </c>
      <c r="H467" s="184">
        <v>0.16</v>
      </c>
      <c r="I467" s="184">
        <v>0.22</v>
      </c>
      <c r="J467" s="184">
        <v>0.221</v>
      </c>
      <c r="K467" s="184">
        <v>0.221</v>
      </c>
      <c r="L467" s="184">
        <v>0.15</v>
      </c>
      <c r="M467" s="184">
        <v>9.1999999999999998E-3</v>
      </c>
      <c r="N467" s="184">
        <v>9.1999999999999998E-3</v>
      </c>
      <c r="P467" s="119">
        <f t="shared" si="7"/>
        <v>0.2205</v>
      </c>
    </row>
    <row r="468" spans="2:16" x14ac:dyDescent="0.25">
      <c r="B468" s="183">
        <v>2270005025</v>
      </c>
      <c r="C468" s="184">
        <v>600</v>
      </c>
      <c r="D468" s="184">
        <v>750</v>
      </c>
      <c r="E468" s="184">
        <v>1.85</v>
      </c>
      <c r="F468" s="184">
        <v>0.49</v>
      </c>
      <c r="G468" s="184">
        <v>0.27</v>
      </c>
      <c r="H468" s="184">
        <v>0.16</v>
      </c>
      <c r="I468" s="184">
        <v>0.22</v>
      </c>
      <c r="J468" s="184">
        <v>0.221</v>
      </c>
      <c r="K468" s="184">
        <v>0.221</v>
      </c>
      <c r="L468" s="184">
        <v>0.15</v>
      </c>
      <c r="M468" s="184">
        <v>9.1999999999999998E-3</v>
      </c>
      <c r="N468" s="184">
        <v>9.1999999999999998E-3</v>
      </c>
      <c r="P468" s="119">
        <f t="shared" si="7"/>
        <v>0.2205</v>
      </c>
    </row>
    <row r="469" spans="2:16" x14ac:dyDescent="0.25">
      <c r="B469" s="183">
        <v>2270005025</v>
      </c>
      <c r="C469" s="184">
        <v>750</v>
      </c>
      <c r="D469" s="184">
        <v>9999</v>
      </c>
      <c r="E469" s="184">
        <v>1.85</v>
      </c>
      <c r="F469" s="184">
        <v>0.49</v>
      </c>
      <c r="G469" s="184">
        <v>0.24</v>
      </c>
      <c r="H469" s="184">
        <v>0.16</v>
      </c>
      <c r="I469" s="184">
        <v>0.16</v>
      </c>
      <c r="J469" s="184">
        <v>0.1615</v>
      </c>
      <c r="K469" s="184">
        <v>0.1615</v>
      </c>
      <c r="L469" s="184">
        <v>0.13159999999999999</v>
      </c>
      <c r="M469" s="184">
        <v>6.9000000000000006E-2</v>
      </c>
      <c r="N469" s="184">
        <v>2.76E-2</v>
      </c>
      <c r="P469" s="119">
        <f t="shared" si="7"/>
        <v>0.16075</v>
      </c>
    </row>
    <row r="470" spans="2:16" x14ac:dyDescent="0.25">
      <c r="B470" s="183">
        <v>2270005030</v>
      </c>
      <c r="C470" s="184">
        <v>0</v>
      </c>
      <c r="D470" s="184">
        <v>11</v>
      </c>
      <c r="E470" s="184">
        <v>1.23</v>
      </c>
      <c r="F470" s="184">
        <v>1.23</v>
      </c>
      <c r="G470" s="184">
        <v>0.55000000000000004</v>
      </c>
      <c r="H470" s="184">
        <v>0.61</v>
      </c>
      <c r="I470" s="184">
        <v>0.61</v>
      </c>
      <c r="J470" s="184">
        <v>0.61380000000000001</v>
      </c>
      <c r="K470" s="184">
        <v>0.27600000000000002</v>
      </c>
      <c r="L470" s="184">
        <v>0.27600000000000002</v>
      </c>
      <c r="M470" s="184">
        <v>9.1999999999999998E-3</v>
      </c>
      <c r="N470" s="184">
        <v>9.1999999999999998E-3</v>
      </c>
      <c r="P470" s="119">
        <f t="shared" si="7"/>
        <v>0.443</v>
      </c>
    </row>
    <row r="471" spans="2:16" x14ac:dyDescent="0.25">
      <c r="B471" s="183">
        <v>2270005030</v>
      </c>
      <c r="C471" s="184">
        <v>11</v>
      </c>
      <c r="D471" s="184">
        <v>16</v>
      </c>
      <c r="E471" s="184">
        <v>1.1000000000000001</v>
      </c>
      <c r="F471" s="184">
        <v>1.1000000000000001</v>
      </c>
      <c r="G471" s="184">
        <v>0.33</v>
      </c>
      <c r="H471" s="184">
        <v>0.33</v>
      </c>
      <c r="I471" s="184">
        <v>0.33</v>
      </c>
      <c r="J471" s="184">
        <v>0.3271</v>
      </c>
      <c r="K471" s="184">
        <v>0.27600000000000002</v>
      </c>
      <c r="L471" s="184">
        <v>0.27600000000000002</v>
      </c>
      <c r="M471" s="184">
        <v>9.1999999999999998E-3</v>
      </c>
      <c r="N471" s="184">
        <v>9.1999999999999998E-3</v>
      </c>
      <c r="P471" s="119">
        <f t="shared" si="7"/>
        <v>0.30300000000000005</v>
      </c>
    </row>
    <row r="472" spans="2:16" x14ac:dyDescent="0.25">
      <c r="B472" s="183">
        <v>2270005030</v>
      </c>
      <c r="C472" s="184">
        <v>16</v>
      </c>
      <c r="D472" s="184">
        <v>25</v>
      </c>
      <c r="E472" s="184">
        <v>1.1000000000000001</v>
      </c>
      <c r="F472" s="184">
        <v>1.1000000000000001</v>
      </c>
      <c r="G472" s="184">
        <v>0.33</v>
      </c>
      <c r="H472" s="184">
        <v>0.33</v>
      </c>
      <c r="I472" s="184">
        <v>0.33</v>
      </c>
      <c r="J472" s="184">
        <v>0.3271</v>
      </c>
      <c r="K472" s="184">
        <v>0.27600000000000002</v>
      </c>
      <c r="L472" s="184">
        <v>0.27600000000000002</v>
      </c>
      <c r="M472" s="184">
        <v>9.1999999999999998E-3</v>
      </c>
      <c r="N472" s="184">
        <v>9.1999999999999998E-3</v>
      </c>
      <c r="P472" s="119">
        <f t="shared" si="7"/>
        <v>0.30300000000000005</v>
      </c>
    </row>
    <row r="473" spans="2:16" x14ac:dyDescent="0.25">
      <c r="B473" s="183">
        <v>2270005030</v>
      </c>
      <c r="C473" s="184">
        <v>25</v>
      </c>
      <c r="D473" s="184">
        <v>50</v>
      </c>
      <c r="E473" s="184">
        <v>0.98</v>
      </c>
      <c r="F473" s="184">
        <v>0.98</v>
      </c>
      <c r="G473" s="184">
        <v>0.42</v>
      </c>
      <c r="H473" s="184">
        <v>0.42</v>
      </c>
      <c r="I473" s="184">
        <v>0.42</v>
      </c>
      <c r="J473" s="184">
        <v>0.41599999999999998</v>
      </c>
      <c r="K473" s="184">
        <v>0.2024</v>
      </c>
      <c r="L473" s="184">
        <v>0.2024</v>
      </c>
      <c r="M473" s="184">
        <v>1.84E-2</v>
      </c>
      <c r="N473" s="184">
        <v>9.1999999999999998E-3</v>
      </c>
      <c r="P473" s="119">
        <f t="shared" si="7"/>
        <v>0.31119999999999998</v>
      </c>
    </row>
    <row r="474" spans="2:16" x14ac:dyDescent="0.25">
      <c r="B474" s="183">
        <v>2270005030</v>
      </c>
      <c r="C474" s="184">
        <v>50</v>
      </c>
      <c r="D474" s="184">
        <v>75</v>
      </c>
      <c r="E474" s="184">
        <v>1.58</v>
      </c>
      <c r="F474" s="184">
        <v>0.89</v>
      </c>
      <c r="G474" s="184">
        <v>0.57999999999999996</v>
      </c>
      <c r="H474" s="184">
        <v>0.28999999999999998</v>
      </c>
      <c r="I474" s="184">
        <v>0.44</v>
      </c>
      <c r="J474" s="184">
        <v>0.44190000000000002</v>
      </c>
      <c r="K474" s="184">
        <v>0.2024</v>
      </c>
      <c r="L474" s="184">
        <v>0.2024</v>
      </c>
      <c r="M474" s="184">
        <v>1.84E-2</v>
      </c>
      <c r="N474" s="184">
        <v>9.1999999999999998E-3</v>
      </c>
      <c r="P474" s="119">
        <f t="shared" si="7"/>
        <v>0.32119999999999999</v>
      </c>
    </row>
    <row r="475" spans="2:16" x14ac:dyDescent="0.25">
      <c r="B475" s="183">
        <v>2270005030</v>
      </c>
      <c r="C475" s="184">
        <v>75</v>
      </c>
      <c r="D475" s="184">
        <v>100</v>
      </c>
      <c r="E475" s="184">
        <v>1.58</v>
      </c>
      <c r="F475" s="184">
        <v>0.89</v>
      </c>
      <c r="G475" s="184">
        <v>0.57999999999999996</v>
      </c>
      <c r="H475" s="184">
        <v>0.28999999999999998</v>
      </c>
      <c r="I475" s="184">
        <v>0.44</v>
      </c>
      <c r="J475" s="184">
        <v>0.44190000000000002</v>
      </c>
      <c r="K475" s="184">
        <v>0.2024</v>
      </c>
      <c r="L475" s="184">
        <v>0.2024</v>
      </c>
      <c r="M475" s="184">
        <v>9.1999999999999998E-3</v>
      </c>
      <c r="N475" s="184">
        <v>9.1999999999999998E-3</v>
      </c>
      <c r="P475" s="119">
        <f t="shared" si="7"/>
        <v>0.32119999999999999</v>
      </c>
    </row>
    <row r="476" spans="2:16" x14ac:dyDescent="0.25">
      <c r="B476" s="183">
        <v>2270005030</v>
      </c>
      <c r="C476" s="184">
        <v>100</v>
      </c>
      <c r="D476" s="184">
        <v>175</v>
      </c>
      <c r="E476" s="184">
        <v>1.58</v>
      </c>
      <c r="F476" s="184">
        <v>0.49</v>
      </c>
      <c r="G476" s="184">
        <v>0.34</v>
      </c>
      <c r="H476" s="184">
        <v>0.22</v>
      </c>
      <c r="I476" s="184">
        <v>0.32</v>
      </c>
      <c r="J476" s="184">
        <v>0.3241</v>
      </c>
      <c r="K476" s="184">
        <v>0.3241</v>
      </c>
      <c r="L476" s="184">
        <v>0.22</v>
      </c>
      <c r="M476" s="184">
        <v>9.1999999999999998E-3</v>
      </c>
      <c r="N476" s="184">
        <v>9.1999999999999998E-3</v>
      </c>
      <c r="P476" s="119">
        <f t="shared" si="7"/>
        <v>0.32205</v>
      </c>
    </row>
    <row r="477" spans="2:16" x14ac:dyDescent="0.25">
      <c r="B477" s="183">
        <v>2270005030</v>
      </c>
      <c r="C477" s="184">
        <v>175</v>
      </c>
      <c r="D477" s="184">
        <v>300</v>
      </c>
      <c r="E477" s="184">
        <v>1.58</v>
      </c>
      <c r="F477" s="184">
        <v>0.49</v>
      </c>
      <c r="G477" s="184">
        <v>0.31</v>
      </c>
      <c r="H477" s="184">
        <v>0.16</v>
      </c>
      <c r="I477" s="184">
        <v>0.22</v>
      </c>
      <c r="J477" s="184">
        <v>0.221</v>
      </c>
      <c r="K477" s="184">
        <v>0.221</v>
      </c>
      <c r="L477" s="184">
        <v>0.15</v>
      </c>
      <c r="M477" s="184">
        <v>9.1999999999999998E-3</v>
      </c>
      <c r="N477" s="184">
        <v>9.1999999999999998E-3</v>
      </c>
      <c r="P477" s="119">
        <f t="shared" si="7"/>
        <v>0.2205</v>
      </c>
    </row>
    <row r="478" spans="2:16" x14ac:dyDescent="0.25">
      <c r="B478" s="183">
        <v>2270005030</v>
      </c>
      <c r="C478" s="184">
        <v>300</v>
      </c>
      <c r="D478" s="184">
        <v>600</v>
      </c>
      <c r="E478" s="184">
        <v>1.58</v>
      </c>
      <c r="F478" s="184">
        <v>0.49</v>
      </c>
      <c r="G478" s="184">
        <v>0.25</v>
      </c>
      <c r="H478" s="184">
        <v>0.16</v>
      </c>
      <c r="I478" s="184">
        <v>0.22</v>
      </c>
      <c r="J478" s="184">
        <v>0.221</v>
      </c>
      <c r="K478" s="184">
        <v>0.221</v>
      </c>
      <c r="L478" s="184">
        <v>0.15</v>
      </c>
      <c r="M478" s="184">
        <v>9.1999999999999998E-3</v>
      </c>
      <c r="N478" s="184">
        <v>9.1999999999999998E-3</v>
      </c>
      <c r="P478" s="119">
        <f t="shared" si="7"/>
        <v>0.2205</v>
      </c>
    </row>
    <row r="479" spans="2:16" x14ac:dyDescent="0.25">
      <c r="B479" s="183">
        <v>2270005030</v>
      </c>
      <c r="C479" s="184">
        <v>600</v>
      </c>
      <c r="D479" s="184">
        <v>750</v>
      </c>
      <c r="E479" s="184">
        <v>1.58</v>
      </c>
      <c r="F479" s="184">
        <v>0.49</v>
      </c>
      <c r="G479" s="184">
        <v>0.27</v>
      </c>
      <c r="H479" s="184">
        <v>0.16</v>
      </c>
      <c r="I479" s="184">
        <v>0.22</v>
      </c>
      <c r="J479" s="184">
        <v>0.221</v>
      </c>
      <c r="K479" s="184">
        <v>0.221</v>
      </c>
      <c r="L479" s="184">
        <v>0.15</v>
      </c>
      <c r="M479" s="184">
        <v>9.1999999999999998E-3</v>
      </c>
      <c r="N479" s="184">
        <v>9.1999999999999998E-3</v>
      </c>
      <c r="P479" s="119">
        <f t="shared" si="7"/>
        <v>0.2205</v>
      </c>
    </row>
    <row r="480" spans="2:16" x14ac:dyDescent="0.25">
      <c r="B480" s="183">
        <v>2270005030</v>
      </c>
      <c r="C480" s="184">
        <v>750</v>
      </c>
      <c r="D480" s="184">
        <v>9999</v>
      </c>
      <c r="E480" s="184">
        <v>1.58</v>
      </c>
      <c r="F480" s="184">
        <v>0.49</v>
      </c>
      <c r="G480" s="184">
        <v>0.24</v>
      </c>
      <c r="H480" s="184">
        <v>0.16</v>
      </c>
      <c r="I480" s="184">
        <v>0.16</v>
      </c>
      <c r="J480" s="184">
        <v>0.1615</v>
      </c>
      <c r="K480" s="184">
        <v>0.1615</v>
      </c>
      <c r="L480" s="184">
        <v>0.13159999999999999</v>
      </c>
      <c r="M480" s="184">
        <v>6.9000000000000006E-2</v>
      </c>
      <c r="N480" s="184">
        <v>2.76E-2</v>
      </c>
      <c r="P480" s="119">
        <f t="shared" si="7"/>
        <v>0.16075</v>
      </c>
    </row>
    <row r="481" spans="2:16" x14ac:dyDescent="0.25">
      <c r="B481" s="183">
        <v>2270005035</v>
      </c>
      <c r="C481" s="184">
        <v>0</v>
      </c>
      <c r="D481" s="184">
        <v>11</v>
      </c>
      <c r="E481" s="184">
        <v>1.23</v>
      </c>
      <c r="F481" s="184">
        <v>1.23</v>
      </c>
      <c r="G481" s="184">
        <v>0.55000000000000004</v>
      </c>
      <c r="H481" s="184">
        <v>0.61</v>
      </c>
      <c r="I481" s="184">
        <v>0.61</v>
      </c>
      <c r="J481" s="184">
        <v>0.61380000000000001</v>
      </c>
      <c r="K481" s="184">
        <v>0.27600000000000002</v>
      </c>
      <c r="L481" s="184">
        <v>0.27600000000000002</v>
      </c>
      <c r="M481" s="184">
        <v>9.1999999999999998E-3</v>
      </c>
      <c r="N481" s="184">
        <v>9.1999999999999998E-3</v>
      </c>
      <c r="P481" s="119">
        <f t="shared" si="7"/>
        <v>0.443</v>
      </c>
    </row>
    <row r="482" spans="2:16" x14ac:dyDescent="0.25">
      <c r="B482" s="183">
        <v>2270005035</v>
      </c>
      <c r="C482" s="184">
        <v>11</v>
      </c>
      <c r="D482" s="184">
        <v>16</v>
      </c>
      <c r="E482" s="184">
        <v>1.1000000000000001</v>
      </c>
      <c r="F482" s="184">
        <v>1.1000000000000001</v>
      </c>
      <c r="G482" s="184">
        <v>0.33</v>
      </c>
      <c r="H482" s="184">
        <v>0.33</v>
      </c>
      <c r="I482" s="184">
        <v>0.33</v>
      </c>
      <c r="J482" s="184">
        <v>0.3271</v>
      </c>
      <c r="K482" s="184">
        <v>0.27600000000000002</v>
      </c>
      <c r="L482" s="184">
        <v>0.27600000000000002</v>
      </c>
      <c r="M482" s="184">
        <v>9.1999999999999998E-3</v>
      </c>
      <c r="N482" s="184">
        <v>9.1999999999999998E-3</v>
      </c>
      <c r="P482" s="119">
        <f t="shared" si="7"/>
        <v>0.30300000000000005</v>
      </c>
    </row>
    <row r="483" spans="2:16" x14ac:dyDescent="0.25">
      <c r="B483" s="183">
        <v>2270005035</v>
      </c>
      <c r="C483" s="184">
        <v>16</v>
      </c>
      <c r="D483" s="184">
        <v>25</v>
      </c>
      <c r="E483" s="184">
        <v>1.1000000000000001</v>
      </c>
      <c r="F483" s="184">
        <v>1.1000000000000001</v>
      </c>
      <c r="G483" s="184">
        <v>0.33</v>
      </c>
      <c r="H483" s="184">
        <v>0.33</v>
      </c>
      <c r="I483" s="184">
        <v>0.33</v>
      </c>
      <c r="J483" s="184">
        <v>0.3271</v>
      </c>
      <c r="K483" s="184">
        <v>0.27600000000000002</v>
      </c>
      <c r="L483" s="184">
        <v>0.27600000000000002</v>
      </c>
      <c r="M483" s="184">
        <v>9.1999999999999998E-3</v>
      </c>
      <c r="N483" s="184">
        <v>9.1999999999999998E-3</v>
      </c>
      <c r="P483" s="119">
        <f t="shared" si="7"/>
        <v>0.30300000000000005</v>
      </c>
    </row>
    <row r="484" spans="2:16" x14ac:dyDescent="0.25">
      <c r="B484" s="183">
        <v>2270005035</v>
      </c>
      <c r="C484" s="184">
        <v>25</v>
      </c>
      <c r="D484" s="184">
        <v>50</v>
      </c>
      <c r="E484" s="184">
        <v>0.98</v>
      </c>
      <c r="F484" s="184">
        <v>0.98</v>
      </c>
      <c r="G484" s="184">
        <v>0.42</v>
      </c>
      <c r="H484" s="184">
        <v>0.42</v>
      </c>
      <c r="I484" s="184">
        <v>0.42</v>
      </c>
      <c r="J484" s="184">
        <v>0.41599999999999998</v>
      </c>
      <c r="K484" s="184">
        <v>0.2024</v>
      </c>
      <c r="L484" s="184">
        <v>0.2024</v>
      </c>
      <c r="M484" s="184">
        <v>1.84E-2</v>
      </c>
      <c r="N484" s="184">
        <v>9.1999999999999998E-3</v>
      </c>
      <c r="P484" s="119">
        <f t="shared" si="7"/>
        <v>0.31119999999999998</v>
      </c>
    </row>
    <row r="485" spans="2:16" x14ac:dyDescent="0.25">
      <c r="B485" s="183">
        <v>2270005035</v>
      </c>
      <c r="C485" s="184">
        <v>50</v>
      </c>
      <c r="D485" s="184">
        <v>75</v>
      </c>
      <c r="E485" s="184">
        <v>1.85</v>
      </c>
      <c r="F485" s="184">
        <v>0.89</v>
      </c>
      <c r="G485" s="184">
        <v>0.57999999999999996</v>
      </c>
      <c r="H485" s="184">
        <v>0.28999999999999998</v>
      </c>
      <c r="I485" s="184">
        <v>0.44</v>
      </c>
      <c r="J485" s="184">
        <v>0.44190000000000002</v>
      </c>
      <c r="K485" s="184">
        <v>0.2024</v>
      </c>
      <c r="L485" s="184">
        <v>0.2024</v>
      </c>
      <c r="M485" s="184">
        <v>1.84E-2</v>
      </c>
      <c r="N485" s="184">
        <v>9.1999999999999998E-3</v>
      </c>
      <c r="P485" s="119">
        <f t="shared" si="7"/>
        <v>0.32119999999999999</v>
      </c>
    </row>
    <row r="486" spans="2:16" x14ac:dyDescent="0.25">
      <c r="B486" s="183">
        <v>2270005035</v>
      </c>
      <c r="C486" s="184">
        <v>75</v>
      </c>
      <c r="D486" s="184">
        <v>100</v>
      </c>
      <c r="E486" s="184">
        <v>1.85</v>
      </c>
      <c r="F486" s="184">
        <v>0.89</v>
      </c>
      <c r="G486" s="184">
        <v>0.57999999999999996</v>
      </c>
      <c r="H486" s="184">
        <v>0.28999999999999998</v>
      </c>
      <c r="I486" s="184">
        <v>0.44</v>
      </c>
      <c r="J486" s="184">
        <v>0.44190000000000002</v>
      </c>
      <c r="K486" s="184">
        <v>0.2024</v>
      </c>
      <c r="L486" s="184">
        <v>0.2024</v>
      </c>
      <c r="M486" s="184">
        <v>9.1999999999999998E-3</v>
      </c>
      <c r="N486" s="184">
        <v>9.1999999999999998E-3</v>
      </c>
      <c r="P486" s="119">
        <f t="shared" si="7"/>
        <v>0.32119999999999999</v>
      </c>
    </row>
    <row r="487" spans="2:16" x14ac:dyDescent="0.25">
      <c r="B487" s="183">
        <v>2270005035</v>
      </c>
      <c r="C487" s="184">
        <v>100</v>
      </c>
      <c r="D487" s="184">
        <v>175</v>
      </c>
      <c r="E487" s="184">
        <v>1.85</v>
      </c>
      <c r="F487" s="184">
        <v>0.49</v>
      </c>
      <c r="G487" s="184">
        <v>0.34</v>
      </c>
      <c r="H487" s="184">
        <v>0.22</v>
      </c>
      <c r="I487" s="184">
        <v>0.32</v>
      </c>
      <c r="J487" s="184">
        <v>0.3241</v>
      </c>
      <c r="K487" s="184">
        <v>0.3241</v>
      </c>
      <c r="L487" s="184">
        <v>0.22</v>
      </c>
      <c r="M487" s="184">
        <v>9.1999999999999998E-3</v>
      </c>
      <c r="N487" s="184">
        <v>9.1999999999999998E-3</v>
      </c>
      <c r="P487" s="119">
        <f t="shared" si="7"/>
        <v>0.32205</v>
      </c>
    </row>
    <row r="488" spans="2:16" x14ac:dyDescent="0.25">
      <c r="B488" s="183">
        <v>2270005035</v>
      </c>
      <c r="C488" s="184">
        <v>175</v>
      </c>
      <c r="D488" s="184">
        <v>300</v>
      </c>
      <c r="E488" s="184">
        <v>1.85</v>
      </c>
      <c r="F488" s="184">
        <v>0.49</v>
      </c>
      <c r="G488" s="184">
        <v>0.31</v>
      </c>
      <c r="H488" s="184">
        <v>0.16</v>
      </c>
      <c r="I488" s="184">
        <v>0.22</v>
      </c>
      <c r="J488" s="184">
        <v>0.221</v>
      </c>
      <c r="K488" s="184">
        <v>0.221</v>
      </c>
      <c r="L488" s="184">
        <v>0.15</v>
      </c>
      <c r="M488" s="184">
        <v>9.1999999999999998E-3</v>
      </c>
      <c r="N488" s="184">
        <v>9.1999999999999998E-3</v>
      </c>
      <c r="P488" s="119">
        <f t="shared" si="7"/>
        <v>0.2205</v>
      </c>
    </row>
    <row r="489" spans="2:16" x14ac:dyDescent="0.25">
      <c r="B489" s="183">
        <v>2270005035</v>
      </c>
      <c r="C489" s="184">
        <v>300</v>
      </c>
      <c r="D489" s="184">
        <v>600</v>
      </c>
      <c r="E489" s="184">
        <v>1.85</v>
      </c>
      <c r="F489" s="184">
        <v>0.49</v>
      </c>
      <c r="G489" s="184">
        <v>0.25</v>
      </c>
      <c r="H489" s="184">
        <v>0.16</v>
      </c>
      <c r="I489" s="184">
        <v>0.22</v>
      </c>
      <c r="J489" s="184">
        <v>0.221</v>
      </c>
      <c r="K489" s="184">
        <v>0.221</v>
      </c>
      <c r="L489" s="184">
        <v>0.15</v>
      </c>
      <c r="M489" s="184">
        <v>9.1999999999999998E-3</v>
      </c>
      <c r="N489" s="184">
        <v>9.1999999999999998E-3</v>
      </c>
      <c r="P489" s="119">
        <f t="shared" si="7"/>
        <v>0.2205</v>
      </c>
    </row>
    <row r="490" spans="2:16" x14ac:dyDescent="0.25">
      <c r="B490" s="183">
        <v>2270005035</v>
      </c>
      <c r="C490" s="184">
        <v>600</v>
      </c>
      <c r="D490" s="184">
        <v>750</v>
      </c>
      <c r="E490" s="184">
        <v>1.85</v>
      </c>
      <c r="F490" s="184">
        <v>0.49</v>
      </c>
      <c r="G490" s="184">
        <v>0.27</v>
      </c>
      <c r="H490" s="184">
        <v>0.16</v>
      </c>
      <c r="I490" s="184">
        <v>0.22</v>
      </c>
      <c r="J490" s="184">
        <v>0.221</v>
      </c>
      <c r="K490" s="184">
        <v>0.221</v>
      </c>
      <c r="L490" s="184">
        <v>0.15</v>
      </c>
      <c r="M490" s="184">
        <v>9.1999999999999998E-3</v>
      </c>
      <c r="N490" s="184">
        <v>9.1999999999999998E-3</v>
      </c>
      <c r="P490" s="119">
        <f t="shared" si="7"/>
        <v>0.2205</v>
      </c>
    </row>
    <row r="491" spans="2:16" x14ac:dyDescent="0.25">
      <c r="B491" s="183">
        <v>2270005035</v>
      </c>
      <c r="C491" s="184">
        <v>750</v>
      </c>
      <c r="D491" s="184">
        <v>9999</v>
      </c>
      <c r="E491" s="184">
        <v>1.85</v>
      </c>
      <c r="F491" s="184">
        <v>0.49</v>
      </c>
      <c r="G491" s="184">
        <v>0.24</v>
      </c>
      <c r="H491" s="184">
        <v>0.16</v>
      </c>
      <c r="I491" s="184">
        <v>0.16</v>
      </c>
      <c r="J491" s="184">
        <v>0.1615</v>
      </c>
      <c r="K491" s="184">
        <v>0.1615</v>
      </c>
      <c r="L491" s="184">
        <v>0.13159999999999999</v>
      </c>
      <c r="M491" s="184">
        <v>6.9000000000000006E-2</v>
      </c>
      <c r="N491" s="184">
        <v>2.76E-2</v>
      </c>
      <c r="P491" s="119">
        <f t="shared" si="7"/>
        <v>0.16075</v>
      </c>
    </row>
    <row r="492" spans="2:16" x14ac:dyDescent="0.25">
      <c r="B492" s="183">
        <v>2270005040</v>
      </c>
      <c r="C492" s="184">
        <v>0</v>
      </c>
      <c r="D492" s="184">
        <v>11</v>
      </c>
      <c r="E492" s="184">
        <v>1.23</v>
      </c>
      <c r="F492" s="184">
        <v>1.23</v>
      </c>
      <c r="G492" s="184">
        <v>0.55000000000000004</v>
      </c>
      <c r="H492" s="184">
        <v>0.61</v>
      </c>
      <c r="I492" s="184">
        <v>0.61</v>
      </c>
      <c r="J492" s="184">
        <v>0.61380000000000001</v>
      </c>
      <c r="K492" s="184">
        <v>0.27600000000000002</v>
      </c>
      <c r="L492" s="184">
        <v>0.27600000000000002</v>
      </c>
      <c r="M492" s="184">
        <v>9.1999999999999998E-3</v>
      </c>
      <c r="N492" s="184">
        <v>9.1999999999999998E-3</v>
      </c>
      <c r="P492" s="119">
        <f t="shared" si="7"/>
        <v>0.443</v>
      </c>
    </row>
    <row r="493" spans="2:16" x14ac:dyDescent="0.25">
      <c r="B493" s="183">
        <v>2270005040</v>
      </c>
      <c r="C493" s="184">
        <v>11</v>
      </c>
      <c r="D493" s="184">
        <v>16</v>
      </c>
      <c r="E493" s="184">
        <v>1.1000000000000001</v>
      </c>
      <c r="F493" s="184">
        <v>1.1000000000000001</v>
      </c>
      <c r="G493" s="184">
        <v>0.33</v>
      </c>
      <c r="H493" s="184">
        <v>0.33</v>
      </c>
      <c r="I493" s="184">
        <v>0.33</v>
      </c>
      <c r="J493" s="184">
        <v>0.3271</v>
      </c>
      <c r="K493" s="184">
        <v>0.27600000000000002</v>
      </c>
      <c r="L493" s="184">
        <v>0.27600000000000002</v>
      </c>
      <c r="M493" s="184">
        <v>9.1999999999999998E-3</v>
      </c>
      <c r="N493" s="184">
        <v>9.1999999999999998E-3</v>
      </c>
      <c r="P493" s="119">
        <f t="shared" si="7"/>
        <v>0.30300000000000005</v>
      </c>
    </row>
    <row r="494" spans="2:16" x14ac:dyDescent="0.25">
      <c r="B494" s="183">
        <v>2270005040</v>
      </c>
      <c r="C494" s="184">
        <v>16</v>
      </c>
      <c r="D494" s="184">
        <v>25</v>
      </c>
      <c r="E494" s="184">
        <v>1.1000000000000001</v>
      </c>
      <c r="F494" s="184">
        <v>1.1000000000000001</v>
      </c>
      <c r="G494" s="184">
        <v>0.33</v>
      </c>
      <c r="H494" s="184">
        <v>0.33</v>
      </c>
      <c r="I494" s="184">
        <v>0.33</v>
      </c>
      <c r="J494" s="184">
        <v>0.3271</v>
      </c>
      <c r="K494" s="184">
        <v>0.27600000000000002</v>
      </c>
      <c r="L494" s="184">
        <v>0.27600000000000002</v>
      </c>
      <c r="M494" s="184">
        <v>9.1999999999999998E-3</v>
      </c>
      <c r="N494" s="184">
        <v>9.1999999999999998E-3</v>
      </c>
      <c r="P494" s="119">
        <f t="shared" si="7"/>
        <v>0.30300000000000005</v>
      </c>
    </row>
    <row r="495" spans="2:16" x14ac:dyDescent="0.25">
      <c r="B495" s="183">
        <v>2270005040</v>
      </c>
      <c r="C495" s="184">
        <v>25</v>
      </c>
      <c r="D495" s="184">
        <v>50</v>
      </c>
      <c r="E495" s="184">
        <v>0.98</v>
      </c>
      <c r="F495" s="184">
        <v>0.98</v>
      </c>
      <c r="G495" s="184">
        <v>0.42</v>
      </c>
      <c r="H495" s="184">
        <v>0.42</v>
      </c>
      <c r="I495" s="184">
        <v>0.42</v>
      </c>
      <c r="J495" s="184">
        <v>0.41599999999999998</v>
      </c>
      <c r="K495" s="184">
        <v>0.2024</v>
      </c>
      <c r="L495" s="184">
        <v>0.2024</v>
      </c>
      <c r="M495" s="184">
        <v>1.84E-2</v>
      </c>
      <c r="N495" s="184">
        <v>9.1999999999999998E-3</v>
      </c>
      <c r="P495" s="119">
        <f t="shared" si="7"/>
        <v>0.31119999999999998</v>
      </c>
    </row>
    <row r="496" spans="2:16" x14ac:dyDescent="0.25">
      <c r="B496" s="183">
        <v>2270005040</v>
      </c>
      <c r="C496" s="184">
        <v>50</v>
      </c>
      <c r="D496" s="184">
        <v>75</v>
      </c>
      <c r="E496" s="184">
        <v>1.23</v>
      </c>
      <c r="F496" s="184">
        <v>0.89</v>
      </c>
      <c r="G496" s="184">
        <v>0.57999999999999996</v>
      </c>
      <c r="H496" s="184">
        <v>0.28999999999999998</v>
      </c>
      <c r="I496" s="184">
        <v>0.44</v>
      </c>
      <c r="J496" s="184">
        <v>0.44190000000000002</v>
      </c>
      <c r="K496" s="184">
        <v>0.2024</v>
      </c>
      <c r="L496" s="184">
        <v>0.2024</v>
      </c>
      <c r="M496" s="184">
        <v>1.84E-2</v>
      </c>
      <c r="N496" s="184">
        <v>9.1999999999999998E-3</v>
      </c>
      <c r="P496" s="119">
        <f t="shared" si="7"/>
        <v>0.32119999999999999</v>
      </c>
    </row>
    <row r="497" spans="2:16" x14ac:dyDescent="0.25">
      <c r="B497" s="183">
        <v>2270005040</v>
      </c>
      <c r="C497" s="184">
        <v>75</v>
      </c>
      <c r="D497" s="184">
        <v>100</v>
      </c>
      <c r="E497" s="184">
        <v>1.23</v>
      </c>
      <c r="F497" s="184">
        <v>0.89</v>
      </c>
      <c r="G497" s="184">
        <v>0.57999999999999996</v>
      </c>
      <c r="H497" s="184">
        <v>0.28999999999999998</v>
      </c>
      <c r="I497" s="184">
        <v>0.44</v>
      </c>
      <c r="J497" s="184">
        <v>0.44190000000000002</v>
      </c>
      <c r="K497" s="184">
        <v>0.2024</v>
      </c>
      <c r="L497" s="184">
        <v>0.2024</v>
      </c>
      <c r="M497" s="184">
        <v>9.1999999999999998E-3</v>
      </c>
      <c r="N497" s="184">
        <v>9.1999999999999998E-3</v>
      </c>
      <c r="P497" s="119">
        <f t="shared" si="7"/>
        <v>0.32119999999999999</v>
      </c>
    </row>
    <row r="498" spans="2:16" x14ac:dyDescent="0.25">
      <c r="B498" s="183">
        <v>2270005040</v>
      </c>
      <c r="C498" s="184">
        <v>100</v>
      </c>
      <c r="D498" s="184">
        <v>175</v>
      </c>
      <c r="E498" s="184">
        <v>1.23</v>
      </c>
      <c r="F498" s="184">
        <v>0.49</v>
      </c>
      <c r="G498" s="184">
        <v>0.34</v>
      </c>
      <c r="H498" s="184">
        <v>0.22</v>
      </c>
      <c r="I498" s="184">
        <v>0.32</v>
      </c>
      <c r="J498" s="184">
        <v>0.3241</v>
      </c>
      <c r="K498" s="184">
        <v>0.3241</v>
      </c>
      <c r="L498" s="184">
        <v>0.22</v>
      </c>
      <c r="M498" s="184">
        <v>9.1999999999999998E-3</v>
      </c>
      <c r="N498" s="184">
        <v>9.1999999999999998E-3</v>
      </c>
      <c r="P498" s="119">
        <f t="shared" si="7"/>
        <v>0.32205</v>
      </c>
    </row>
    <row r="499" spans="2:16" x14ac:dyDescent="0.25">
      <c r="B499" s="183">
        <v>2270005040</v>
      </c>
      <c r="C499" s="184">
        <v>175</v>
      </c>
      <c r="D499" s="184">
        <v>300</v>
      </c>
      <c r="E499" s="184">
        <v>1.23</v>
      </c>
      <c r="F499" s="184">
        <v>0.49</v>
      </c>
      <c r="G499" s="184">
        <v>0.31</v>
      </c>
      <c r="H499" s="184">
        <v>0.16</v>
      </c>
      <c r="I499" s="184">
        <v>0.22</v>
      </c>
      <c r="J499" s="184">
        <v>0.221</v>
      </c>
      <c r="K499" s="184">
        <v>0.221</v>
      </c>
      <c r="L499" s="184">
        <v>0.15</v>
      </c>
      <c r="M499" s="184">
        <v>9.1999999999999998E-3</v>
      </c>
      <c r="N499" s="184">
        <v>9.1999999999999998E-3</v>
      </c>
      <c r="P499" s="119">
        <f t="shared" si="7"/>
        <v>0.2205</v>
      </c>
    </row>
    <row r="500" spans="2:16" x14ac:dyDescent="0.25">
      <c r="B500" s="183">
        <v>2270005040</v>
      </c>
      <c r="C500" s="184">
        <v>300</v>
      </c>
      <c r="D500" s="184">
        <v>600</v>
      </c>
      <c r="E500" s="184">
        <v>1.23</v>
      </c>
      <c r="F500" s="184">
        <v>0.49</v>
      </c>
      <c r="G500" s="184">
        <v>0.25</v>
      </c>
      <c r="H500" s="184">
        <v>0.16</v>
      </c>
      <c r="I500" s="184">
        <v>0.22</v>
      </c>
      <c r="J500" s="184">
        <v>0.221</v>
      </c>
      <c r="K500" s="184">
        <v>0.221</v>
      </c>
      <c r="L500" s="184">
        <v>0.15</v>
      </c>
      <c r="M500" s="184">
        <v>9.1999999999999998E-3</v>
      </c>
      <c r="N500" s="184">
        <v>9.1999999999999998E-3</v>
      </c>
      <c r="P500" s="119">
        <f t="shared" si="7"/>
        <v>0.2205</v>
      </c>
    </row>
    <row r="501" spans="2:16" x14ac:dyDescent="0.25">
      <c r="B501" s="183">
        <v>2270005040</v>
      </c>
      <c r="C501" s="184">
        <v>600</v>
      </c>
      <c r="D501" s="184">
        <v>750</v>
      </c>
      <c r="E501" s="184">
        <v>1.23</v>
      </c>
      <c r="F501" s="184">
        <v>0.49</v>
      </c>
      <c r="G501" s="184">
        <v>0.27</v>
      </c>
      <c r="H501" s="184">
        <v>0.16</v>
      </c>
      <c r="I501" s="184">
        <v>0.22</v>
      </c>
      <c r="J501" s="184">
        <v>0.221</v>
      </c>
      <c r="K501" s="184">
        <v>0.221</v>
      </c>
      <c r="L501" s="184">
        <v>0.15</v>
      </c>
      <c r="M501" s="184">
        <v>9.1999999999999998E-3</v>
      </c>
      <c r="N501" s="184">
        <v>9.1999999999999998E-3</v>
      </c>
      <c r="P501" s="119">
        <f t="shared" si="7"/>
        <v>0.2205</v>
      </c>
    </row>
    <row r="502" spans="2:16" x14ac:dyDescent="0.25">
      <c r="B502" s="183">
        <v>2270005040</v>
      </c>
      <c r="C502" s="184">
        <v>750</v>
      </c>
      <c r="D502" s="184">
        <v>9999</v>
      </c>
      <c r="E502" s="184">
        <v>1.23</v>
      </c>
      <c r="F502" s="184">
        <v>0.49</v>
      </c>
      <c r="G502" s="184">
        <v>0.24</v>
      </c>
      <c r="H502" s="184">
        <v>0.16</v>
      </c>
      <c r="I502" s="184">
        <v>0.16</v>
      </c>
      <c r="J502" s="184">
        <v>0.1615</v>
      </c>
      <c r="K502" s="184">
        <v>0.1615</v>
      </c>
      <c r="L502" s="184">
        <v>0.13159999999999999</v>
      </c>
      <c r="M502" s="184">
        <v>6.9000000000000006E-2</v>
      </c>
      <c r="N502" s="184">
        <v>2.76E-2</v>
      </c>
      <c r="P502" s="119">
        <f t="shared" si="7"/>
        <v>0.16075</v>
      </c>
    </row>
    <row r="503" spans="2:16" x14ac:dyDescent="0.25">
      <c r="B503" s="183">
        <v>2270005045</v>
      </c>
      <c r="C503" s="184">
        <v>0</v>
      </c>
      <c r="D503" s="184">
        <v>11</v>
      </c>
      <c r="E503" s="184">
        <v>1.23</v>
      </c>
      <c r="F503" s="184">
        <v>1.23</v>
      </c>
      <c r="G503" s="184">
        <v>0.55000000000000004</v>
      </c>
      <c r="H503" s="184">
        <v>0.61</v>
      </c>
      <c r="I503" s="184">
        <v>0.61</v>
      </c>
      <c r="J503" s="184">
        <v>0.61380000000000001</v>
      </c>
      <c r="K503" s="184">
        <v>0.27600000000000002</v>
      </c>
      <c r="L503" s="184">
        <v>0.27600000000000002</v>
      </c>
      <c r="M503" s="184">
        <v>9.1999999999999998E-3</v>
      </c>
      <c r="N503" s="184">
        <v>9.1999999999999998E-3</v>
      </c>
      <c r="P503" s="119">
        <f t="shared" si="7"/>
        <v>0.443</v>
      </c>
    </row>
    <row r="504" spans="2:16" x14ac:dyDescent="0.25">
      <c r="B504" s="183">
        <v>2270005045</v>
      </c>
      <c r="C504" s="184">
        <v>11</v>
      </c>
      <c r="D504" s="184">
        <v>16</v>
      </c>
      <c r="E504" s="184">
        <v>1.1000000000000001</v>
      </c>
      <c r="F504" s="184">
        <v>1.1000000000000001</v>
      </c>
      <c r="G504" s="184">
        <v>0.33</v>
      </c>
      <c r="H504" s="184">
        <v>0.33</v>
      </c>
      <c r="I504" s="184">
        <v>0.33</v>
      </c>
      <c r="J504" s="184">
        <v>0.3271</v>
      </c>
      <c r="K504" s="184">
        <v>0.27600000000000002</v>
      </c>
      <c r="L504" s="184">
        <v>0.27600000000000002</v>
      </c>
      <c r="M504" s="184">
        <v>9.1999999999999998E-3</v>
      </c>
      <c r="N504" s="184">
        <v>9.1999999999999998E-3</v>
      </c>
      <c r="P504" s="119">
        <f t="shared" si="7"/>
        <v>0.30300000000000005</v>
      </c>
    </row>
    <row r="505" spans="2:16" x14ac:dyDescent="0.25">
      <c r="B505" s="183">
        <v>2270005045</v>
      </c>
      <c r="C505" s="184">
        <v>16</v>
      </c>
      <c r="D505" s="184">
        <v>25</v>
      </c>
      <c r="E505" s="184">
        <v>1.1000000000000001</v>
      </c>
      <c r="F505" s="184">
        <v>1.1000000000000001</v>
      </c>
      <c r="G505" s="184">
        <v>0.33</v>
      </c>
      <c r="H505" s="184">
        <v>0.33</v>
      </c>
      <c r="I505" s="184">
        <v>0.33</v>
      </c>
      <c r="J505" s="184">
        <v>0.3271</v>
      </c>
      <c r="K505" s="184">
        <v>0.27600000000000002</v>
      </c>
      <c r="L505" s="184">
        <v>0.27600000000000002</v>
      </c>
      <c r="M505" s="184">
        <v>9.1999999999999998E-3</v>
      </c>
      <c r="N505" s="184">
        <v>9.1999999999999998E-3</v>
      </c>
      <c r="P505" s="119">
        <f t="shared" si="7"/>
        <v>0.30300000000000005</v>
      </c>
    </row>
    <row r="506" spans="2:16" x14ac:dyDescent="0.25">
      <c r="B506" s="183">
        <v>2270005045</v>
      </c>
      <c r="C506" s="184">
        <v>25</v>
      </c>
      <c r="D506" s="184">
        <v>50</v>
      </c>
      <c r="E506" s="184">
        <v>0.98</v>
      </c>
      <c r="F506" s="184">
        <v>0.98</v>
      </c>
      <c r="G506" s="184">
        <v>0.42</v>
      </c>
      <c r="H506" s="184">
        <v>0.42</v>
      </c>
      <c r="I506" s="184">
        <v>0.42</v>
      </c>
      <c r="J506" s="184">
        <v>0.41599999999999998</v>
      </c>
      <c r="K506" s="184">
        <v>0.2024</v>
      </c>
      <c r="L506" s="184">
        <v>0.2024</v>
      </c>
      <c r="M506" s="184">
        <v>1.84E-2</v>
      </c>
      <c r="N506" s="184">
        <v>9.1999999999999998E-3</v>
      </c>
      <c r="P506" s="119">
        <f t="shared" si="7"/>
        <v>0.31119999999999998</v>
      </c>
    </row>
    <row r="507" spans="2:16" x14ac:dyDescent="0.25">
      <c r="B507" s="183">
        <v>2270005045</v>
      </c>
      <c r="C507" s="184">
        <v>50</v>
      </c>
      <c r="D507" s="184">
        <v>75</v>
      </c>
      <c r="E507" s="184">
        <v>1.85</v>
      </c>
      <c r="F507" s="184">
        <v>0.89</v>
      </c>
      <c r="G507" s="184">
        <v>0.57999999999999996</v>
      </c>
      <c r="H507" s="184">
        <v>0.28999999999999998</v>
      </c>
      <c r="I507" s="184">
        <v>0.44</v>
      </c>
      <c r="J507" s="184">
        <v>0.44190000000000002</v>
      </c>
      <c r="K507" s="184">
        <v>0.2024</v>
      </c>
      <c r="L507" s="184">
        <v>0.2024</v>
      </c>
      <c r="M507" s="184">
        <v>1.84E-2</v>
      </c>
      <c r="N507" s="184">
        <v>9.1999999999999998E-3</v>
      </c>
      <c r="P507" s="119">
        <f t="shared" si="7"/>
        <v>0.32119999999999999</v>
      </c>
    </row>
    <row r="508" spans="2:16" x14ac:dyDescent="0.25">
      <c r="B508" s="183">
        <v>2270005045</v>
      </c>
      <c r="C508" s="184">
        <v>75</v>
      </c>
      <c r="D508" s="184">
        <v>100</v>
      </c>
      <c r="E508" s="184">
        <v>1.85</v>
      </c>
      <c r="F508" s="184">
        <v>0.89</v>
      </c>
      <c r="G508" s="184">
        <v>0.57999999999999996</v>
      </c>
      <c r="H508" s="184">
        <v>0.28999999999999998</v>
      </c>
      <c r="I508" s="184">
        <v>0.44</v>
      </c>
      <c r="J508" s="184">
        <v>0.44190000000000002</v>
      </c>
      <c r="K508" s="184">
        <v>0.2024</v>
      </c>
      <c r="L508" s="184">
        <v>0.2024</v>
      </c>
      <c r="M508" s="184">
        <v>9.1999999999999998E-3</v>
      </c>
      <c r="N508" s="184">
        <v>9.1999999999999998E-3</v>
      </c>
      <c r="P508" s="119">
        <f t="shared" si="7"/>
        <v>0.32119999999999999</v>
      </c>
    </row>
    <row r="509" spans="2:16" x14ac:dyDescent="0.25">
      <c r="B509" s="183">
        <v>2270005045</v>
      </c>
      <c r="C509" s="184">
        <v>100</v>
      </c>
      <c r="D509" s="184">
        <v>175</v>
      </c>
      <c r="E509" s="184">
        <v>1.85</v>
      </c>
      <c r="F509" s="184">
        <v>0.49</v>
      </c>
      <c r="G509" s="184">
        <v>0.34</v>
      </c>
      <c r="H509" s="184">
        <v>0.22</v>
      </c>
      <c r="I509" s="184">
        <v>0.32</v>
      </c>
      <c r="J509" s="184">
        <v>0.3241</v>
      </c>
      <c r="K509" s="184">
        <v>0.3241</v>
      </c>
      <c r="L509" s="184">
        <v>0.22</v>
      </c>
      <c r="M509" s="184">
        <v>9.1999999999999998E-3</v>
      </c>
      <c r="N509" s="184">
        <v>9.1999999999999998E-3</v>
      </c>
      <c r="P509" s="119">
        <f t="shared" si="7"/>
        <v>0.32205</v>
      </c>
    </row>
    <row r="510" spans="2:16" x14ac:dyDescent="0.25">
      <c r="B510" s="183">
        <v>2270005045</v>
      </c>
      <c r="C510" s="184">
        <v>175</v>
      </c>
      <c r="D510" s="184">
        <v>300</v>
      </c>
      <c r="E510" s="184">
        <v>1.85</v>
      </c>
      <c r="F510" s="184">
        <v>0.49</v>
      </c>
      <c r="G510" s="184">
        <v>0.31</v>
      </c>
      <c r="H510" s="184">
        <v>0.16</v>
      </c>
      <c r="I510" s="184">
        <v>0.22</v>
      </c>
      <c r="J510" s="184">
        <v>0.221</v>
      </c>
      <c r="K510" s="184">
        <v>0.221</v>
      </c>
      <c r="L510" s="184">
        <v>0.15</v>
      </c>
      <c r="M510" s="184">
        <v>9.1999999999999998E-3</v>
      </c>
      <c r="N510" s="184">
        <v>9.1999999999999998E-3</v>
      </c>
      <c r="P510" s="119">
        <f t="shared" si="7"/>
        <v>0.2205</v>
      </c>
    </row>
    <row r="511" spans="2:16" x14ac:dyDescent="0.25">
      <c r="B511" s="183">
        <v>2270005045</v>
      </c>
      <c r="C511" s="184">
        <v>300</v>
      </c>
      <c r="D511" s="184">
        <v>600</v>
      </c>
      <c r="E511" s="184">
        <v>1.85</v>
      </c>
      <c r="F511" s="184">
        <v>0.49</v>
      </c>
      <c r="G511" s="184">
        <v>0.25</v>
      </c>
      <c r="H511" s="184">
        <v>0.16</v>
      </c>
      <c r="I511" s="184">
        <v>0.22</v>
      </c>
      <c r="J511" s="184">
        <v>0.221</v>
      </c>
      <c r="K511" s="184">
        <v>0.221</v>
      </c>
      <c r="L511" s="184">
        <v>0.15</v>
      </c>
      <c r="M511" s="184">
        <v>9.1999999999999998E-3</v>
      </c>
      <c r="N511" s="184">
        <v>9.1999999999999998E-3</v>
      </c>
      <c r="P511" s="119">
        <f t="shared" si="7"/>
        <v>0.2205</v>
      </c>
    </row>
    <row r="512" spans="2:16" x14ac:dyDescent="0.25">
      <c r="B512" s="183">
        <v>2270005045</v>
      </c>
      <c r="C512" s="184">
        <v>600</v>
      </c>
      <c r="D512" s="184">
        <v>750</v>
      </c>
      <c r="E512" s="184">
        <v>1.85</v>
      </c>
      <c r="F512" s="184">
        <v>0.49</v>
      </c>
      <c r="G512" s="184">
        <v>0.27</v>
      </c>
      <c r="H512" s="184">
        <v>0.16</v>
      </c>
      <c r="I512" s="184">
        <v>0.22</v>
      </c>
      <c r="J512" s="184">
        <v>0.221</v>
      </c>
      <c r="K512" s="184">
        <v>0.221</v>
      </c>
      <c r="L512" s="184">
        <v>0.15</v>
      </c>
      <c r="M512" s="184">
        <v>9.1999999999999998E-3</v>
      </c>
      <c r="N512" s="184">
        <v>9.1999999999999998E-3</v>
      </c>
      <c r="P512" s="119">
        <f t="shared" si="7"/>
        <v>0.2205</v>
      </c>
    </row>
    <row r="513" spans="2:16" x14ac:dyDescent="0.25">
      <c r="B513" s="183">
        <v>2270005045</v>
      </c>
      <c r="C513" s="184">
        <v>750</v>
      </c>
      <c r="D513" s="184">
        <v>9999</v>
      </c>
      <c r="E513" s="184">
        <v>1.85</v>
      </c>
      <c r="F513" s="184">
        <v>0.49</v>
      </c>
      <c r="G513" s="184">
        <v>0.24</v>
      </c>
      <c r="H513" s="184">
        <v>0.16</v>
      </c>
      <c r="I513" s="184">
        <v>0.16</v>
      </c>
      <c r="J513" s="184">
        <v>0.1615</v>
      </c>
      <c r="K513" s="184">
        <v>0.1615</v>
      </c>
      <c r="L513" s="184">
        <v>0.13159999999999999</v>
      </c>
      <c r="M513" s="184">
        <v>6.9000000000000006E-2</v>
      </c>
      <c r="N513" s="184">
        <v>2.76E-2</v>
      </c>
      <c r="P513" s="119">
        <f t="shared" si="7"/>
        <v>0.16075</v>
      </c>
    </row>
    <row r="514" spans="2:16" x14ac:dyDescent="0.25">
      <c r="B514" s="183">
        <v>2270005055</v>
      </c>
      <c r="C514" s="184">
        <v>0</v>
      </c>
      <c r="D514" s="184">
        <v>11</v>
      </c>
      <c r="E514" s="184">
        <v>1.23</v>
      </c>
      <c r="F514" s="184">
        <v>1.23</v>
      </c>
      <c r="G514" s="184">
        <v>0.55000000000000004</v>
      </c>
      <c r="H514" s="184">
        <v>0.61</v>
      </c>
      <c r="I514" s="184">
        <v>0.61</v>
      </c>
      <c r="J514" s="184">
        <v>0.61380000000000001</v>
      </c>
      <c r="K514" s="184">
        <v>0.27600000000000002</v>
      </c>
      <c r="L514" s="184">
        <v>0.27600000000000002</v>
      </c>
      <c r="M514" s="184">
        <v>9.1999999999999998E-3</v>
      </c>
      <c r="N514" s="184">
        <v>9.1999999999999998E-3</v>
      </c>
      <c r="P514" s="119">
        <f t="shared" si="7"/>
        <v>0.443</v>
      </c>
    </row>
    <row r="515" spans="2:16" x14ac:dyDescent="0.25">
      <c r="B515" s="183">
        <v>2270005055</v>
      </c>
      <c r="C515" s="184">
        <v>11</v>
      </c>
      <c r="D515" s="184">
        <v>16</v>
      </c>
      <c r="E515" s="184">
        <v>1.1000000000000001</v>
      </c>
      <c r="F515" s="184">
        <v>1.1000000000000001</v>
      </c>
      <c r="G515" s="184">
        <v>0.33</v>
      </c>
      <c r="H515" s="184">
        <v>0.33</v>
      </c>
      <c r="I515" s="184">
        <v>0.33</v>
      </c>
      <c r="J515" s="184">
        <v>0.3271</v>
      </c>
      <c r="K515" s="184">
        <v>0.27600000000000002</v>
      </c>
      <c r="L515" s="184">
        <v>0.27600000000000002</v>
      </c>
      <c r="M515" s="184">
        <v>9.1999999999999998E-3</v>
      </c>
      <c r="N515" s="184">
        <v>9.1999999999999998E-3</v>
      </c>
      <c r="P515" s="119">
        <f t="shared" si="7"/>
        <v>0.30300000000000005</v>
      </c>
    </row>
    <row r="516" spans="2:16" x14ac:dyDescent="0.25">
      <c r="B516" s="183">
        <v>2270005055</v>
      </c>
      <c r="C516" s="184">
        <v>16</v>
      </c>
      <c r="D516" s="184">
        <v>25</v>
      </c>
      <c r="E516" s="184">
        <v>1.1000000000000001</v>
      </c>
      <c r="F516" s="184">
        <v>1.1000000000000001</v>
      </c>
      <c r="G516" s="184">
        <v>0.33</v>
      </c>
      <c r="H516" s="184">
        <v>0.33</v>
      </c>
      <c r="I516" s="184">
        <v>0.33</v>
      </c>
      <c r="J516" s="184">
        <v>0.3271</v>
      </c>
      <c r="K516" s="184">
        <v>0.27600000000000002</v>
      </c>
      <c r="L516" s="184">
        <v>0.27600000000000002</v>
      </c>
      <c r="M516" s="184">
        <v>9.1999999999999998E-3</v>
      </c>
      <c r="N516" s="184">
        <v>9.1999999999999998E-3</v>
      </c>
      <c r="P516" s="119">
        <f t="shared" si="7"/>
        <v>0.30300000000000005</v>
      </c>
    </row>
    <row r="517" spans="2:16" x14ac:dyDescent="0.25">
      <c r="B517" s="183">
        <v>2270005055</v>
      </c>
      <c r="C517" s="184">
        <v>25</v>
      </c>
      <c r="D517" s="184">
        <v>50</v>
      </c>
      <c r="E517" s="184">
        <v>0.98</v>
      </c>
      <c r="F517" s="184">
        <v>0.98</v>
      </c>
      <c r="G517" s="184">
        <v>0.42</v>
      </c>
      <c r="H517" s="184">
        <v>0.42</v>
      </c>
      <c r="I517" s="184">
        <v>0.42</v>
      </c>
      <c r="J517" s="184">
        <v>0.41599999999999998</v>
      </c>
      <c r="K517" s="184">
        <v>0.2024</v>
      </c>
      <c r="L517" s="184">
        <v>0.2024</v>
      </c>
      <c r="M517" s="184">
        <v>1.84E-2</v>
      </c>
      <c r="N517" s="184">
        <v>9.1999999999999998E-3</v>
      </c>
      <c r="P517" s="119">
        <f t="shared" si="7"/>
        <v>0.31119999999999998</v>
      </c>
    </row>
    <row r="518" spans="2:16" x14ac:dyDescent="0.25">
      <c r="B518" s="183">
        <v>2270005055</v>
      </c>
      <c r="C518" s="184">
        <v>50</v>
      </c>
      <c r="D518" s="184">
        <v>75</v>
      </c>
      <c r="E518" s="184">
        <v>1.85</v>
      </c>
      <c r="F518" s="184">
        <v>0.89</v>
      </c>
      <c r="G518" s="184">
        <v>0.57999999999999996</v>
      </c>
      <c r="H518" s="184">
        <v>0.28999999999999998</v>
      </c>
      <c r="I518" s="184">
        <v>0.44</v>
      </c>
      <c r="J518" s="184">
        <v>0.44190000000000002</v>
      </c>
      <c r="K518" s="184">
        <v>0.2024</v>
      </c>
      <c r="L518" s="184">
        <v>0.2024</v>
      </c>
      <c r="M518" s="184">
        <v>1.84E-2</v>
      </c>
      <c r="N518" s="184">
        <v>9.1999999999999998E-3</v>
      </c>
      <c r="P518" s="119">
        <f t="shared" si="7"/>
        <v>0.32119999999999999</v>
      </c>
    </row>
    <row r="519" spans="2:16" x14ac:dyDescent="0.25">
      <c r="B519" s="183">
        <v>2270005055</v>
      </c>
      <c r="C519" s="184">
        <v>75</v>
      </c>
      <c r="D519" s="184">
        <v>100</v>
      </c>
      <c r="E519" s="184">
        <v>1.85</v>
      </c>
      <c r="F519" s="184">
        <v>0.89</v>
      </c>
      <c r="G519" s="184">
        <v>0.57999999999999996</v>
      </c>
      <c r="H519" s="184">
        <v>0.28999999999999998</v>
      </c>
      <c r="I519" s="184">
        <v>0.44</v>
      </c>
      <c r="J519" s="184">
        <v>0.44190000000000002</v>
      </c>
      <c r="K519" s="184">
        <v>0.2024</v>
      </c>
      <c r="L519" s="184">
        <v>0.2024</v>
      </c>
      <c r="M519" s="184">
        <v>9.1999999999999998E-3</v>
      </c>
      <c r="N519" s="184">
        <v>9.1999999999999998E-3</v>
      </c>
      <c r="P519" s="119">
        <f t="shared" si="7"/>
        <v>0.32119999999999999</v>
      </c>
    </row>
    <row r="520" spans="2:16" x14ac:dyDescent="0.25">
      <c r="B520" s="183">
        <v>2270005055</v>
      </c>
      <c r="C520" s="184">
        <v>100</v>
      </c>
      <c r="D520" s="184">
        <v>175</v>
      </c>
      <c r="E520" s="184">
        <v>1.85</v>
      </c>
      <c r="F520" s="184">
        <v>0.49</v>
      </c>
      <c r="G520" s="184">
        <v>0.34</v>
      </c>
      <c r="H520" s="184">
        <v>0.22</v>
      </c>
      <c r="I520" s="184">
        <v>0.32</v>
      </c>
      <c r="J520" s="184">
        <v>0.3241</v>
      </c>
      <c r="K520" s="184">
        <v>0.3241</v>
      </c>
      <c r="L520" s="184">
        <v>0.22</v>
      </c>
      <c r="M520" s="184">
        <v>9.1999999999999998E-3</v>
      </c>
      <c r="N520" s="184">
        <v>9.1999999999999998E-3</v>
      </c>
      <c r="P520" s="119">
        <f t="shared" si="7"/>
        <v>0.32205</v>
      </c>
    </row>
    <row r="521" spans="2:16" x14ac:dyDescent="0.25">
      <c r="B521" s="183">
        <v>2270005055</v>
      </c>
      <c r="C521" s="184">
        <v>175</v>
      </c>
      <c r="D521" s="184">
        <v>300</v>
      </c>
      <c r="E521" s="184">
        <v>1.85</v>
      </c>
      <c r="F521" s="184">
        <v>0.49</v>
      </c>
      <c r="G521" s="184">
        <v>0.31</v>
      </c>
      <c r="H521" s="184">
        <v>0.16</v>
      </c>
      <c r="I521" s="184">
        <v>0.22</v>
      </c>
      <c r="J521" s="184">
        <v>0.221</v>
      </c>
      <c r="K521" s="184">
        <v>0.221</v>
      </c>
      <c r="L521" s="184">
        <v>0.15</v>
      </c>
      <c r="M521" s="184">
        <v>9.1999999999999998E-3</v>
      </c>
      <c r="N521" s="184">
        <v>9.1999999999999998E-3</v>
      </c>
      <c r="P521" s="119">
        <f t="shared" si="7"/>
        <v>0.2205</v>
      </c>
    </row>
    <row r="522" spans="2:16" x14ac:dyDescent="0.25">
      <c r="B522" s="183">
        <v>2270005055</v>
      </c>
      <c r="C522" s="184">
        <v>300</v>
      </c>
      <c r="D522" s="184">
        <v>600</v>
      </c>
      <c r="E522" s="184">
        <v>1.85</v>
      </c>
      <c r="F522" s="184">
        <v>0.49</v>
      </c>
      <c r="G522" s="184">
        <v>0.25</v>
      </c>
      <c r="H522" s="184">
        <v>0.16</v>
      </c>
      <c r="I522" s="184">
        <v>0.22</v>
      </c>
      <c r="J522" s="184">
        <v>0.221</v>
      </c>
      <c r="K522" s="184">
        <v>0.221</v>
      </c>
      <c r="L522" s="184">
        <v>0.15</v>
      </c>
      <c r="M522" s="184">
        <v>9.1999999999999998E-3</v>
      </c>
      <c r="N522" s="184">
        <v>9.1999999999999998E-3</v>
      </c>
      <c r="P522" s="119">
        <f t="shared" ref="P522:P585" si="8">H522*$G$2+I522*$G$3+K522*$G$4</f>
        <v>0.2205</v>
      </c>
    </row>
    <row r="523" spans="2:16" x14ac:dyDescent="0.25">
      <c r="B523" s="183">
        <v>2270005055</v>
      </c>
      <c r="C523" s="184">
        <v>600</v>
      </c>
      <c r="D523" s="184">
        <v>750</v>
      </c>
      <c r="E523" s="184">
        <v>1.85</v>
      </c>
      <c r="F523" s="184">
        <v>0.49</v>
      </c>
      <c r="G523" s="184">
        <v>0.27</v>
      </c>
      <c r="H523" s="184">
        <v>0.16</v>
      </c>
      <c r="I523" s="184">
        <v>0.22</v>
      </c>
      <c r="J523" s="184">
        <v>0.221</v>
      </c>
      <c r="K523" s="184">
        <v>0.221</v>
      </c>
      <c r="L523" s="184">
        <v>0.15</v>
      </c>
      <c r="M523" s="184">
        <v>9.1999999999999998E-3</v>
      </c>
      <c r="N523" s="184">
        <v>9.1999999999999998E-3</v>
      </c>
      <c r="P523" s="119">
        <f t="shared" si="8"/>
        <v>0.2205</v>
      </c>
    </row>
    <row r="524" spans="2:16" x14ac:dyDescent="0.25">
      <c r="B524" s="183">
        <v>2270005055</v>
      </c>
      <c r="C524" s="184">
        <v>750</v>
      </c>
      <c r="D524" s="184">
        <v>9999</v>
      </c>
      <c r="E524" s="184">
        <v>1.85</v>
      </c>
      <c r="F524" s="184">
        <v>0.49</v>
      </c>
      <c r="G524" s="184">
        <v>0.24</v>
      </c>
      <c r="H524" s="184">
        <v>0.16</v>
      </c>
      <c r="I524" s="184">
        <v>0.16</v>
      </c>
      <c r="J524" s="184">
        <v>0.1615</v>
      </c>
      <c r="K524" s="184">
        <v>0.1615</v>
      </c>
      <c r="L524" s="184">
        <v>0.13159999999999999</v>
      </c>
      <c r="M524" s="184">
        <v>6.9000000000000006E-2</v>
      </c>
      <c r="N524" s="184">
        <v>2.76E-2</v>
      </c>
      <c r="P524" s="119">
        <f t="shared" si="8"/>
        <v>0.16075</v>
      </c>
    </row>
    <row r="525" spans="2:16" x14ac:dyDescent="0.25">
      <c r="B525" s="183">
        <v>2270005060</v>
      </c>
      <c r="C525" s="184">
        <v>0</v>
      </c>
      <c r="D525" s="184">
        <v>11</v>
      </c>
      <c r="E525" s="184">
        <v>1</v>
      </c>
      <c r="F525" s="184">
        <v>1</v>
      </c>
      <c r="G525" s="184">
        <v>0.45</v>
      </c>
      <c r="H525" s="184">
        <v>0.5</v>
      </c>
      <c r="I525" s="184">
        <v>0.5</v>
      </c>
      <c r="J525" s="184">
        <v>0.5</v>
      </c>
      <c r="K525" s="184">
        <v>0.27600000000000002</v>
      </c>
      <c r="L525" s="184">
        <v>0.27600000000000002</v>
      </c>
      <c r="M525" s="184">
        <v>9.1999999999999998E-3</v>
      </c>
      <c r="N525" s="184">
        <v>9.1999999999999998E-3</v>
      </c>
      <c r="P525" s="119">
        <f t="shared" si="8"/>
        <v>0.38800000000000001</v>
      </c>
    </row>
    <row r="526" spans="2:16" x14ac:dyDescent="0.25">
      <c r="B526" s="183">
        <v>2270005060</v>
      </c>
      <c r="C526" s="184">
        <v>11</v>
      </c>
      <c r="D526" s="184">
        <v>16</v>
      </c>
      <c r="E526" s="184">
        <v>0.9</v>
      </c>
      <c r="F526" s="184">
        <v>0.9</v>
      </c>
      <c r="G526" s="184">
        <v>0.27</v>
      </c>
      <c r="H526" s="184">
        <v>0.27</v>
      </c>
      <c r="I526" s="184">
        <v>0.27</v>
      </c>
      <c r="J526" s="184">
        <v>0.26650000000000001</v>
      </c>
      <c r="K526" s="184">
        <v>0.27600000000000002</v>
      </c>
      <c r="L526" s="184">
        <v>0.27600000000000002</v>
      </c>
      <c r="M526" s="184">
        <v>9.1999999999999998E-3</v>
      </c>
      <c r="N526" s="184">
        <v>9.1999999999999998E-3</v>
      </c>
      <c r="P526" s="119">
        <f t="shared" si="8"/>
        <v>0.27300000000000002</v>
      </c>
    </row>
    <row r="527" spans="2:16" x14ac:dyDescent="0.25">
      <c r="B527" s="183">
        <v>2270005060</v>
      </c>
      <c r="C527" s="184">
        <v>16</v>
      </c>
      <c r="D527" s="184">
        <v>25</v>
      </c>
      <c r="E527" s="184">
        <v>0.9</v>
      </c>
      <c r="F527" s="184">
        <v>0.9</v>
      </c>
      <c r="G527" s="184">
        <v>0.27</v>
      </c>
      <c r="H527" s="184">
        <v>0.27</v>
      </c>
      <c r="I527" s="184">
        <v>0.27</v>
      </c>
      <c r="J527" s="184">
        <v>0.26650000000000001</v>
      </c>
      <c r="K527" s="184">
        <v>0.27600000000000002</v>
      </c>
      <c r="L527" s="184">
        <v>0.27600000000000002</v>
      </c>
      <c r="M527" s="184">
        <v>9.1999999999999998E-3</v>
      </c>
      <c r="N527" s="184">
        <v>9.1999999999999998E-3</v>
      </c>
      <c r="P527" s="119">
        <f t="shared" si="8"/>
        <v>0.27300000000000002</v>
      </c>
    </row>
    <row r="528" spans="2:16" x14ac:dyDescent="0.25">
      <c r="B528" s="183">
        <v>2270005060</v>
      </c>
      <c r="C528" s="184">
        <v>25</v>
      </c>
      <c r="D528" s="184">
        <v>50</v>
      </c>
      <c r="E528" s="184">
        <v>0.8</v>
      </c>
      <c r="F528" s="184">
        <v>0.8</v>
      </c>
      <c r="G528" s="184">
        <v>0.34</v>
      </c>
      <c r="H528" s="184">
        <v>0.34</v>
      </c>
      <c r="I528" s="184">
        <v>0.34</v>
      </c>
      <c r="J528" s="184">
        <v>0.33889999999999998</v>
      </c>
      <c r="K528" s="184">
        <v>0.2024</v>
      </c>
      <c r="L528" s="184">
        <v>0.2024</v>
      </c>
      <c r="M528" s="184">
        <v>1.84E-2</v>
      </c>
      <c r="N528" s="184">
        <v>9.1999999999999998E-3</v>
      </c>
      <c r="P528" s="119">
        <f t="shared" si="8"/>
        <v>0.2712</v>
      </c>
    </row>
    <row r="529" spans="2:16" x14ac:dyDescent="0.25">
      <c r="B529" s="183">
        <v>2270005060</v>
      </c>
      <c r="C529" s="184">
        <v>50</v>
      </c>
      <c r="D529" s="184">
        <v>75</v>
      </c>
      <c r="E529" s="184">
        <v>1.51</v>
      </c>
      <c r="F529" s="184">
        <v>0.72</v>
      </c>
      <c r="G529" s="184">
        <v>0.47</v>
      </c>
      <c r="H529" s="184">
        <v>0.24</v>
      </c>
      <c r="I529" s="184">
        <v>0.3</v>
      </c>
      <c r="J529" s="184">
        <v>0.3</v>
      </c>
      <c r="K529" s="184">
        <v>0.2024</v>
      </c>
      <c r="L529" s="184">
        <v>0.2024</v>
      </c>
      <c r="M529" s="184">
        <v>1.84E-2</v>
      </c>
      <c r="N529" s="184">
        <v>9.1999999999999998E-3</v>
      </c>
      <c r="P529" s="119">
        <f t="shared" si="8"/>
        <v>0.25119999999999998</v>
      </c>
    </row>
    <row r="530" spans="2:16" x14ac:dyDescent="0.25">
      <c r="B530" s="183">
        <v>2270005060</v>
      </c>
      <c r="C530" s="184">
        <v>75</v>
      </c>
      <c r="D530" s="184">
        <v>100</v>
      </c>
      <c r="E530" s="184">
        <v>1.51</v>
      </c>
      <c r="F530" s="184">
        <v>0.72</v>
      </c>
      <c r="G530" s="184">
        <v>0.47</v>
      </c>
      <c r="H530" s="184">
        <v>0.24</v>
      </c>
      <c r="I530" s="184">
        <v>0.3</v>
      </c>
      <c r="J530" s="184">
        <v>0.3</v>
      </c>
      <c r="K530" s="184">
        <v>0.2024</v>
      </c>
      <c r="L530" s="184">
        <v>0.2024</v>
      </c>
      <c r="M530" s="184">
        <v>9.1999999999999998E-3</v>
      </c>
      <c r="N530" s="184">
        <v>9.1999999999999998E-3</v>
      </c>
      <c r="P530" s="119">
        <f t="shared" si="8"/>
        <v>0.25119999999999998</v>
      </c>
    </row>
    <row r="531" spans="2:16" x14ac:dyDescent="0.25">
      <c r="B531" s="183">
        <v>2270005060</v>
      </c>
      <c r="C531" s="184">
        <v>100</v>
      </c>
      <c r="D531" s="184">
        <v>175</v>
      </c>
      <c r="E531" s="184">
        <v>1.51</v>
      </c>
      <c r="F531" s="184">
        <v>0.4</v>
      </c>
      <c r="G531" s="184">
        <v>0.28000000000000003</v>
      </c>
      <c r="H531" s="184">
        <v>0.18</v>
      </c>
      <c r="I531" s="184">
        <v>0.22</v>
      </c>
      <c r="J531" s="184">
        <v>0.22</v>
      </c>
      <c r="K531" s="184">
        <v>0.22</v>
      </c>
      <c r="L531" s="184">
        <v>0.22</v>
      </c>
      <c r="M531" s="184">
        <v>9.1999999999999998E-3</v>
      </c>
      <c r="N531" s="184">
        <v>9.1999999999999998E-3</v>
      </c>
      <c r="P531" s="119">
        <f t="shared" si="8"/>
        <v>0.22</v>
      </c>
    </row>
    <row r="532" spans="2:16" x14ac:dyDescent="0.25">
      <c r="B532" s="183">
        <v>2270005060</v>
      </c>
      <c r="C532" s="184">
        <v>175</v>
      </c>
      <c r="D532" s="184">
        <v>300</v>
      </c>
      <c r="E532" s="184">
        <v>1.51</v>
      </c>
      <c r="F532" s="184">
        <v>0.4</v>
      </c>
      <c r="G532" s="184">
        <v>0.25</v>
      </c>
      <c r="H532" s="184">
        <v>0.13</v>
      </c>
      <c r="I532" s="184">
        <v>0.15</v>
      </c>
      <c r="J532" s="184">
        <v>0.15</v>
      </c>
      <c r="K532" s="184">
        <v>0.15</v>
      </c>
      <c r="L532" s="184">
        <v>0.15</v>
      </c>
      <c r="M532" s="184">
        <v>9.1999999999999998E-3</v>
      </c>
      <c r="N532" s="184">
        <v>9.1999999999999998E-3</v>
      </c>
      <c r="P532" s="119">
        <f t="shared" si="8"/>
        <v>0.15</v>
      </c>
    </row>
    <row r="533" spans="2:16" x14ac:dyDescent="0.25">
      <c r="B533" s="183">
        <v>2270005060</v>
      </c>
      <c r="C533" s="184">
        <v>300</v>
      </c>
      <c r="D533" s="184">
        <v>600</v>
      </c>
      <c r="E533" s="184">
        <v>1.51</v>
      </c>
      <c r="F533" s="184">
        <v>0.4</v>
      </c>
      <c r="G533" s="184">
        <v>0.2</v>
      </c>
      <c r="H533" s="184">
        <v>0.13</v>
      </c>
      <c r="I533" s="184">
        <v>0.15</v>
      </c>
      <c r="J533" s="184">
        <v>0.15</v>
      </c>
      <c r="K533" s="184">
        <v>0.15</v>
      </c>
      <c r="L533" s="184">
        <v>0.15</v>
      </c>
      <c r="M533" s="184">
        <v>9.1999999999999998E-3</v>
      </c>
      <c r="N533" s="184">
        <v>9.1999999999999998E-3</v>
      </c>
      <c r="P533" s="119">
        <f t="shared" si="8"/>
        <v>0.15</v>
      </c>
    </row>
    <row r="534" spans="2:16" x14ac:dyDescent="0.25">
      <c r="B534" s="183">
        <v>2270005060</v>
      </c>
      <c r="C534" s="184">
        <v>600</v>
      </c>
      <c r="D534" s="184">
        <v>750</v>
      </c>
      <c r="E534" s="184">
        <v>1.51</v>
      </c>
      <c r="F534" s="184">
        <v>0.4</v>
      </c>
      <c r="G534" s="184">
        <v>0.22</v>
      </c>
      <c r="H534" s="184">
        <v>0.13</v>
      </c>
      <c r="I534" s="184">
        <v>0.15</v>
      </c>
      <c r="J534" s="184">
        <v>0.15</v>
      </c>
      <c r="K534" s="184">
        <v>0.15</v>
      </c>
      <c r="L534" s="184">
        <v>0.15</v>
      </c>
      <c r="M534" s="184">
        <v>9.1999999999999998E-3</v>
      </c>
      <c r="N534" s="184">
        <v>9.1999999999999998E-3</v>
      </c>
      <c r="P534" s="119">
        <f t="shared" si="8"/>
        <v>0.15</v>
      </c>
    </row>
    <row r="535" spans="2:16" x14ac:dyDescent="0.25">
      <c r="B535" s="183">
        <v>2270005060</v>
      </c>
      <c r="C535" s="184">
        <v>750</v>
      </c>
      <c r="D535" s="184">
        <v>9999</v>
      </c>
      <c r="E535" s="184">
        <v>1.51</v>
      </c>
      <c r="F535" s="184">
        <v>0.4</v>
      </c>
      <c r="G535" s="184">
        <v>0.19</v>
      </c>
      <c r="H535" s="184">
        <v>0.13</v>
      </c>
      <c r="I535" s="184">
        <v>0.13</v>
      </c>
      <c r="J535" s="184">
        <v>0.13159999999999999</v>
      </c>
      <c r="K535" s="184">
        <v>0.13159999999999999</v>
      </c>
      <c r="L535" s="184">
        <v>0.13159999999999999</v>
      </c>
      <c r="M535" s="184">
        <v>6.9000000000000006E-2</v>
      </c>
      <c r="N535" s="184">
        <v>2.76E-2</v>
      </c>
      <c r="P535" s="119">
        <f t="shared" si="8"/>
        <v>0.1308</v>
      </c>
    </row>
    <row r="536" spans="2:16" x14ac:dyDescent="0.25">
      <c r="B536" s="183">
        <v>2270006000</v>
      </c>
      <c r="C536" s="184">
        <v>0</v>
      </c>
      <c r="D536" s="184">
        <v>11</v>
      </c>
      <c r="E536" s="184">
        <v>1</v>
      </c>
      <c r="F536" s="184">
        <v>1</v>
      </c>
      <c r="G536" s="184">
        <v>0.45</v>
      </c>
      <c r="H536" s="184">
        <v>0.5</v>
      </c>
      <c r="I536" s="184">
        <v>0.5</v>
      </c>
      <c r="J536" s="184">
        <v>0.5</v>
      </c>
      <c r="K536" s="184">
        <v>0.27600000000000002</v>
      </c>
      <c r="L536" s="184">
        <v>0.27600000000000002</v>
      </c>
      <c r="M536" s="184">
        <v>9.1999999999999998E-3</v>
      </c>
      <c r="N536" s="184">
        <v>9.1999999999999998E-3</v>
      </c>
      <c r="P536" s="119">
        <f t="shared" si="8"/>
        <v>0.38800000000000001</v>
      </c>
    </row>
    <row r="537" spans="2:16" x14ac:dyDescent="0.25">
      <c r="B537" s="183">
        <v>2270006000</v>
      </c>
      <c r="C537" s="184">
        <v>11</v>
      </c>
      <c r="D537" s="184">
        <v>16</v>
      </c>
      <c r="E537" s="184">
        <v>0.9</v>
      </c>
      <c r="F537" s="184">
        <v>0.9</v>
      </c>
      <c r="G537" s="184">
        <v>0.27</v>
      </c>
      <c r="H537" s="184">
        <v>0.27</v>
      </c>
      <c r="I537" s="184">
        <v>0.27</v>
      </c>
      <c r="J537" s="184">
        <v>0.26650000000000001</v>
      </c>
      <c r="K537" s="184">
        <v>0.27600000000000002</v>
      </c>
      <c r="L537" s="184">
        <v>0.27600000000000002</v>
      </c>
      <c r="M537" s="184">
        <v>9.1999999999999998E-3</v>
      </c>
      <c r="N537" s="184">
        <v>9.1999999999999998E-3</v>
      </c>
      <c r="P537" s="119">
        <f t="shared" si="8"/>
        <v>0.27300000000000002</v>
      </c>
    </row>
    <row r="538" spans="2:16" x14ac:dyDescent="0.25">
      <c r="B538" s="183">
        <v>2270006000</v>
      </c>
      <c r="C538" s="184">
        <v>16</v>
      </c>
      <c r="D538" s="184">
        <v>25</v>
      </c>
      <c r="E538" s="184">
        <v>0.9</v>
      </c>
      <c r="F538" s="184">
        <v>0.9</v>
      </c>
      <c r="G538" s="184">
        <v>0.27</v>
      </c>
      <c r="H538" s="184">
        <v>0.27</v>
      </c>
      <c r="I538" s="184">
        <v>0.27</v>
      </c>
      <c r="J538" s="184">
        <v>0.26650000000000001</v>
      </c>
      <c r="K538" s="184">
        <v>0.27600000000000002</v>
      </c>
      <c r="L538" s="184">
        <v>0.27600000000000002</v>
      </c>
      <c r="M538" s="184">
        <v>9.1999999999999998E-3</v>
      </c>
      <c r="N538" s="184">
        <v>9.1999999999999998E-3</v>
      </c>
      <c r="P538" s="119">
        <f t="shared" si="8"/>
        <v>0.27300000000000002</v>
      </c>
    </row>
    <row r="539" spans="2:16" x14ac:dyDescent="0.25">
      <c r="B539" s="183">
        <v>2270006000</v>
      </c>
      <c r="C539" s="184">
        <v>25</v>
      </c>
      <c r="D539" s="184">
        <v>50</v>
      </c>
      <c r="E539" s="184">
        <v>0.8</v>
      </c>
      <c r="F539" s="184">
        <v>0.8</v>
      </c>
      <c r="G539" s="184">
        <v>0.34</v>
      </c>
      <c r="H539" s="184">
        <v>0.34</v>
      </c>
      <c r="I539" s="184">
        <v>0.34</v>
      </c>
      <c r="J539" s="184">
        <v>0.33889999999999998</v>
      </c>
      <c r="K539" s="184">
        <v>0.2024</v>
      </c>
      <c r="L539" s="184">
        <v>0.2024</v>
      </c>
      <c r="M539" s="184">
        <v>1.84E-2</v>
      </c>
      <c r="N539" s="184">
        <v>9.1999999999999998E-3</v>
      </c>
      <c r="P539" s="119">
        <f t="shared" si="8"/>
        <v>0.2712</v>
      </c>
    </row>
    <row r="540" spans="2:16" x14ac:dyDescent="0.25">
      <c r="B540" s="183">
        <v>2270006000</v>
      </c>
      <c r="C540" s="184">
        <v>50</v>
      </c>
      <c r="D540" s="184">
        <v>75</v>
      </c>
      <c r="E540" s="184">
        <v>1</v>
      </c>
      <c r="F540" s="184">
        <v>0.72</v>
      </c>
      <c r="G540" s="184">
        <v>0.47</v>
      </c>
      <c r="H540" s="184">
        <v>0.24</v>
      </c>
      <c r="I540" s="184">
        <v>0.3</v>
      </c>
      <c r="J540" s="184">
        <v>0.3</v>
      </c>
      <c r="K540" s="184">
        <v>0.2024</v>
      </c>
      <c r="L540" s="184">
        <v>0.2024</v>
      </c>
      <c r="M540" s="184">
        <v>1.84E-2</v>
      </c>
      <c r="N540" s="184">
        <v>9.1999999999999998E-3</v>
      </c>
      <c r="P540" s="119">
        <f t="shared" si="8"/>
        <v>0.25119999999999998</v>
      </c>
    </row>
    <row r="541" spans="2:16" x14ac:dyDescent="0.25">
      <c r="B541" s="183">
        <v>2270006000</v>
      </c>
      <c r="C541" s="184">
        <v>75</v>
      </c>
      <c r="D541" s="184">
        <v>100</v>
      </c>
      <c r="E541" s="184">
        <v>1</v>
      </c>
      <c r="F541" s="184">
        <v>0.72</v>
      </c>
      <c r="G541" s="184">
        <v>0.47</v>
      </c>
      <c r="H541" s="184">
        <v>0.24</v>
      </c>
      <c r="I541" s="184">
        <v>0.3</v>
      </c>
      <c r="J541" s="184">
        <v>0.3</v>
      </c>
      <c r="K541" s="184">
        <v>0.2024</v>
      </c>
      <c r="L541" s="184">
        <v>0.2024</v>
      </c>
      <c r="M541" s="184">
        <v>9.1999999999999998E-3</v>
      </c>
      <c r="N541" s="184">
        <v>9.1999999999999998E-3</v>
      </c>
      <c r="P541" s="119">
        <f t="shared" si="8"/>
        <v>0.25119999999999998</v>
      </c>
    </row>
    <row r="542" spans="2:16" x14ac:dyDescent="0.25">
      <c r="B542" s="183">
        <v>2270006000</v>
      </c>
      <c r="C542" s="184">
        <v>100</v>
      </c>
      <c r="D542" s="184">
        <v>175</v>
      </c>
      <c r="E542" s="184">
        <v>1</v>
      </c>
      <c r="F542" s="184">
        <v>0.4</v>
      </c>
      <c r="G542" s="184">
        <v>0.28000000000000003</v>
      </c>
      <c r="H542" s="184">
        <v>0.18</v>
      </c>
      <c r="I542" s="184">
        <v>0.22</v>
      </c>
      <c r="J542" s="184">
        <v>0.22</v>
      </c>
      <c r="K542" s="184">
        <v>0.22</v>
      </c>
      <c r="L542" s="184">
        <v>0.22</v>
      </c>
      <c r="M542" s="184">
        <v>9.1999999999999998E-3</v>
      </c>
      <c r="N542" s="184">
        <v>9.1999999999999998E-3</v>
      </c>
      <c r="P542" s="119">
        <f t="shared" si="8"/>
        <v>0.22</v>
      </c>
    </row>
    <row r="543" spans="2:16" x14ac:dyDescent="0.25">
      <c r="B543" s="183">
        <v>2270006000</v>
      </c>
      <c r="C543" s="184">
        <v>175</v>
      </c>
      <c r="D543" s="184">
        <v>300</v>
      </c>
      <c r="E543" s="184">
        <v>1</v>
      </c>
      <c r="F543" s="184">
        <v>0.4</v>
      </c>
      <c r="G543" s="184">
        <v>0.25</v>
      </c>
      <c r="H543" s="184">
        <v>0.13</v>
      </c>
      <c r="I543" s="184">
        <v>0.15</v>
      </c>
      <c r="J543" s="184">
        <v>0.15</v>
      </c>
      <c r="K543" s="184">
        <v>0.15</v>
      </c>
      <c r="L543" s="184">
        <v>0.15</v>
      </c>
      <c r="M543" s="184">
        <v>9.1999999999999998E-3</v>
      </c>
      <c r="N543" s="184">
        <v>9.1999999999999998E-3</v>
      </c>
      <c r="P543" s="119">
        <f t="shared" si="8"/>
        <v>0.15</v>
      </c>
    </row>
    <row r="544" spans="2:16" x14ac:dyDescent="0.25">
      <c r="B544" s="183">
        <v>2270006000</v>
      </c>
      <c r="C544" s="184">
        <v>300</v>
      </c>
      <c r="D544" s="184">
        <v>600</v>
      </c>
      <c r="E544" s="184">
        <v>1</v>
      </c>
      <c r="F544" s="184">
        <v>0.4</v>
      </c>
      <c r="G544" s="184">
        <v>0.2</v>
      </c>
      <c r="H544" s="184">
        <v>0.13</v>
      </c>
      <c r="I544" s="184">
        <v>0.15</v>
      </c>
      <c r="J544" s="184">
        <v>0.15</v>
      </c>
      <c r="K544" s="184">
        <v>0.15</v>
      </c>
      <c r="L544" s="184">
        <v>0.15</v>
      </c>
      <c r="M544" s="184">
        <v>9.1999999999999998E-3</v>
      </c>
      <c r="N544" s="184">
        <v>9.1999999999999998E-3</v>
      </c>
      <c r="P544" s="119">
        <f t="shared" si="8"/>
        <v>0.15</v>
      </c>
    </row>
    <row r="545" spans="2:16" x14ac:dyDescent="0.25">
      <c r="B545" s="183">
        <v>2270006000</v>
      </c>
      <c r="C545" s="184">
        <v>600</v>
      </c>
      <c r="D545" s="184">
        <v>750</v>
      </c>
      <c r="E545" s="184">
        <v>1</v>
      </c>
      <c r="F545" s="184">
        <v>0.4</v>
      </c>
      <c r="G545" s="184">
        <v>0.22</v>
      </c>
      <c r="H545" s="184">
        <v>0.13</v>
      </c>
      <c r="I545" s="184">
        <v>0.15</v>
      </c>
      <c r="J545" s="184">
        <v>0.15</v>
      </c>
      <c r="K545" s="184">
        <v>0.15</v>
      </c>
      <c r="L545" s="184">
        <v>0.15</v>
      </c>
      <c r="M545" s="184">
        <v>9.1999999999999998E-3</v>
      </c>
      <c r="N545" s="184">
        <v>9.1999999999999998E-3</v>
      </c>
      <c r="P545" s="119">
        <f t="shared" si="8"/>
        <v>0.15</v>
      </c>
    </row>
    <row r="546" spans="2:16" x14ac:dyDescent="0.25">
      <c r="B546" s="183">
        <v>2270006000</v>
      </c>
      <c r="C546" s="184">
        <v>750</v>
      </c>
      <c r="D546" s="184">
        <v>9999</v>
      </c>
      <c r="E546" s="184">
        <v>1</v>
      </c>
      <c r="F546" s="184">
        <v>0.4</v>
      </c>
      <c r="G546" s="184">
        <v>0.19</v>
      </c>
      <c r="H546" s="184">
        <v>0.13</v>
      </c>
      <c r="I546" s="184">
        <v>0.13</v>
      </c>
      <c r="J546" s="184">
        <v>0.13159999999999999</v>
      </c>
      <c r="K546" s="184">
        <v>0.13159999999999999</v>
      </c>
      <c r="L546" s="184">
        <v>0.13159999999999999</v>
      </c>
      <c r="M546" s="184">
        <v>6.9000000000000006E-2</v>
      </c>
      <c r="N546" s="184">
        <v>2.76E-2</v>
      </c>
      <c r="P546" s="119">
        <f t="shared" si="8"/>
        <v>0.1308</v>
      </c>
    </row>
    <row r="547" spans="2:16" x14ac:dyDescent="0.25">
      <c r="B547" s="183">
        <v>2270006005</v>
      </c>
      <c r="C547" s="184">
        <v>0</v>
      </c>
      <c r="D547" s="184">
        <v>11</v>
      </c>
      <c r="E547" s="184">
        <v>1</v>
      </c>
      <c r="F547" s="184">
        <v>1</v>
      </c>
      <c r="G547" s="184">
        <v>0.45</v>
      </c>
      <c r="H547" s="184">
        <v>0.5</v>
      </c>
      <c r="I547" s="184">
        <v>0.5</v>
      </c>
      <c r="J547" s="184">
        <v>0.5</v>
      </c>
      <c r="K547" s="184">
        <v>0.27600000000000002</v>
      </c>
      <c r="L547" s="184">
        <v>0.27600000000000002</v>
      </c>
      <c r="M547" s="184">
        <v>9.1999999999999998E-3</v>
      </c>
      <c r="N547" s="184">
        <v>9.1999999999999998E-3</v>
      </c>
      <c r="P547" s="119">
        <f t="shared" si="8"/>
        <v>0.38800000000000001</v>
      </c>
    </row>
    <row r="548" spans="2:16" x14ac:dyDescent="0.25">
      <c r="B548" s="183">
        <v>2270006005</v>
      </c>
      <c r="C548" s="184">
        <v>11</v>
      </c>
      <c r="D548" s="184">
        <v>16</v>
      </c>
      <c r="E548" s="184">
        <v>0.9</v>
      </c>
      <c r="F548" s="184">
        <v>0.9</v>
      </c>
      <c r="G548" s="184">
        <v>0.27</v>
      </c>
      <c r="H548" s="184">
        <v>0.27</v>
      </c>
      <c r="I548" s="184">
        <v>0.27</v>
      </c>
      <c r="J548" s="184">
        <v>0.26650000000000001</v>
      </c>
      <c r="K548" s="184">
        <v>0.27600000000000002</v>
      </c>
      <c r="L548" s="184">
        <v>0.27600000000000002</v>
      </c>
      <c r="M548" s="184">
        <v>9.1999999999999998E-3</v>
      </c>
      <c r="N548" s="184">
        <v>9.1999999999999998E-3</v>
      </c>
      <c r="P548" s="119">
        <f t="shared" si="8"/>
        <v>0.27300000000000002</v>
      </c>
    </row>
    <row r="549" spans="2:16" x14ac:dyDescent="0.25">
      <c r="B549" s="183">
        <v>2270006005</v>
      </c>
      <c r="C549" s="184">
        <v>16</v>
      </c>
      <c r="D549" s="184">
        <v>25</v>
      </c>
      <c r="E549" s="184">
        <v>0.9</v>
      </c>
      <c r="F549" s="184">
        <v>0.9</v>
      </c>
      <c r="G549" s="184">
        <v>0.27</v>
      </c>
      <c r="H549" s="184">
        <v>0.27</v>
      </c>
      <c r="I549" s="184">
        <v>0.27</v>
      </c>
      <c r="J549" s="184">
        <v>0.26650000000000001</v>
      </c>
      <c r="K549" s="184">
        <v>0.27600000000000002</v>
      </c>
      <c r="L549" s="184">
        <v>0.27600000000000002</v>
      </c>
      <c r="M549" s="184">
        <v>9.1999999999999998E-3</v>
      </c>
      <c r="N549" s="184">
        <v>9.1999999999999998E-3</v>
      </c>
      <c r="P549" s="119">
        <f t="shared" si="8"/>
        <v>0.27300000000000002</v>
      </c>
    </row>
    <row r="550" spans="2:16" x14ac:dyDescent="0.25">
      <c r="B550" s="183">
        <v>2270006005</v>
      </c>
      <c r="C550" s="184">
        <v>25</v>
      </c>
      <c r="D550" s="184">
        <v>50</v>
      </c>
      <c r="E550" s="184">
        <v>0.8</v>
      </c>
      <c r="F550" s="184">
        <v>0.8</v>
      </c>
      <c r="G550" s="184">
        <v>0.34</v>
      </c>
      <c r="H550" s="184">
        <v>0.34</v>
      </c>
      <c r="I550" s="184">
        <v>0.34</v>
      </c>
      <c r="J550" s="184">
        <v>0.33889999999999998</v>
      </c>
      <c r="K550" s="184">
        <v>0.2024</v>
      </c>
      <c r="L550" s="184">
        <v>0.2024</v>
      </c>
      <c r="M550" s="184">
        <v>1.84E-2</v>
      </c>
      <c r="N550" s="184">
        <v>9.1999999999999998E-3</v>
      </c>
      <c r="P550" s="119">
        <f t="shared" si="8"/>
        <v>0.2712</v>
      </c>
    </row>
    <row r="551" spans="2:16" x14ac:dyDescent="0.25">
      <c r="B551" s="183">
        <v>2270006005</v>
      </c>
      <c r="C551" s="184">
        <v>50</v>
      </c>
      <c r="D551" s="184">
        <v>75</v>
      </c>
      <c r="E551" s="184">
        <v>1</v>
      </c>
      <c r="F551" s="184">
        <v>0.72</v>
      </c>
      <c r="G551" s="184">
        <v>0.47</v>
      </c>
      <c r="H551" s="184">
        <v>0.24</v>
      </c>
      <c r="I551" s="184">
        <v>0.3</v>
      </c>
      <c r="J551" s="184">
        <v>0.3</v>
      </c>
      <c r="K551" s="184">
        <v>0.2024</v>
      </c>
      <c r="L551" s="184">
        <v>0.2024</v>
      </c>
      <c r="M551" s="184">
        <v>1.84E-2</v>
      </c>
      <c r="N551" s="184">
        <v>9.1999999999999998E-3</v>
      </c>
      <c r="P551" s="119">
        <f t="shared" si="8"/>
        <v>0.25119999999999998</v>
      </c>
    </row>
    <row r="552" spans="2:16" x14ac:dyDescent="0.25">
      <c r="B552" s="183">
        <v>2270006005</v>
      </c>
      <c r="C552" s="184">
        <v>75</v>
      </c>
      <c r="D552" s="184">
        <v>100</v>
      </c>
      <c r="E552" s="184">
        <v>1</v>
      </c>
      <c r="F552" s="184">
        <v>0.72</v>
      </c>
      <c r="G552" s="184">
        <v>0.47</v>
      </c>
      <c r="H552" s="184">
        <v>0.24</v>
      </c>
      <c r="I552" s="184">
        <v>0.3</v>
      </c>
      <c r="J552" s="184">
        <v>0.3</v>
      </c>
      <c r="K552" s="184">
        <v>0.2024</v>
      </c>
      <c r="L552" s="184">
        <v>0.2024</v>
      </c>
      <c r="M552" s="184">
        <v>9.1999999999999998E-3</v>
      </c>
      <c r="N552" s="184">
        <v>9.1999999999999998E-3</v>
      </c>
      <c r="P552" s="119">
        <f t="shared" si="8"/>
        <v>0.25119999999999998</v>
      </c>
    </row>
    <row r="553" spans="2:16" x14ac:dyDescent="0.25">
      <c r="B553" s="183">
        <v>2270006005</v>
      </c>
      <c r="C553" s="184">
        <v>100</v>
      </c>
      <c r="D553" s="184">
        <v>175</v>
      </c>
      <c r="E553" s="184">
        <v>1</v>
      </c>
      <c r="F553" s="184">
        <v>0.4</v>
      </c>
      <c r="G553" s="184">
        <v>0.28000000000000003</v>
      </c>
      <c r="H553" s="184">
        <v>0.18</v>
      </c>
      <c r="I553" s="184">
        <v>0.22</v>
      </c>
      <c r="J553" s="184">
        <v>0.22</v>
      </c>
      <c r="K553" s="184">
        <v>0.22</v>
      </c>
      <c r="L553" s="184">
        <v>0.22</v>
      </c>
      <c r="M553" s="184">
        <v>9.1999999999999998E-3</v>
      </c>
      <c r="N553" s="184">
        <v>9.1999999999999998E-3</v>
      </c>
      <c r="P553" s="119">
        <f t="shared" si="8"/>
        <v>0.22</v>
      </c>
    </row>
    <row r="554" spans="2:16" x14ac:dyDescent="0.25">
      <c r="B554" s="183">
        <v>2270006005</v>
      </c>
      <c r="C554" s="184">
        <v>175</v>
      </c>
      <c r="D554" s="184">
        <v>300</v>
      </c>
      <c r="E554" s="184">
        <v>1</v>
      </c>
      <c r="F554" s="184">
        <v>0.4</v>
      </c>
      <c r="G554" s="184">
        <v>0.25</v>
      </c>
      <c r="H554" s="184">
        <v>0.13</v>
      </c>
      <c r="I554" s="184">
        <v>0.15</v>
      </c>
      <c r="J554" s="184">
        <v>0.15</v>
      </c>
      <c r="K554" s="184">
        <v>0.15</v>
      </c>
      <c r="L554" s="184">
        <v>0.15</v>
      </c>
      <c r="M554" s="184">
        <v>9.1999999999999998E-3</v>
      </c>
      <c r="N554" s="184">
        <v>9.1999999999999998E-3</v>
      </c>
      <c r="P554" s="119">
        <f t="shared" si="8"/>
        <v>0.15</v>
      </c>
    </row>
    <row r="555" spans="2:16" x14ac:dyDescent="0.25">
      <c r="B555" s="183">
        <v>2270006005</v>
      </c>
      <c r="C555" s="184">
        <v>300</v>
      </c>
      <c r="D555" s="184">
        <v>600</v>
      </c>
      <c r="E555" s="184">
        <v>1</v>
      </c>
      <c r="F555" s="184">
        <v>0.4</v>
      </c>
      <c r="G555" s="184">
        <v>0.2</v>
      </c>
      <c r="H555" s="184">
        <v>0.13</v>
      </c>
      <c r="I555" s="184">
        <v>0.15</v>
      </c>
      <c r="J555" s="184">
        <v>0.15</v>
      </c>
      <c r="K555" s="184">
        <v>0.15</v>
      </c>
      <c r="L555" s="184">
        <v>0.15</v>
      </c>
      <c r="M555" s="184">
        <v>9.1999999999999998E-3</v>
      </c>
      <c r="N555" s="184">
        <v>9.1999999999999998E-3</v>
      </c>
      <c r="P555" s="119">
        <f t="shared" si="8"/>
        <v>0.15</v>
      </c>
    </row>
    <row r="556" spans="2:16" x14ac:dyDescent="0.25">
      <c r="B556" s="183">
        <v>2270006005</v>
      </c>
      <c r="C556" s="184">
        <v>600</v>
      </c>
      <c r="D556" s="184">
        <v>750</v>
      </c>
      <c r="E556" s="184">
        <v>1</v>
      </c>
      <c r="F556" s="184">
        <v>0.4</v>
      </c>
      <c r="G556" s="184">
        <v>0.22</v>
      </c>
      <c r="H556" s="184">
        <v>0.13</v>
      </c>
      <c r="I556" s="184">
        <v>0.15</v>
      </c>
      <c r="J556" s="184">
        <v>0.15</v>
      </c>
      <c r="K556" s="184">
        <v>0.15</v>
      </c>
      <c r="L556" s="184">
        <v>0.15</v>
      </c>
      <c r="M556" s="184">
        <v>9.1999999999999998E-3</v>
      </c>
      <c r="N556" s="184">
        <v>9.1999999999999998E-3</v>
      </c>
      <c r="P556" s="119">
        <f t="shared" si="8"/>
        <v>0.15</v>
      </c>
    </row>
    <row r="557" spans="2:16" x14ac:dyDescent="0.25">
      <c r="B557" s="183">
        <v>2270006005</v>
      </c>
      <c r="C557" s="184">
        <v>750</v>
      </c>
      <c r="D557" s="184">
        <v>9999</v>
      </c>
      <c r="E557" s="184">
        <v>1</v>
      </c>
      <c r="F557" s="184">
        <v>0.4</v>
      </c>
      <c r="G557" s="184">
        <v>0.19</v>
      </c>
      <c r="H557" s="184">
        <v>0.13</v>
      </c>
      <c r="I557" s="184">
        <v>0.13</v>
      </c>
      <c r="J557" s="184">
        <v>0.13159999999999999</v>
      </c>
      <c r="K557" s="184">
        <v>0.13159999999999999</v>
      </c>
      <c r="L557" s="184">
        <v>0.13159999999999999</v>
      </c>
      <c r="M557" s="184">
        <v>6.9000000000000006E-2</v>
      </c>
      <c r="N557" s="184">
        <v>1.84E-2</v>
      </c>
      <c r="P557" s="119">
        <f t="shared" si="8"/>
        <v>0.1308</v>
      </c>
    </row>
    <row r="558" spans="2:16" x14ac:dyDescent="0.25">
      <c r="B558" s="188">
        <v>2270006010</v>
      </c>
      <c r="C558" s="185">
        <v>0</v>
      </c>
      <c r="D558" s="185">
        <v>11</v>
      </c>
      <c r="E558" s="185">
        <v>1</v>
      </c>
      <c r="F558" s="185">
        <v>1</v>
      </c>
      <c r="G558" s="185">
        <v>0.44740000000000002</v>
      </c>
      <c r="H558" s="185">
        <v>0.5</v>
      </c>
      <c r="I558" s="185">
        <v>0.5</v>
      </c>
      <c r="J558" s="185">
        <v>0.5</v>
      </c>
      <c r="K558" s="185">
        <v>0.28000000000000003</v>
      </c>
      <c r="L558" s="185">
        <v>0.28000000000000003</v>
      </c>
      <c r="M558" s="185">
        <v>0.28000000000000003</v>
      </c>
      <c r="N558" s="185">
        <v>0.28000000000000003</v>
      </c>
      <c r="P558" s="119">
        <f t="shared" si="8"/>
        <v>0.39</v>
      </c>
    </row>
    <row r="559" spans="2:16" x14ac:dyDescent="0.25">
      <c r="B559" s="188">
        <v>2270006010</v>
      </c>
      <c r="C559" s="185">
        <v>11</v>
      </c>
      <c r="D559" s="185">
        <v>16</v>
      </c>
      <c r="E559" s="185">
        <v>0.9</v>
      </c>
      <c r="F559" s="185">
        <v>0.9</v>
      </c>
      <c r="G559" s="185">
        <v>0.26650000000000001</v>
      </c>
      <c r="H559" s="185">
        <v>0.26650000000000001</v>
      </c>
      <c r="I559" s="185">
        <v>0.26650000000000001</v>
      </c>
      <c r="J559" s="185">
        <v>0.26650000000000001</v>
      </c>
      <c r="K559" s="185">
        <v>0.28000000000000003</v>
      </c>
      <c r="L559" s="185">
        <v>0.28000000000000003</v>
      </c>
      <c r="M559" s="185">
        <v>0.28000000000000003</v>
      </c>
      <c r="N559" s="185">
        <v>0.28000000000000003</v>
      </c>
      <c r="P559" s="119">
        <f t="shared" si="8"/>
        <v>0.27324999999999999</v>
      </c>
    </row>
    <row r="560" spans="2:16" x14ac:dyDescent="0.25">
      <c r="B560" s="188">
        <v>2270006010</v>
      </c>
      <c r="C560" s="185">
        <v>16</v>
      </c>
      <c r="D560" s="185">
        <v>25</v>
      </c>
      <c r="E560" s="185">
        <v>0.9</v>
      </c>
      <c r="F560" s="185">
        <v>0.9</v>
      </c>
      <c r="G560" s="185">
        <v>0.26650000000000001</v>
      </c>
      <c r="H560" s="185">
        <v>0.26650000000000001</v>
      </c>
      <c r="I560" s="185">
        <v>0.26650000000000001</v>
      </c>
      <c r="J560" s="185">
        <v>0.26650000000000001</v>
      </c>
      <c r="K560" s="185">
        <v>0.28000000000000003</v>
      </c>
      <c r="L560" s="185">
        <v>0.28000000000000003</v>
      </c>
      <c r="M560" s="185">
        <v>0.28000000000000003</v>
      </c>
      <c r="N560" s="185">
        <v>0.28000000000000003</v>
      </c>
      <c r="P560" s="119">
        <f t="shared" si="8"/>
        <v>0.27324999999999999</v>
      </c>
    </row>
    <row r="561" spans="2:16" x14ac:dyDescent="0.25">
      <c r="B561" s="188">
        <v>2270006010</v>
      </c>
      <c r="C561" s="185">
        <v>25</v>
      </c>
      <c r="D561" s="185">
        <v>50</v>
      </c>
      <c r="E561" s="185">
        <v>0.8</v>
      </c>
      <c r="F561" s="185">
        <v>0.8</v>
      </c>
      <c r="G561" s="185">
        <v>0.33889999999999998</v>
      </c>
      <c r="H561" s="185">
        <v>0.33889999999999998</v>
      </c>
      <c r="I561" s="185">
        <v>0.33889999999999998</v>
      </c>
      <c r="J561" s="185">
        <v>0.33889999999999998</v>
      </c>
      <c r="K561" s="185">
        <v>0.2</v>
      </c>
      <c r="L561" s="185">
        <v>0.2</v>
      </c>
      <c r="M561" s="185">
        <v>1.84E-2</v>
      </c>
      <c r="N561" s="185">
        <v>1.84E-2</v>
      </c>
      <c r="P561" s="119">
        <f t="shared" si="8"/>
        <v>0.26944999999999997</v>
      </c>
    </row>
    <row r="562" spans="2:16" x14ac:dyDescent="0.25">
      <c r="B562" s="188">
        <v>2270006010</v>
      </c>
      <c r="C562" s="185">
        <v>50</v>
      </c>
      <c r="D562" s="185">
        <v>75</v>
      </c>
      <c r="E562" s="185"/>
      <c r="F562" s="185">
        <v>0.72199999999999998</v>
      </c>
      <c r="G562" s="185">
        <v>0.47299999999999998</v>
      </c>
      <c r="H562" s="185">
        <v>0.24</v>
      </c>
      <c r="I562" s="185">
        <v>0.24</v>
      </c>
      <c r="J562" s="185">
        <v>0.24</v>
      </c>
      <c r="K562" s="185">
        <v>0.2</v>
      </c>
      <c r="L562" s="185">
        <v>0.2</v>
      </c>
      <c r="M562" s="185">
        <v>1.84E-2</v>
      </c>
      <c r="N562" s="185">
        <v>1.84E-2</v>
      </c>
      <c r="P562" s="119">
        <f t="shared" si="8"/>
        <v>0.22</v>
      </c>
    </row>
    <row r="563" spans="2:16" x14ac:dyDescent="0.25">
      <c r="B563" s="188">
        <v>2270006010</v>
      </c>
      <c r="C563" s="185">
        <v>75</v>
      </c>
      <c r="D563" s="185">
        <v>100</v>
      </c>
      <c r="E563" s="185"/>
      <c r="F563" s="185">
        <v>0.72199999999999998</v>
      </c>
      <c r="G563" s="185">
        <v>0.47299999999999998</v>
      </c>
      <c r="H563" s="185">
        <v>0.24</v>
      </c>
      <c r="I563" s="185">
        <v>0.3</v>
      </c>
      <c r="J563" s="185">
        <v>0.3</v>
      </c>
      <c r="K563" s="185">
        <v>9.1999999999999998E-3</v>
      </c>
      <c r="L563" s="185">
        <v>9.1999999999999998E-3</v>
      </c>
      <c r="M563" s="185">
        <v>9.1999999999999998E-3</v>
      </c>
      <c r="N563" s="185">
        <v>9.1999999999999998E-3</v>
      </c>
      <c r="P563" s="119">
        <f t="shared" si="8"/>
        <v>0.15459999999999999</v>
      </c>
    </row>
    <row r="564" spans="2:16" x14ac:dyDescent="0.25">
      <c r="B564" s="188">
        <v>2270006010</v>
      </c>
      <c r="C564" s="185">
        <v>100</v>
      </c>
      <c r="D564" s="185">
        <v>175</v>
      </c>
      <c r="E564" s="185"/>
      <c r="F564" s="185">
        <v>0.40200000000000002</v>
      </c>
      <c r="G564" s="185">
        <v>0.27789999999999998</v>
      </c>
      <c r="H564" s="185">
        <v>0.18</v>
      </c>
      <c r="I564" s="185">
        <v>0.22</v>
      </c>
      <c r="J564" s="185">
        <v>0.22</v>
      </c>
      <c r="K564" s="185">
        <v>9.1999999999999998E-3</v>
      </c>
      <c r="L564" s="185">
        <v>9.1999999999999998E-3</v>
      </c>
      <c r="M564" s="185">
        <v>9.1999999999999998E-3</v>
      </c>
      <c r="N564" s="185">
        <v>9.1999999999999998E-3</v>
      </c>
      <c r="P564" s="119">
        <f t="shared" si="8"/>
        <v>0.11460000000000001</v>
      </c>
    </row>
    <row r="565" spans="2:16" x14ac:dyDescent="0.25">
      <c r="B565" s="188">
        <v>2270006010</v>
      </c>
      <c r="C565" s="185">
        <v>175</v>
      </c>
      <c r="D565" s="185">
        <v>300</v>
      </c>
      <c r="E565" s="185"/>
      <c r="F565" s="185">
        <v>0.40200000000000002</v>
      </c>
      <c r="G565" s="185">
        <v>0.25209999999999999</v>
      </c>
      <c r="H565" s="185">
        <v>0.13159999999999999</v>
      </c>
      <c r="I565" s="185">
        <v>0.15</v>
      </c>
      <c r="J565" s="185">
        <v>0.15</v>
      </c>
      <c r="K565" s="185">
        <v>9.1999999999999998E-3</v>
      </c>
      <c r="L565" s="185">
        <v>9.1999999999999998E-3</v>
      </c>
      <c r="M565" s="185">
        <v>9.1999999999999998E-3</v>
      </c>
      <c r="N565" s="185">
        <v>9.1999999999999998E-3</v>
      </c>
      <c r="P565" s="119">
        <f t="shared" si="8"/>
        <v>7.9600000000000004E-2</v>
      </c>
    </row>
    <row r="566" spans="2:16" x14ac:dyDescent="0.25">
      <c r="B566" s="188">
        <v>2270006010</v>
      </c>
      <c r="C566" s="185">
        <v>300</v>
      </c>
      <c r="D566" s="185">
        <v>600</v>
      </c>
      <c r="E566" s="185"/>
      <c r="F566" s="185">
        <v>0.40200000000000002</v>
      </c>
      <c r="G566" s="185">
        <v>0.20080000000000001</v>
      </c>
      <c r="H566" s="185">
        <v>0.13159999999999999</v>
      </c>
      <c r="I566" s="185">
        <v>0.15</v>
      </c>
      <c r="J566" s="185">
        <v>0.15</v>
      </c>
      <c r="K566" s="185">
        <v>9.1999999999999998E-3</v>
      </c>
      <c r="L566" s="185">
        <v>9.1999999999999998E-3</v>
      </c>
      <c r="M566" s="185">
        <v>9.1999999999999998E-3</v>
      </c>
      <c r="N566" s="185">
        <v>9.1999999999999998E-3</v>
      </c>
      <c r="P566" s="119">
        <f t="shared" si="8"/>
        <v>7.9600000000000004E-2</v>
      </c>
    </row>
    <row r="567" spans="2:16" x14ac:dyDescent="0.25">
      <c r="B567" s="188">
        <v>2270006010</v>
      </c>
      <c r="C567" s="185">
        <v>600</v>
      </c>
      <c r="D567" s="185">
        <v>750</v>
      </c>
      <c r="E567" s="185"/>
      <c r="F567" s="185">
        <v>0.40200000000000002</v>
      </c>
      <c r="G567" s="185">
        <v>0.22009999999999999</v>
      </c>
      <c r="H567" s="185">
        <v>0.13159999999999999</v>
      </c>
      <c r="I567" s="185">
        <v>0.15</v>
      </c>
      <c r="J567" s="185">
        <v>0.15</v>
      </c>
      <c r="K567" s="185">
        <v>9.1999999999999998E-3</v>
      </c>
      <c r="L567" s="185">
        <v>9.1999999999999998E-3</v>
      </c>
      <c r="M567" s="185">
        <v>9.1999999999999998E-3</v>
      </c>
      <c r="N567" s="185">
        <v>9.1999999999999998E-3</v>
      </c>
      <c r="P567" s="119">
        <f t="shared" si="8"/>
        <v>7.9600000000000004E-2</v>
      </c>
    </row>
    <row r="568" spans="2:16" x14ac:dyDescent="0.25">
      <c r="B568" s="188">
        <v>2270006010</v>
      </c>
      <c r="C568" s="185">
        <v>750</v>
      </c>
      <c r="D568" s="185">
        <v>9999</v>
      </c>
      <c r="E568" s="185"/>
      <c r="F568" s="185">
        <v>0.40200000000000002</v>
      </c>
      <c r="G568" s="185">
        <v>0.19339999999999999</v>
      </c>
      <c r="H568" s="185">
        <v>0.13159999999999999</v>
      </c>
      <c r="I568" s="185">
        <v>0.13159999999999999</v>
      </c>
      <c r="J568" s="185">
        <v>0.13159999999999999</v>
      </c>
      <c r="K568" s="185">
        <v>6.9000000000000006E-2</v>
      </c>
      <c r="L568" s="185">
        <v>6.9000000000000006E-2</v>
      </c>
      <c r="M568" s="185">
        <v>6.9000000000000006E-2</v>
      </c>
      <c r="N568" s="185">
        <v>2.76E-2</v>
      </c>
      <c r="P568" s="119">
        <f t="shared" si="8"/>
        <v>0.1003</v>
      </c>
    </row>
    <row r="569" spans="2:16" x14ac:dyDescent="0.25">
      <c r="B569" s="188">
        <v>2270006015</v>
      </c>
      <c r="C569" s="185">
        <v>0</v>
      </c>
      <c r="D569" s="185">
        <v>11</v>
      </c>
      <c r="E569" s="185">
        <v>1</v>
      </c>
      <c r="F569" s="185">
        <v>1</v>
      </c>
      <c r="G569" s="185">
        <v>0.44740000000000002</v>
      </c>
      <c r="H569" s="185">
        <v>0.5</v>
      </c>
      <c r="I569" s="185">
        <v>0.5</v>
      </c>
      <c r="J569" s="185">
        <v>0.5</v>
      </c>
      <c r="K569" s="185">
        <v>0.28000000000000003</v>
      </c>
      <c r="L569" s="185">
        <v>0.28000000000000003</v>
      </c>
      <c r="M569" s="185">
        <v>0.28000000000000003</v>
      </c>
      <c r="N569" s="185">
        <v>0.28000000000000003</v>
      </c>
      <c r="P569" s="119">
        <f t="shared" si="8"/>
        <v>0.39</v>
      </c>
    </row>
    <row r="570" spans="2:16" x14ac:dyDescent="0.25">
      <c r="B570" s="188">
        <v>2270006015</v>
      </c>
      <c r="C570" s="185">
        <v>11</v>
      </c>
      <c r="D570" s="185">
        <v>16</v>
      </c>
      <c r="E570" s="185">
        <v>0.9</v>
      </c>
      <c r="F570" s="185">
        <v>0.9</v>
      </c>
      <c r="G570" s="185">
        <v>0.26650000000000001</v>
      </c>
      <c r="H570" s="185">
        <v>0.26650000000000001</v>
      </c>
      <c r="I570" s="185">
        <v>0.26650000000000001</v>
      </c>
      <c r="J570" s="185">
        <v>0.26650000000000001</v>
      </c>
      <c r="K570" s="185">
        <v>0.28000000000000003</v>
      </c>
      <c r="L570" s="185">
        <v>0.28000000000000003</v>
      </c>
      <c r="M570" s="185">
        <v>0.28000000000000003</v>
      </c>
      <c r="N570" s="185">
        <v>0.28000000000000003</v>
      </c>
      <c r="P570" s="119">
        <f t="shared" si="8"/>
        <v>0.27324999999999999</v>
      </c>
    </row>
    <row r="571" spans="2:16" x14ac:dyDescent="0.25">
      <c r="B571" s="188">
        <v>2270006015</v>
      </c>
      <c r="C571" s="185">
        <v>16</v>
      </c>
      <c r="D571" s="185">
        <v>25</v>
      </c>
      <c r="E571" s="185">
        <v>0.9</v>
      </c>
      <c r="F571" s="185">
        <v>0.9</v>
      </c>
      <c r="G571" s="185">
        <v>0.26650000000000001</v>
      </c>
      <c r="H571" s="185">
        <v>0.26650000000000001</v>
      </c>
      <c r="I571" s="185">
        <v>0.26650000000000001</v>
      </c>
      <c r="J571" s="185">
        <v>0.26650000000000001</v>
      </c>
      <c r="K571" s="185">
        <v>0.28000000000000003</v>
      </c>
      <c r="L571" s="185">
        <v>0.28000000000000003</v>
      </c>
      <c r="M571" s="185">
        <v>0.28000000000000003</v>
      </c>
      <c r="N571" s="185">
        <v>0.28000000000000003</v>
      </c>
      <c r="P571" s="119">
        <f t="shared" si="8"/>
        <v>0.27324999999999999</v>
      </c>
    </row>
    <row r="572" spans="2:16" x14ac:dyDescent="0.25">
      <c r="B572" s="188">
        <v>2270006015</v>
      </c>
      <c r="C572" s="185">
        <v>25</v>
      </c>
      <c r="D572" s="185">
        <v>50</v>
      </c>
      <c r="E572" s="185">
        <v>0.8</v>
      </c>
      <c r="F572" s="185">
        <v>0.8</v>
      </c>
      <c r="G572" s="185">
        <v>0.33889999999999998</v>
      </c>
      <c r="H572" s="185">
        <v>0.33889999999999998</v>
      </c>
      <c r="I572" s="185">
        <v>0.33889999999999998</v>
      </c>
      <c r="J572" s="185">
        <v>0.33889999999999998</v>
      </c>
      <c r="K572" s="185">
        <v>0.2</v>
      </c>
      <c r="L572" s="185">
        <v>0.2</v>
      </c>
      <c r="M572" s="185">
        <v>1.84E-2</v>
      </c>
      <c r="N572" s="185">
        <v>1.84E-2</v>
      </c>
      <c r="P572" s="119">
        <f t="shared" si="8"/>
        <v>0.26944999999999997</v>
      </c>
    </row>
    <row r="573" spans="2:16" x14ac:dyDescent="0.25">
      <c r="B573" s="188">
        <v>2270006015</v>
      </c>
      <c r="C573" s="185">
        <v>50</v>
      </c>
      <c r="D573" s="185">
        <v>75</v>
      </c>
      <c r="E573" s="185"/>
      <c r="F573" s="185">
        <v>0.72199999999999998</v>
      </c>
      <c r="G573" s="185">
        <v>0.47299999999999998</v>
      </c>
      <c r="H573" s="185">
        <v>0.24</v>
      </c>
      <c r="I573" s="185">
        <v>0.24</v>
      </c>
      <c r="J573" s="185">
        <v>0.24</v>
      </c>
      <c r="K573" s="185">
        <v>0.2</v>
      </c>
      <c r="L573" s="185">
        <v>0.2</v>
      </c>
      <c r="M573" s="185">
        <v>1.84E-2</v>
      </c>
      <c r="N573" s="185">
        <v>1.84E-2</v>
      </c>
      <c r="P573" s="119">
        <f t="shared" si="8"/>
        <v>0.22</v>
      </c>
    </row>
    <row r="574" spans="2:16" x14ac:dyDescent="0.25">
      <c r="B574" s="188">
        <v>2270006015</v>
      </c>
      <c r="C574" s="185">
        <v>75</v>
      </c>
      <c r="D574" s="185">
        <v>100</v>
      </c>
      <c r="E574" s="185"/>
      <c r="F574" s="185">
        <v>0.72199999999999998</v>
      </c>
      <c r="G574" s="185">
        <v>0.47299999999999998</v>
      </c>
      <c r="H574" s="185">
        <v>0.24</v>
      </c>
      <c r="I574" s="185">
        <v>0.3</v>
      </c>
      <c r="J574" s="185">
        <v>0.3</v>
      </c>
      <c r="K574" s="185">
        <v>9.1999999999999998E-3</v>
      </c>
      <c r="L574" s="185">
        <v>9.1999999999999998E-3</v>
      </c>
      <c r="M574" s="185">
        <v>9.1999999999999998E-3</v>
      </c>
      <c r="N574" s="185">
        <v>9.1999999999999998E-3</v>
      </c>
      <c r="P574" s="119">
        <f t="shared" si="8"/>
        <v>0.15459999999999999</v>
      </c>
    </row>
    <row r="575" spans="2:16" x14ac:dyDescent="0.25">
      <c r="B575" s="188">
        <v>2270006015</v>
      </c>
      <c r="C575" s="185">
        <v>100</v>
      </c>
      <c r="D575" s="185">
        <v>175</v>
      </c>
      <c r="E575" s="185"/>
      <c r="F575" s="185">
        <v>0.40200000000000002</v>
      </c>
      <c r="G575" s="185">
        <v>0.27789999999999998</v>
      </c>
      <c r="H575" s="185">
        <v>0.18</v>
      </c>
      <c r="I575" s="185">
        <v>0.22</v>
      </c>
      <c r="J575" s="185">
        <v>0.22</v>
      </c>
      <c r="K575" s="185">
        <v>9.1999999999999998E-3</v>
      </c>
      <c r="L575" s="185">
        <v>9.1999999999999998E-3</v>
      </c>
      <c r="M575" s="185">
        <v>9.1999999999999998E-3</v>
      </c>
      <c r="N575" s="185">
        <v>9.1999999999999998E-3</v>
      </c>
      <c r="P575" s="119">
        <f t="shared" si="8"/>
        <v>0.11460000000000001</v>
      </c>
    </row>
    <row r="576" spans="2:16" x14ac:dyDescent="0.25">
      <c r="B576" s="188">
        <v>2270006015</v>
      </c>
      <c r="C576" s="185">
        <v>175</v>
      </c>
      <c r="D576" s="185">
        <v>300</v>
      </c>
      <c r="E576" s="185"/>
      <c r="F576" s="185">
        <v>0.40200000000000002</v>
      </c>
      <c r="G576" s="185">
        <v>0.25209999999999999</v>
      </c>
      <c r="H576" s="185">
        <v>0.13159999999999999</v>
      </c>
      <c r="I576" s="185">
        <v>0.15</v>
      </c>
      <c r="J576" s="185">
        <v>0.15</v>
      </c>
      <c r="K576" s="185">
        <v>9.1999999999999998E-3</v>
      </c>
      <c r="L576" s="185">
        <v>9.1999999999999998E-3</v>
      </c>
      <c r="M576" s="185">
        <v>9.1999999999999998E-3</v>
      </c>
      <c r="N576" s="185">
        <v>9.1999999999999998E-3</v>
      </c>
      <c r="P576" s="119">
        <f t="shared" si="8"/>
        <v>7.9600000000000004E-2</v>
      </c>
    </row>
    <row r="577" spans="2:16" x14ac:dyDescent="0.25">
      <c r="B577" s="188">
        <v>2270006015</v>
      </c>
      <c r="C577" s="185">
        <v>300</v>
      </c>
      <c r="D577" s="185">
        <v>600</v>
      </c>
      <c r="E577" s="185"/>
      <c r="F577" s="185">
        <v>0.40200000000000002</v>
      </c>
      <c r="G577" s="185">
        <v>0.20080000000000001</v>
      </c>
      <c r="H577" s="185">
        <v>0.13159999999999999</v>
      </c>
      <c r="I577" s="185">
        <v>0.15</v>
      </c>
      <c r="J577" s="185">
        <v>0.15</v>
      </c>
      <c r="K577" s="185">
        <v>9.1999999999999998E-3</v>
      </c>
      <c r="L577" s="185">
        <v>9.1999999999999998E-3</v>
      </c>
      <c r="M577" s="185">
        <v>9.1999999999999998E-3</v>
      </c>
      <c r="N577" s="185">
        <v>9.1999999999999998E-3</v>
      </c>
      <c r="P577" s="119">
        <f t="shared" si="8"/>
        <v>7.9600000000000004E-2</v>
      </c>
    </row>
    <row r="578" spans="2:16" x14ac:dyDescent="0.25">
      <c r="B578" s="188">
        <v>2270006015</v>
      </c>
      <c r="C578" s="185">
        <v>600</v>
      </c>
      <c r="D578" s="185">
        <v>750</v>
      </c>
      <c r="E578" s="185"/>
      <c r="F578" s="185">
        <v>0.40200000000000002</v>
      </c>
      <c r="G578" s="185">
        <v>0.22009999999999999</v>
      </c>
      <c r="H578" s="185">
        <v>0.13159999999999999</v>
      </c>
      <c r="I578" s="185">
        <v>0.15</v>
      </c>
      <c r="J578" s="185">
        <v>0.15</v>
      </c>
      <c r="K578" s="185">
        <v>9.1999999999999998E-3</v>
      </c>
      <c r="L578" s="185">
        <v>9.1999999999999998E-3</v>
      </c>
      <c r="M578" s="185">
        <v>9.1999999999999998E-3</v>
      </c>
      <c r="N578" s="185">
        <v>9.1999999999999998E-3</v>
      </c>
      <c r="P578" s="119">
        <f t="shared" si="8"/>
        <v>7.9600000000000004E-2</v>
      </c>
    </row>
    <row r="579" spans="2:16" x14ac:dyDescent="0.25">
      <c r="B579" s="188">
        <v>2270006015</v>
      </c>
      <c r="C579" s="185">
        <v>750</v>
      </c>
      <c r="D579" s="185">
        <v>9999</v>
      </c>
      <c r="E579" s="185"/>
      <c r="F579" s="185">
        <v>0.40200000000000002</v>
      </c>
      <c r="G579" s="185">
        <v>0.19339999999999999</v>
      </c>
      <c r="H579" s="185">
        <v>0.13159999999999999</v>
      </c>
      <c r="I579" s="185">
        <v>0.13159999999999999</v>
      </c>
      <c r="J579" s="185">
        <v>0.13159999999999999</v>
      </c>
      <c r="K579" s="185">
        <v>6.9000000000000006E-2</v>
      </c>
      <c r="L579" s="185">
        <v>6.9000000000000006E-2</v>
      </c>
      <c r="M579" s="185">
        <v>6.9000000000000006E-2</v>
      </c>
      <c r="N579" s="185">
        <v>2.76E-2</v>
      </c>
      <c r="P579" s="119">
        <f t="shared" si="8"/>
        <v>0.1003</v>
      </c>
    </row>
    <row r="580" spans="2:16" x14ac:dyDescent="0.25">
      <c r="B580" s="183">
        <v>2270006025</v>
      </c>
      <c r="C580" s="184">
        <v>0</v>
      </c>
      <c r="D580" s="184">
        <v>11</v>
      </c>
      <c r="E580" s="184">
        <v>1.97</v>
      </c>
      <c r="F580" s="184">
        <v>1.97</v>
      </c>
      <c r="G580" s="184">
        <v>0.88</v>
      </c>
      <c r="H580" s="184">
        <v>0.99</v>
      </c>
      <c r="I580" s="184">
        <v>0.99</v>
      </c>
      <c r="J580" s="184">
        <v>0.98670000000000002</v>
      </c>
      <c r="K580" s="184">
        <v>0.27600000000000002</v>
      </c>
      <c r="L580" s="184">
        <v>0.27600000000000002</v>
      </c>
      <c r="M580" s="184">
        <v>9.1999999999999998E-3</v>
      </c>
      <c r="N580" s="184">
        <v>9.1999999999999998E-3</v>
      </c>
      <c r="P580" s="119">
        <f t="shared" si="8"/>
        <v>0.63300000000000001</v>
      </c>
    </row>
    <row r="581" spans="2:16" x14ac:dyDescent="0.25">
      <c r="B581" s="183">
        <v>2270006025</v>
      </c>
      <c r="C581" s="184">
        <v>11</v>
      </c>
      <c r="D581" s="184">
        <v>16</v>
      </c>
      <c r="E581" s="184">
        <v>1.78</v>
      </c>
      <c r="F581" s="184">
        <v>1.78</v>
      </c>
      <c r="G581" s="184">
        <v>0.53</v>
      </c>
      <c r="H581" s="184">
        <v>0.53</v>
      </c>
      <c r="I581" s="184">
        <v>0.53</v>
      </c>
      <c r="J581" s="184">
        <v>0.52590000000000003</v>
      </c>
      <c r="K581" s="184">
        <v>0.27600000000000002</v>
      </c>
      <c r="L581" s="184">
        <v>0.27600000000000002</v>
      </c>
      <c r="M581" s="184">
        <v>9.1999999999999998E-3</v>
      </c>
      <c r="N581" s="184">
        <v>9.1999999999999998E-3</v>
      </c>
      <c r="P581" s="119">
        <f t="shared" si="8"/>
        <v>0.40300000000000002</v>
      </c>
    </row>
    <row r="582" spans="2:16" x14ac:dyDescent="0.25">
      <c r="B582" s="183">
        <v>2270006025</v>
      </c>
      <c r="C582" s="184">
        <v>16</v>
      </c>
      <c r="D582" s="184">
        <v>25</v>
      </c>
      <c r="E582" s="184">
        <v>1.78</v>
      </c>
      <c r="F582" s="184">
        <v>1.78</v>
      </c>
      <c r="G582" s="184">
        <v>0.53</v>
      </c>
      <c r="H582" s="184">
        <v>0.53</v>
      </c>
      <c r="I582" s="184">
        <v>0.53</v>
      </c>
      <c r="J582" s="184">
        <v>0.52590000000000003</v>
      </c>
      <c r="K582" s="184">
        <v>0.27600000000000002</v>
      </c>
      <c r="L582" s="184">
        <v>0.27600000000000002</v>
      </c>
      <c r="M582" s="184">
        <v>9.1999999999999998E-3</v>
      </c>
      <c r="N582" s="184">
        <v>9.1999999999999998E-3</v>
      </c>
      <c r="P582" s="119">
        <f t="shared" si="8"/>
        <v>0.40300000000000002</v>
      </c>
    </row>
    <row r="583" spans="2:16" x14ac:dyDescent="0.25">
      <c r="B583" s="183">
        <v>2270006025</v>
      </c>
      <c r="C583" s="184">
        <v>25</v>
      </c>
      <c r="D583" s="184">
        <v>50</v>
      </c>
      <c r="E583" s="184">
        <v>1.58</v>
      </c>
      <c r="F583" s="184">
        <v>1.58</v>
      </c>
      <c r="G583" s="184">
        <v>0.67</v>
      </c>
      <c r="H583" s="184">
        <v>0.67</v>
      </c>
      <c r="I583" s="184">
        <v>0.67</v>
      </c>
      <c r="J583" s="184">
        <v>0.66879999999999995</v>
      </c>
      <c r="K583" s="184">
        <v>0.2024</v>
      </c>
      <c r="L583" s="184">
        <v>0.2024</v>
      </c>
      <c r="M583" s="184">
        <v>1.84E-2</v>
      </c>
      <c r="N583" s="184">
        <v>9.1999999999999998E-3</v>
      </c>
      <c r="P583" s="119">
        <f t="shared" si="8"/>
        <v>0.43620000000000003</v>
      </c>
    </row>
    <row r="584" spans="2:16" x14ac:dyDescent="0.25">
      <c r="B584" s="183">
        <v>2270006025</v>
      </c>
      <c r="C584" s="184">
        <v>50</v>
      </c>
      <c r="D584" s="184">
        <v>75</v>
      </c>
      <c r="E584" s="184">
        <v>1.97</v>
      </c>
      <c r="F584" s="184">
        <v>1.42</v>
      </c>
      <c r="G584" s="184">
        <v>0.93</v>
      </c>
      <c r="H584" s="184">
        <v>0.47</v>
      </c>
      <c r="I584" s="184">
        <v>0.71</v>
      </c>
      <c r="J584" s="184">
        <v>0.71040000000000003</v>
      </c>
      <c r="K584" s="184">
        <v>0.2024</v>
      </c>
      <c r="L584" s="184">
        <v>0.2024</v>
      </c>
      <c r="M584" s="184">
        <v>1.84E-2</v>
      </c>
      <c r="N584" s="184">
        <v>9.1999999999999998E-3</v>
      </c>
      <c r="P584" s="119">
        <f t="shared" si="8"/>
        <v>0.45619999999999999</v>
      </c>
    </row>
    <row r="585" spans="2:16" x14ac:dyDescent="0.25">
      <c r="B585" s="183">
        <v>2270006025</v>
      </c>
      <c r="C585" s="184">
        <v>75</v>
      </c>
      <c r="D585" s="184">
        <v>100</v>
      </c>
      <c r="E585" s="184">
        <v>1.97</v>
      </c>
      <c r="F585" s="184">
        <v>1.42</v>
      </c>
      <c r="G585" s="184">
        <v>0.93</v>
      </c>
      <c r="H585" s="184">
        <v>0.47</v>
      </c>
      <c r="I585" s="184">
        <v>0.71</v>
      </c>
      <c r="J585" s="184">
        <v>0.71040000000000003</v>
      </c>
      <c r="K585" s="184">
        <v>0.2024</v>
      </c>
      <c r="L585" s="184">
        <v>0.2024</v>
      </c>
      <c r="M585" s="184">
        <v>9.1999999999999998E-3</v>
      </c>
      <c r="N585" s="184">
        <v>9.1999999999999998E-3</v>
      </c>
      <c r="P585" s="119">
        <f t="shared" si="8"/>
        <v>0.45619999999999999</v>
      </c>
    </row>
    <row r="586" spans="2:16" x14ac:dyDescent="0.25">
      <c r="B586" s="183">
        <v>2270006025</v>
      </c>
      <c r="C586" s="184">
        <v>100</v>
      </c>
      <c r="D586" s="184">
        <v>175</v>
      </c>
      <c r="E586" s="184">
        <v>1.97</v>
      </c>
      <c r="F586" s="184">
        <v>0.79</v>
      </c>
      <c r="G586" s="184">
        <v>0.55000000000000004</v>
      </c>
      <c r="H586" s="184">
        <v>0.36</v>
      </c>
      <c r="I586" s="184">
        <v>0.52</v>
      </c>
      <c r="J586" s="184">
        <v>0.52100000000000002</v>
      </c>
      <c r="K586" s="184">
        <v>0.52100000000000002</v>
      </c>
      <c r="L586" s="184">
        <v>0.22</v>
      </c>
      <c r="M586" s="184">
        <v>9.1999999999999998E-3</v>
      </c>
      <c r="N586" s="184">
        <v>9.1999999999999998E-3</v>
      </c>
      <c r="P586" s="119">
        <f t="shared" ref="P586:P636" si="9">H586*$G$2+I586*$G$3+K586*$G$4</f>
        <v>0.52049999999999996</v>
      </c>
    </row>
    <row r="587" spans="2:16" x14ac:dyDescent="0.25">
      <c r="B587" s="183">
        <v>2270006025</v>
      </c>
      <c r="C587" s="184">
        <v>175</v>
      </c>
      <c r="D587" s="184">
        <v>300</v>
      </c>
      <c r="E587" s="184">
        <v>1.97</v>
      </c>
      <c r="F587" s="184">
        <v>0.79</v>
      </c>
      <c r="G587" s="184">
        <v>0.5</v>
      </c>
      <c r="H587" s="184">
        <v>0.26</v>
      </c>
      <c r="I587" s="184">
        <v>0.36</v>
      </c>
      <c r="J587" s="184">
        <v>0.35520000000000002</v>
      </c>
      <c r="K587" s="184">
        <v>0.35520000000000002</v>
      </c>
      <c r="L587" s="184">
        <v>0.15</v>
      </c>
      <c r="M587" s="184">
        <v>9.1999999999999998E-3</v>
      </c>
      <c r="N587" s="184">
        <v>9.1999999999999998E-3</v>
      </c>
      <c r="P587" s="119">
        <f t="shared" si="9"/>
        <v>0.35760000000000003</v>
      </c>
    </row>
    <row r="588" spans="2:16" x14ac:dyDescent="0.25">
      <c r="B588" s="183">
        <v>2270006025</v>
      </c>
      <c r="C588" s="184">
        <v>300</v>
      </c>
      <c r="D588" s="184">
        <v>600</v>
      </c>
      <c r="E588" s="184">
        <v>1.97</v>
      </c>
      <c r="F588" s="184">
        <v>0.79</v>
      </c>
      <c r="G588" s="184">
        <v>0.4</v>
      </c>
      <c r="H588" s="184">
        <v>0.26</v>
      </c>
      <c r="I588" s="184">
        <v>0.36</v>
      </c>
      <c r="J588" s="184">
        <v>0.35520000000000002</v>
      </c>
      <c r="K588" s="184">
        <v>0.35520000000000002</v>
      </c>
      <c r="L588" s="184">
        <v>0.15</v>
      </c>
      <c r="M588" s="184">
        <v>9.1999999999999998E-3</v>
      </c>
      <c r="N588" s="184">
        <v>9.1999999999999998E-3</v>
      </c>
      <c r="P588" s="119">
        <f t="shared" si="9"/>
        <v>0.35760000000000003</v>
      </c>
    </row>
    <row r="589" spans="2:16" x14ac:dyDescent="0.25">
      <c r="B589" s="183">
        <v>2270006025</v>
      </c>
      <c r="C589" s="184">
        <v>600</v>
      </c>
      <c r="D589" s="184">
        <v>750</v>
      </c>
      <c r="E589" s="184">
        <v>1.97</v>
      </c>
      <c r="F589" s="184">
        <v>0.79</v>
      </c>
      <c r="G589" s="184">
        <v>0.43</v>
      </c>
      <c r="H589" s="184">
        <v>0.26</v>
      </c>
      <c r="I589" s="184">
        <v>0.36</v>
      </c>
      <c r="J589" s="184">
        <v>0.35520000000000002</v>
      </c>
      <c r="K589" s="184">
        <v>0.35520000000000002</v>
      </c>
      <c r="L589" s="184">
        <v>0.15</v>
      </c>
      <c r="M589" s="184">
        <v>9.1999999999999998E-3</v>
      </c>
      <c r="N589" s="184">
        <v>9.1999999999999998E-3</v>
      </c>
      <c r="P589" s="119">
        <f t="shared" si="9"/>
        <v>0.35760000000000003</v>
      </c>
    </row>
    <row r="590" spans="2:16" x14ac:dyDescent="0.25">
      <c r="B590" s="183">
        <v>2270006025</v>
      </c>
      <c r="C590" s="184">
        <v>750</v>
      </c>
      <c r="D590" s="184">
        <v>9999</v>
      </c>
      <c r="E590" s="184">
        <v>1.97</v>
      </c>
      <c r="F590" s="184">
        <v>0.79</v>
      </c>
      <c r="G590" s="184">
        <v>0.38</v>
      </c>
      <c r="H590" s="184">
        <v>0.26</v>
      </c>
      <c r="I590" s="184">
        <v>0.26</v>
      </c>
      <c r="J590" s="184">
        <v>0.25969999999999999</v>
      </c>
      <c r="K590" s="184">
        <v>0.25969999999999999</v>
      </c>
      <c r="L590" s="184">
        <v>0.13159999999999999</v>
      </c>
      <c r="M590" s="184">
        <v>6.9000000000000006E-2</v>
      </c>
      <c r="N590" s="184">
        <v>2.76E-2</v>
      </c>
      <c r="P590" s="119">
        <f t="shared" si="9"/>
        <v>0.25985000000000003</v>
      </c>
    </row>
    <row r="591" spans="2:16" x14ac:dyDescent="0.25">
      <c r="B591" s="183">
        <v>2270007010</v>
      </c>
      <c r="C591" s="184">
        <v>0</v>
      </c>
      <c r="D591" s="184">
        <v>11</v>
      </c>
      <c r="E591" s="184">
        <v>1.23</v>
      </c>
      <c r="F591" s="184">
        <v>1.23</v>
      </c>
      <c r="G591" s="184">
        <v>0.55000000000000004</v>
      </c>
      <c r="H591" s="184">
        <v>0.61</v>
      </c>
      <c r="I591" s="184">
        <v>0.61</v>
      </c>
      <c r="J591" s="184">
        <v>0.61380000000000001</v>
      </c>
      <c r="K591" s="184">
        <v>0.27600000000000002</v>
      </c>
      <c r="L591" s="184">
        <v>0.27600000000000002</v>
      </c>
      <c r="M591" s="184">
        <v>9.1999999999999998E-3</v>
      </c>
      <c r="N591" s="184">
        <v>9.1999999999999998E-3</v>
      </c>
      <c r="P591" s="119">
        <f t="shared" si="9"/>
        <v>0.443</v>
      </c>
    </row>
    <row r="592" spans="2:16" x14ac:dyDescent="0.25">
      <c r="B592" s="183">
        <v>2270007010</v>
      </c>
      <c r="C592" s="184">
        <v>11</v>
      </c>
      <c r="D592" s="184">
        <v>16</v>
      </c>
      <c r="E592" s="184">
        <v>1.1000000000000001</v>
      </c>
      <c r="F592" s="184">
        <v>1.1000000000000001</v>
      </c>
      <c r="G592" s="184">
        <v>0.33</v>
      </c>
      <c r="H592" s="184">
        <v>0.33</v>
      </c>
      <c r="I592" s="184">
        <v>0.33</v>
      </c>
      <c r="J592" s="184">
        <v>0.3271</v>
      </c>
      <c r="K592" s="184">
        <v>0.27600000000000002</v>
      </c>
      <c r="L592" s="184">
        <v>0.27600000000000002</v>
      </c>
      <c r="M592" s="184">
        <v>9.1999999999999998E-3</v>
      </c>
      <c r="N592" s="184">
        <v>9.1999999999999998E-3</v>
      </c>
      <c r="P592" s="119">
        <f t="shared" si="9"/>
        <v>0.30300000000000005</v>
      </c>
    </row>
    <row r="593" spans="2:16" x14ac:dyDescent="0.25">
      <c r="B593" s="183">
        <v>2270007010</v>
      </c>
      <c r="C593" s="184">
        <v>16</v>
      </c>
      <c r="D593" s="184">
        <v>25</v>
      </c>
      <c r="E593" s="184">
        <v>1.1000000000000001</v>
      </c>
      <c r="F593" s="184">
        <v>1.1000000000000001</v>
      </c>
      <c r="G593" s="184">
        <v>0.33</v>
      </c>
      <c r="H593" s="184">
        <v>0.33</v>
      </c>
      <c r="I593" s="184">
        <v>0.33</v>
      </c>
      <c r="J593" s="184">
        <v>0.3271</v>
      </c>
      <c r="K593" s="184">
        <v>0.27600000000000002</v>
      </c>
      <c r="L593" s="184">
        <v>0.27600000000000002</v>
      </c>
      <c r="M593" s="184">
        <v>9.1999999999999998E-3</v>
      </c>
      <c r="N593" s="184">
        <v>9.1999999999999998E-3</v>
      </c>
      <c r="P593" s="119">
        <f t="shared" si="9"/>
        <v>0.30300000000000005</v>
      </c>
    </row>
    <row r="594" spans="2:16" x14ac:dyDescent="0.25">
      <c r="B594" s="183">
        <v>2270007010</v>
      </c>
      <c r="C594" s="184">
        <v>25</v>
      </c>
      <c r="D594" s="184">
        <v>50</v>
      </c>
      <c r="E594" s="184">
        <v>0.98</v>
      </c>
      <c r="F594" s="184">
        <v>0.98</v>
      </c>
      <c r="G594" s="184">
        <v>0.42</v>
      </c>
      <c r="H594" s="184">
        <v>0.42</v>
      </c>
      <c r="I594" s="184">
        <v>0.42</v>
      </c>
      <c r="J594" s="184">
        <v>0.41599999999999998</v>
      </c>
      <c r="K594" s="184">
        <v>0.2024</v>
      </c>
      <c r="L594" s="184">
        <v>0.2024</v>
      </c>
      <c r="M594" s="184">
        <v>1.84E-2</v>
      </c>
      <c r="N594" s="184">
        <v>9.1999999999999998E-3</v>
      </c>
      <c r="P594" s="119">
        <f t="shared" si="9"/>
        <v>0.31119999999999998</v>
      </c>
    </row>
    <row r="595" spans="2:16" x14ac:dyDescent="0.25">
      <c r="B595" s="183">
        <v>2270007010</v>
      </c>
      <c r="C595" s="184">
        <v>50</v>
      </c>
      <c r="D595" s="184">
        <v>75</v>
      </c>
      <c r="E595" s="184">
        <v>1.23</v>
      </c>
      <c r="F595" s="184">
        <v>0.89</v>
      </c>
      <c r="G595" s="184">
        <v>0.57999999999999996</v>
      </c>
      <c r="H595" s="184">
        <v>0.28999999999999998</v>
      </c>
      <c r="I595" s="184">
        <v>0.44</v>
      </c>
      <c r="J595" s="184">
        <v>0.44190000000000002</v>
      </c>
      <c r="K595" s="184">
        <v>0.2024</v>
      </c>
      <c r="L595" s="184">
        <v>0.2024</v>
      </c>
      <c r="M595" s="184">
        <v>1.84E-2</v>
      </c>
      <c r="N595" s="184">
        <v>9.1999999999999998E-3</v>
      </c>
      <c r="P595" s="119">
        <f t="shared" si="9"/>
        <v>0.32119999999999999</v>
      </c>
    </row>
    <row r="596" spans="2:16" x14ac:dyDescent="0.25">
      <c r="B596" s="183">
        <v>2270007010</v>
      </c>
      <c r="C596" s="184">
        <v>75</v>
      </c>
      <c r="D596" s="184">
        <v>100</v>
      </c>
      <c r="E596" s="184">
        <v>1.23</v>
      </c>
      <c r="F596" s="184">
        <v>0.89</v>
      </c>
      <c r="G596" s="184">
        <v>0.57999999999999996</v>
      </c>
      <c r="H596" s="184">
        <v>0.28999999999999998</v>
      </c>
      <c r="I596" s="184">
        <v>0.44</v>
      </c>
      <c r="J596" s="184">
        <v>0.44190000000000002</v>
      </c>
      <c r="K596" s="184">
        <v>0.2024</v>
      </c>
      <c r="L596" s="184">
        <v>0.2024</v>
      </c>
      <c r="M596" s="184">
        <v>9.1999999999999998E-3</v>
      </c>
      <c r="N596" s="184">
        <v>9.1999999999999998E-3</v>
      </c>
      <c r="P596" s="119">
        <f t="shared" si="9"/>
        <v>0.32119999999999999</v>
      </c>
    </row>
    <row r="597" spans="2:16" x14ac:dyDescent="0.25">
      <c r="B597" s="183">
        <v>2270007010</v>
      </c>
      <c r="C597" s="184">
        <v>100</v>
      </c>
      <c r="D597" s="184">
        <v>175</v>
      </c>
      <c r="E597" s="184">
        <v>1.23</v>
      </c>
      <c r="F597" s="184">
        <v>0.49</v>
      </c>
      <c r="G597" s="184">
        <v>0.34</v>
      </c>
      <c r="H597" s="184">
        <v>0.22</v>
      </c>
      <c r="I597" s="184">
        <v>0.32</v>
      </c>
      <c r="J597" s="184">
        <v>0.3241</v>
      </c>
      <c r="K597" s="184">
        <v>0.3241</v>
      </c>
      <c r="L597" s="184">
        <v>0.22</v>
      </c>
      <c r="M597" s="184">
        <v>9.1999999999999998E-3</v>
      </c>
      <c r="N597" s="184">
        <v>9.1999999999999998E-3</v>
      </c>
      <c r="P597" s="119">
        <f t="shared" si="9"/>
        <v>0.32205</v>
      </c>
    </row>
    <row r="598" spans="2:16" x14ac:dyDescent="0.25">
      <c r="B598" s="183">
        <v>2270007010</v>
      </c>
      <c r="C598" s="184">
        <v>175</v>
      </c>
      <c r="D598" s="184">
        <v>300</v>
      </c>
      <c r="E598" s="184">
        <v>1.23</v>
      </c>
      <c r="F598" s="184">
        <v>0.49</v>
      </c>
      <c r="G598" s="184">
        <v>0.31</v>
      </c>
      <c r="H598" s="184">
        <v>0.16</v>
      </c>
      <c r="I598" s="184">
        <v>0.22</v>
      </c>
      <c r="J598" s="184">
        <v>0.221</v>
      </c>
      <c r="K598" s="184">
        <v>0.221</v>
      </c>
      <c r="L598" s="184">
        <v>0.15</v>
      </c>
      <c r="M598" s="184">
        <v>9.1999999999999998E-3</v>
      </c>
      <c r="N598" s="184">
        <v>9.1999999999999998E-3</v>
      </c>
      <c r="P598" s="119">
        <f t="shared" si="9"/>
        <v>0.2205</v>
      </c>
    </row>
    <row r="599" spans="2:16" x14ac:dyDescent="0.25">
      <c r="B599" s="183">
        <v>2270007010</v>
      </c>
      <c r="C599" s="184">
        <v>300</v>
      </c>
      <c r="D599" s="184">
        <v>600</v>
      </c>
      <c r="E599" s="184">
        <v>1.23</v>
      </c>
      <c r="F599" s="184">
        <v>0.49</v>
      </c>
      <c r="G599" s="184">
        <v>0.25</v>
      </c>
      <c r="H599" s="184">
        <v>0.16</v>
      </c>
      <c r="I599" s="184">
        <v>0.22</v>
      </c>
      <c r="J599" s="184">
        <v>0.221</v>
      </c>
      <c r="K599" s="184">
        <v>0.221</v>
      </c>
      <c r="L599" s="184">
        <v>0.15</v>
      </c>
      <c r="M599" s="184">
        <v>9.1999999999999998E-3</v>
      </c>
      <c r="N599" s="184">
        <v>9.1999999999999998E-3</v>
      </c>
      <c r="P599" s="119">
        <f t="shared" si="9"/>
        <v>0.2205</v>
      </c>
    </row>
    <row r="600" spans="2:16" x14ac:dyDescent="0.25">
      <c r="B600" s="183">
        <v>2270007010</v>
      </c>
      <c r="C600" s="184">
        <v>600</v>
      </c>
      <c r="D600" s="184">
        <v>750</v>
      </c>
      <c r="E600" s="184">
        <v>1.23</v>
      </c>
      <c r="F600" s="184">
        <v>0.49</v>
      </c>
      <c r="G600" s="184">
        <v>0.27</v>
      </c>
      <c r="H600" s="184">
        <v>0.16</v>
      </c>
      <c r="I600" s="184">
        <v>0.22</v>
      </c>
      <c r="J600" s="184">
        <v>0.221</v>
      </c>
      <c r="K600" s="184">
        <v>0.221</v>
      </c>
      <c r="L600" s="184">
        <v>0.15</v>
      </c>
      <c r="M600" s="184">
        <v>9.1999999999999998E-3</v>
      </c>
      <c r="N600" s="184">
        <v>9.1999999999999998E-3</v>
      </c>
      <c r="P600" s="119">
        <f t="shared" si="9"/>
        <v>0.2205</v>
      </c>
    </row>
    <row r="601" spans="2:16" x14ac:dyDescent="0.25">
      <c r="B601" s="183">
        <v>2270007010</v>
      </c>
      <c r="C601" s="184">
        <v>750</v>
      </c>
      <c r="D601" s="184">
        <v>9999</v>
      </c>
      <c r="E601" s="184">
        <v>1.23</v>
      </c>
      <c r="F601" s="184">
        <v>0.49</v>
      </c>
      <c r="G601" s="184">
        <v>0.24</v>
      </c>
      <c r="H601" s="184">
        <v>0.16</v>
      </c>
      <c r="I601" s="184">
        <v>0.16</v>
      </c>
      <c r="J601" s="184">
        <v>0.1615</v>
      </c>
      <c r="K601" s="184">
        <v>0.1615</v>
      </c>
      <c r="L601" s="184">
        <v>0.13159999999999999</v>
      </c>
      <c r="M601" s="184">
        <v>6.9000000000000006E-2</v>
      </c>
      <c r="N601" s="184">
        <v>2.76E-2</v>
      </c>
      <c r="P601" s="119">
        <f t="shared" si="9"/>
        <v>0.16075</v>
      </c>
    </row>
    <row r="602" spans="2:16" x14ac:dyDescent="0.25">
      <c r="B602" s="183">
        <v>2270007015</v>
      </c>
      <c r="C602" s="184">
        <v>0</v>
      </c>
      <c r="D602" s="184">
        <v>11</v>
      </c>
      <c r="E602" s="184">
        <v>1.23</v>
      </c>
      <c r="F602" s="184">
        <v>1.23</v>
      </c>
      <c r="G602" s="184">
        <v>0.55000000000000004</v>
      </c>
      <c r="H602" s="184">
        <v>0.61</v>
      </c>
      <c r="I602" s="184">
        <v>0.61</v>
      </c>
      <c r="J602" s="184">
        <v>0.61380000000000001</v>
      </c>
      <c r="K602" s="184">
        <v>0.27600000000000002</v>
      </c>
      <c r="L602" s="184">
        <v>0.27600000000000002</v>
      </c>
      <c r="M602" s="184">
        <v>9.1999999999999998E-3</v>
      </c>
      <c r="N602" s="184">
        <v>9.1999999999999998E-3</v>
      </c>
      <c r="P602" s="119">
        <f t="shared" si="9"/>
        <v>0.443</v>
      </c>
    </row>
    <row r="603" spans="2:16" x14ac:dyDescent="0.25">
      <c r="B603" s="183">
        <v>2270007015</v>
      </c>
      <c r="C603" s="184">
        <v>11</v>
      </c>
      <c r="D603" s="184">
        <v>16</v>
      </c>
      <c r="E603" s="184">
        <v>1.1000000000000001</v>
      </c>
      <c r="F603" s="184">
        <v>1.1000000000000001</v>
      </c>
      <c r="G603" s="184">
        <v>0.33</v>
      </c>
      <c r="H603" s="184">
        <v>0.33</v>
      </c>
      <c r="I603" s="184">
        <v>0.33</v>
      </c>
      <c r="J603" s="184">
        <v>0.3271</v>
      </c>
      <c r="K603" s="184">
        <v>0.27600000000000002</v>
      </c>
      <c r="L603" s="184">
        <v>0.27600000000000002</v>
      </c>
      <c r="M603" s="184">
        <v>9.1999999999999998E-3</v>
      </c>
      <c r="N603" s="184">
        <v>9.1999999999999998E-3</v>
      </c>
      <c r="P603" s="119">
        <f t="shared" si="9"/>
        <v>0.30300000000000005</v>
      </c>
    </row>
    <row r="604" spans="2:16" x14ac:dyDescent="0.25">
      <c r="B604" s="183">
        <v>2270007015</v>
      </c>
      <c r="C604" s="184">
        <v>16</v>
      </c>
      <c r="D604" s="184">
        <v>25</v>
      </c>
      <c r="E604" s="184">
        <v>1.1000000000000001</v>
      </c>
      <c r="F604" s="184">
        <v>1.1000000000000001</v>
      </c>
      <c r="G604" s="184">
        <v>0.33</v>
      </c>
      <c r="H604" s="184">
        <v>0.33</v>
      </c>
      <c r="I604" s="184">
        <v>0.33</v>
      </c>
      <c r="J604" s="184">
        <v>0.3271</v>
      </c>
      <c r="K604" s="184">
        <v>0.27600000000000002</v>
      </c>
      <c r="L604" s="184">
        <v>0.27600000000000002</v>
      </c>
      <c r="M604" s="184">
        <v>9.1999999999999998E-3</v>
      </c>
      <c r="N604" s="184">
        <v>9.1999999999999998E-3</v>
      </c>
      <c r="P604" s="119">
        <f t="shared" si="9"/>
        <v>0.30300000000000005</v>
      </c>
    </row>
    <row r="605" spans="2:16" x14ac:dyDescent="0.25">
      <c r="B605" s="183">
        <v>2270007015</v>
      </c>
      <c r="C605" s="184">
        <v>25</v>
      </c>
      <c r="D605" s="184">
        <v>50</v>
      </c>
      <c r="E605" s="184">
        <v>0.98</v>
      </c>
      <c r="F605" s="184">
        <v>0.98</v>
      </c>
      <c r="G605" s="184">
        <v>0.42</v>
      </c>
      <c r="H605" s="184">
        <v>0.42</v>
      </c>
      <c r="I605" s="184">
        <v>0.42</v>
      </c>
      <c r="J605" s="184">
        <v>0.41599999999999998</v>
      </c>
      <c r="K605" s="184">
        <v>0.2024</v>
      </c>
      <c r="L605" s="184">
        <v>0.2024</v>
      </c>
      <c r="M605" s="184">
        <v>1.84E-2</v>
      </c>
      <c r="N605" s="184">
        <v>9.1999999999999998E-3</v>
      </c>
      <c r="P605" s="119">
        <f t="shared" si="9"/>
        <v>0.31119999999999998</v>
      </c>
    </row>
    <row r="606" spans="2:16" x14ac:dyDescent="0.25">
      <c r="B606" s="183">
        <v>2270007015</v>
      </c>
      <c r="C606" s="184">
        <v>50</v>
      </c>
      <c r="D606" s="184">
        <v>75</v>
      </c>
      <c r="E606" s="184">
        <v>1.1000000000000001</v>
      </c>
      <c r="F606" s="184">
        <v>0.89</v>
      </c>
      <c r="G606" s="184">
        <v>0.57999999999999996</v>
      </c>
      <c r="H606" s="184">
        <v>0.28999999999999998</v>
      </c>
      <c r="I606" s="184">
        <v>0.44</v>
      </c>
      <c r="J606" s="184">
        <v>0.44190000000000002</v>
      </c>
      <c r="K606" s="184">
        <v>0.2024</v>
      </c>
      <c r="L606" s="184">
        <v>0.2024</v>
      </c>
      <c r="M606" s="184">
        <v>1.84E-2</v>
      </c>
      <c r="N606" s="184">
        <v>9.1999999999999998E-3</v>
      </c>
      <c r="P606" s="119">
        <f t="shared" si="9"/>
        <v>0.32119999999999999</v>
      </c>
    </row>
    <row r="607" spans="2:16" x14ac:dyDescent="0.25">
      <c r="B607" s="183">
        <v>2270007015</v>
      </c>
      <c r="C607" s="184">
        <v>75</v>
      </c>
      <c r="D607" s="184">
        <v>100</v>
      </c>
      <c r="E607" s="184">
        <v>1.1000000000000001</v>
      </c>
      <c r="F607" s="184">
        <v>0.89</v>
      </c>
      <c r="G607" s="184">
        <v>0.57999999999999996</v>
      </c>
      <c r="H607" s="184">
        <v>0.28999999999999998</v>
      </c>
      <c r="I607" s="184">
        <v>0.44</v>
      </c>
      <c r="J607" s="184">
        <v>0.44190000000000002</v>
      </c>
      <c r="K607" s="184">
        <v>0.2024</v>
      </c>
      <c r="L607" s="184">
        <v>0.2024</v>
      </c>
      <c r="M607" s="184">
        <v>9.1999999999999998E-3</v>
      </c>
      <c r="N607" s="184">
        <v>9.1999999999999998E-3</v>
      </c>
      <c r="P607" s="119">
        <f t="shared" si="9"/>
        <v>0.32119999999999999</v>
      </c>
    </row>
    <row r="608" spans="2:16" x14ac:dyDescent="0.25">
      <c r="B608" s="183">
        <v>2270007015</v>
      </c>
      <c r="C608" s="184">
        <v>100</v>
      </c>
      <c r="D608" s="184">
        <v>175</v>
      </c>
      <c r="E608" s="184">
        <v>1.1000000000000001</v>
      </c>
      <c r="F608" s="184">
        <v>0.49</v>
      </c>
      <c r="G608" s="184">
        <v>0.34</v>
      </c>
      <c r="H608" s="184">
        <v>0.22</v>
      </c>
      <c r="I608" s="184">
        <v>0.32</v>
      </c>
      <c r="J608" s="184">
        <v>0.3241</v>
      </c>
      <c r="K608" s="184">
        <v>0.3241</v>
      </c>
      <c r="L608" s="184">
        <v>0.22</v>
      </c>
      <c r="M608" s="184">
        <v>9.1999999999999998E-3</v>
      </c>
      <c r="N608" s="184">
        <v>9.1999999999999998E-3</v>
      </c>
      <c r="P608" s="119">
        <f t="shared" si="9"/>
        <v>0.32205</v>
      </c>
    </row>
    <row r="609" spans="2:16" x14ac:dyDescent="0.25">
      <c r="B609" s="183">
        <v>2270007015</v>
      </c>
      <c r="C609" s="184">
        <v>175</v>
      </c>
      <c r="D609" s="184">
        <v>300</v>
      </c>
      <c r="E609" s="184">
        <v>1.1000000000000001</v>
      </c>
      <c r="F609" s="184">
        <v>0.49</v>
      </c>
      <c r="G609" s="184">
        <v>0.31</v>
      </c>
      <c r="H609" s="184">
        <v>0.16</v>
      </c>
      <c r="I609" s="184">
        <v>0.22</v>
      </c>
      <c r="J609" s="184">
        <v>0.221</v>
      </c>
      <c r="K609" s="184">
        <v>0.221</v>
      </c>
      <c r="L609" s="184">
        <v>0.15</v>
      </c>
      <c r="M609" s="184">
        <v>9.1999999999999998E-3</v>
      </c>
      <c r="N609" s="184">
        <v>9.1999999999999998E-3</v>
      </c>
      <c r="P609" s="119">
        <f t="shared" si="9"/>
        <v>0.2205</v>
      </c>
    </row>
    <row r="610" spans="2:16" x14ac:dyDescent="0.25">
      <c r="B610" s="183">
        <v>2270007015</v>
      </c>
      <c r="C610" s="184">
        <v>300</v>
      </c>
      <c r="D610" s="184">
        <v>600</v>
      </c>
      <c r="E610" s="184">
        <v>1.1000000000000001</v>
      </c>
      <c r="F610" s="184">
        <v>0.49</v>
      </c>
      <c r="G610" s="184">
        <v>0.25</v>
      </c>
      <c r="H610" s="184">
        <v>0.16</v>
      </c>
      <c r="I610" s="184">
        <v>0.22</v>
      </c>
      <c r="J610" s="184">
        <v>0.221</v>
      </c>
      <c r="K610" s="184">
        <v>0.221</v>
      </c>
      <c r="L610" s="184">
        <v>0.15</v>
      </c>
      <c r="M610" s="184">
        <v>9.1999999999999998E-3</v>
      </c>
      <c r="N610" s="184">
        <v>9.1999999999999998E-3</v>
      </c>
      <c r="P610" s="119">
        <f t="shared" si="9"/>
        <v>0.2205</v>
      </c>
    </row>
    <row r="611" spans="2:16" x14ac:dyDescent="0.25">
      <c r="B611" s="183">
        <v>2270007015</v>
      </c>
      <c r="C611" s="184">
        <v>600</v>
      </c>
      <c r="D611" s="184">
        <v>750</v>
      </c>
      <c r="E611" s="184">
        <v>1.1000000000000001</v>
      </c>
      <c r="F611" s="184">
        <v>0.49</v>
      </c>
      <c r="G611" s="184">
        <v>0.27</v>
      </c>
      <c r="H611" s="184">
        <v>0.16</v>
      </c>
      <c r="I611" s="184">
        <v>0.22</v>
      </c>
      <c r="J611" s="184">
        <v>0.221</v>
      </c>
      <c r="K611" s="184">
        <v>0.221</v>
      </c>
      <c r="L611" s="184">
        <v>0.15</v>
      </c>
      <c r="M611" s="184">
        <v>9.1999999999999998E-3</v>
      </c>
      <c r="N611" s="184">
        <v>9.1999999999999998E-3</v>
      </c>
      <c r="P611" s="119">
        <f t="shared" si="9"/>
        <v>0.2205</v>
      </c>
    </row>
    <row r="612" spans="2:16" x14ac:dyDescent="0.25">
      <c r="B612" s="183">
        <v>2270007015</v>
      </c>
      <c r="C612" s="184">
        <v>750</v>
      </c>
      <c r="D612" s="184">
        <v>9999</v>
      </c>
      <c r="E612" s="184">
        <v>1.1000000000000001</v>
      </c>
      <c r="F612" s="184">
        <v>0.49</v>
      </c>
      <c r="G612" s="184">
        <v>0.24</v>
      </c>
      <c r="H612" s="184">
        <v>0.16</v>
      </c>
      <c r="I612" s="184">
        <v>0.16</v>
      </c>
      <c r="J612" s="184">
        <v>0.1615</v>
      </c>
      <c r="K612" s="184">
        <v>0.1615</v>
      </c>
      <c r="L612" s="184">
        <v>0.13159999999999999</v>
      </c>
      <c r="M612" s="184">
        <v>6.9000000000000006E-2</v>
      </c>
      <c r="N612" s="184">
        <v>2.76E-2</v>
      </c>
      <c r="P612" s="119">
        <f t="shared" si="9"/>
        <v>0.16075</v>
      </c>
    </row>
    <row r="613" spans="2:16" x14ac:dyDescent="0.25">
      <c r="B613" s="183">
        <v>2270008005</v>
      </c>
      <c r="C613" s="184">
        <v>0</v>
      </c>
      <c r="D613" s="184">
        <v>11</v>
      </c>
      <c r="E613" s="184">
        <v>1.23</v>
      </c>
      <c r="F613" s="184">
        <v>1.23</v>
      </c>
      <c r="G613" s="184">
        <v>0.55000000000000004</v>
      </c>
      <c r="H613" s="184">
        <v>0.61</v>
      </c>
      <c r="I613" s="184">
        <v>0.61</v>
      </c>
      <c r="J613" s="184">
        <v>0.61380000000000001</v>
      </c>
      <c r="K613" s="184">
        <v>0.27600000000000002</v>
      </c>
      <c r="L613" s="184">
        <v>0.27600000000000002</v>
      </c>
      <c r="M613" s="184">
        <v>9.1999999999999998E-3</v>
      </c>
      <c r="N613" s="184">
        <v>9.1999999999999998E-3</v>
      </c>
      <c r="P613" s="119">
        <f t="shared" si="9"/>
        <v>0.443</v>
      </c>
    </row>
    <row r="614" spans="2:16" x14ac:dyDescent="0.25">
      <c r="B614" s="183">
        <v>2270008005</v>
      </c>
      <c r="C614" s="184">
        <v>11</v>
      </c>
      <c r="D614" s="184">
        <v>16</v>
      </c>
      <c r="E614" s="184">
        <v>1.1000000000000001</v>
      </c>
      <c r="F614" s="184">
        <v>1.1000000000000001</v>
      </c>
      <c r="G614" s="184">
        <v>0.33</v>
      </c>
      <c r="H614" s="184">
        <v>0.33</v>
      </c>
      <c r="I614" s="184">
        <v>0.33</v>
      </c>
      <c r="J614" s="184">
        <v>0.3271</v>
      </c>
      <c r="K614" s="184">
        <v>0.27600000000000002</v>
      </c>
      <c r="L614" s="184">
        <v>0.27600000000000002</v>
      </c>
      <c r="M614" s="184">
        <v>9.1999999999999998E-3</v>
      </c>
      <c r="N614" s="184">
        <v>9.1999999999999998E-3</v>
      </c>
      <c r="P614" s="119">
        <f t="shared" si="9"/>
        <v>0.30300000000000005</v>
      </c>
    </row>
    <row r="615" spans="2:16" x14ac:dyDescent="0.25">
      <c r="B615" s="183">
        <v>2270008005</v>
      </c>
      <c r="C615" s="184">
        <v>16</v>
      </c>
      <c r="D615" s="184">
        <v>25</v>
      </c>
      <c r="E615" s="184">
        <v>1.1000000000000001</v>
      </c>
      <c r="F615" s="184">
        <v>1.1000000000000001</v>
      </c>
      <c r="G615" s="184">
        <v>0.33</v>
      </c>
      <c r="H615" s="184">
        <v>0.33</v>
      </c>
      <c r="I615" s="184">
        <v>0.33</v>
      </c>
      <c r="J615" s="184">
        <v>0.3271</v>
      </c>
      <c r="K615" s="184">
        <v>0.27600000000000002</v>
      </c>
      <c r="L615" s="184">
        <v>0.27600000000000002</v>
      </c>
      <c r="M615" s="184">
        <v>9.1999999999999998E-3</v>
      </c>
      <c r="N615" s="184">
        <v>9.1999999999999998E-3</v>
      </c>
      <c r="P615" s="119">
        <f t="shared" si="9"/>
        <v>0.30300000000000005</v>
      </c>
    </row>
    <row r="616" spans="2:16" x14ac:dyDescent="0.25">
      <c r="B616" s="183">
        <v>2270008005</v>
      </c>
      <c r="C616" s="184">
        <v>25</v>
      </c>
      <c r="D616" s="184">
        <v>50</v>
      </c>
      <c r="E616" s="184">
        <v>0.98</v>
      </c>
      <c r="F616" s="184">
        <v>0.98</v>
      </c>
      <c r="G616" s="184">
        <v>0.42</v>
      </c>
      <c r="H616" s="184">
        <v>0.42</v>
      </c>
      <c r="I616" s="184">
        <v>0.42</v>
      </c>
      <c r="J616" s="184">
        <v>0.41599999999999998</v>
      </c>
      <c r="K616" s="184">
        <v>0.2024</v>
      </c>
      <c r="L616" s="184">
        <v>0.2024</v>
      </c>
      <c r="M616" s="184">
        <v>1.84E-2</v>
      </c>
      <c r="N616" s="184">
        <v>9.1999999999999998E-3</v>
      </c>
      <c r="P616" s="119">
        <f t="shared" si="9"/>
        <v>0.31119999999999998</v>
      </c>
    </row>
    <row r="617" spans="2:16" x14ac:dyDescent="0.25">
      <c r="B617" s="183">
        <v>2270008005</v>
      </c>
      <c r="C617" s="184">
        <v>50</v>
      </c>
      <c r="D617" s="184">
        <v>75</v>
      </c>
      <c r="E617" s="184">
        <v>1.23</v>
      </c>
      <c r="F617" s="184">
        <v>0.89</v>
      </c>
      <c r="G617" s="184">
        <v>0.57999999999999996</v>
      </c>
      <c r="H617" s="184">
        <v>0.28999999999999998</v>
      </c>
      <c r="I617" s="184">
        <v>0.44</v>
      </c>
      <c r="J617" s="184">
        <v>0.44190000000000002</v>
      </c>
      <c r="K617" s="184">
        <v>0.2024</v>
      </c>
      <c r="L617" s="184">
        <v>0.2024</v>
      </c>
      <c r="M617" s="184">
        <v>1.84E-2</v>
      </c>
      <c r="N617" s="184">
        <v>9.1999999999999998E-3</v>
      </c>
      <c r="P617" s="119">
        <f t="shared" si="9"/>
        <v>0.32119999999999999</v>
      </c>
    </row>
    <row r="618" spans="2:16" x14ac:dyDescent="0.25">
      <c r="B618" s="183">
        <v>2270008005</v>
      </c>
      <c r="C618" s="184">
        <v>75</v>
      </c>
      <c r="D618" s="184">
        <v>100</v>
      </c>
      <c r="E618" s="184">
        <v>1.23</v>
      </c>
      <c r="F618" s="184">
        <v>0.89</v>
      </c>
      <c r="G618" s="184">
        <v>0.57999999999999996</v>
      </c>
      <c r="H618" s="184">
        <v>0.28999999999999998</v>
      </c>
      <c r="I618" s="184">
        <v>0.44</v>
      </c>
      <c r="J618" s="184">
        <v>0.44190000000000002</v>
      </c>
      <c r="K618" s="184">
        <v>0.2024</v>
      </c>
      <c r="L618" s="184">
        <v>0.2024</v>
      </c>
      <c r="M618" s="184">
        <v>9.1999999999999998E-3</v>
      </c>
      <c r="N618" s="184">
        <v>9.1999999999999998E-3</v>
      </c>
      <c r="P618" s="119">
        <f t="shared" si="9"/>
        <v>0.32119999999999999</v>
      </c>
    </row>
    <row r="619" spans="2:16" x14ac:dyDescent="0.25">
      <c r="B619" s="183">
        <v>2270008005</v>
      </c>
      <c r="C619" s="184">
        <v>100</v>
      </c>
      <c r="D619" s="184">
        <v>175</v>
      </c>
      <c r="E619" s="184">
        <v>1.23</v>
      </c>
      <c r="F619" s="184">
        <v>0.49</v>
      </c>
      <c r="G619" s="184">
        <v>0.34</v>
      </c>
      <c r="H619" s="184">
        <v>0.22</v>
      </c>
      <c r="I619" s="184">
        <v>0.32</v>
      </c>
      <c r="J619" s="184">
        <v>0.3241</v>
      </c>
      <c r="K619" s="184">
        <v>0.3241</v>
      </c>
      <c r="L619" s="184">
        <v>0.22</v>
      </c>
      <c r="M619" s="184">
        <v>9.1999999999999998E-3</v>
      </c>
      <c r="N619" s="184">
        <v>9.1999999999999998E-3</v>
      </c>
      <c r="P619" s="119">
        <f t="shared" si="9"/>
        <v>0.32205</v>
      </c>
    </row>
    <row r="620" spans="2:16" x14ac:dyDescent="0.25">
      <c r="B620" s="183">
        <v>2270008005</v>
      </c>
      <c r="C620" s="184">
        <v>175</v>
      </c>
      <c r="D620" s="184">
        <v>300</v>
      </c>
      <c r="E620" s="184">
        <v>1.23</v>
      </c>
      <c r="F620" s="184">
        <v>0.49</v>
      </c>
      <c r="G620" s="184">
        <v>0.31</v>
      </c>
      <c r="H620" s="184">
        <v>0.16</v>
      </c>
      <c r="I620" s="184">
        <v>0.22</v>
      </c>
      <c r="J620" s="184">
        <v>0.221</v>
      </c>
      <c r="K620" s="184">
        <v>0.221</v>
      </c>
      <c r="L620" s="184">
        <v>0.15</v>
      </c>
      <c r="M620" s="184">
        <v>9.1999999999999998E-3</v>
      </c>
      <c r="N620" s="184">
        <v>9.1999999999999998E-3</v>
      </c>
      <c r="P620" s="119">
        <f t="shared" si="9"/>
        <v>0.2205</v>
      </c>
    </row>
    <row r="621" spans="2:16" x14ac:dyDescent="0.25">
      <c r="B621" s="183">
        <v>2270008005</v>
      </c>
      <c r="C621" s="184">
        <v>300</v>
      </c>
      <c r="D621" s="184">
        <v>600</v>
      </c>
      <c r="E621" s="184">
        <v>1.23</v>
      </c>
      <c r="F621" s="184">
        <v>0.49</v>
      </c>
      <c r="G621" s="184">
        <v>0.25</v>
      </c>
      <c r="H621" s="184">
        <v>0.16</v>
      </c>
      <c r="I621" s="184">
        <v>0.22</v>
      </c>
      <c r="J621" s="184">
        <v>0.221</v>
      </c>
      <c r="K621" s="184">
        <v>0.221</v>
      </c>
      <c r="L621" s="184">
        <v>0.15</v>
      </c>
      <c r="M621" s="184">
        <v>9.1999999999999998E-3</v>
      </c>
      <c r="N621" s="184">
        <v>9.1999999999999998E-3</v>
      </c>
      <c r="P621" s="119">
        <f t="shared" si="9"/>
        <v>0.2205</v>
      </c>
    </row>
    <row r="622" spans="2:16" x14ac:dyDescent="0.25">
      <c r="B622" s="183">
        <v>2270008005</v>
      </c>
      <c r="C622" s="184">
        <v>600</v>
      </c>
      <c r="D622" s="184">
        <v>750</v>
      </c>
      <c r="E622" s="184">
        <v>1.23</v>
      </c>
      <c r="F622" s="184">
        <v>0.49</v>
      </c>
      <c r="G622" s="184">
        <v>0.27</v>
      </c>
      <c r="H622" s="184">
        <v>0.16</v>
      </c>
      <c r="I622" s="184">
        <v>0.22</v>
      </c>
      <c r="J622" s="184">
        <v>0.221</v>
      </c>
      <c r="K622" s="184">
        <v>0.221</v>
      </c>
      <c r="L622" s="184">
        <v>0.15</v>
      </c>
      <c r="M622" s="184">
        <v>9.1999999999999998E-3</v>
      </c>
      <c r="N622" s="184">
        <v>9.1999999999999998E-3</v>
      </c>
      <c r="P622" s="119">
        <f t="shared" si="9"/>
        <v>0.2205</v>
      </c>
    </row>
    <row r="623" spans="2:16" x14ac:dyDescent="0.25">
      <c r="B623" s="183">
        <v>2270008005</v>
      </c>
      <c r="C623" s="184">
        <v>750</v>
      </c>
      <c r="D623" s="184">
        <v>9999</v>
      </c>
      <c r="E623" s="184">
        <v>1.23</v>
      </c>
      <c r="F623" s="184">
        <v>0.49</v>
      </c>
      <c r="G623" s="184">
        <v>0.24</v>
      </c>
      <c r="H623" s="184">
        <v>0.16</v>
      </c>
      <c r="I623" s="184">
        <v>0.16</v>
      </c>
      <c r="J623" s="184">
        <v>0.1615</v>
      </c>
      <c r="K623" s="184">
        <v>0.1615</v>
      </c>
      <c r="L623" s="184">
        <v>0.13159999999999999</v>
      </c>
      <c r="M623" s="184">
        <v>6.9000000000000006E-2</v>
      </c>
      <c r="N623" s="184">
        <v>2.76E-2</v>
      </c>
      <c r="P623" s="119">
        <f t="shared" si="9"/>
        <v>0.16075</v>
      </c>
    </row>
    <row r="624" spans="2:16" x14ac:dyDescent="0.25">
      <c r="B624" s="183">
        <v>2270009010</v>
      </c>
      <c r="C624" s="184">
        <v>0</v>
      </c>
      <c r="D624" s="184">
        <v>11</v>
      </c>
      <c r="E624" s="184">
        <v>1.97</v>
      </c>
      <c r="F624" s="184">
        <v>1.97</v>
      </c>
      <c r="G624" s="184">
        <v>1.97</v>
      </c>
      <c r="H624" s="184">
        <v>0.99</v>
      </c>
      <c r="I624" s="184">
        <v>0.99</v>
      </c>
      <c r="J624" s="184">
        <v>0.98670000000000002</v>
      </c>
      <c r="K624" s="184">
        <v>0.98670000000000002</v>
      </c>
      <c r="L624" s="184">
        <v>0.98670000000000002</v>
      </c>
      <c r="M624" s="184">
        <v>0.98670000000000002</v>
      </c>
      <c r="N624" s="184">
        <v>0.98670000000000002</v>
      </c>
      <c r="P624" s="119">
        <f t="shared" si="9"/>
        <v>0.98835000000000006</v>
      </c>
    </row>
    <row r="625" spans="2:16" x14ac:dyDescent="0.25">
      <c r="B625" s="183">
        <v>2270009010</v>
      </c>
      <c r="C625" s="184">
        <v>11</v>
      </c>
      <c r="D625" s="184">
        <v>16</v>
      </c>
      <c r="E625" s="184">
        <v>1.78</v>
      </c>
      <c r="F625" s="184">
        <v>1.78</v>
      </c>
      <c r="G625" s="184">
        <v>1.78</v>
      </c>
      <c r="H625" s="184">
        <v>0.53</v>
      </c>
      <c r="I625" s="184">
        <v>0.53</v>
      </c>
      <c r="J625" s="184">
        <v>0.52590000000000003</v>
      </c>
      <c r="K625" s="184">
        <v>0.52590000000000003</v>
      </c>
      <c r="L625" s="184">
        <v>0.52590000000000003</v>
      </c>
      <c r="M625" s="184">
        <v>0.52590000000000003</v>
      </c>
      <c r="N625" s="184">
        <v>0.52590000000000003</v>
      </c>
      <c r="P625" s="119">
        <f t="shared" si="9"/>
        <v>0.52795000000000003</v>
      </c>
    </row>
    <row r="626" spans="2:16" x14ac:dyDescent="0.25">
      <c r="B626" s="183">
        <v>2270009010</v>
      </c>
      <c r="C626" s="184">
        <v>16</v>
      </c>
      <c r="D626" s="184">
        <v>25</v>
      </c>
      <c r="E626" s="184">
        <v>1.78</v>
      </c>
      <c r="F626" s="184">
        <v>1.78</v>
      </c>
      <c r="G626" s="184">
        <v>1.78</v>
      </c>
      <c r="H626" s="184">
        <v>0.53</v>
      </c>
      <c r="I626" s="184">
        <v>0.53</v>
      </c>
      <c r="J626" s="184">
        <v>0.52590000000000003</v>
      </c>
      <c r="K626" s="184">
        <v>0.52590000000000003</v>
      </c>
      <c r="L626" s="184">
        <v>0.52590000000000003</v>
      </c>
      <c r="M626" s="184">
        <v>0.52590000000000003</v>
      </c>
      <c r="N626" s="184">
        <v>0.52590000000000003</v>
      </c>
      <c r="P626" s="119">
        <f t="shared" si="9"/>
        <v>0.52795000000000003</v>
      </c>
    </row>
    <row r="627" spans="2:16" x14ac:dyDescent="0.25">
      <c r="B627" s="183">
        <v>2270009010</v>
      </c>
      <c r="C627" s="184">
        <v>25</v>
      </c>
      <c r="D627" s="184">
        <v>50</v>
      </c>
      <c r="E627" s="184">
        <v>1.58</v>
      </c>
      <c r="F627" s="184">
        <v>1.58</v>
      </c>
      <c r="G627" s="184">
        <v>1.58</v>
      </c>
      <c r="H627" s="184">
        <v>0.67</v>
      </c>
      <c r="I627" s="184">
        <v>0.67</v>
      </c>
      <c r="J627" s="184">
        <v>0.66879999999999995</v>
      </c>
      <c r="K627" s="184">
        <v>0.66879999999999995</v>
      </c>
      <c r="L627" s="184">
        <v>0.66879999999999995</v>
      </c>
      <c r="M627" s="184">
        <v>0.66879999999999995</v>
      </c>
      <c r="N627" s="184">
        <v>0.66879999999999995</v>
      </c>
      <c r="P627" s="119">
        <f t="shared" si="9"/>
        <v>0.6694</v>
      </c>
    </row>
    <row r="628" spans="2:16" x14ac:dyDescent="0.25">
      <c r="B628" s="183">
        <v>2270009010</v>
      </c>
      <c r="C628" s="184">
        <v>50</v>
      </c>
      <c r="D628" s="184">
        <v>75</v>
      </c>
      <c r="E628" s="184">
        <v>1.97</v>
      </c>
      <c r="F628" s="184">
        <v>1.42</v>
      </c>
      <c r="G628" s="184">
        <v>1.42</v>
      </c>
      <c r="H628" s="184">
        <v>0.47</v>
      </c>
      <c r="I628" s="184">
        <v>0.47</v>
      </c>
      <c r="J628" s="184">
        <v>0.47360000000000002</v>
      </c>
      <c r="K628" s="184">
        <v>0.47360000000000002</v>
      </c>
      <c r="L628" s="184">
        <v>0.47360000000000002</v>
      </c>
      <c r="M628" s="184">
        <v>0.47360000000000002</v>
      </c>
      <c r="N628" s="184">
        <v>0.47360000000000002</v>
      </c>
      <c r="P628" s="119">
        <f t="shared" si="9"/>
        <v>0.4718</v>
      </c>
    </row>
    <row r="629" spans="2:16" x14ac:dyDescent="0.25">
      <c r="B629" s="183">
        <v>2270009010</v>
      </c>
      <c r="C629" s="184">
        <v>75</v>
      </c>
      <c r="D629" s="184">
        <v>100</v>
      </c>
      <c r="E629" s="184">
        <v>1.97</v>
      </c>
      <c r="F629" s="184">
        <v>1.42</v>
      </c>
      <c r="G629" s="184">
        <v>1.42</v>
      </c>
      <c r="H629" s="184">
        <v>0.47</v>
      </c>
      <c r="I629" s="184">
        <v>0.47</v>
      </c>
      <c r="J629" s="184">
        <v>0.47360000000000002</v>
      </c>
      <c r="K629" s="184">
        <v>0.47360000000000002</v>
      </c>
      <c r="L629" s="184">
        <v>0.47360000000000002</v>
      </c>
      <c r="M629" s="184">
        <v>0.47360000000000002</v>
      </c>
      <c r="N629" s="184">
        <v>0.47360000000000002</v>
      </c>
      <c r="P629" s="119">
        <f t="shared" si="9"/>
        <v>0.4718</v>
      </c>
    </row>
    <row r="630" spans="2:16" x14ac:dyDescent="0.25">
      <c r="B630" s="183">
        <v>2270009010</v>
      </c>
      <c r="C630" s="184">
        <v>100</v>
      </c>
      <c r="D630" s="184">
        <v>175</v>
      </c>
      <c r="E630" s="184">
        <v>1.97</v>
      </c>
      <c r="F630" s="184">
        <v>0.79</v>
      </c>
      <c r="G630" s="184">
        <v>0.79</v>
      </c>
      <c r="H630" s="184">
        <v>0.36</v>
      </c>
      <c r="I630" s="184">
        <v>0.36</v>
      </c>
      <c r="J630" s="184">
        <v>0.35520000000000002</v>
      </c>
      <c r="K630" s="184">
        <v>0.35520000000000002</v>
      </c>
      <c r="L630" s="184">
        <v>0.35520000000000002</v>
      </c>
      <c r="M630" s="184">
        <v>0.35520000000000002</v>
      </c>
      <c r="N630" s="184">
        <v>0.35520000000000002</v>
      </c>
      <c r="P630" s="119">
        <f t="shared" si="9"/>
        <v>0.35760000000000003</v>
      </c>
    </row>
    <row r="631" spans="2:16" x14ac:dyDescent="0.25">
      <c r="B631" s="183">
        <v>2270009010</v>
      </c>
      <c r="C631" s="184">
        <v>175</v>
      </c>
      <c r="D631" s="184">
        <v>300</v>
      </c>
      <c r="E631" s="184">
        <v>1.97</v>
      </c>
      <c r="F631" s="184">
        <v>0.79</v>
      </c>
      <c r="G631" s="184">
        <v>0.79</v>
      </c>
      <c r="H631" s="184">
        <v>0.26</v>
      </c>
      <c r="I631" s="184">
        <v>0.26</v>
      </c>
      <c r="J631" s="184">
        <v>0.25969999999999999</v>
      </c>
      <c r="K631" s="184">
        <v>0.25969999999999999</v>
      </c>
      <c r="L631" s="184">
        <v>0.25969999999999999</v>
      </c>
      <c r="M631" s="184">
        <v>0.25969999999999999</v>
      </c>
      <c r="N631" s="184">
        <v>0.25969999999999999</v>
      </c>
      <c r="P631" s="119">
        <f t="shared" si="9"/>
        <v>0.25985000000000003</v>
      </c>
    </row>
    <row r="632" spans="2:16" x14ac:dyDescent="0.25">
      <c r="B632" s="183">
        <v>2270009010</v>
      </c>
      <c r="C632" s="184">
        <v>300</v>
      </c>
      <c r="D632" s="184">
        <v>600</v>
      </c>
      <c r="E632" s="184">
        <v>1.97</v>
      </c>
      <c r="F632" s="184">
        <v>0.79</v>
      </c>
      <c r="G632" s="184">
        <v>0.79</v>
      </c>
      <c r="H632" s="184">
        <v>0.26</v>
      </c>
      <c r="I632" s="184">
        <v>0.26</v>
      </c>
      <c r="J632" s="184">
        <v>0.25969999999999999</v>
      </c>
      <c r="K632" s="184">
        <v>0.25969999999999999</v>
      </c>
      <c r="L632" s="184">
        <v>0.25969999999999999</v>
      </c>
      <c r="M632" s="184">
        <v>0.25969999999999999</v>
      </c>
      <c r="N632" s="184">
        <v>0.25969999999999999</v>
      </c>
      <c r="P632" s="119">
        <f t="shared" si="9"/>
        <v>0.25985000000000003</v>
      </c>
    </row>
    <row r="633" spans="2:16" x14ac:dyDescent="0.25">
      <c r="B633" s="183">
        <v>2270009010</v>
      </c>
      <c r="C633" s="184">
        <v>600</v>
      </c>
      <c r="D633" s="184">
        <v>750</v>
      </c>
      <c r="E633" s="184">
        <v>1.97</v>
      </c>
      <c r="F633" s="184">
        <v>0.79</v>
      </c>
      <c r="G633" s="184">
        <v>0.79</v>
      </c>
      <c r="H633" s="184">
        <v>0.26</v>
      </c>
      <c r="I633" s="184">
        <v>0.26</v>
      </c>
      <c r="J633" s="184">
        <v>0.25969999999999999</v>
      </c>
      <c r="K633" s="184">
        <v>0.25969999999999999</v>
      </c>
      <c r="L633" s="184">
        <v>0.25969999999999999</v>
      </c>
      <c r="M633" s="184">
        <v>0.25969999999999999</v>
      </c>
      <c r="N633" s="184">
        <v>0.25969999999999999</v>
      </c>
      <c r="P633" s="119">
        <f t="shared" si="9"/>
        <v>0.25985000000000003</v>
      </c>
    </row>
    <row r="634" spans="2:16" x14ac:dyDescent="0.25">
      <c r="B634" s="183">
        <v>2270009010</v>
      </c>
      <c r="C634" s="184">
        <v>750</v>
      </c>
      <c r="D634" s="184">
        <v>9999</v>
      </c>
      <c r="E634" s="184">
        <v>1.97</v>
      </c>
      <c r="F634" s="184">
        <v>0.79</v>
      </c>
      <c r="G634" s="184">
        <v>0.79</v>
      </c>
      <c r="H634" s="184">
        <v>0.26</v>
      </c>
      <c r="I634" s="184">
        <v>0.26</v>
      </c>
      <c r="J634" s="184">
        <v>0.25969999999999999</v>
      </c>
      <c r="K634" s="184">
        <v>0.25969999999999999</v>
      </c>
      <c r="L634" s="184">
        <v>0.25969999999999999</v>
      </c>
      <c r="M634" s="184">
        <v>0.25969999999999999</v>
      </c>
      <c r="N634" s="184">
        <v>0.25969999999999999</v>
      </c>
      <c r="P634" s="119">
        <f t="shared" si="9"/>
        <v>0.25985000000000003</v>
      </c>
    </row>
    <row r="635" spans="2:16" x14ac:dyDescent="0.25">
      <c r="B635" s="183">
        <v>2270010010</v>
      </c>
      <c r="C635" s="184">
        <v>0</v>
      </c>
      <c r="D635" s="184">
        <v>11</v>
      </c>
      <c r="E635" s="184">
        <v>1</v>
      </c>
      <c r="F635" s="184">
        <v>1</v>
      </c>
      <c r="G635" s="184">
        <v>0.45</v>
      </c>
      <c r="H635" s="184">
        <v>0.5</v>
      </c>
      <c r="I635" s="184">
        <v>0.5</v>
      </c>
      <c r="J635" s="184">
        <v>0.5</v>
      </c>
      <c r="K635" s="184">
        <v>0.27600000000000002</v>
      </c>
      <c r="L635" s="184">
        <v>0.27600000000000002</v>
      </c>
      <c r="M635" s="184">
        <v>9.1999999999999998E-3</v>
      </c>
      <c r="N635" s="184">
        <v>9.1999999999999998E-3</v>
      </c>
      <c r="P635" s="119">
        <f t="shared" si="9"/>
        <v>0.38800000000000001</v>
      </c>
    </row>
    <row r="636" spans="2:16" x14ac:dyDescent="0.25">
      <c r="B636" s="183">
        <v>2270010010</v>
      </c>
      <c r="C636" s="184">
        <v>11</v>
      </c>
      <c r="D636" s="184">
        <v>16</v>
      </c>
      <c r="E636" s="184">
        <v>0.9</v>
      </c>
      <c r="F636" s="184">
        <v>0.9</v>
      </c>
      <c r="G636" s="184">
        <v>0.27</v>
      </c>
      <c r="H636" s="184">
        <v>0.27</v>
      </c>
      <c r="I636" s="184">
        <v>0.27</v>
      </c>
      <c r="J636" s="184">
        <v>0.26650000000000001</v>
      </c>
      <c r="K636" s="184">
        <v>0.27600000000000002</v>
      </c>
      <c r="L636" s="184">
        <v>0.27600000000000002</v>
      </c>
      <c r="M636" s="184">
        <v>9.1999999999999998E-3</v>
      </c>
      <c r="N636" s="184">
        <v>9.1999999999999998E-3</v>
      </c>
      <c r="P636" s="119">
        <f t="shared" si="9"/>
        <v>0.27300000000000002</v>
      </c>
    </row>
    <row r="637" spans="2:16" x14ac:dyDescent="0.25">
      <c r="B637" s="183">
        <v>2270010010</v>
      </c>
      <c r="C637" s="184">
        <v>16</v>
      </c>
      <c r="D637" s="184">
        <v>25</v>
      </c>
      <c r="E637" s="184">
        <v>0.9</v>
      </c>
      <c r="F637" s="184">
        <v>0.9</v>
      </c>
      <c r="G637" s="184">
        <v>0.27</v>
      </c>
      <c r="H637" s="184">
        <v>0.27</v>
      </c>
      <c r="I637" s="184">
        <v>0.27</v>
      </c>
      <c r="J637" s="184">
        <v>0.26650000000000001</v>
      </c>
      <c r="K637" s="184">
        <v>0.27600000000000002</v>
      </c>
      <c r="L637" s="184">
        <v>0.27600000000000002</v>
      </c>
      <c r="M637" s="184">
        <v>9.1999999999999998E-3</v>
      </c>
      <c r="N637" s="184">
        <v>9.1999999999999998E-3</v>
      </c>
    </row>
    <row r="638" spans="2:16" x14ac:dyDescent="0.25">
      <c r="B638" s="183">
        <v>2270010010</v>
      </c>
      <c r="C638" s="184">
        <v>25</v>
      </c>
      <c r="D638" s="184">
        <v>50</v>
      </c>
      <c r="E638" s="184">
        <v>0.8</v>
      </c>
      <c r="F638" s="184">
        <v>0.8</v>
      </c>
      <c r="G638" s="184">
        <v>0.34</v>
      </c>
      <c r="H638" s="184">
        <v>0.34</v>
      </c>
      <c r="I638" s="184">
        <v>0.34</v>
      </c>
      <c r="J638" s="184">
        <v>0.33889999999999998</v>
      </c>
      <c r="K638" s="184">
        <v>0.2024</v>
      </c>
      <c r="L638" s="184">
        <v>0.2024</v>
      </c>
      <c r="M638" s="184">
        <v>1.84E-2</v>
      </c>
      <c r="N638" s="184">
        <v>9.1999999999999998E-3</v>
      </c>
    </row>
    <row r="639" spans="2:16" x14ac:dyDescent="0.25">
      <c r="B639" s="183">
        <v>2270010010</v>
      </c>
      <c r="C639" s="184">
        <v>50</v>
      </c>
      <c r="D639" s="184">
        <v>75</v>
      </c>
      <c r="E639" s="184">
        <v>1</v>
      </c>
      <c r="F639" s="184">
        <v>0.72</v>
      </c>
      <c r="G639" s="184">
        <v>0.47</v>
      </c>
      <c r="H639" s="184">
        <v>0.24</v>
      </c>
      <c r="I639" s="184">
        <v>0.3</v>
      </c>
      <c r="J639" s="184">
        <v>0.3</v>
      </c>
      <c r="K639" s="184">
        <v>0.2024</v>
      </c>
      <c r="L639" s="184">
        <v>0.2024</v>
      </c>
      <c r="M639" s="184">
        <v>1.84E-2</v>
      </c>
      <c r="N639" s="184">
        <v>9.1999999999999998E-3</v>
      </c>
    </row>
    <row r="640" spans="2:16" x14ac:dyDescent="0.25">
      <c r="B640" s="183">
        <v>2270010010</v>
      </c>
      <c r="C640" s="184">
        <v>75</v>
      </c>
      <c r="D640" s="184">
        <v>100</v>
      </c>
      <c r="E640" s="184">
        <v>1</v>
      </c>
      <c r="F640" s="184">
        <v>0.72</v>
      </c>
      <c r="G640" s="184">
        <v>0.47</v>
      </c>
      <c r="H640" s="184">
        <v>0.24</v>
      </c>
      <c r="I640" s="184">
        <v>0.3</v>
      </c>
      <c r="J640" s="184">
        <v>0.3</v>
      </c>
      <c r="K640" s="184">
        <v>0.2024</v>
      </c>
      <c r="L640" s="184">
        <v>0.2024</v>
      </c>
      <c r="M640" s="184">
        <v>9.1999999999999998E-3</v>
      </c>
      <c r="N640" s="184">
        <v>9.1999999999999998E-3</v>
      </c>
    </row>
    <row r="641" spans="2:14" x14ac:dyDescent="0.25">
      <c r="B641" s="183">
        <v>2270010010</v>
      </c>
      <c r="C641" s="184">
        <v>100</v>
      </c>
      <c r="D641" s="184">
        <v>175</v>
      </c>
      <c r="E641" s="184">
        <v>1</v>
      </c>
      <c r="F641" s="184">
        <v>0.4</v>
      </c>
      <c r="G641" s="184">
        <v>0.28000000000000003</v>
      </c>
      <c r="H641" s="184">
        <v>0.18</v>
      </c>
      <c r="I641" s="184">
        <v>0.22</v>
      </c>
      <c r="J641" s="184">
        <v>0.22</v>
      </c>
      <c r="K641" s="184">
        <v>0.22</v>
      </c>
      <c r="L641" s="184">
        <v>0.22</v>
      </c>
      <c r="M641" s="184">
        <v>9.1999999999999998E-3</v>
      </c>
      <c r="N641" s="184">
        <v>9.1999999999999998E-3</v>
      </c>
    </row>
    <row r="642" spans="2:14" x14ac:dyDescent="0.25">
      <c r="B642" s="183">
        <v>2270010010</v>
      </c>
      <c r="C642" s="184">
        <v>175</v>
      </c>
      <c r="D642" s="184">
        <v>300</v>
      </c>
      <c r="E642" s="121">
        <v>1</v>
      </c>
      <c r="F642" s="121">
        <v>0.4</v>
      </c>
      <c r="G642" s="121">
        <v>0.25</v>
      </c>
      <c r="H642" s="121">
        <v>0.13</v>
      </c>
      <c r="I642" s="121">
        <v>0.15</v>
      </c>
      <c r="J642" s="121">
        <v>0.15</v>
      </c>
      <c r="K642" s="121">
        <v>0.15</v>
      </c>
      <c r="L642" s="121">
        <v>0.15</v>
      </c>
      <c r="M642" s="121">
        <v>9.1999999999999998E-3</v>
      </c>
      <c r="N642" s="121">
        <v>9.1999999999999998E-3</v>
      </c>
    </row>
    <row r="643" spans="2:14" x14ac:dyDescent="0.25">
      <c r="B643" s="183">
        <v>2270010010</v>
      </c>
      <c r="C643" s="184">
        <v>300</v>
      </c>
      <c r="D643" s="184">
        <v>600</v>
      </c>
      <c r="E643" s="184">
        <v>1</v>
      </c>
      <c r="F643" s="184">
        <v>0.4</v>
      </c>
      <c r="G643" s="184">
        <v>0.2</v>
      </c>
      <c r="H643" s="184">
        <v>0.13</v>
      </c>
      <c r="I643" s="184">
        <v>0.15</v>
      </c>
      <c r="J643" s="184">
        <v>0.15</v>
      </c>
      <c r="K643" s="184">
        <v>0.15</v>
      </c>
      <c r="L643" s="184">
        <v>0.15</v>
      </c>
      <c r="M643" s="184">
        <v>9.1999999999999998E-3</v>
      </c>
      <c r="N643" s="184">
        <v>9.1999999999999998E-3</v>
      </c>
    </row>
    <row r="644" spans="2:14" x14ac:dyDescent="0.25">
      <c r="B644" s="183">
        <v>2270010010</v>
      </c>
      <c r="C644" s="184">
        <v>600</v>
      </c>
      <c r="D644" s="184">
        <v>750</v>
      </c>
      <c r="E644" s="184">
        <v>1</v>
      </c>
      <c r="F644" s="184">
        <v>0.4</v>
      </c>
      <c r="G644" s="184">
        <v>0.22</v>
      </c>
      <c r="H644" s="184">
        <v>0.13</v>
      </c>
      <c r="I644" s="184">
        <v>0.15</v>
      </c>
      <c r="J644" s="184">
        <v>0.15</v>
      </c>
      <c r="K644" s="184">
        <v>0.15</v>
      </c>
      <c r="L644" s="184">
        <v>0.15</v>
      </c>
      <c r="M644" s="184">
        <v>9.1999999999999998E-3</v>
      </c>
      <c r="N644" s="184">
        <v>9.1999999999999998E-3</v>
      </c>
    </row>
    <row r="645" spans="2:14" x14ac:dyDescent="0.25">
      <c r="B645" s="183">
        <v>2270010010</v>
      </c>
      <c r="C645" s="184">
        <v>750</v>
      </c>
      <c r="D645" s="184">
        <v>9999</v>
      </c>
      <c r="E645" s="121">
        <v>1</v>
      </c>
      <c r="F645" s="121">
        <v>0.4</v>
      </c>
      <c r="G645" s="121">
        <v>0.19</v>
      </c>
      <c r="H645" s="121">
        <v>0.13</v>
      </c>
      <c r="I645" s="121">
        <v>0.13</v>
      </c>
      <c r="J645" s="121">
        <v>0.13159999999999999</v>
      </c>
      <c r="K645" s="121">
        <v>0.13159999999999999</v>
      </c>
      <c r="L645" s="121">
        <v>0.13159999999999999</v>
      </c>
      <c r="M645" s="121">
        <v>6.9000000000000006E-2</v>
      </c>
      <c r="N645" s="121">
        <v>2.76E-2</v>
      </c>
    </row>
  </sheetData>
  <mergeCells count="2">
    <mergeCell ref="B5:N5"/>
    <mergeCell ref="C7: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33</vt:i4>
      </vt:variant>
    </vt:vector>
  </HeadingPairs>
  <TitlesOfParts>
    <vt:vector size="49" baseType="lpstr">
      <vt:lpstr>Assumptions</vt:lpstr>
      <vt:lpstr>Onsite Opper. Eqt and Vehic</vt:lpstr>
      <vt:lpstr>Mobile Eqt and Vehic</vt:lpstr>
      <vt:lpstr>Mobile Trip Assumptions</vt:lpstr>
      <vt:lpstr>Mobile Emissions</vt:lpstr>
      <vt:lpstr>Non-Road Emissions</vt:lpstr>
      <vt:lpstr>NOx</vt:lpstr>
      <vt:lpstr>CO</vt:lpstr>
      <vt:lpstr>PM</vt:lpstr>
      <vt:lpstr>THC</vt:lpstr>
      <vt:lpstr>Support Input Data</vt:lpstr>
      <vt:lpstr>Support Equip Inventory</vt:lpstr>
      <vt:lpstr>A Coeff</vt:lpstr>
      <vt:lpstr>BSFC</vt:lpstr>
      <vt:lpstr>TAF-LF</vt:lpstr>
      <vt:lpstr>Heater-Engine</vt:lpstr>
      <vt:lpstr>Annual_Fuel_Use</vt:lpstr>
      <vt:lpstr>Annual_Fuel_Use_BsHs</vt:lpstr>
      <vt:lpstr>Annual_Fuel_Use_Engines</vt:lpstr>
      <vt:lpstr>Boiler_CO</vt:lpstr>
      <vt:lpstr>Boiler_Eff</vt:lpstr>
      <vt:lpstr>Boiler_hp_to_MMBtu</vt:lpstr>
      <vt:lpstr>Boiler_NOx</vt:lpstr>
      <vt:lpstr>Boiler_PM10</vt:lpstr>
      <vt:lpstr>Boiler_SO2</vt:lpstr>
      <vt:lpstr>BSFC_hp</vt:lpstr>
      <vt:lpstr>'Support Input Data'!BSFC_kw</vt:lpstr>
      <vt:lpstr>'Support Input Data'!Egen_efficiency</vt:lpstr>
      <vt:lpstr>'Support Input Data'!Liquid_Fuel_Density</vt:lpstr>
      <vt:lpstr>'Support Input Data'!Liquid_Fuel_HHV</vt:lpstr>
      <vt:lpstr>'Support Input Data'!Non_ULSD_Fuel_Sulfur</vt:lpstr>
      <vt:lpstr>Assumptions!Print_Area</vt:lpstr>
      <vt:lpstr>'Heater-Engine'!Print_Area</vt:lpstr>
      <vt:lpstr>'Mobile Emissions'!Print_Area</vt:lpstr>
      <vt:lpstr>'Mobile Eqt and Vehic'!Print_Area</vt:lpstr>
      <vt:lpstr>'Non-Road Emissions'!Print_Area</vt:lpstr>
      <vt:lpstr>'Onsite Opper. Eqt and Vehic'!Print_Area</vt:lpstr>
      <vt:lpstr>'Support Equip Inventory'!Print_Area</vt:lpstr>
      <vt:lpstr>'Support Input Data'!Print_Area</vt:lpstr>
      <vt:lpstr>'Non-Road Emissions'!Print_Titles</vt:lpstr>
      <vt:lpstr>'Support Equip Inventory'!Support_Equipment</vt:lpstr>
      <vt:lpstr>'A Coeff'!T2_T3_T4_Avg_CO</vt:lpstr>
      <vt:lpstr>'A Coeff'!T2_T3_T4_Avg_HC</vt:lpstr>
      <vt:lpstr>'A Coeff'!T2_T3_T4_Avg_NOx</vt:lpstr>
      <vt:lpstr>'A Coeff'!T2_T3_T4_Avg_PM</vt:lpstr>
      <vt:lpstr>T3_T4_Avg_CO</vt:lpstr>
      <vt:lpstr>T3_T4_Avg_HC</vt:lpstr>
      <vt:lpstr>T3_T4_Avg_NOx</vt:lpstr>
      <vt:lpstr>T3_T4_Avg_PM</vt:lpstr>
    </vt:vector>
  </TitlesOfParts>
  <Company>URS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Lague</dc:creator>
  <cp:lastModifiedBy>Amanda MacNutt</cp:lastModifiedBy>
  <cp:lastPrinted>2011-05-20T21:56:23Z</cp:lastPrinted>
  <dcterms:created xsi:type="dcterms:W3CDTF">2009-09-22T23:19:25Z</dcterms:created>
  <dcterms:modified xsi:type="dcterms:W3CDTF">2018-02-27T13:31:47Z</dcterms:modified>
</cp:coreProperties>
</file>