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\\decan-srvfile\decan-srvfile\Groups\AQ\Monitor\Data\Exceptional Events Waiver Requests\Summer 2019\DEC Web Docs\"/>
    </mc:Choice>
  </mc:AlternateContent>
  <xr:revisionPtr revIDLastSave="0" documentId="13_ncr:1_{1445EDC4-B97D-4148-BB38-6BDDCEF137EA}" xr6:coauthVersionLast="46" xr6:coauthVersionMax="46" xr10:uidLastSave="{00000000-0000-0000-0000-000000000000}"/>
  <workbookProtection workbookAlgorithmName="SHA-512" workbookHashValue="yhqIUOdt9OVNfn0hNEClPjMCA8XVrfRJNLJO5oMSQgPxa/uUQA7a+PgKGOq91m7W382Zy3E5vrX+tZ4OmECnTw==" workbookSaltValue="oIetBMvJMZ1yiBNp38n6ig==" workbookSpinCount="100000" lockStructure="1"/>
  <bookViews>
    <workbookView xWindow="-28920" yWindow="2865" windowWidth="29040" windowHeight="15840" tabRatio="902" firstSheet="3" activeTab="5" xr2:uid="{00000000-000D-0000-FFFF-FFFF00000000}"/>
  </bookViews>
  <sheets>
    <sheet name="2019 Fire Season PM2.5 Values" sheetId="31" r:id="rId1"/>
    <sheet name="2019 FRMData" sheetId="32" r:id="rId2"/>
    <sheet name="2019 BAMData" sheetId="33" r:id="rId3"/>
    <sheet name="Table 1. 2019 WL Fire Season" sheetId="20" r:id="rId4"/>
    <sheet name="Table 2. PM2.5 concentrations" sheetId="14" r:id="rId5"/>
    <sheet name=" Table 3. Summer Precip totals" sheetId="19" r:id="rId6"/>
    <sheet name="Table 4. Landowner" sheetId="25" r:id="rId7"/>
    <sheet name="Table 5. Fires by Zone and Man" sheetId="30" r:id="rId8"/>
    <sheet name="Table 6. Historical WL Emission" sheetId="21" r:id="rId9"/>
    <sheet name="Table 7 Multi Year Fire Info" sheetId="18" r:id="rId10"/>
    <sheet name="Table 8. FRM PM2.5  " sheetId="22" r:id="rId11"/>
    <sheet name="Table 9. Low fire year 95th %" sheetId="11" r:id="rId12"/>
    <sheet name="Table 10. Wildfire History" sheetId="15" r:id="rId13"/>
    <sheet name="Table 11. Fire Growth" sheetId="17" r:id="rId14"/>
    <sheet name="Fig 3. Google Earth Interior " sheetId="29" r:id="rId15"/>
    <sheet name="Fig 4. FBNS PM2.5 Summer 2015" sheetId="6" r:id="rId16"/>
    <sheet name="Fig 5. Lightning Map" sheetId="27" r:id="rId17"/>
    <sheet name="Figure 6. AK protection area " sheetId="23" r:id="rId18"/>
    <sheet name="Fig 7. 2019 Total Acres-Tons PM" sheetId="13" r:id="rId19"/>
    <sheet name="Fig 8. 2019 Prescribed Emisson" sheetId="12" r:id="rId20"/>
    <sheet name="Fig 9. FBKS PM2.5  2000-2019" sheetId="7" r:id="rId21"/>
    <sheet name="Fig 10. Wildland Fire Map" sheetId="26" r:id="rId22"/>
    <sheet name="Fig 11.  Fire Names_Acreage" sheetId="16" r:id="rId23"/>
    <sheet name="NP PM2.5 Summer 2012-2019" sheetId="8" r:id="rId24"/>
  </sheets>
  <externalReferences>
    <externalReference r:id="rId25"/>
    <externalReference r:id="rId26"/>
    <externalReference r:id="rId27"/>
  </externalReferences>
  <definedNames>
    <definedName name="_bookmark23" localSheetId="4">'Table 2. PM2.5 concentrations'!#REF!</definedName>
    <definedName name="_bookmark24" localSheetId="4">'Table 2. PM2.5 concentrations'!#REF!</definedName>
    <definedName name="_bookmark8" localSheetId="4">'Table 2. PM2.5 concentrations'!#REF!</definedName>
    <definedName name="_xlnm._FilterDatabase" localSheetId="2" hidden="1">'2019 BAMData'!$A$1:$T$1</definedName>
    <definedName name="_xlnm._FilterDatabase" localSheetId="1" hidden="1">'2019 FRMData'!$A$3:$AB$333</definedName>
    <definedName name="BAMCountyCode">'2019 BAMData'!$B:$B</definedName>
    <definedName name="BAMDate">'2019 BAMData'!$H:$H</definedName>
    <definedName name="BAMParamCode">'2019 BAMData'!$E:$E</definedName>
    <definedName name="BAMPOC">'2019 BAMData'!$F:$F</definedName>
    <definedName name="BAMSiteID">'2019 BAMData'!$D:$D</definedName>
    <definedName name="BAMValue">'2019 BAMData'!$N:$N</definedName>
    <definedName name="CountyCode">'2019 FRMData'!$D:$D</definedName>
    <definedName name="DateAQS" localSheetId="2">'[1]2019 PartisolData'!$L:$L</definedName>
    <definedName name="DateAQS">'2019 FRMData'!$L:$L</definedName>
    <definedName name="Month">[2]lookups!$O$3:$P$14</definedName>
    <definedName name="NullCode">'2019 FRMData'!$O:$O</definedName>
    <definedName name="NullData">'2019 FRMData'!$O:$O</definedName>
    <definedName name="ParamCode" localSheetId="2">'[1]2019 PartisolData'!$F:$F</definedName>
    <definedName name="ParamCode">'2019 FRMData'!$F:$F</definedName>
    <definedName name="POC" localSheetId="2">'[1]2019 PartisolData'!$G:$G</definedName>
    <definedName name="POC">'2019 FRMData'!$G:$G</definedName>
    <definedName name="SiteID" localSheetId="2">'[1]2019 PartisolData'!$E:$E</definedName>
    <definedName name="SiteID">'2019 FRMData'!$E:$E</definedName>
    <definedName name="StateCode">'2019 FRMData'!$C:$C</definedName>
    <definedName name="Value">'2019 FRMData'!$N:$N</definedName>
    <definedName name="ValueNull" localSheetId="2">'[1]2019 PartisolData'!$AD:$AD</definedName>
    <definedName name="ValueNull">'2019 FRMData'!$AD:$AD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" i="22" l="1"/>
  <c r="H257" i="33" l="1"/>
  <c r="H256" i="33"/>
  <c r="H255" i="33"/>
  <c r="H254" i="33"/>
  <c r="H253" i="33"/>
  <c r="H252" i="33"/>
  <c r="H251" i="33"/>
  <c r="H250" i="33"/>
  <c r="H249" i="33"/>
  <c r="H248" i="33"/>
  <c r="H247" i="33"/>
  <c r="H246" i="33"/>
  <c r="H245" i="33"/>
  <c r="H244" i="33"/>
  <c r="H243" i="33"/>
  <c r="H242" i="33"/>
  <c r="H241" i="33"/>
  <c r="H240" i="33"/>
  <c r="H239" i="33"/>
  <c r="H238" i="33"/>
  <c r="H237" i="33"/>
  <c r="H236" i="33"/>
  <c r="H235" i="33"/>
  <c r="H234" i="33"/>
  <c r="H233" i="33"/>
  <c r="H232" i="33"/>
  <c r="H231" i="33"/>
  <c r="H230" i="33"/>
  <c r="H229" i="33"/>
  <c r="H228" i="33"/>
  <c r="H227" i="33"/>
  <c r="H226" i="33"/>
  <c r="H225" i="33"/>
  <c r="H224" i="33"/>
  <c r="H223" i="33"/>
  <c r="H222" i="33"/>
  <c r="H221" i="33"/>
  <c r="H220" i="33"/>
  <c r="H219" i="33"/>
  <c r="H218" i="33"/>
  <c r="H217" i="33"/>
  <c r="H216" i="33"/>
  <c r="H215" i="33"/>
  <c r="H214" i="33"/>
  <c r="H213" i="33"/>
  <c r="H212" i="33"/>
  <c r="H211" i="33"/>
  <c r="H210" i="33"/>
  <c r="H209" i="33"/>
  <c r="H208" i="33"/>
  <c r="H207" i="33"/>
  <c r="H206" i="33"/>
  <c r="H205" i="33"/>
  <c r="H204" i="33"/>
  <c r="H203" i="33"/>
  <c r="H202" i="33"/>
  <c r="H201" i="33"/>
  <c r="H200" i="33"/>
  <c r="H199" i="33"/>
  <c r="H198" i="33"/>
  <c r="H197" i="33"/>
  <c r="H196" i="33"/>
  <c r="H195" i="33"/>
  <c r="H194" i="33"/>
  <c r="H193" i="33"/>
  <c r="H192" i="33"/>
  <c r="H191" i="33"/>
  <c r="H190" i="33"/>
  <c r="H189" i="33"/>
  <c r="H188" i="33"/>
  <c r="H187" i="33"/>
  <c r="H186" i="33"/>
  <c r="H185" i="33"/>
  <c r="H184" i="33"/>
  <c r="H183" i="33"/>
  <c r="H182" i="33"/>
  <c r="H181" i="33"/>
  <c r="H180" i="33"/>
  <c r="H179" i="33"/>
  <c r="H178" i="33"/>
  <c r="H177" i="33"/>
  <c r="H176" i="33"/>
  <c r="H175" i="33"/>
  <c r="H174" i="33"/>
  <c r="H173" i="33"/>
  <c r="H172" i="33"/>
  <c r="H171" i="33"/>
  <c r="H170" i="33"/>
  <c r="H169" i="33"/>
  <c r="H168" i="33"/>
  <c r="H167" i="33"/>
  <c r="H166" i="33"/>
  <c r="H165" i="33"/>
  <c r="H164" i="33"/>
  <c r="H163" i="33"/>
  <c r="H162" i="33"/>
  <c r="H161" i="33"/>
  <c r="H160" i="33"/>
  <c r="H159" i="33"/>
  <c r="H158" i="33"/>
  <c r="H157" i="33"/>
  <c r="H156" i="33"/>
  <c r="H155" i="33"/>
  <c r="H154" i="33"/>
  <c r="H153" i="33"/>
  <c r="H152" i="33"/>
  <c r="H151" i="33"/>
  <c r="H150" i="33"/>
  <c r="H149" i="33"/>
  <c r="H148" i="33"/>
  <c r="H147" i="33"/>
  <c r="H146" i="33"/>
  <c r="H145" i="33"/>
  <c r="H144" i="33"/>
  <c r="H143" i="33"/>
  <c r="H142" i="33"/>
  <c r="H141" i="33"/>
  <c r="H140" i="33"/>
  <c r="H139" i="33"/>
  <c r="H138" i="33"/>
  <c r="H137" i="33"/>
  <c r="H136" i="33"/>
  <c r="H135" i="33"/>
  <c r="H134" i="33"/>
  <c r="H133" i="33"/>
  <c r="H132" i="33"/>
  <c r="H131" i="33"/>
  <c r="H130" i="33"/>
  <c r="H129" i="33"/>
  <c r="H128" i="33"/>
  <c r="H127" i="33"/>
  <c r="H126" i="33"/>
  <c r="H125" i="33"/>
  <c r="H124" i="33"/>
  <c r="H123" i="33"/>
  <c r="H122" i="33"/>
  <c r="H121" i="33"/>
  <c r="H120" i="33"/>
  <c r="H119" i="33"/>
  <c r="H118" i="33"/>
  <c r="H117" i="33"/>
  <c r="H116" i="33"/>
  <c r="H115" i="33"/>
  <c r="H114" i="33"/>
  <c r="H113" i="33"/>
  <c r="H112" i="33"/>
  <c r="H111" i="33"/>
  <c r="H110" i="33"/>
  <c r="H109" i="33"/>
  <c r="H108" i="33"/>
  <c r="H107" i="33"/>
  <c r="H106" i="33"/>
  <c r="H105" i="33"/>
  <c r="H104" i="33"/>
  <c r="H103" i="33"/>
  <c r="H102" i="33"/>
  <c r="H101" i="33"/>
  <c r="H100" i="33"/>
  <c r="H99" i="33"/>
  <c r="H98" i="33"/>
  <c r="H97" i="33"/>
  <c r="H96" i="33"/>
  <c r="H95" i="33"/>
  <c r="H94" i="33"/>
  <c r="H93" i="33"/>
  <c r="H92" i="33"/>
  <c r="H91" i="33"/>
  <c r="H90" i="33"/>
  <c r="H89" i="33"/>
  <c r="H88" i="33"/>
  <c r="H87" i="33"/>
  <c r="H86" i="33"/>
  <c r="H85" i="33"/>
  <c r="H84" i="33"/>
  <c r="H83" i="33"/>
  <c r="H82" i="33"/>
  <c r="H81" i="33"/>
  <c r="H80" i="33"/>
  <c r="H79" i="33"/>
  <c r="H78" i="33"/>
  <c r="H77" i="33"/>
  <c r="H76" i="33"/>
  <c r="H75" i="33"/>
  <c r="H74" i="33"/>
  <c r="H73" i="33"/>
  <c r="H72" i="33"/>
  <c r="H71" i="33"/>
  <c r="H70" i="33"/>
  <c r="H69" i="33"/>
  <c r="H68" i="33"/>
  <c r="H67" i="33"/>
  <c r="H66" i="33"/>
  <c r="H65" i="33"/>
  <c r="H64" i="33"/>
  <c r="H63" i="33"/>
  <c r="H62" i="33"/>
  <c r="H61" i="33"/>
  <c r="H60" i="33"/>
  <c r="H59" i="33"/>
  <c r="H58" i="33"/>
  <c r="H57" i="33"/>
  <c r="H56" i="33"/>
  <c r="H55" i="33"/>
  <c r="H54" i="33"/>
  <c r="H53" i="33"/>
  <c r="H52" i="33"/>
  <c r="H51" i="33"/>
  <c r="H50" i="33"/>
  <c r="H49" i="33"/>
  <c r="H48" i="33"/>
  <c r="H47" i="33"/>
  <c r="H46" i="33"/>
  <c r="H45" i="33"/>
  <c r="H44" i="33"/>
  <c r="H43" i="33"/>
  <c r="H42" i="33"/>
  <c r="H41" i="33"/>
  <c r="H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6" i="31" s="1" a="1"/>
  <c r="H6" i="31" s="1"/>
  <c r="H5" i="33"/>
  <c r="H4" i="33"/>
  <c r="H3" i="33"/>
  <c r="H2" i="33"/>
  <c r="L333" i="32"/>
  <c r="AD332" i="32"/>
  <c r="L332" i="32"/>
  <c r="AD331" i="32"/>
  <c r="L331" i="32"/>
  <c r="AD330" i="32"/>
  <c r="L330" i="32"/>
  <c r="AD329" i="32"/>
  <c r="L329" i="32"/>
  <c r="AD328" i="32"/>
  <c r="L328" i="32"/>
  <c r="AD327" i="32"/>
  <c r="L327" i="32"/>
  <c r="AD326" i="32"/>
  <c r="L326" i="32"/>
  <c r="AD325" i="32"/>
  <c r="L325" i="32"/>
  <c r="AD324" i="32"/>
  <c r="L324" i="32"/>
  <c r="AD323" i="32"/>
  <c r="L323" i="32"/>
  <c r="AD322" i="32"/>
  <c r="L322" i="32"/>
  <c r="AD321" i="32"/>
  <c r="L321" i="32"/>
  <c r="AD320" i="32"/>
  <c r="L320" i="32"/>
  <c r="AD319" i="32"/>
  <c r="L319" i="32"/>
  <c r="AD318" i="32"/>
  <c r="L318" i="32"/>
  <c r="AD317" i="32"/>
  <c r="L317" i="32"/>
  <c r="AD316" i="32"/>
  <c r="L316" i="32"/>
  <c r="AD315" i="32"/>
  <c r="L315" i="32"/>
  <c r="AD314" i="32"/>
  <c r="L314" i="32"/>
  <c r="AD313" i="32"/>
  <c r="L313" i="32"/>
  <c r="AD312" i="32"/>
  <c r="L312" i="32"/>
  <c r="AD311" i="32"/>
  <c r="L311" i="32"/>
  <c r="AD310" i="32"/>
  <c r="L310" i="32"/>
  <c r="AD309" i="32"/>
  <c r="L309" i="32"/>
  <c r="AD308" i="32"/>
  <c r="L308" i="32"/>
  <c r="AD307" i="32"/>
  <c r="L307" i="32"/>
  <c r="AD306" i="32"/>
  <c r="L306" i="32"/>
  <c r="AD305" i="32"/>
  <c r="L305" i="32"/>
  <c r="AD304" i="32"/>
  <c r="L304" i="32"/>
  <c r="AD303" i="32"/>
  <c r="L303" i="32"/>
  <c r="AD302" i="32"/>
  <c r="L302" i="32"/>
  <c r="AD301" i="32"/>
  <c r="L301" i="32"/>
  <c r="AD300" i="32"/>
  <c r="L300" i="32"/>
  <c r="AD299" i="32"/>
  <c r="L299" i="32"/>
  <c r="AD298" i="32"/>
  <c r="L298" i="32"/>
  <c r="AD297" i="32"/>
  <c r="L297" i="32"/>
  <c r="AD296" i="32"/>
  <c r="L296" i="32"/>
  <c r="AD295" i="32"/>
  <c r="L295" i="32"/>
  <c r="AD294" i="32"/>
  <c r="L294" i="32"/>
  <c r="AD293" i="32"/>
  <c r="L293" i="32"/>
  <c r="AD292" i="32"/>
  <c r="L292" i="32"/>
  <c r="AD291" i="32"/>
  <c r="L291" i="32"/>
  <c r="AD290" i="32"/>
  <c r="L290" i="32"/>
  <c r="AD289" i="32"/>
  <c r="L289" i="32"/>
  <c r="AD288" i="32"/>
  <c r="L288" i="32"/>
  <c r="AD287" i="32"/>
  <c r="L287" i="32"/>
  <c r="AD286" i="32"/>
  <c r="L286" i="32"/>
  <c r="AD285" i="32"/>
  <c r="L285" i="32"/>
  <c r="AD284" i="32"/>
  <c r="L284" i="32"/>
  <c r="AD283" i="32"/>
  <c r="L283" i="32"/>
  <c r="AD282" i="32"/>
  <c r="L282" i="32"/>
  <c r="AD281" i="32"/>
  <c r="L281" i="32"/>
  <c r="AD280" i="32"/>
  <c r="L280" i="32"/>
  <c r="AD279" i="32"/>
  <c r="L279" i="32"/>
  <c r="AD278" i="32"/>
  <c r="L278" i="32"/>
  <c r="AD277" i="32"/>
  <c r="L277" i="32"/>
  <c r="AD276" i="32"/>
  <c r="L276" i="32"/>
  <c r="AD275" i="32"/>
  <c r="L275" i="32"/>
  <c r="AD274" i="32"/>
  <c r="L274" i="32"/>
  <c r="AD273" i="32"/>
  <c r="L273" i="32"/>
  <c r="AD272" i="32"/>
  <c r="L272" i="32"/>
  <c r="AD271" i="32"/>
  <c r="L271" i="32"/>
  <c r="AD270" i="32"/>
  <c r="L270" i="32"/>
  <c r="AD269" i="32"/>
  <c r="L269" i="32"/>
  <c r="AD268" i="32"/>
  <c r="L268" i="32"/>
  <c r="AD267" i="32"/>
  <c r="L267" i="32"/>
  <c r="AD266" i="32"/>
  <c r="L266" i="32"/>
  <c r="AD265" i="32"/>
  <c r="L265" i="32"/>
  <c r="AD264" i="32"/>
  <c r="L264" i="32"/>
  <c r="AD263" i="32"/>
  <c r="L263" i="32"/>
  <c r="AD262" i="32"/>
  <c r="L262" i="32"/>
  <c r="AD261" i="32"/>
  <c r="L261" i="32"/>
  <c r="AD260" i="32"/>
  <c r="L260" i="32"/>
  <c r="AD259" i="32"/>
  <c r="L259" i="32"/>
  <c r="AD258" i="32"/>
  <c r="L258" i="32"/>
  <c r="AD257" i="32"/>
  <c r="L257" i="32"/>
  <c r="AD256" i="32"/>
  <c r="L256" i="32"/>
  <c r="AD255" i="32"/>
  <c r="L255" i="32"/>
  <c r="AD254" i="32"/>
  <c r="L254" i="32"/>
  <c r="AD253" i="32"/>
  <c r="L253" i="32"/>
  <c r="AD252" i="32"/>
  <c r="L252" i="32"/>
  <c r="AD251" i="32"/>
  <c r="L251" i="32"/>
  <c r="AD250" i="32"/>
  <c r="L250" i="32"/>
  <c r="AD249" i="32"/>
  <c r="L249" i="32"/>
  <c r="AD248" i="32"/>
  <c r="L248" i="32"/>
  <c r="AD247" i="32"/>
  <c r="L247" i="32"/>
  <c r="AD246" i="32"/>
  <c r="L246" i="32"/>
  <c r="AD245" i="32"/>
  <c r="L245" i="32"/>
  <c r="AD244" i="32"/>
  <c r="L244" i="32"/>
  <c r="AD243" i="32"/>
  <c r="L243" i="32"/>
  <c r="AD242" i="32"/>
  <c r="L242" i="32"/>
  <c r="AD241" i="32"/>
  <c r="L241" i="32"/>
  <c r="AD240" i="32"/>
  <c r="L240" i="32"/>
  <c r="AD239" i="32"/>
  <c r="L239" i="32"/>
  <c r="AD238" i="32"/>
  <c r="L238" i="32"/>
  <c r="AD237" i="32"/>
  <c r="L237" i="32"/>
  <c r="AD236" i="32"/>
  <c r="L236" i="32"/>
  <c r="AD235" i="32"/>
  <c r="L235" i="32"/>
  <c r="AD234" i="32"/>
  <c r="L234" i="32"/>
  <c r="AD233" i="32"/>
  <c r="L233" i="32"/>
  <c r="AD232" i="32"/>
  <c r="L232" i="32"/>
  <c r="AD231" i="32"/>
  <c r="L231" i="32"/>
  <c r="AD230" i="32"/>
  <c r="L230" i="32"/>
  <c r="AD229" i="32"/>
  <c r="L229" i="32"/>
  <c r="AD228" i="32"/>
  <c r="L228" i="32"/>
  <c r="AD227" i="32"/>
  <c r="L227" i="32"/>
  <c r="AD226" i="32"/>
  <c r="L226" i="32"/>
  <c r="AD225" i="32"/>
  <c r="L225" i="32"/>
  <c r="AD224" i="32"/>
  <c r="L224" i="32"/>
  <c r="AD223" i="32"/>
  <c r="L223" i="32"/>
  <c r="AD222" i="32"/>
  <c r="L222" i="32"/>
  <c r="AD221" i="32"/>
  <c r="L221" i="32"/>
  <c r="AD220" i="32"/>
  <c r="L220" i="32"/>
  <c r="AD219" i="32"/>
  <c r="L219" i="32"/>
  <c r="AD218" i="32"/>
  <c r="L218" i="32"/>
  <c r="AD217" i="32"/>
  <c r="L217" i="32"/>
  <c r="AD216" i="32"/>
  <c r="L216" i="32"/>
  <c r="AD215" i="32"/>
  <c r="L215" i="32"/>
  <c r="AD214" i="32"/>
  <c r="L214" i="32"/>
  <c r="AD213" i="32"/>
  <c r="L213" i="32"/>
  <c r="AD212" i="32"/>
  <c r="L212" i="32"/>
  <c r="AD211" i="32"/>
  <c r="L211" i="32"/>
  <c r="AD210" i="32"/>
  <c r="L210" i="32"/>
  <c r="AD209" i="32"/>
  <c r="L209" i="32"/>
  <c r="AD208" i="32"/>
  <c r="L208" i="32"/>
  <c r="AD207" i="32"/>
  <c r="L207" i="32"/>
  <c r="AD206" i="32"/>
  <c r="L206" i="32"/>
  <c r="AD205" i="32"/>
  <c r="L205" i="32"/>
  <c r="AD204" i="32"/>
  <c r="L204" i="32"/>
  <c r="AD203" i="32"/>
  <c r="L203" i="32"/>
  <c r="AD202" i="32"/>
  <c r="L202" i="32"/>
  <c r="AD201" i="32"/>
  <c r="L201" i="32"/>
  <c r="AD200" i="32"/>
  <c r="L200" i="32"/>
  <c r="AD199" i="32"/>
  <c r="L199" i="32"/>
  <c r="AD198" i="32"/>
  <c r="L198" i="32"/>
  <c r="AD197" i="32"/>
  <c r="L197" i="32"/>
  <c r="AD196" i="32"/>
  <c r="L196" i="32"/>
  <c r="AD195" i="32"/>
  <c r="L195" i="32"/>
  <c r="AD194" i="32"/>
  <c r="L194" i="32"/>
  <c r="AD193" i="32"/>
  <c r="L193" i="32"/>
  <c r="AD192" i="32"/>
  <c r="L192" i="32"/>
  <c r="AD191" i="32"/>
  <c r="L191" i="32"/>
  <c r="AD190" i="32"/>
  <c r="L190" i="32"/>
  <c r="AD189" i="32"/>
  <c r="L189" i="32"/>
  <c r="AD188" i="32"/>
  <c r="L188" i="32"/>
  <c r="AD187" i="32"/>
  <c r="L187" i="32"/>
  <c r="AD186" i="32"/>
  <c r="L186" i="32"/>
  <c r="AD185" i="32"/>
  <c r="L185" i="32"/>
  <c r="AD184" i="32"/>
  <c r="L184" i="32"/>
  <c r="AD183" i="32"/>
  <c r="L183" i="32"/>
  <c r="AD182" i="32"/>
  <c r="L182" i="32"/>
  <c r="AD181" i="32"/>
  <c r="L181" i="32"/>
  <c r="AD180" i="32"/>
  <c r="L180" i="32"/>
  <c r="AD179" i="32"/>
  <c r="L179" i="32"/>
  <c r="AD178" i="32"/>
  <c r="L178" i="32"/>
  <c r="AD177" i="32"/>
  <c r="L177" i="32"/>
  <c r="AD176" i="32"/>
  <c r="L176" i="32"/>
  <c r="AD175" i="32"/>
  <c r="L175" i="32"/>
  <c r="AD174" i="32"/>
  <c r="L174" i="32"/>
  <c r="AD173" i="32"/>
  <c r="L173" i="32"/>
  <c r="AD172" i="32"/>
  <c r="L172" i="32"/>
  <c r="AD171" i="32"/>
  <c r="L171" i="32"/>
  <c r="AD170" i="32"/>
  <c r="L170" i="32"/>
  <c r="AD169" i="32"/>
  <c r="L169" i="32"/>
  <c r="AD168" i="32"/>
  <c r="L168" i="32"/>
  <c r="AD167" i="32"/>
  <c r="L167" i="32"/>
  <c r="AD166" i="32"/>
  <c r="L166" i="32"/>
  <c r="AD165" i="32"/>
  <c r="L165" i="32"/>
  <c r="AD164" i="32"/>
  <c r="L164" i="32"/>
  <c r="AD163" i="32"/>
  <c r="L163" i="32"/>
  <c r="AD162" i="32"/>
  <c r="L162" i="32"/>
  <c r="AD161" i="32"/>
  <c r="L161" i="32"/>
  <c r="AD160" i="32"/>
  <c r="L160" i="32"/>
  <c r="AD159" i="32"/>
  <c r="L159" i="32"/>
  <c r="AD158" i="32"/>
  <c r="L158" i="32"/>
  <c r="AD157" i="32"/>
  <c r="L157" i="32"/>
  <c r="AD156" i="32"/>
  <c r="L156" i="32"/>
  <c r="AD155" i="32"/>
  <c r="L155" i="32"/>
  <c r="AD154" i="32"/>
  <c r="L154" i="32"/>
  <c r="AD153" i="32"/>
  <c r="L153" i="32"/>
  <c r="AD152" i="32"/>
  <c r="L152" i="32"/>
  <c r="AD151" i="32"/>
  <c r="L151" i="32"/>
  <c r="AD150" i="32"/>
  <c r="L150" i="32"/>
  <c r="AD149" i="32"/>
  <c r="L149" i="32"/>
  <c r="AD148" i="32"/>
  <c r="L148" i="32"/>
  <c r="AD147" i="32"/>
  <c r="L147" i="32"/>
  <c r="AD146" i="32"/>
  <c r="L146" i="32"/>
  <c r="AD145" i="32"/>
  <c r="L145" i="32"/>
  <c r="AD144" i="32"/>
  <c r="L144" i="32"/>
  <c r="AD143" i="32"/>
  <c r="L143" i="32"/>
  <c r="AD142" i="32"/>
  <c r="L142" i="32"/>
  <c r="AD141" i="32"/>
  <c r="L141" i="32"/>
  <c r="AD140" i="32"/>
  <c r="L140" i="32"/>
  <c r="AD139" i="32"/>
  <c r="L139" i="32"/>
  <c r="AD138" i="32"/>
  <c r="L138" i="32"/>
  <c r="AD137" i="32"/>
  <c r="L137" i="32"/>
  <c r="AD136" i="32"/>
  <c r="L136" i="32"/>
  <c r="AD135" i="32"/>
  <c r="L135" i="32"/>
  <c r="AD134" i="32"/>
  <c r="L134" i="32"/>
  <c r="AD133" i="32"/>
  <c r="L133" i="32"/>
  <c r="AD132" i="32"/>
  <c r="L132" i="32"/>
  <c r="AD131" i="32"/>
  <c r="L131" i="32"/>
  <c r="AD130" i="32"/>
  <c r="L130" i="32"/>
  <c r="AD129" i="32"/>
  <c r="L129" i="32"/>
  <c r="AD128" i="32"/>
  <c r="L128" i="32"/>
  <c r="AD127" i="32"/>
  <c r="L127" i="32"/>
  <c r="AD126" i="32"/>
  <c r="L126" i="32"/>
  <c r="AD125" i="32"/>
  <c r="L125" i="32"/>
  <c r="AD124" i="32"/>
  <c r="L124" i="32"/>
  <c r="AD123" i="32"/>
  <c r="L123" i="32"/>
  <c r="AD122" i="32"/>
  <c r="L122" i="32"/>
  <c r="AD121" i="32"/>
  <c r="L121" i="32"/>
  <c r="AD120" i="32"/>
  <c r="L120" i="32"/>
  <c r="AD119" i="32"/>
  <c r="L119" i="32"/>
  <c r="AD118" i="32"/>
  <c r="L118" i="32"/>
  <c r="AD117" i="32"/>
  <c r="L117" i="32"/>
  <c r="AD116" i="32"/>
  <c r="L116" i="32"/>
  <c r="AD115" i="32"/>
  <c r="L115" i="32"/>
  <c r="AD114" i="32"/>
  <c r="L114" i="32"/>
  <c r="AD113" i="32"/>
  <c r="L113" i="32"/>
  <c r="AD112" i="32"/>
  <c r="L112" i="32"/>
  <c r="AD111" i="32"/>
  <c r="L111" i="32"/>
  <c r="AD110" i="32"/>
  <c r="L110" i="32"/>
  <c r="AD109" i="32"/>
  <c r="L109" i="32"/>
  <c r="AD108" i="32"/>
  <c r="L108" i="32"/>
  <c r="AD107" i="32"/>
  <c r="L107" i="32"/>
  <c r="AD106" i="32"/>
  <c r="L106" i="32"/>
  <c r="AD105" i="32"/>
  <c r="L105" i="32"/>
  <c r="AD104" i="32"/>
  <c r="L104" i="32"/>
  <c r="AD103" i="32"/>
  <c r="L103" i="32"/>
  <c r="AD102" i="32"/>
  <c r="L102" i="32"/>
  <c r="AD101" i="32"/>
  <c r="L101" i="32"/>
  <c r="AD100" i="32"/>
  <c r="L100" i="32"/>
  <c r="AD99" i="32"/>
  <c r="L99" i="32"/>
  <c r="AD98" i="32"/>
  <c r="L98" i="32"/>
  <c r="AD97" i="32"/>
  <c r="L97" i="32"/>
  <c r="AD96" i="32"/>
  <c r="L96" i="32"/>
  <c r="AD95" i="32"/>
  <c r="L95" i="32"/>
  <c r="AD94" i="32"/>
  <c r="L94" i="32"/>
  <c r="AD93" i="32"/>
  <c r="L93" i="32"/>
  <c r="AD92" i="32"/>
  <c r="L92" i="32"/>
  <c r="AD91" i="32"/>
  <c r="L91" i="32"/>
  <c r="AD90" i="32"/>
  <c r="L90" i="32"/>
  <c r="AD89" i="32"/>
  <c r="L89" i="32"/>
  <c r="AD88" i="32"/>
  <c r="L88" i="32"/>
  <c r="AD87" i="32"/>
  <c r="L87" i="32"/>
  <c r="AD86" i="32"/>
  <c r="L86" i="32"/>
  <c r="AD85" i="32"/>
  <c r="L85" i="32"/>
  <c r="AD84" i="32"/>
  <c r="L84" i="32"/>
  <c r="AD83" i="32"/>
  <c r="L83" i="32"/>
  <c r="AD82" i="32"/>
  <c r="L82" i="32"/>
  <c r="AD81" i="32"/>
  <c r="L81" i="32"/>
  <c r="AD80" i="32"/>
  <c r="L80" i="32"/>
  <c r="AD79" i="32"/>
  <c r="L79" i="32"/>
  <c r="AD78" i="32"/>
  <c r="L78" i="32"/>
  <c r="AD77" i="32"/>
  <c r="L77" i="32"/>
  <c r="AD76" i="32"/>
  <c r="L76" i="32"/>
  <c r="AD75" i="32"/>
  <c r="L75" i="32"/>
  <c r="AD74" i="32"/>
  <c r="L74" i="32"/>
  <c r="AD73" i="32"/>
  <c r="L73" i="32"/>
  <c r="AD72" i="32"/>
  <c r="L72" i="32"/>
  <c r="AD71" i="32"/>
  <c r="L71" i="32"/>
  <c r="AD70" i="32"/>
  <c r="L70" i="32"/>
  <c r="AD69" i="32"/>
  <c r="L69" i="32"/>
  <c r="AD68" i="32"/>
  <c r="L68" i="32"/>
  <c r="AD67" i="32"/>
  <c r="L67" i="32"/>
  <c r="AD66" i="32"/>
  <c r="L66" i="32"/>
  <c r="AD65" i="32"/>
  <c r="L65" i="32"/>
  <c r="AD64" i="32"/>
  <c r="L64" i="32"/>
  <c r="AD63" i="32"/>
  <c r="L63" i="32"/>
  <c r="AD62" i="32"/>
  <c r="L62" i="32"/>
  <c r="AD61" i="32"/>
  <c r="L61" i="32"/>
  <c r="AD60" i="32"/>
  <c r="L60" i="32"/>
  <c r="AD59" i="32"/>
  <c r="L59" i="32"/>
  <c r="AD58" i="32"/>
  <c r="L58" i="32"/>
  <c r="AD57" i="32"/>
  <c r="L57" i="32"/>
  <c r="AD56" i="32"/>
  <c r="L56" i="32"/>
  <c r="AD55" i="32"/>
  <c r="L55" i="32"/>
  <c r="AD54" i="32"/>
  <c r="L54" i="32"/>
  <c r="AD53" i="32"/>
  <c r="L53" i="32"/>
  <c r="AD52" i="32"/>
  <c r="L52" i="32"/>
  <c r="AD51" i="32"/>
  <c r="L51" i="32"/>
  <c r="AD50" i="32"/>
  <c r="L50" i="32"/>
  <c r="AD49" i="32"/>
  <c r="L49" i="32"/>
  <c r="AD48" i="32"/>
  <c r="L48" i="32"/>
  <c r="AD47" i="32"/>
  <c r="L47" i="32"/>
  <c r="AD46" i="32"/>
  <c r="L46" i="32"/>
  <c r="AD45" i="32"/>
  <c r="L45" i="32"/>
  <c r="AD44" i="32"/>
  <c r="L44" i="32"/>
  <c r="AD43" i="32"/>
  <c r="L43" i="32"/>
  <c r="AD42" i="32"/>
  <c r="L42" i="32"/>
  <c r="AD41" i="32"/>
  <c r="L41" i="32"/>
  <c r="AD40" i="32"/>
  <c r="L40" i="32"/>
  <c r="AD39" i="32"/>
  <c r="L39" i="32"/>
  <c r="AD38" i="32"/>
  <c r="L38" i="32"/>
  <c r="AD37" i="32"/>
  <c r="L37" i="32"/>
  <c r="AD36" i="32"/>
  <c r="L36" i="32"/>
  <c r="AD35" i="32"/>
  <c r="L35" i="32"/>
  <c r="AD34" i="32"/>
  <c r="L34" i="32"/>
  <c r="AD33" i="32"/>
  <c r="L33" i="32"/>
  <c r="AD32" i="32"/>
  <c r="L32" i="32"/>
  <c r="AD31" i="32"/>
  <c r="L31" i="32"/>
  <c r="AD30" i="32"/>
  <c r="L30" i="32"/>
  <c r="AD29" i="32"/>
  <c r="L29" i="32"/>
  <c r="AD28" i="32"/>
  <c r="L28" i="32"/>
  <c r="AD27" i="32"/>
  <c r="L27" i="32"/>
  <c r="AD26" i="32"/>
  <c r="L26" i="32"/>
  <c r="AD25" i="32"/>
  <c r="L25" i="32"/>
  <c r="AD24" i="32"/>
  <c r="L24" i="32"/>
  <c r="AD23" i="32"/>
  <c r="L23" i="32"/>
  <c r="AD22" i="32"/>
  <c r="L22" i="32"/>
  <c r="AD21" i="32"/>
  <c r="L21" i="32"/>
  <c r="AD20" i="32"/>
  <c r="L20" i="32"/>
  <c r="AD19" i="32"/>
  <c r="L19" i="32"/>
  <c r="AD18" i="32"/>
  <c r="L18" i="32"/>
  <c r="AD17" i="32"/>
  <c r="L17" i="32"/>
  <c r="AD16" i="32"/>
  <c r="L16" i="32"/>
  <c r="AD15" i="32"/>
  <c r="L15" i="32"/>
  <c r="AD14" i="32"/>
  <c r="L14" i="32"/>
  <c r="AD13" i="32"/>
  <c r="L13" i="32"/>
  <c r="AD12" i="32"/>
  <c r="L12" i="32"/>
  <c r="AD11" i="32"/>
  <c r="L11" i="32"/>
  <c r="AD10" i="32"/>
  <c r="L10" i="32"/>
  <c r="AD9" i="32"/>
  <c r="L9" i="32"/>
  <c r="AD8" i="32"/>
  <c r="L8" i="32"/>
  <c r="AD7" i="32"/>
  <c r="L7" i="32"/>
  <c r="AD6" i="32"/>
  <c r="L6" i="32"/>
  <c r="AD5" i="32"/>
  <c r="L5" i="32"/>
  <c r="AD4" i="32"/>
  <c r="L4" i="32"/>
  <c r="C6" i="31" s="1" a="1"/>
  <c r="C6" i="31" s="1"/>
  <c r="D6" i="31" a="1"/>
  <c r="D6" i="31" s="1"/>
  <c r="A7" i="31"/>
  <c r="L6" i="31" l="1" a="1"/>
  <c r="L6" i="31" s="1"/>
  <c r="B6" i="31" a="1"/>
  <c r="B6" i="31" s="1"/>
  <c r="K6" i="31" a="1"/>
  <c r="K6" i="31" s="1"/>
  <c r="J6" i="31" a="1"/>
  <c r="J6" i="31" s="1"/>
  <c r="I6" i="31" a="1"/>
  <c r="I6" i="31" s="1"/>
  <c r="G6" i="31" a="1"/>
  <c r="G6" i="31" s="1"/>
  <c r="F6" i="31" a="1"/>
  <c r="F6" i="31" s="1"/>
  <c r="E6" i="31" a="1"/>
  <c r="E6" i="31" s="1"/>
  <c r="C7" i="31" a="1"/>
  <c r="C7" i="31" s="1"/>
  <c r="I7" i="31" a="1"/>
  <c r="I7" i="31" s="1"/>
  <c r="D7" i="31" a="1"/>
  <c r="D7" i="31" s="1"/>
  <c r="J7" i="31" a="1"/>
  <c r="J7" i="31" s="1"/>
  <c r="E7" i="31" a="1"/>
  <c r="E7" i="31" s="1"/>
  <c r="F7" i="31" a="1"/>
  <c r="F7" i="31" s="1"/>
  <c r="L7" i="31" a="1"/>
  <c r="L7" i="31" s="1"/>
  <c r="B7" i="31" a="1"/>
  <c r="B7" i="31" s="1"/>
  <c r="H7" i="31" a="1"/>
  <c r="H7" i="31" s="1"/>
  <c r="K7" i="31" a="1"/>
  <c r="K7" i="31" s="1"/>
  <c r="A8" i="31"/>
  <c r="G7" i="31" a="1"/>
  <c r="G7" i="31" s="1"/>
  <c r="J35" i="30"/>
  <c r="I35" i="30"/>
  <c r="H35" i="30"/>
  <c r="G35" i="30"/>
  <c r="F35" i="30"/>
  <c r="E35" i="30"/>
  <c r="D35" i="30"/>
  <c r="C35" i="30"/>
  <c r="L34" i="30"/>
  <c r="K34" i="30"/>
  <c r="L33" i="30"/>
  <c r="K33" i="30"/>
  <c r="L24" i="30"/>
  <c r="K24" i="30"/>
  <c r="L22" i="30"/>
  <c r="K22" i="30"/>
  <c r="L21" i="30"/>
  <c r="K21" i="30"/>
  <c r="J26" i="30"/>
  <c r="I26" i="30"/>
  <c r="H26" i="30"/>
  <c r="G26" i="30"/>
  <c r="F26" i="30"/>
  <c r="E26" i="30"/>
  <c r="D26" i="30"/>
  <c r="C26" i="30"/>
  <c r="L25" i="30"/>
  <c r="K25" i="30"/>
  <c r="L23" i="30"/>
  <c r="K23" i="30"/>
  <c r="L20" i="30"/>
  <c r="K20" i="30"/>
  <c r="L19" i="30"/>
  <c r="K19" i="30"/>
  <c r="L11" i="30"/>
  <c r="L10" i="30"/>
  <c r="L9" i="30"/>
  <c r="L8" i="30"/>
  <c r="K11" i="30"/>
  <c r="K10" i="30"/>
  <c r="K9" i="30"/>
  <c r="K8" i="30"/>
  <c r="J12" i="30"/>
  <c r="I12" i="30"/>
  <c r="H12" i="30"/>
  <c r="G12" i="30"/>
  <c r="F12" i="30"/>
  <c r="E12" i="30"/>
  <c r="D12" i="30"/>
  <c r="C12" i="30"/>
  <c r="H8" i="31" l="1" a="1"/>
  <c r="H8" i="31" s="1"/>
  <c r="B8" i="31" a="1"/>
  <c r="B8" i="31" s="1"/>
  <c r="L8" i="31" a="1"/>
  <c r="L8" i="31" s="1"/>
  <c r="C8" i="31" a="1"/>
  <c r="C8" i="31" s="1"/>
  <c r="A9" i="31"/>
  <c r="D8" i="31" a="1"/>
  <c r="D8" i="31" s="1"/>
  <c r="E8" i="31" a="1"/>
  <c r="E8" i="31" s="1"/>
  <c r="F8" i="31" a="1"/>
  <c r="F8" i="31" s="1"/>
  <c r="G8" i="31" a="1"/>
  <c r="G8" i="31" s="1"/>
  <c r="I8" i="31" a="1"/>
  <c r="I8" i="31" s="1"/>
  <c r="J8" i="31" a="1"/>
  <c r="J8" i="31" s="1"/>
  <c r="K8" i="31" a="1"/>
  <c r="K8" i="31" s="1"/>
  <c r="L35" i="30"/>
  <c r="K35" i="30"/>
  <c r="K26" i="30"/>
  <c r="L26" i="30"/>
  <c r="L12" i="30"/>
  <c r="K12" i="30"/>
  <c r="C22" i="15"/>
  <c r="B22" i="15"/>
  <c r="D9" i="31" l="1" a="1"/>
  <c r="D9" i="31" s="1"/>
  <c r="J9" i="31" a="1"/>
  <c r="J9" i="31" s="1"/>
  <c r="E9" i="31" a="1"/>
  <c r="E9" i="31" s="1"/>
  <c r="K9" i="31" a="1"/>
  <c r="K9" i="31" s="1"/>
  <c r="G9" i="31" a="1"/>
  <c r="G9" i="31" s="1"/>
  <c r="A10" i="31"/>
  <c r="C9" i="31" a="1"/>
  <c r="C9" i="31" s="1"/>
  <c r="I9" i="31" a="1"/>
  <c r="I9" i="31" s="1"/>
  <c r="F9" i="31" a="1"/>
  <c r="F9" i="31" s="1"/>
  <c r="B9" i="31" a="1"/>
  <c r="B9" i="31" s="1"/>
  <c r="L9" i="31" a="1"/>
  <c r="L9" i="31" s="1"/>
  <c r="H9" i="31" a="1"/>
  <c r="H9" i="31" s="1"/>
  <c r="K35" i="19"/>
  <c r="G35" i="19"/>
  <c r="C35" i="19"/>
  <c r="J35" i="19"/>
  <c r="F35" i="19"/>
  <c r="B35" i="19"/>
  <c r="C10" i="31" l="1" a="1"/>
  <c r="C10" i="31" s="1"/>
  <c r="H10" i="31" a="1"/>
  <c r="H10" i="31" s="1"/>
  <c r="I10" i="31" a="1"/>
  <c r="I10" i="31" s="1"/>
  <c r="J10" i="31" a="1"/>
  <c r="J10" i="31" s="1"/>
  <c r="K10" i="31" a="1"/>
  <c r="K10" i="31" s="1"/>
  <c r="B10" i="31" a="1"/>
  <c r="B10" i="31" s="1"/>
  <c r="L10" i="31" a="1"/>
  <c r="L10" i="31" s="1"/>
  <c r="A11" i="31"/>
  <c r="D10" i="31" a="1"/>
  <c r="D10" i="31" s="1"/>
  <c r="E10" i="31" a="1"/>
  <c r="E10" i="31" s="1"/>
  <c r="F10" i="31" a="1"/>
  <c r="F10" i="31" s="1"/>
  <c r="G10" i="31" a="1"/>
  <c r="G10" i="31" s="1"/>
  <c r="G40" i="17"/>
  <c r="F35" i="17"/>
  <c r="F39" i="17"/>
  <c r="F38" i="17"/>
  <c r="F37" i="17"/>
  <c r="F36" i="17"/>
  <c r="F34" i="17"/>
  <c r="F33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6" i="17"/>
  <c r="F4" i="17"/>
  <c r="D40" i="17"/>
  <c r="E40" i="17"/>
  <c r="E11" i="31" l="1" a="1"/>
  <c r="E11" i="31" s="1"/>
  <c r="K11" i="31" a="1"/>
  <c r="K11" i="31" s="1"/>
  <c r="F11" i="31" a="1"/>
  <c r="F11" i="31" s="1"/>
  <c r="L11" i="31" a="1"/>
  <c r="L11" i="31" s="1"/>
  <c r="B11" i="31" a="1"/>
  <c r="B11" i="31" s="1"/>
  <c r="H11" i="31" a="1"/>
  <c r="H11" i="31" s="1"/>
  <c r="D11" i="31" a="1"/>
  <c r="D11" i="31" s="1"/>
  <c r="J11" i="31" a="1"/>
  <c r="J11" i="31" s="1"/>
  <c r="G11" i="31" a="1"/>
  <c r="G11" i="31" s="1"/>
  <c r="I11" i="31" a="1"/>
  <c r="I11" i="31" s="1"/>
  <c r="C11" i="31" a="1"/>
  <c r="C11" i="31" s="1"/>
  <c r="A12" i="31"/>
  <c r="F40" i="17"/>
  <c r="R10" i="7"/>
  <c r="R9" i="7"/>
  <c r="R8" i="7"/>
  <c r="R7" i="7"/>
  <c r="R6" i="7"/>
  <c r="R5" i="7"/>
  <c r="R4" i="7"/>
  <c r="R3" i="7"/>
  <c r="S10" i="7"/>
  <c r="S9" i="7"/>
  <c r="S8" i="7"/>
  <c r="S7" i="7"/>
  <c r="S6" i="7"/>
  <c r="S5" i="7"/>
  <c r="S4" i="7"/>
  <c r="S3" i="7"/>
  <c r="G10" i="8"/>
  <c r="G9" i="8"/>
  <c r="G8" i="8"/>
  <c r="G7" i="8"/>
  <c r="G14" i="8" s="1"/>
  <c r="G6" i="8"/>
  <c r="G5" i="8"/>
  <c r="G4" i="8"/>
  <c r="G3" i="8"/>
  <c r="H10" i="8"/>
  <c r="H9" i="8"/>
  <c r="H8" i="8"/>
  <c r="H7" i="8"/>
  <c r="H6" i="8"/>
  <c r="H5" i="8"/>
  <c r="H4" i="8"/>
  <c r="H3" i="8"/>
  <c r="T10" i="7"/>
  <c r="T9" i="7"/>
  <c r="T8" i="7"/>
  <c r="T7" i="7"/>
  <c r="T6" i="7"/>
  <c r="T5" i="7"/>
  <c r="T4" i="7"/>
  <c r="T3" i="7"/>
  <c r="U10" i="7"/>
  <c r="U9" i="7"/>
  <c r="U8" i="7"/>
  <c r="U7" i="7"/>
  <c r="U6" i="7"/>
  <c r="U5" i="7"/>
  <c r="U4" i="7"/>
  <c r="U3" i="7"/>
  <c r="E10" i="8"/>
  <c r="E9" i="8"/>
  <c r="E8" i="8"/>
  <c r="E7" i="8"/>
  <c r="E6" i="8"/>
  <c r="E5" i="8"/>
  <c r="E4" i="8"/>
  <c r="E3" i="8"/>
  <c r="F10" i="8"/>
  <c r="F9" i="8"/>
  <c r="F8" i="8"/>
  <c r="F7" i="8"/>
  <c r="F6" i="8"/>
  <c r="F5" i="8"/>
  <c r="F4" i="8"/>
  <c r="F3" i="8"/>
  <c r="I10" i="8"/>
  <c r="I9" i="8"/>
  <c r="I8" i="8"/>
  <c r="I7" i="8"/>
  <c r="I6" i="8"/>
  <c r="I5" i="8"/>
  <c r="I4" i="8"/>
  <c r="I3" i="8"/>
  <c r="D12" i="31" l="1" a="1"/>
  <c r="D12" i="31" s="1"/>
  <c r="E12" i="31" a="1"/>
  <c r="E12" i="31" s="1"/>
  <c r="F12" i="31" a="1"/>
  <c r="F12" i="31" s="1"/>
  <c r="G12" i="31" a="1"/>
  <c r="G12" i="31" s="1"/>
  <c r="H12" i="31" a="1"/>
  <c r="H12" i="31" s="1"/>
  <c r="I12" i="31" a="1"/>
  <c r="I12" i="31" s="1"/>
  <c r="J12" i="31" a="1"/>
  <c r="J12" i="31" s="1"/>
  <c r="K12" i="31" a="1"/>
  <c r="K12" i="31" s="1"/>
  <c r="B12" i="31" a="1"/>
  <c r="B12" i="31" s="1"/>
  <c r="L12" i="31" a="1"/>
  <c r="L12" i="31" s="1"/>
  <c r="C12" i="31" a="1"/>
  <c r="C12" i="31" s="1"/>
  <c r="A13" i="31"/>
  <c r="G12" i="8"/>
  <c r="H14" i="8"/>
  <c r="R14" i="7"/>
  <c r="H13" i="8"/>
  <c r="H15" i="8"/>
  <c r="T14" i="7"/>
  <c r="H11" i="8"/>
  <c r="T12" i="7"/>
  <c r="I14" i="8"/>
  <c r="G13" i="8"/>
  <c r="E14" i="8"/>
  <c r="G15" i="8"/>
  <c r="H12" i="8"/>
  <c r="R12" i="7"/>
  <c r="R13" i="7"/>
  <c r="F14" i="8"/>
  <c r="R15" i="7"/>
  <c r="R11" i="7"/>
  <c r="T15" i="7"/>
  <c r="S14" i="7"/>
  <c r="S12" i="7"/>
  <c r="S13" i="7"/>
  <c r="S15" i="7"/>
  <c r="S11" i="7"/>
  <c r="G11" i="8"/>
  <c r="E13" i="8"/>
  <c r="I12" i="8"/>
  <c r="F13" i="8"/>
  <c r="F15" i="8"/>
  <c r="E15" i="8"/>
  <c r="I15" i="8"/>
  <c r="F12" i="8"/>
  <c r="E12" i="8"/>
  <c r="I13" i="8"/>
  <c r="T11" i="7"/>
  <c r="T13" i="7"/>
  <c r="U13" i="7"/>
  <c r="U12" i="7"/>
  <c r="U14" i="7"/>
  <c r="U15" i="7"/>
  <c r="U11" i="7"/>
  <c r="E11" i="8"/>
  <c r="F11" i="8"/>
  <c r="I11" i="8"/>
  <c r="F13" i="31" l="1" a="1"/>
  <c r="F13" i="31" s="1"/>
  <c r="L13" i="31" a="1"/>
  <c r="L13" i="31" s="1"/>
  <c r="G13" i="31" a="1"/>
  <c r="G13" i="31" s="1"/>
  <c r="A14" i="31"/>
  <c r="C13" i="31" a="1"/>
  <c r="C13" i="31" s="1"/>
  <c r="I13" i="31" a="1"/>
  <c r="I13" i="31" s="1"/>
  <c r="E13" i="31" a="1"/>
  <c r="E13" i="31" s="1"/>
  <c r="K13" i="31" a="1"/>
  <c r="K13" i="31" s="1"/>
  <c r="D13" i="31" a="1"/>
  <c r="D13" i="31" s="1"/>
  <c r="H13" i="31" a="1"/>
  <c r="H13" i="31" s="1"/>
  <c r="J13" i="31" a="1"/>
  <c r="J13" i="31" s="1"/>
  <c r="B13" i="31" a="1"/>
  <c r="B13" i="31" s="1"/>
  <c r="K14" i="31" l="1" a="1"/>
  <c r="K14" i="31" s="1"/>
  <c r="B14" i="31" a="1"/>
  <c r="B14" i="31" s="1"/>
  <c r="L14" i="31" a="1"/>
  <c r="L14" i="31" s="1"/>
  <c r="C14" i="31" a="1"/>
  <c r="C14" i="31" s="1"/>
  <c r="A15" i="31"/>
  <c r="D14" i="31" a="1"/>
  <c r="D14" i="31" s="1"/>
  <c r="E14" i="31" a="1"/>
  <c r="E14" i="31" s="1"/>
  <c r="F14" i="31" a="1"/>
  <c r="F14" i="31" s="1"/>
  <c r="G14" i="31" a="1"/>
  <c r="G14" i="31" s="1"/>
  <c r="H14" i="31" a="1"/>
  <c r="H14" i="31" s="1"/>
  <c r="I14" i="31" a="1"/>
  <c r="I14" i="31" s="1"/>
  <c r="J14" i="31" a="1"/>
  <c r="J14" i="31" s="1"/>
  <c r="G6" i="12"/>
  <c r="G15" i="31" l="1" a="1"/>
  <c r="G15" i="31" s="1"/>
  <c r="A16" i="31"/>
  <c r="B15" i="31" a="1"/>
  <c r="B15" i="31" s="1"/>
  <c r="H15" i="31" a="1"/>
  <c r="H15" i="31" s="1"/>
  <c r="D15" i="31" a="1"/>
  <c r="D15" i="31" s="1"/>
  <c r="J15" i="31" a="1"/>
  <c r="J15" i="31" s="1"/>
  <c r="F15" i="31" a="1"/>
  <c r="F15" i="31" s="1"/>
  <c r="L15" i="31" a="1"/>
  <c r="L15" i="31" s="1"/>
  <c r="I15" i="31" a="1"/>
  <c r="I15" i="31" s="1"/>
  <c r="K15" i="31" a="1"/>
  <c r="K15" i="31" s="1"/>
  <c r="C15" i="31" a="1"/>
  <c r="C15" i="31" s="1"/>
  <c r="E15" i="31" a="1"/>
  <c r="E15" i="31" s="1"/>
  <c r="H17" i="12"/>
  <c r="G17" i="12"/>
  <c r="A17" i="12"/>
  <c r="H16" i="12"/>
  <c r="G16" i="12"/>
  <c r="A16" i="12"/>
  <c r="H15" i="12"/>
  <c r="G15" i="12"/>
  <c r="A15" i="12"/>
  <c r="H14" i="12"/>
  <c r="G14" i="12"/>
  <c r="A14" i="12"/>
  <c r="H13" i="12"/>
  <c r="G13" i="12"/>
  <c r="A13" i="12"/>
  <c r="H12" i="12"/>
  <c r="G12" i="12"/>
  <c r="A12" i="12"/>
  <c r="H11" i="12"/>
  <c r="G11" i="12"/>
  <c r="A11" i="12"/>
  <c r="H10" i="12"/>
  <c r="G10" i="12"/>
  <c r="A10" i="12"/>
  <c r="H9" i="12"/>
  <c r="G9" i="12"/>
  <c r="A9" i="12"/>
  <c r="G8" i="12"/>
  <c r="A8" i="12"/>
  <c r="H7" i="12"/>
  <c r="G7" i="12"/>
  <c r="A7" i="12"/>
  <c r="H6" i="12"/>
  <c r="A6" i="12"/>
  <c r="H3" i="12"/>
  <c r="H5" i="12" s="1"/>
  <c r="G3" i="12"/>
  <c r="G5" i="12" s="1"/>
  <c r="F3" i="12"/>
  <c r="F16" i="12" s="1" a="1"/>
  <c r="F16" i="12" s="1"/>
  <c r="E3" i="12"/>
  <c r="E14" i="12" s="1" a="1"/>
  <c r="E14" i="12" s="1"/>
  <c r="D3" i="12"/>
  <c r="D5" i="12" s="1"/>
  <c r="C3" i="12"/>
  <c r="C5" i="12" s="1"/>
  <c r="F16" i="31" l="1" a="1"/>
  <c r="F16" i="31" s="1"/>
  <c r="H16" i="31" a="1"/>
  <c r="H16" i="31" s="1"/>
  <c r="I16" i="31" a="1"/>
  <c r="I16" i="31" s="1"/>
  <c r="J16" i="31" a="1"/>
  <c r="J16" i="31" s="1"/>
  <c r="K16" i="31" a="1"/>
  <c r="K16" i="31" s="1"/>
  <c r="B16" i="31" a="1"/>
  <c r="B16" i="31" s="1"/>
  <c r="C16" i="31" a="1"/>
  <c r="C16" i="31" s="1"/>
  <c r="L16" i="31" a="1"/>
  <c r="L16" i="31" s="1"/>
  <c r="A17" i="31"/>
  <c r="D16" i="31" a="1"/>
  <c r="D16" i="31" s="1"/>
  <c r="E16" i="31" a="1"/>
  <c r="E16" i="31" s="1"/>
  <c r="G16" i="31" a="1"/>
  <c r="G16" i="31" s="1"/>
  <c r="F6" i="12" a="1"/>
  <c r="F6" i="12" s="1"/>
  <c r="H18" i="12"/>
  <c r="D18" i="12"/>
  <c r="G18" i="12"/>
  <c r="C18" i="12"/>
  <c r="E7" i="12" a="1"/>
  <c r="E7" i="12" s="1"/>
  <c r="F9" i="12" a="1"/>
  <c r="F9" i="12" s="1"/>
  <c r="F7" i="12" a="1"/>
  <c r="F7" i="12" s="1"/>
  <c r="F10" i="12" a="1"/>
  <c r="F10" i="12" s="1"/>
  <c r="E15" i="12" a="1"/>
  <c r="E15" i="12" s="1"/>
  <c r="F17" i="12" a="1"/>
  <c r="F17" i="12" s="1"/>
  <c r="E5" i="12"/>
  <c r="F13" i="12" a="1"/>
  <c r="F13" i="12" s="1"/>
  <c r="F15" i="12" a="1"/>
  <c r="F15" i="12" s="1"/>
  <c r="F5" i="12"/>
  <c r="E11" i="12" a="1"/>
  <c r="E11" i="12" s="1"/>
  <c r="F11" i="12" a="1"/>
  <c r="F11" i="12" s="1"/>
  <c r="E8" i="12" a="1"/>
  <c r="E8" i="12" s="1"/>
  <c r="E12" i="12" a="1"/>
  <c r="E12" i="12" s="1"/>
  <c r="F14" i="12" a="1"/>
  <c r="F14" i="12" s="1"/>
  <c r="E16" i="12" a="1"/>
  <c r="E16" i="12" s="1"/>
  <c r="E9" i="12" a="1"/>
  <c r="E9" i="12" s="1"/>
  <c r="E13" i="12" a="1"/>
  <c r="E13" i="12" s="1"/>
  <c r="E17" i="12" a="1"/>
  <c r="E17" i="12" s="1"/>
  <c r="E6" i="12" a="1"/>
  <c r="E6" i="12" s="1"/>
  <c r="F8" i="12" a="1"/>
  <c r="F8" i="12" s="1"/>
  <c r="E10" i="12" a="1"/>
  <c r="E10" i="12" s="1"/>
  <c r="F12" i="12" a="1"/>
  <c r="F12" i="12" s="1"/>
  <c r="B17" i="31" l="1" a="1"/>
  <c r="B17" i="31" s="1"/>
  <c r="H17" i="31" a="1"/>
  <c r="H17" i="31" s="1"/>
  <c r="C17" i="31" a="1"/>
  <c r="C17" i="31" s="1"/>
  <c r="I17" i="31" a="1"/>
  <c r="I17" i="31" s="1"/>
  <c r="E17" i="31" a="1"/>
  <c r="E17" i="31" s="1"/>
  <c r="K17" i="31" a="1"/>
  <c r="K17" i="31" s="1"/>
  <c r="G17" i="31" a="1"/>
  <c r="G17" i="31" s="1"/>
  <c r="A18" i="31"/>
  <c r="D17" i="31" a="1"/>
  <c r="D17" i="31" s="1"/>
  <c r="F17" i="31" a="1"/>
  <c r="F17" i="31" s="1"/>
  <c r="J17" i="31" a="1"/>
  <c r="J17" i="31" s="1"/>
  <c r="L17" i="31" a="1"/>
  <c r="L17" i="31" s="1"/>
  <c r="E18" i="31" l="1" a="1"/>
  <c r="E18" i="31" s="1"/>
  <c r="F18" i="31" a="1"/>
  <c r="F18" i="31" s="1"/>
  <c r="G18" i="31" a="1"/>
  <c r="G18" i="31" s="1"/>
  <c r="H18" i="31" a="1"/>
  <c r="H18" i="31" s="1"/>
  <c r="I18" i="31" a="1"/>
  <c r="I18" i="31" s="1"/>
  <c r="J18" i="31" a="1"/>
  <c r="J18" i="31" s="1"/>
  <c r="K18" i="31" a="1"/>
  <c r="K18" i="31" s="1"/>
  <c r="B18" i="31" a="1"/>
  <c r="B18" i="31" s="1"/>
  <c r="L18" i="31" a="1"/>
  <c r="L18" i="31" s="1"/>
  <c r="C18" i="31" a="1"/>
  <c r="C18" i="31" s="1"/>
  <c r="D18" i="31" a="1"/>
  <c r="D18" i="31" s="1"/>
  <c r="A19" i="31"/>
  <c r="C19" i="31" l="1" a="1"/>
  <c r="C19" i="31" s="1"/>
  <c r="I19" i="31" a="1"/>
  <c r="I19" i="31" s="1"/>
  <c r="D19" i="31" a="1"/>
  <c r="D19" i="31" s="1"/>
  <c r="J19" i="31" a="1"/>
  <c r="J19" i="31" s="1"/>
  <c r="F19" i="31" a="1"/>
  <c r="F19" i="31" s="1"/>
  <c r="L19" i="31" a="1"/>
  <c r="L19" i="31" s="1"/>
  <c r="B19" i="31" a="1"/>
  <c r="B19" i="31" s="1"/>
  <c r="H19" i="31" a="1"/>
  <c r="H19" i="31" s="1"/>
  <c r="A20" i="31"/>
  <c r="E19" i="31" a="1"/>
  <c r="E19" i="31" s="1"/>
  <c r="G19" i="31" a="1"/>
  <c r="G19" i="31" s="1"/>
  <c r="K19" i="31" a="1"/>
  <c r="K19" i="31" s="1"/>
  <c r="K20" i="31" l="1" a="1"/>
  <c r="K20" i="31" s="1"/>
  <c r="B20" i="31" a="1"/>
  <c r="B20" i="31" s="1"/>
  <c r="L20" i="31" a="1"/>
  <c r="L20" i="31" s="1"/>
  <c r="C20" i="31" a="1"/>
  <c r="C20" i="31" s="1"/>
  <c r="A21" i="31"/>
  <c r="D20" i="31" a="1"/>
  <c r="D20" i="31" s="1"/>
  <c r="E20" i="31" a="1"/>
  <c r="E20" i="31" s="1"/>
  <c r="F20" i="31" a="1"/>
  <c r="F20" i="31" s="1"/>
  <c r="G20" i="31" a="1"/>
  <c r="G20" i="31" s="1"/>
  <c r="H20" i="31" a="1"/>
  <c r="H20" i="31" s="1"/>
  <c r="I20" i="31" a="1"/>
  <c r="I20" i="31" s="1"/>
  <c r="J20" i="31" a="1"/>
  <c r="J20" i="31" s="1"/>
  <c r="D21" i="31" l="1" a="1"/>
  <c r="D21" i="31" s="1"/>
  <c r="J21" i="31" a="1"/>
  <c r="J21" i="31" s="1"/>
  <c r="E21" i="31" a="1"/>
  <c r="E21" i="31" s="1"/>
  <c r="K21" i="31" a="1"/>
  <c r="K21" i="31" s="1"/>
  <c r="G21" i="31" a="1"/>
  <c r="G21" i="31" s="1"/>
  <c r="A22" i="31"/>
  <c r="C21" i="31" a="1"/>
  <c r="C21" i="31" s="1"/>
  <c r="I21" i="31" a="1"/>
  <c r="I21" i="31" s="1"/>
  <c r="L21" i="31" a="1"/>
  <c r="L21" i="31" s="1"/>
  <c r="B21" i="31" a="1"/>
  <c r="B21" i="31" s="1"/>
  <c r="F21" i="31" a="1"/>
  <c r="F21" i="31" s="1"/>
  <c r="H21" i="31" a="1"/>
  <c r="H21" i="31" s="1"/>
  <c r="I22" i="31" l="1" a="1"/>
  <c r="I22" i="31" s="1"/>
  <c r="G22" i="31" a="1"/>
  <c r="G22" i="31" s="1"/>
  <c r="H22" i="31" a="1"/>
  <c r="H22" i="31" s="1"/>
  <c r="J22" i="31" a="1"/>
  <c r="J22" i="31" s="1"/>
  <c r="K22" i="31" a="1"/>
  <c r="K22" i="31" s="1"/>
  <c r="B22" i="31" a="1"/>
  <c r="B22" i="31" s="1"/>
  <c r="L22" i="31" a="1"/>
  <c r="L22" i="31" s="1"/>
  <c r="C22" i="31" a="1"/>
  <c r="C22" i="31" s="1"/>
  <c r="A23" i="31"/>
  <c r="D22" i="31" a="1"/>
  <c r="D22" i="31" s="1"/>
  <c r="E22" i="31" a="1"/>
  <c r="E22" i="31" s="1"/>
  <c r="F22" i="31" a="1"/>
  <c r="F22" i="31" s="1"/>
  <c r="E23" i="31" l="1" a="1"/>
  <c r="E23" i="31" s="1"/>
  <c r="K23" i="31" a="1"/>
  <c r="K23" i="31" s="1"/>
  <c r="F23" i="31" a="1"/>
  <c r="F23" i="31" s="1"/>
  <c r="L23" i="31" a="1"/>
  <c r="L23" i="31" s="1"/>
  <c r="B23" i="31" a="1"/>
  <c r="B23" i="31" s="1"/>
  <c r="H23" i="31" a="1"/>
  <c r="H23" i="31" s="1"/>
  <c r="D23" i="31" a="1"/>
  <c r="D23" i="31" s="1"/>
  <c r="J23" i="31" a="1"/>
  <c r="J23" i="31" s="1"/>
  <c r="G23" i="31" a="1"/>
  <c r="G23" i="31" s="1"/>
  <c r="I23" i="31" a="1"/>
  <c r="I23" i="31" s="1"/>
  <c r="C23" i="31" a="1"/>
  <c r="C23" i="31" s="1"/>
  <c r="A24" i="31"/>
  <c r="D24" i="31" l="1" a="1"/>
  <c r="D24" i="31" s="1"/>
  <c r="E24" i="31" a="1"/>
  <c r="E24" i="31" s="1"/>
  <c r="F24" i="31" a="1"/>
  <c r="F24" i="31" s="1"/>
  <c r="G24" i="31" a="1"/>
  <c r="G24" i="31" s="1"/>
  <c r="H24" i="31" a="1"/>
  <c r="H24" i="31" s="1"/>
  <c r="I24" i="31" a="1"/>
  <c r="I24" i="31" s="1"/>
  <c r="J24" i="31" a="1"/>
  <c r="J24" i="31" s="1"/>
  <c r="K24" i="31" a="1"/>
  <c r="K24" i="31" s="1"/>
  <c r="B24" i="31" a="1"/>
  <c r="B24" i="31" s="1"/>
  <c r="L24" i="31" a="1"/>
  <c r="L24" i="31" s="1"/>
  <c r="C24" i="31" a="1"/>
  <c r="C24" i="31" s="1"/>
  <c r="A25" i="31"/>
  <c r="F25" i="31" l="1" a="1"/>
  <c r="F25" i="31" s="1"/>
  <c r="L25" i="31" a="1"/>
  <c r="L25" i="31" s="1"/>
  <c r="G25" i="31" a="1"/>
  <c r="G25" i="31" s="1"/>
  <c r="A26" i="31"/>
  <c r="C25" i="31" a="1"/>
  <c r="C25" i="31" s="1"/>
  <c r="I25" i="31" a="1"/>
  <c r="I25" i="31" s="1"/>
  <c r="E25" i="31" a="1"/>
  <c r="E25" i="31" s="1"/>
  <c r="K25" i="31" a="1"/>
  <c r="K25" i="31" s="1"/>
  <c r="B25" i="31" a="1"/>
  <c r="B25" i="31" s="1"/>
  <c r="D25" i="31" a="1"/>
  <c r="D25" i="31" s="1"/>
  <c r="H25" i="31" a="1"/>
  <c r="H25" i="31" s="1"/>
  <c r="J25" i="31" a="1"/>
  <c r="J25" i="31" s="1"/>
  <c r="B26" i="31" l="1" a="1"/>
  <c r="B26" i="31" s="1"/>
  <c r="K26" i="31" a="1"/>
  <c r="K26" i="31" s="1"/>
  <c r="L26" i="31" a="1"/>
  <c r="L26" i="31" s="1"/>
  <c r="C26" i="31" a="1"/>
  <c r="C26" i="31" s="1"/>
  <c r="D26" i="31" a="1"/>
  <c r="D26" i="31" s="1"/>
  <c r="E26" i="31" a="1"/>
  <c r="E26" i="31" s="1"/>
  <c r="F26" i="31" a="1"/>
  <c r="F26" i="31" s="1"/>
  <c r="G26" i="31" a="1"/>
  <c r="G26" i="31" s="1"/>
  <c r="H26" i="31" a="1"/>
  <c r="H26" i="31" s="1"/>
  <c r="I26" i="31" a="1"/>
  <c r="I26" i="31" s="1"/>
  <c r="J26" i="31" a="1"/>
  <c r="J26" i="31" s="1"/>
  <c r="A27" i="31"/>
  <c r="G27" i="31" l="1" a="1"/>
  <c r="G27" i="31" s="1"/>
  <c r="A28" i="31"/>
  <c r="B27" i="31" a="1"/>
  <c r="B27" i="31" s="1"/>
  <c r="H27" i="31" a="1"/>
  <c r="H27" i="31" s="1"/>
  <c r="D27" i="31" a="1"/>
  <c r="D27" i="31" s="1"/>
  <c r="J27" i="31" a="1"/>
  <c r="J27" i="31" s="1"/>
  <c r="F27" i="31" a="1"/>
  <c r="F27" i="31" s="1"/>
  <c r="L27" i="31" a="1"/>
  <c r="L27" i="31" s="1"/>
  <c r="I27" i="31" a="1"/>
  <c r="I27" i="31" s="1"/>
  <c r="E27" i="31" a="1"/>
  <c r="E27" i="31" s="1"/>
  <c r="C27" i="31" a="1"/>
  <c r="C27" i="31" s="1"/>
  <c r="K27" i="31" a="1"/>
  <c r="K27" i="31" s="1"/>
  <c r="L28" i="31" l="1" a="1"/>
  <c r="L28" i="31" s="1"/>
  <c r="G28" i="31" a="1"/>
  <c r="G28" i="31" s="1"/>
  <c r="H28" i="31" a="1"/>
  <c r="H28" i="31" s="1"/>
  <c r="I28" i="31" a="1"/>
  <c r="I28" i="31" s="1"/>
  <c r="J28" i="31" a="1"/>
  <c r="J28" i="31" s="1"/>
  <c r="B28" i="31" a="1"/>
  <c r="B28" i="31" s="1"/>
  <c r="C28" i="31" a="1"/>
  <c r="C28" i="31" s="1"/>
  <c r="A29" i="31"/>
  <c r="D28" i="31" a="1"/>
  <c r="D28" i="31" s="1"/>
  <c r="E28" i="31" a="1"/>
  <c r="E28" i="31" s="1"/>
  <c r="F28" i="31" a="1"/>
  <c r="F28" i="31" s="1"/>
  <c r="K28" i="31" a="1"/>
  <c r="K28" i="31" s="1"/>
  <c r="B29" i="31" l="1" a="1"/>
  <c r="B29" i="31" s="1"/>
  <c r="H29" i="31" a="1"/>
  <c r="H29" i="31" s="1"/>
  <c r="C29" i="31" a="1"/>
  <c r="C29" i="31" s="1"/>
  <c r="I29" i="31" a="1"/>
  <c r="I29" i="31" s="1"/>
  <c r="E29" i="31" a="1"/>
  <c r="E29" i="31" s="1"/>
  <c r="K29" i="31" a="1"/>
  <c r="K29" i="31" s="1"/>
  <c r="G29" i="31" a="1"/>
  <c r="G29" i="31" s="1"/>
  <c r="A30" i="31"/>
  <c r="J29" i="31" a="1"/>
  <c r="J29" i="31" s="1"/>
  <c r="F29" i="31" a="1"/>
  <c r="F29" i="31" s="1"/>
  <c r="L29" i="31" a="1"/>
  <c r="L29" i="31" s="1"/>
  <c r="D29" i="31" a="1"/>
  <c r="D29" i="31" s="1"/>
  <c r="G30" i="31" l="1" a="1"/>
  <c r="G30" i="31" s="1"/>
  <c r="D30" i="31" a="1"/>
  <c r="D30" i="31" s="1"/>
  <c r="A31" i="31"/>
  <c r="E30" i="31" a="1"/>
  <c r="E30" i="31" s="1"/>
  <c r="I30" i="31" a="1"/>
  <c r="I30" i="31" s="1"/>
  <c r="J30" i="31" a="1"/>
  <c r="J30" i="31" s="1"/>
  <c r="K30" i="31" a="1"/>
  <c r="K30" i="31" s="1"/>
  <c r="B30" i="31" a="1"/>
  <c r="B30" i="31" s="1"/>
  <c r="L30" i="31" a="1"/>
  <c r="L30" i="31" s="1"/>
  <c r="C30" i="31" a="1"/>
  <c r="C30" i="31" s="1"/>
  <c r="H30" i="31" a="1"/>
  <c r="H30" i="31" s="1"/>
  <c r="F30" i="31" a="1"/>
  <c r="F30" i="31" s="1"/>
  <c r="C31" i="31" l="1" a="1"/>
  <c r="C31" i="31" s="1"/>
  <c r="I31" i="31" a="1"/>
  <c r="I31" i="31" s="1"/>
  <c r="D31" i="31" a="1"/>
  <c r="D31" i="31" s="1"/>
  <c r="J31" i="31" a="1"/>
  <c r="J31" i="31" s="1"/>
  <c r="F31" i="31" a="1"/>
  <c r="F31" i="31" s="1"/>
  <c r="L31" i="31" a="1"/>
  <c r="L31" i="31" s="1"/>
  <c r="B31" i="31" a="1"/>
  <c r="B31" i="31" s="1"/>
  <c r="H31" i="31" a="1"/>
  <c r="H31" i="31" s="1"/>
  <c r="E31" i="31" a="1"/>
  <c r="E31" i="31" s="1"/>
  <c r="A32" i="31"/>
  <c r="G31" i="31" a="1"/>
  <c r="G31" i="31" s="1"/>
  <c r="K31" i="31" a="1"/>
  <c r="K31" i="31" s="1"/>
  <c r="B32" i="31" l="1" a="1"/>
  <c r="B32" i="31" s="1"/>
  <c r="J32" i="31" a="1"/>
  <c r="J32" i="31" s="1"/>
  <c r="K32" i="31" a="1"/>
  <c r="K32" i="31" s="1"/>
  <c r="L32" i="31" a="1"/>
  <c r="L32" i="31" s="1"/>
  <c r="D32" i="31" a="1"/>
  <c r="D32" i="31" s="1"/>
  <c r="F32" i="31" a="1"/>
  <c r="F32" i="31" s="1"/>
  <c r="G32" i="31" a="1"/>
  <c r="G32" i="31" s="1"/>
  <c r="H32" i="31" a="1"/>
  <c r="H32" i="31" s="1"/>
  <c r="C32" i="31" a="1"/>
  <c r="C32" i="31" s="1"/>
  <c r="I32" i="31" a="1"/>
  <c r="I32" i="31" s="1"/>
  <c r="A33" i="31"/>
  <c r="E32" i="31" a="1"/>
  <c r="E32" i="31" s="1"/>
  <c r="D33" i="31" l="1" a="1"/>
  <c r="D33" i="31" s="1"/>
  <c r="J33" i="31" a="1"/>
  <c r="J33" i="31" s="1"/>
  <c r="E33" i="31" a="1"/>
  <c r="E33" i="31" s="1"/>
  <c r="K33" i="31" a="1"/>
  <c r="K33" i="31" s="1"/>
  <c r="G33" i="31" a="1"/>
  <c r="G33" i="31" s="1"/>
  <c r="A34" i="31"/>
  <c r="C33" i="31" a="1"/>
  <c r="C33" i="31" s="1"/>
  <c r="I33" i="31" a="1"/>
  <c r="I33" i="31" s="1"/>
  <c r="H33" i="31" a="1"/>
  <c r="H33" i="31" s="1"/>
  <c r="B33" i="31" a="1"/>
  <c r="B33" i="31" s="1"/>
  <c r="L33" i="31" a="1"/>
  <c r="L33" i="31" s="1"/>
  <c r="F33" i="31" a="1"/>
  <c r="F33" i="31" s="1"/>
  <c r="G34" i="31" l="1" a="1"/>
  <c r="G34" i="31" s="1"/>
  <c r="H34" i="31" a="1"/>
  <c r="H34" i="31" s="1"/>
  <c r="J34" i="31" a="1"/>
  <c r="J34" i="31" s="1"/>
  <c r="B34" i="31" a="1"/>
  <c r="B34" i="31" s="1"/>
  <c r="L34" i="31" a="1"/>
  <c r="L34" i="31" s="1"/>
  <c r="C34" i="31" a="1"/>
  <c r="C34" i="31" s="1"/>
  <c r="A35" i="31"/>
  <c r="D34" i="31" a="1"/>
  <c r="D34" i="31" s="1"/>
  <c r="E34" i="31" a="1"/>
  <c r="E34" i="31" s="1"/>
  <c r="I34" i="31" a="1"/>
  <c r="I34" i="31" s="1"/>
  <c r="F34" i="31" a="1"/>
  <c r="F34" i="31" s="1"/>
  <c r="K34" i="31" a="1"/>
  <c r="K34" i="31" s="1"/>
  <c r="E35" i="31" l="1" a="1"/>
  <c r="E35" i="31" s="1"/>
  <c r="K35" i="31" a="1"/>
  <c r="K35" i="31" s="1"/>
  <c r="F35" i="31" a="1"/>
  <c r="F35" i="31" s="1"/>
  <c r="L35" i="31" a="1"/>
  <c r="L35" i="31" s="1"/>
  <c r="B35" i="31" a="1"/>
  <c r="B35" i="31" s="1"/>
  <c r="H35" i="31" a="1"/>
  <c r="H35" i="31" s="1"/>
  <c r="D35" i="31" a="1"/>
  <c r="D35" i="31" s="1"/>
  <c r="J35" i="31" a="1"/>
  <c r="J35" i="31" s="1"/>
  <c r="A36" i="31"/>
  <c r="G35" i="31" a="1"/>
  <c r="G35" i="31" s="1"/>
  <c r="C35" i="31" a="1"/>
  <c r="C35" i="31" s="1"/>
  <c r="I35" i="31" a="1"/>
  <c r="I35" i="31" s="1"/>
  <c r="J36" i="31" l="1" a="1"/>
  <c r="J36" i="31" s="1"/>
  <c r="D36" i="31" a="1"/>
  <c r="D36" i="31" s="1"/>
  <c r="E36" i="31" a="1"/>
  <c r="E36" i="31" s="1"/>
  <c r="G36" i="31" a="1"/>
  <c r="G36" i="31" s="1"/>
  <c r="H36" i="31" a="1"/>
  <c r="H36" i="31" s="1"/>
  <c r="I36" i="31" a="1"/>
  <c r="I36" i="31" s="1"/>
  <c r="K36" i="31" a="1"/>
  <c r="K36" i="31" s="1"/>
  <c r="B36" i="31" a="1"/>
  <c r="B36" i="31" s="1"/>
  <c r="L36" i="31" a="1"/>
  <c r="L36" i="31" s="1"/>
  <c r="A37" i="31"/>
  <c r="C36" i="31" a="1"/>
  <c r="C36" i="31" s="1"/>
  <c r="F36" i="31" a="1"/>
  <c r="F36" i="31" s="1"/>
  <c r="F37" i="31" l="1" a="1"/>
  <c r="F37" i="31" s="1"/>
  <c r="L37" i="31" a="1"/>
  <c r="L37" i="31" s="1"/>
  <c r="G37" i="31" a="1"/>
  <c r="G37" i="31" s="1"/>
  <c r="A38" i="31"/>
  <c r="C37" i="31" a="1"/>
  <c r="C37" i="31" s="1"/>
  <c r="I37" i="31" a="1"/>
  <c r="I37" i="31" s="1"/>
  <c r="E37" i="31" a="1"/>
  <c r="E37" i="31" s="1"/>
  <c r="K37" i="31" a="1"/>
  <c r="K37" i="31" s="1"/>
  <c r="H37" i="31" a="1"/>
  <c r="H37" i="31" s="1"/>
  <c r="B37" i="31" a="1"/>
  <c r="B37" i="31" s="1"/>
  <c r="J37" i="31" a="1"/>
  <c r="J37" i="31" s="1"/>
  <c r="D37" i="31" a="1"/>
  <c r="D37" i="31" s="1"/>
  <c r="E38" i="31" l="1" a="1"/>
  <c r="E38" i="31" s="1"/>
  <c r="J38" i="31" a="1"/>
  <c r="J38" i="31" s="1"/>
  <c r="B38" i="31" a="1"/>
  <c r="B38" i="31" s="1"/>
  <c r="K38" i="31" a="1"/>
  <c r="K38" i="31" s="1"/>
  <c r="C38" i="31" a="1"/>
  <c r="C38" i="31" s="1"/>
  <c r="A39" i="31"/>
  <c r="F38" i="31" a="1"/>
  <c r="F38" i="31" s="1"/>
  <c r="G38" i="31" a="1"/>
  <c r="G38" i="31" s="1"/>
  <c r="H38" i="31" a="1"/>
  <c r="H38" i="31" s="1"/>
  <c r="I38" i="31" a="1"/>
  <c r="I38" i="31" s="1"/>
  <c r="L38" i="31" a="1"/>
  <c r="L38" i="31" s="1"/>
  <c r="D38" i="31" a="1"/>
  <c r="D38" i="31" s="1"/>
  <c r="G39" i="31" l="1" a="1"/>
  <c r="G39" i="31" s="1"/>
  <c r="A40" i="31"/>
  <c r="B39" i="31" a="1"/>
  <c r="B39" i="31" s="1"/>
  <c r="H39" i="31" a="1"/>
  <c r="H39" i="31" s="1"/>
  <c r="D39" i="31" a="1"/>
  <c r="D39" i="31" s="1"/>
  <c r="J39" i="31" a="1"/>
  <c r="J39" i="31" s="1"/>
  <c r="F39" i="31" a="1"/>
  <c r="F39" i="31" s="1"/>
  <c r="L39" i="31" a="1"/>
  <c r="L39" i="31" s="1"/>
  <c r="C39" i="31" a="1"/>
  <c r="C39" i="31" s="1"/>
  <c r="I39" i="31" a="1"/>
  <c r="I39" i="31" s="1"/>
  <c r="K39" i="31" a="1"/>
  <c r="K39" i="31" s="1"/>
  <c r="E39" i="31" a="1"/>
  <c r="E39" i="31" s="1"/>
  <c r="F40" i="31" l="1" a="1"/>
  <c r="F40" i="31" s="1"/>
  <c r="G40" i="31" a="1"/>
  <c r="G40" i="31" s="1"/>
  <c r="H40" i="31" a="1"/>
  <c r="H40" i="31" s="1"/>
  <c r="J40" i="31" a="1"/>
  <c r="J40" i="31" s="1"/>
  <c r="B40" i="31" a="1"/>
  <c r="B40" i="31" s="1"/>
  <c r="C40" i="31" a="1"/>
  <c r="C40" i="31" s="1"/>
  <c r="L40" i="31" a="1"/>
  <c r="L40" i="31" s="1"/>
  <c r="A41" i="31"/>
  <c r="D40" i="31" a="1"/>
  <c r="D40" i="31" s="1"/>
  <c r="E40" i="31" a="1"/>
  <c r="E40" i="31" s="1"/>
  <c r="K40" i="31" a="1"/>
  <c r="K40" i="31" s="1"/>
  <c r="I40" i="31" a="1"/>
  <c r="I40" i="31" s="1"/>
  <c r="B41" i="31" l="1" a="1"/>
  <c r="B41" i="31" s="1"/>
  <c r="H41" i="31" a="1"/>
  <c r="H41" i="31" s="1"/>
  <c r="C41" i="31" a="1"/>
  <c r="C41" i="31" s="1"/>
  <c r="I41" i="31" a="1"/>
  <c r="I41" i="31" s="1"/>
  <c r="E41" i="31" a="1"/>
  <c r="E41" i="31" s="1"/>
  <c r="K41" i="31" a="1"/>
  <c r="K41" i="31" s="1"/>
  <c r="G41" i="31" a="1"/>
  <c r="G41" i="31" s="1"/>
  <c r="A42" i="31"/>
  <c r="F41" i="31" a="1"/>
  <c r="F41" i="31" s="1"/>
  <c r="J41" i="31" a="1"/>
  <c r="J41" i="31" s="1"/>
  <c r="L41" i="31" a="1"/>
  <c r="L41" i="31" s="1"/>
  <c r="D41" i="31" a="1"/>
  <c r="D41" i="31" s="1"/>
  <c r="A43" i="31" l="1"/>
  <c r="C42" i="31" a="1"/>
  <c r="C42" i="31" s="1"/>
  <c r="D42" i="31" a="1"/>
  <c r="D42" i="31" s="1"/>
  <c r="E42" i="31" a="1"/>
  <c r="E42" i="31" s="1"/>
  <c r="H42" i="31" a="1"/>
  <c r="H42" i="31" s="1"/>
  <c r="I42" i="31" a="1"/>
  <c r="I42" i="31" s="1"/>
  <c r="J42" i="31" a="1"/>
  <c r="J42" i="31" s="1"/>
  <c r="K42" i="31" a="1"/>
  <c r="K42" i="31" s="1"/>
  <c r="B42" i="31" a="1"/>
  <c r="B42" i="31" s="1"/>
  <c r="F42" i="31" a="1"/>
  <c r="F42" i="31" s="1"/>
  <c r="L42" i="31" a="1"/>
  <c r="L42" i="31" s="1"/>
  <c r="G42" i="31" a="1"/>
  <c r="G42" i="31" s="1"/>
  <c r="C43" i="31" l="1" a="1"/>
  <c r="C43" i="31" s="1"/>
  <c r="I43" i="31" a="1"/>
  <c r="I43" i="31" s="1"/>
  <c r="D43" i="31" a="1"/>
  <c r="D43" i="31" s="1"/>
  <c r="J43" i="31" a="1"/>
  <c r="J43" i="31" s="1"/>
  <c r="F43" i="31" a="1"/>
  <c r="F43" i="31" s="1"/>
  <c r="L43" i="31" a="1"/>
  <c r="L43" i="31" s="1"/>
  <c r="B43" i="31" a="1"/>
  <c r="B43" i="31" s="1"/>
  <c r="H43" i="31" a="1"/>
  <c r="H43" i="31" s="1"/>
  <c r="K43" i="31" a="1"/>
  <c r="K43" i="31" s="1"/>
  <c r="A44" i="31"/>
  <c r="E43" i="31" a="1"/>
  <c r="E43" i="31" s="1"/>
  <c r="G43" i="31" a="1"/>
  <c r="G43" i="31" s="1"/>
  <c r="H44" i="31" l="1" a="1"/>
  <c r="H44" i="31" s="1"/>
  <c r="J44" i="31" a="1"/>
  <c r="J44" i="31" s="1"/>
  <c r="K44" i="31" a="1"/>
  <c r="K44" i="31" s="1"/>
  <c r="C44" i="31" a="1"/>
  <c r="C44" i="31" s="1"/>
  <c r="A45" i="31"/>
  <c r="E44" i="31" a="1"/>
  <c r="E44" i="31" s="1"/>
  <c r="F44" i="31" a="1"/>
  <c r="F44" i="31" s="1"/>
  <c r="G44" i="31" a="1"/>
  <c r="G44" i="31" s="1"/>
  <c r="D44" i="31" a="1"/>
  <c r="D44" i="31" s="1"/>
  <c r="L44" i="31" a="1"/>
  <c r="L44" i="31" s="1"/>
  <c r="B44" i="31" a="1"/>
  <c r="B44" i="31" s="1"/>
  <c r="I44" i="31" a="1"/>
  <c r="I44" i="31" s="1"/>
  <c r="D45" i="31" l="1" a="1"/>
  <c r="D45" i="31" s="1"/>
  <c r="J45" i="31" a="1"/>
  <c r="J45" i="31" s="1"/>
  <c r="E45" i="31" a="1"/>
  <c r="E45" i="31" s="1"/>
  <c r="K45" i="31" a="1"/>
  <c r="K45" i="31" s="1"/>
  <c r="G45" i="31" a="1"/>
  <c r="G45" i="31" s="1"/>
  <c r="A46" i="31"/>
  <c r="C45" i="31" a="1"/>
  <c r="C45" i="31" s="1"/>
  <c r="I45" i="31" a="1"/>
  <c r="I45" i="31" s="1"/>
  <c r="F45" i="31" a="1"/>
  <c r="F45" i="31" s="1"/>
  <c r="H45" i="31" a="1"/>
  <c r="H45" i="31" s="1"/>
  <c r="L45" i="31" a="1"/>
  <c r="L45" i="31" s="1"/>
  <c r="B45" i="31" a="1"/>
  <c r="B45" i="31" s="1"/>
  <c r="C46" i="31" l="1" a="1"/>
  <c r="C46" i="31" s="1"/>
  <c r="G46" i="31" a="1"/>
  <c r="G46" i="31" s="1"/>
  <c r="H46" i="31" a="1"/>
  <c r="H46" i="31" s="1"/>
  <c r="I46" i="31" a="1"/>
  <c r="I46" i="31" s="1"/>
  <c r="K46" i="31" a="1"/>
  <c r="K46" i="31" s="1"/>
  <c r="B46" i="31" a="1"/>
  <c r="B46" i="31" s="1"/>
  <c r="L46" i="31" a="1"/>
  <c r="L46" i="31" s="1"/>
  <c r="A47" i="31"/>
  <c r="D46" i="31" a="1"/>
  <c r="D46" i="31" s="1"/>
  <c r="E46" i="31" a="1"/>
  <c r="E46" i="31" s="1"/>
  <c r="F46" i="31" a="1"/>
  <c r="F46" i="31" s="1"/>
  <c r="J46" i="31" a="1"/>
  <c r="J46" i="31" s="1"/>
  <c r="E47" i="31" l="1" a="1"/>
  <c r="E47" i="31" s="1"/>
  <c r="K47" i="31" a="1"/>
  <c r="K47" i="31" s="1"/>
  <c r="F47" i="31" a="1"/>
  <c r="F47" i="31" s="1"/>
  <c r="L47" i="31" a="1"/>
  <c r="L47" i="31" s="1"/>
  <c r="B47" i="31" a="1"/>
  <c r="B47" i="31" s="1"/>
  <c r="H47" i="31" a="1"/>
  <c r="H47" i="31" s="1"/>
  <c r="D47" i="31" a="1"/>
  <c r="D47" i="31" s="1"/>
  <c r="J47" i="31" a="1"/>
  <c r="J47" i="31" s="1"/>
  <c r="I47" i="31" a="1"/>
  <c r="I47" i="31" s="1"/>
  <c r="C47" i="31" a="1"/>
  <c r="C47" i="31" s="1"/>
  <c r="A48" i="31"/>
  <c r="G47" i="31" a="1"/>
  <c r="G47" i="31" s="1"/>
  <c r="C48" i="31" l="1" a="1"/>
  <c r="C48" i="31" s="1"/>
  <c r="A49" i="31"/>
  <c r="D48" i="31" a="1"/>
  <c r="D48" i="31" s="1"/>
  <c r="F48" i="31" a="1"/>
  <c r="F48" i="31" s="1"/>
  <c r="H48" i="31" a="1"/>
  <c r="H48" i="31" s="1"/>
  <c r="I48" i="31" a="1"/>
  <c r="I48" i="31" s="1"/>
  <c r="J48" i="31" a="1"/>
  <c r="J48" i="31" s="1"/>
  <c r="K48" i="31" a="1"/>
  <c r="K48" i="31" s="1"/>
  <c r="E48" i="31" a="1"/>
  <c r="E48" i="31" s="1"/>
  <c r="L48" i="31" a="1"/>
  <c r="L48" i="31" s="1"/>
  <c r="B48" i="31" a="1"/>
  <c r="B48" i="31" s="1"/>
  <c r="G48" i="31" a="1"/>
  <c r="G48" i="31" s="1"/>
  <c r="F49" i="31" l="1" a="1"/>
  <c r="F49" i="31" s="1"/>
  <c r="L49" i="31" a="1"/>
  <c r="L49" i="31" s="1"/>
  <c r="G49" i="31" a="1"/>
  <c r="G49" i="31" s="1"/>
  <c r="A50" i="31"/>
  <c r="C49" i="31" a="1"/>
  <c r="C49" i="31" s="1"/>
  <c r="I49" i="31" a="1"/>
  <c r="I49" i="31" s="1"/>
  <c r="E49" i="31" a="1"/>
  <c r="E49" i="31" s="1"/>
  <c r="K49" i="31" a="1"/>
  <c r="K49" i="31" s="1"/>
  <c r="B49" i="31" a="1"/>
  <c r="B49" i="31" s="1"/>
  <c r="D49" i="31" a="1"/>
  <c r="D49" i="31" s="1"/>
  <c r="H49" i="31" a="1"/>
  <c r="H49" i="31" s="1"/>
  <c r="J49" i="31" a="1"/>
  <c r="J49" i="31" s="1"/>
  <c r="H50" i="31" l="1" a="1"/>
  <c r="H50" i="31" s="1"/>
  <c r="C50" i="31" a="1"/>
  <c r="C50" i="31" s="1"/>
  <c r="K50" i="31" a="1"/>
  <c r="K50" i="31" s="1"/>
  <c r="E50" i="31" a="1"/>
  <c r="E50" i="31" s="1"/>
  <c r="L50" i="31" a="1"/>
  <c r="L50" i="31" s="1"/>
  <c r="F50" i="31" a="1"/>
  <c r="F50" i="31" s="1"/>
  <c r="B50" i="31" a="1"/>
  <c r="B50" i="31" s="1"/>
  <c r="D50" i="31" a="1"/>
  <c r="D50" i="31" s="1"/>
  <c r="G50" i="31" a="1"/>
  <c r="G50" i="31" s="1"/>
  <c r="J50" i="31" a="1"/>
  <c r="J50" i="31" s="1"/>
  <c r="I50" i="31" a="1"/>
  <c r="I50" i="31" s="1"/>
  <c r="A51" i="31"/>
  <c r="C51" i="31" l="1" a="1"/>
  <c r="C51" i="31" s="1"/>
  <c r="I51" i="31" a="1"/>
  <c r="I51" i="31" s="1"/>
  <c r="J51" i="31" a="1"/>
  <c r="J51" i="31" s="1"/>
  <c r="K51" i="31" a="1"/>
  <c r="K51" i="31" s="1"/>
  <c r="F51" i="31" a="1"/>
  <c r="F51" i="31" s="1"/>
  <c r="A52" i="31"/>
  <c r="G51" i="31" a="1"/>
  <c r="G51" i="31" s="1"/>
  <c r="B51" i="31" a="1"/>
  <c r="B51" i="31" s="1"/>
  <c r="D51" i="31" a="1"/>
  <c r="D51" i="31" s="1"/>
  <c r="H51" i="31" a="1"/>
  <c r="H51" i="31" s="1"/>
  <c r="L51" i="31" a="1"/>
  <c r="L51" i="31" s="1"/>
  <c r="E51" i="31" a="1"/>
  <c r="E51" i="31" s="1"/>
  <c r="K52" i="31" l="1" a="1"/>
  <c r="K52" i="31" s="1"/>
  <c r="E52" i="31" a="1"/>
  <c r="E52" i="31" s="1"/>
  <c r="F52" i="31" a="1"/>
  <c r="F52" i="31" s="1"/>
  <c r="H52" i="31" a="1"/>
  <c r="H52" i="31" s="1"/>
  <c r="B52" i="31" a="1"/>
  <c r="B52" i="31" s="1"/>
  <c r="I52" i="31" a="1"/>
  <c r="I52" i="31" s="1"/>
  <c r="A53" i="31"/>
  <c r="C52" i="31" a="1"/>
  <c r="C52" i="31" s="1"/>
  <c r="D52" i="31" a="1"/>
  <c r="D52" i="31" s="1"/>
  <c r="G52" i="31" a="1"/>
  <c r="G52" i="31" s="1"/>
  <c r="J52" i="31" a="1"/>
  <c r="J52" i="31" s="1"/>
  <c r="L52" i="31" a="1"/>
  <c r="L52" i="31" s="1"/>
  <c r="D53" i="31" l="1" a="1"/>
  <c r="D53" i="31" s="1"/>
  <c r="J53" i="31" a="1"/>
  <c r="J53" i="31" s="1"/>
  <c r="F53" i="31" a="1"/>
  <c r="F53" i="31" s="1"/>
  <c r="A54" i="31"/>
  <c r="I53" i="31" a="1"/>
  <c r="I53" i="31" s="1"/>
  <c r="C53" i="31" a="1"/>
  <c r="C53" i="31" s="1"/>
  <c r="K53" i="31" a="1"/>
  <c r="K53" i="31" s="1"/>
  <c r="E53" i="31" a="1"/>
  <c r="E53" i="31" s="1"/>
  <c r="G53" i="31" a="1"/>
  <c r="G53" i="31" s="1"/>
  <c r="H53" i="31" a="1"/>
  <c r="H53" i="31" s="1"/>
  <c r="L53" i="31" a="1"/>
  <c r="L53" i="31" s="1"/>
  <c r="B53" i="31" a="1"/>
  <c r="B53" i="31" s="1"/>
  <c r="H54" i="31" l="1" a="1"/>
  <c r="H54" i="31" s="1"/>
  <c r="I54" i="31" a="1"/>
  <c r="I54" i="31" s="1"/>
  <c r="D54" i="31" a="1"/>
  <c r="D54" i="31" s="1"/>
  <c r="K54" i="31" a="1"/>
  <c r="K54" i="31" s="1"/>
  <c r="E54" i="31" a="1"/>
  <c r="E54" i="31" s="1"/>
  <c r="L54" i="31" a="1"/>
  <c r="L54" i="31" s="1"/>
  <c r="F54" i="31" a="1"/>
  <c r="F54" i="31" s="1"/>
  <c r="C54" i="31" a="1"/>
  <c r="C54" i="31" s="1"/>
  <c r="J54" i="31" a="1"/>
  <c r="J54" i="31" s="1"/>
  <c r="A55" i="31"/>
  <c r="B54" i="31" a="1"/>
  <c r="B54" i="31" s="1"/>
  <c r="G54" i="31" a="1"/>
  <c r="G54" i="31" s="1"/>
  <c r="E55" i="31" l="1" a="1"/>
  <c r="E55" i="31" s="1"/>
  <c r="K55" i="31" a="1"/>
  <c r="K55" i="31" s="1"/>
  <c r="I55" i="31" a="1"/>
  <c r="I55" i="31" s="1"/>
  <c r="C55" i="31" a="1"/>
  <c r="C55" i="31" s="1"/>
  <c r="D55" i="31" a="1"/>
  <c r="D55" i="31" s="1"/>
  <c r="F55" i="31" a="1"/>
  <c r="F55" i="31" s="1"/>
  <c r="A56" i="31"/>
  <c r="G55" i="31" a="1"/>
  <c r="G55" i="31" s="1"/>
  <c r="H55" i="31" a="1"/>
  <c r="H55" i="31" s="1"/>
  <c r="J55" i="31" a="1"/>
  <c r="J55" i="31" s="1"/>
  <c r="L55" i="31" a="1"/>
  <c r="L55" i="31" s="1"/>
  <c r="B55" i="31" a="1"/>
  <c r="B55" i="31" s="1"/>
  <c r="D56" i="31" l="1" a="1"/>
  <c r="D56" i="31" s="1"/>
  <c r="K56" i="31" a="1"/>
  <c r="K56" i="31" s="1"/>
  <c r="F56" i="31" a="1"/>
  <c r="F56" i="31" s="1"/>
  <c r="H56" i="31" a="1"/>
  <c r="H56" i="31" s="1"/>
  <c r="B56" i="31" a="1"/>
  <c r="B56" i="31" s="1"/>
  <c r="I56" i="31" a="1"/>
  <c r="I56" i="31" s="1"/>
  <c r="L56" i="31" a="1"/>
  <c r="L56" i="31" s="1"/>
  <c r="E56" i="31" a="1"/>
  <c r="E56" i="31" s="1"/>
  <c r="G56" i="31" a="1"/>
  <c r="G56" i="31" s="1"/>
  <c r="J56" i="31" a="1"/>
  <c r="J56" i="31" s="1"/>
  <c r="A57" i="31"/>
  <c r="C56" i="31" a="1"/>
  <c r="C56" i="31" s="1"/>
  <c r="F57" i="31" l="1" a="1"/>
  <c r="F57" i="31" s="1"/>
  <c r="L57" i="31" a="1"/>
  <c r="L57" i="31" s="1"/>
  <c r="A58" i="31"/>
  <c r="I57" i="31" a="1"/>
  <c r="I57" i="31" s="1"/>
  <c r="C57" i="31" a="1"/>
  <c r="C57" i="31" s="1"/>
  <c r="J57" i="31" a="1"/>
  <c r="J57" i="31" s="1"/>
  <c r="D57" i="31" a="1"/>
  <c r="D57" i="31" s="1"/>
  <c r="B57" i="31" a="1"/>
  <c r="B57" i="31" s="1"/>
  <c r="E57" i="31" a="1"/>
  <c r="E57" i="31" s="1"/>
  <c r="H57" i="31" a="1"/>
  <c r="H57" i="31" s="1"/>
  <c r="G57" i="31" a="1"/>
  <c r="G57" i="31" s="1"/>
  <c r="K57" i="31" a="1"/>
  <c r="K57" i="31" s="1"/>
  <c r="H58" i="31" l="1" a="1"/>
  <c r="H58" i="31" s="1"/>
  <c r="I58" i="31" a="1"/>
  <c r="I58" i="31" s="1"/>
  <c r="D58" i="31" a="1"/>
  <c r="D58" i="31" s="1"/>
  <c r="K58" i="31" a="1"/>
  <c r="K58" i="31" s="1"/>
  <c r="E58" i="31" a="1"/>
  <c r="E58" i="31" s="1"/>
  <c r="L58" i="31" a="1"/>
  <c r="L58" i="31" s="1"/>
  <c r="G58" i="31" a="1"/>
  <c r="G58" i="31" s="1"/>
  <c r="A59" i="31"/>
  <c r="B58" i="31" a="1"/>
  <c r="B58" i="31" s="1"/>
  <c r="C58" i="31" a="1"/>
  <c r="C58" i="31" s="1"/>
  <c r="F58" i="31" a="1"/>
  <c r="F58" i="31" s="1"/>
  <c r="J58" i="31" a="1"/>
  <c r="J58" i="31" s="1"/>
  <c r="G59" i="31" l="1" a="1"/>
  <c r="G59" i="31" s="1"/>
  <c r="A60" i="31"/>
  <c r="I59" i="31" a="1"/>
  <c r="I59" i="31" s="1"/>
  <c r="C59" i="31" a="1"/>
  <c r="C59" i="31" s="1"/>
  <c r="D59" i="31" a="1"/>
  <c r="D59" i="31" s="1"/>
  <c r="L59" i="31" a="1"/>
  <c r="L59" i="31" s="1"/>
  <c r="F59" i="31" a="1"/>
  <c r="F59" i="31" s="1"/>
  <c r="K59" i="31" a="1"/>
  <c r="K59" i="31" s="1"/>
  <c r="J59" i="31" a="1"/>
  <c r="J59" i="31" s="1"/>
  <c r="B59" i="31" a="1"/>
  <c r="B59" i="31" s="1"/>
  <c r="E59" i="31" a="1"/>
  <c r="E59" i="31" s="1"/>
  <c r="H59" i="31" a="1"/>
  <c r="H59" i="31" s="1"/>
  <c r="D60" i="31" l="1" a="1"/>
  <c r="D60" i="31" s="1"/>
  <c r="K60" i="31" a="1"/>
  <c r="K60" i="31" s="1"/>
  <c r="L60" i="31" a="1"/>
  <c r="L60" i="31" s="1"/>
  <c r="G60" i="31" a="1"/>
  <c r="G60" i="31" s="1"/>
  <c r="H60" i="31" a="1"/>
  <c r="H60" i="31" s="1"/>
  <c r="I60" i="31" a="1"/>
  <c r="I60" i="31" s="1"/>
  <c r="J60" i="31" a="1"/>
  <c r="J60" i="31" s="1"/>
  <c r="B60" i="31" a="1"/>
  <c r="B60" i="31" s="1"/>
  <c r="C60" i="31" a="1"/>
  <c r="C60" i="31" s="1"/>
  <c r="E60" i="31" a="1"/>
  <c r="E60" i="31" s="1"/>
  <c r="F60" i="31" a="1"/>
  <c r="F60" i="31" s="1"/>
  <c r="A61" i="31"/>
  <c r="B61" i="31" l="1" a="1"/>
  <c r="B61" i="31" s="1"/>
  <c r="H61" i="31" a="1"/>
  <c r="H61" i="31" s="1"/>
  <c r="L61" i="31" a="1"/>
  <c r="L61" i="31" s="1"/>
  <c r="F61" i="31" a="1"/>
  <c r="F61" i="31" s="1"/>
  <c r="G61" i="31" a="1"/>
  <c r="G61" i="31" s="1"/>
  <c r="I61" i="31" a="1"/>
  <c r="I61" i="31" s="1"/>
  <c r="C61" i="31" a="1"/>
  <c r="C61" i="31" s="1"/>
  <c r="D61" i="31" a="1"/>
  <c r="D61" i="31" s="1"/>
  <c r="J61" i="31" a="1"/>
  <c r="J61" i="31" s="1"/>
  <c r="E61" i="31" a="1"/>
  <c r="E61" i="31" s="1"/>
  <c r="K61" i="31" a="1"/>
  <c r="K61" i="31" s="1"/>
  <c r="A62" i="31"/>
  <c r="G62" i="31" l="1" a="1"/>
  <c r="G62" i="31" s="1"/>
  <c r="D62" i="31" a="1"/>
  <c r="D62" i="31" s="1"/>
  <c r="K62" i="31" a="1"/>
  <c r="K62" i="31" s="1"/>
  <c r="L62" i="31" a="1"/>
  <c r="L62" i="31" s="1"/>
  <c r="B62" i="31" a="1"/>
  <c r="B62" i="31" s="1"/>
  <c r="A63" i="31"/>
  <c r="E62" i="31" a="1"/>
  <c r="E62" i="31" s="1"/>
  <c r="H62" i="31" a="1"/>
  <c r="H62" i="31" s="1"/>
  <c r="F62" i="31" a="1"/>
  <c r="F62" i="31" s="1"/>
  <c r="I62" i="31" a="1"/>
  <c r="I62" i="31" s="1"/>
  <c r="J62" i="31" a="1"/>
  <c r="J62" i="31" s="1"/>
  <c r="C62" i="31" a="1"/>
  <c r="C62" i="31" s="1"/>
  <c r="C63" i="31" l="1" a="1"/>
  <c r="C63" i="31" s="1"/>
  <c r="I63" i="31" a="1"/>
  <c r="I63" i="31" s="1"/>
  <c r="B63" i="31" a="1"/>
  <c r="B63" i="31" s="1"/>
  <c r="L63" i="31" a="1"/>
  <c r="L63" i="31" s="1"/>
  <c r="F63" i="31" a="1"/>
  <c r="F63" i="31" s="1"/>
  <c r="G63" i="31" a="1"/>
  <c r="G63" i="31" s="1"/>
  <c r="J63" i="31" a="1"/>
  <c r="J63" i="31" s="1"/>
  <c r="K63" i="31" a="1"/>
  <c r="K63" i="31" s="1"/>
  <c r="A64" i="31"/>
  <c r="D63" i="31" a="1"/>
  <c r="D63" i="31" s="1"/>
  <c r="E63" i="31" a="1"/>
  <c r="E63" i="31" s="1"/>
  <c r="H63" i="31" a="1"/>
  <c r="H63" i="31" s="1"/>
  <c r="D64" i="31" l="1" a="1"/>
  <c r="D64" i="31" s="1"/>
  <c r="K64" i="31" a="1"/>
  <c r="K64" i="31" s="1"/>
  <c r="G64" i="31" a="1"/>
  <c r="G64" i="31" s="1"/>
  <c r="B64" i="31" a="1"/>
  <c r="B64" i="31" s="1"/>
  <c r="I64" i="31" a="1"/>
  <c r="I64" i="31" s="1"/>
  <c r="C64" i="31" a="1"/>
  <c r="C64" i="31" s="1"/>
  <c r="E64" i="31" a="1"/>
  <c r="E64" i="31" s="1"/>
  <c r="F64" i="31" a="1"/>
  <c r="F64" i="31" s="1"/>
  <c r="J64" i="31" a="1"/>
  <c r="J64" i="31" s="1"/>
  <c r="L64" i="31" a="1"/>
  <c r="L64" i="31" s="1"/>
  <c r="A65" i="31"/>
  <c r="H64" i="31" a="1"/>
  <c r="H64" i="31" s="1"/>
  <c r="D65" i="31" l="1" a="1"/>
  <c r="D65" i="31" s="1"/>
  <c r="F65" i="31" a="1"/>
  <c r="F65" i="31" s="1"/>
  <c r="L65" i="31" a="1"/>
  <c r="L65" i="31" s="1"/>
  <c r="B65" i="31" a="1"/>
  <c r="B65" i="31" s="1"/>
  <c r="I65" i="31" a="1"/>
  <c r="I65" i="31" s="1"/>
  <c r="J65" i="31" a="1"/>
  <c r="J65" i="31" s="1"/>
  <c r="H65" i="31" a="1"/>
  <c r="H65" i="31" s="1"/>
  <c r="C65" i="31" a="1"/>
  <c r="C65" i="31" s="1"/>
  <c r="G65" i="31" a="1"/>
  <c r="G65" i="31" s="1"/>
  <c r="E65" i="31" a="1"/>
  <c r="E65" i="31" s="1"/>
  <c r="K65" i="31" a="1"/>
  <c r="K65" i="31" s="1"/>
  <c r="A66" i="31"/>
  <c r="F66" i="31" l="1" a="1"/>
  <c r="F66" i="31" s="1"/>
  <c r="L66" i="31" a="1"/>
  <c r="L66" i="31" s="1"/>
  <c r="C66" i="31" a="1"/>
  <c r="C66" i="31" s="1"/>
  <c r="I66" i="31" a="1"/>
  <c r="I66" i="31" s="1"/>
  <c r="K66" i="31" a="1"/>
  <c r="K66" i="31" s="1"/>
  <c r="B66" i="31" a="1"/>
  <c r="B66" i="31" s="1"/>
  <c r="A67" i="31"/>
  <c r="E66" i="31" a="1"/>
  <c r="E66" i="31" s="1"/>
  <c r="G66" i="31" a="1"/>
  <c r="G66" i="31" s="1"/>
  <c r="D66" i="31" a="1"/>
  <c r="D66" i="31" s="1"/>
  <c r="J66" i="31" a="1"/>
  <c r="J66" i="31" s="1"/>
  <c r="H66" i="31" a="1"/>
  <c r="H66" i="31" s="1"/>
  <c r="G67" i="31" l="1" a="1"/>
  <c r="G67" i="31" s="1"/>
  <c r="A68" i="31"/>
  <c r="D67" i="31" a="1"/>
  <c r="D67" i="31" s="1"/>
  <c r="J67" i="31" a="1"/>
  <c r="J67" i="31" s="1"/>
  <c r="E67" i="31" a="1"/>
  <c r="E67" i="31" s="1"/>
  <c r="K67" i="31" a="1"/>
  <c r="K67" i="31" s="1"/>
  <c r="F67" i="31" a="1"/>
  <c r="F67" i="31" s="1"/>
  <c r="H67" i="31" a="1"/>
  <c r="H67" i="31" s="1"/>
  <c r="I67" i="31" a="1"/>
  <c r="I67" i="31" s="1"/>
  <c r="B67" i="31" a="1"/>
  <c r="B67" i="31" s="1"/>
  <c r="L67" i="31" a="1"/>
  <c r="L67" i="31" s="1"/>
  <c r="C67" i="31" a="1"/>
  <c r="C67" i="31" s="1"/>
  <c r="G68" i="31" l="1" a="1"/>
  <c r="G68" i="31" s="1"/>
  <c r="A69" i="31"/>
  <c r="D68" i="31" a="1"/>
  <c r="D68" i="31" s="1"/>
  <c r="J68" i="31" a="1"/>
  <c r="J68" i="31" s="1"/>
  <c r="E68" i="31" a="1"/>
  <c r="E68" i="31" s="1"/>
  <c r="K68" i="31" a="1"/>
  <c r="K68" i="31" s="1"/>
  <c r="C68" i="31" a="1"/>
  <c r="C68" i="31" s="1"/>
  <c r="B68" i="31" a="1"/>
  <c r="B68" i="31" s="1"/>
  <c r="F68" i="31" a="1"/>
  <c r="F68" i="31" s="1"/>
  <c r="H68" i="31" a="1"/>
  <c r="H68" i="31" s="1"/>
  <c r="I68" i="31" a="1"/>
  <c r="I68" i="31" s="1"/>
  <c r="L68" i="31" a="1"/>
  <c r="L68" i="31" s="1"/>
  <c r="B69" i="31" l="1" a="1"/>
  <c r="B69" i="31" s="1"/>
  <c r="E69" i="31" a="1"/>
  <c r="E69" i="31" s="1"/>
  <c r="F69" i="31" a="1"/>
  <c r="F69" i="31" s="1"/>
  <c r="K69" i="31" a="1"/>
  <c r="K69" i="31" s="1"/>
  <c r="L69" i="31" a="1"/>
  <c r="L69" i="31" s="1"/>
  <c r="G69" i="31" a="1"/>
  <c r="G69" i="31" s="1"/>
  <c r="A70" i="31"/>
  <c r="H69" i="31" a="1"/>
  <c r="H69" i="31" s="1"/>
  <c r="J69" i="31" a="1"/>
  <c r="J69" i="31" s="1"/>
  <c r="C69" i="31" a="1"/>
  <c r="C69" i="31" s="1"/>
  <c r="D69" i="31" a="1"/>
  <c r="D69" i="31" s="1"/>
  <c r="I69" i="31" a="1"/>
  <c r="I69" i="31" s="1"/>
  <c r="C70" i="31" l="1" a="1"/>
  <c r="C70" i="31" s="1"/>
  <c r="I70" i="31" a="1"/>
  <c r="I70" i="31" s="1"/>
  <c r="D70" i="31" a="1"/>
  <c r="D70" i="31" s="1"/>
  <c r="J70" i="31" a="1"/>
  <c r="J70" i="31" s="1"/>
  <c r="G70" i="31" a="1"/>
  <c r="G70" i="31" s="1"/>
  <c r="H70" i="31" a="1"/>
  <c r="H70" i="31" s="1"/>
  <c r="K70" i="31" a="1"/>
  <c r="K70" i="31" s="1"/>
  <c r="A71" i="31"/>
  <c r="B70" i="31" a="1"/>
  <c r="B70" i="31" s="1"/>
  <c r="E70" i="31" a="1"/>
  <c r="E70" i="31" s="1"/>
  <c r="F70" i="31" a="1"/>
  <c r="F70" i="31" s="1"/>
  <c r="L70" i="31" a="1"/>
  <c r="L70" i="31" s="1"/>
  <c r="F71" i="31" l="1" a="1"/>
  <c r="F71" i="31" s="1"/>
  <c r="L71" i="31" a="1"/>
  <c r="L71" i="31" s="1"/>
  <c r="G71" i="31" a="1"/>
  <c r="G71" i="31" s="1"/>
  <c r="A72" i="31"/>
  <c r="B71" i="31" a="1"/>
  <c r="B71" i="31" s="1"/>
  <c r="H71" i="31" a="1"/>
  <c r="H71" i="31" s="1"/>
  <c r="C71" i="31" a="1"/>
  <c r="C71" i="31" s="1"/>
  <c r="I71" i="31" a="1"/>
  <c r="I71" i="31" s="1"/>
  <c r="E71" i="31" a="1"/>
  <c r="E71" i="31" s="1"/>
  <c r="K71" i="31" a="1"/>
  <c r="K71" i="31" s="1"/>
  <c r="J71" i="31" a="1"/>
  <c r="J71" i="31" s="1"/>
  <c r="D71" i="31" a="1"/>
  <c r="D71" i="31" s="1"/>
  <c r="D72" i="31" l="1" a="1"/>
  <c r="D72" i="31" s="1"/>
  <c r="J72" i="31" a="1"/>
  <c r="J72" i="31" s="1"/>
  <c r="E72" i="31" a="1"/>
  <c r="E72" i="31" s="1"/>
  <c r="K72" i="31" a="1"/>
  <c r="K72" i="31" s="1"/>
  <c r="L72" i="31" a="1"/>
  <c r="L72" i="31" s="1"/>
  <c r="B72" i="31" a="1"/>
  <c r="B72" i="31" s="1"/>
  <c r="F72" i="31" a="1"/>
  <c r="F72" i="31" s="1"/>
  <c r="G72" i="31" a="1"/>
  <c r="G72" i="31" s="1"/>
  <c r="A73" i="31"/>
  <c r="I72" i="31" a="1"/>
  <c r="I72" i="31" s="1"/>
  <c r="C72" i="31" a="1"/>
  <c r="C72" i="31" s="1"/>
  <c r="H72" i="31" a="1"/>
  <c r="H72" i="31" s="1"/>
  <c r="B73" i="31" l="1" a="1"/>
  <c r="B73" i="31" s="1"/>
  <c r="H73" i="31" a="1"/>
  <c r="H73" i="31" s="1"/>
  <c r="C73" i="31" a="1"/>
  <c r="C73" i="31" s="1"/>
  <c r="I73" i="31" a="1"/>
  <c r="I73" i="31" s="1"/>
  <c r="F73" i="31" a="1"/>
  <c r="F73" i="31" s="1"/>
  <c r="L73" i="31" a="1"/>
  <c r="L73" i="31" s="1"/>
  <c r="J73" i="31" a="1"/>
  <c r="J73" i="31" s="1"/>
  <c r="K73" i="31" a="1"/>
  <c r="K73" i="31" s="1"/>
  <c r="A74" i="31"/>
  <c r="D73" i="31" a="1"/>
  <c r="D73" i="31" s="1"/>
  <c r="E73" i="31" a="1"/>
  <c r="E73" i="31" s="1"/>
  <c r="G73" i="31" a="1"/>
  <c r="G73" i="31" s="1"/>
  <c r="E74" i="31" l="1" a="1"/>
  <c r="E74" i="31" s="1"/>
  <c r="K74" i="31" a="1"/>
  <c r="K74" i="31" s="1"/>
  <c r="F74" i="31" a="1"/>
  <c r="F74" i="31" s="1"/>
  <c r="L74" i="31" a="1"/>
  <c r="L74" i="31" s="1"/>
  <c r="H74" i="31" a="1"/>
  <c r="H74" i="31" s="1"/>
  <c r="I74" i="31" a="1"/>
  <c r="I74" i="31" s="1"/>
  <c r="J74" i="31" a="1"/>
  <c r="J74" i="31" s="1"/>
  <c r="B74" i="31" a="1"/>
  <c r="B74" i="31" s="1"/>
  <c r="A75" i="31"/>
  <c r="C74" i="31" a="1"/>
  <c r="C74" i="31" s="1"/>
  <c r="D74" i="31" a="1"/>
  <c r="D74" i="31" s="1"/>
  <c r="G74" i="31" a="1"/>
  <c r="G74" i="31" s="1"/>
  <c r="C75" i="31" l="1" a="1"/>
  <c r="C75" i="31" s="1"/>
  <c r="I75" i="31" a="1"/>
  <c r="I75" i="31" s="1"/>
  <c r="D75" i="31" a="1"/>
  <c r="D75" i="31" s="1"/>
  <c r="J75" i="31" a="1"/>
  <c r="J75" i="31" s="1"/>
  <c r="G75" i="31" a="1"/>
  <c r="G75" i="31" s="1"/>
  <c r="A76" i="31"/>
  <c r="F75" i="31" a="1"/>
  <c r="F75" i="31" s="1"/>
  <c r="H75" i="31" a="1"/>
  <c r="H75" i="31" s="1"/>
  <c r="K75" i="31" a="1"/>
  <c r="K75" i="31" s="1"/>
  <c r="B75" i="31" a="1"/>
  <c r="B75" i="31" s="1"/>
  <c r="L75" i="31" a="1"/>
  <c r="L75" i="31" s="1"/>
  <c r="E75" i="31" a="1"/>
  <c r="E75" i="31" s="1"/>
  <c r="F76" i="31" l="1" a="1"/>
  <c r="F76" i="31" s="1"/>
  <c r="L76" i="31" a="1"/>
  <c r="L76" i="31" s="1"/>
  <c r="G76" i="31" a="1"/>
  <c r="G76" i="31" s="1"/>
  <c r="A77" i="31"/>
  <c r="E76" i="31" a="1"/>
  <c r="E76" i="31" s="1"/>
  <c r="H76" i="31" a="1"/>
  <c r="H76" i="31" s="1"/>
  <c r="I76" i="31" a="1"/>
  <c r="I76" i="31" s="1"/>
  <c r="J76" i="31" a="1"/>
  <c r="J76" i="31" s="1"/>
  <c r="K76" i="31" a="1"/>
  <c r="K76" i="31" s="1"/>
  <c r="B76" i="31" a="1"/>
  <c r="B76" i="31" s="1"/>
  <c r="C76" i="31" a="1"/>
  <c r="C76" i="31" s="1"/>
  <c r="D76" i="31" a="1"/>
  <c r="D76" i="31" s="1"/>
  <c r="D77" i="31" l="1" a="1"/>
  <c r="D77" i="31" s="1"/>
  <c r="J77" i="31" a="1"/>
  <c r="J77" i="31" s="1"/>
  <c r="E77" i="31" a="1"/>
  <c r="E77" i="31" s="1"/>
  <c r="K77" i="31" a="1"/>
  <c r="K77" i="31" s="1"/>
  <c r="B77" i="31" a="1"/>
  <c r="B77" i="31" s="1"/>
  <c r="H77" i="31" a="1"/>
  <c r="H77" i="31" s="1"/>
  <c r="F77" i="31" a="1"/>
  <c r="F77" i="31" s="1"/>
  <c r="I77" i="31" a="1"/>
  <c r="I77" i="31" s="1"/>
  <c r="L77" i="31" a="1"/>
  <c r="L77" i="31" s="1"/>
  <c r="C77" i="31" a="1"/>
  <c r="C77" i="31" s="1"/>
  <c r="G77" i="31" a="1"/>
  <c r="G77" i="31" s="1"/>
  <c r="A78" i="31"/>
  <c r="G78" i="31" l="1" a="1"/>
  <c r="G78" i="31" s="1"/>
  <c r="A79" i="31"/>
  <c r="B78" i="31" a="1"/>
  <c r="B78" i="31" s="1"/>
  <c r="H78" i="31" a="1"/>
  <c r="H78" i="31" s="1"/>
  <c r="C78" i="31" a="1"/>
  <c r="C78" i="31" s="1"/>
  <c r="D78" i="31" a="1"/>
  <c r="D78" i="31" s="1"/>
  <c r="E78" i="31" a="1"/>
  <c r="E78" i="31" s="1"/>
  <c r="I78" i="31" a="1"/>
  <c r="I78" i="31" s="1"/>
  <c r="J78" i="31" a="1"/>
  <c r="J78" i="31" s="1"/>
  <c r="F78" i="31" a="1"/>
  <c r="F78" i="31" s="1"/>
  <c r="K78" i="31" a="1"/>
  <c r="K78" i="31" s="1"/>
  <c r="L78" i="31" a="1"/>
  <c r="L78" i="31" s="1"/>
  <c r="E79" i="31" l="1" a="1"/>
  <c r="E79" i="31" s="1"/>
  <c r="K79" i="31" a="1"/>
  <c r="K79" i="31" s="1"/>
  <c r="F79" i="31" a="1"/>
  <c r="F79" i="31" s="1"/>
  <c r="L79" i="31" a="1"/>
  <c r="L79" i="31" s="1"/>
  <c r="C79" i="31" a="1"/>
  <c r="C79" i="31" s="1"/>
  <c r="I79" i="31" a="1"/>
  <c r="I79" i="31" s="1"/>
  <c r="B79" i="31" a="1"/>
  <c r="B79" i="31" s="1"/>
  <c r="A80" i="31"/>
  <c r="D79" i="31" a="1"/>
  <c r="D79" i="31" s="1"/>
  <c r="G79" i="31" a="1"/>
  <c r="G79" i="31" s="1"/>
  <c r="H79" i="31" a="1"/>
  <c r="H79" i="31" s="1"/>
  <c r="J79" i="31" a="1"/>
  <c r="J79" i="31" s="1"/>
  <c r="B80" i="31" l="1" a="1"/>
  <c r="B80" i="31" s="1"/>
  <c r="H80" i="31" a="1"/>
  <c r="H80" i="31" s="1"/>
  <c r="C80" i="31" a="1"/>
  <c r="C80" i="31" s="1"/>
  <c r="I80" i="31" a="1"/>
  <c r="I80" i="31" s="1"/>
  <c r="K80" i="31" a="1"/>
  <c r="K80" i="31" s="1"/>
  <c r="L80" i="31" a="1"/>
  <c r="L80" i="31" s="1"/>
  <c r="A81" i="31"/>
  <c r="E80" i="31" a="1"/>
  <c r="E80" i="31" s="1"/>
  <c r="F80" i="31" a="1"/>
  <c r="F80" i="31" s="1"/>
  <c r="G80" i="31" a="1"/>
  <c r="G80" i="31" s="1"/>
  <c r="D80" i="31" a="1"/>
  <c r="D80" i="31" s="1"/>
  <c r="J80" i="31" a="1"/>
  <c r="J80" i="31" s="1"/>
  <c r="F81" i="31" l="1" a="1"/>
  <c r="F81" i="31" s="1"/>
  <c r="L81" i="31" a="1"/>
  <c r="L81" i="31" s="1"/>
  <c r="G81" i="31" a="1"/>
  <c r="G81" i="31" s="1"/>
  <c r="A82" i="31"/>
  <c r="D81" i="31" a="1"/>
  <c r="D81" i="31" s="1"/>
  <c r="J81" i="31" a="1"/>
  <c r="J81" i="31" s="1"/>
  <c r="I81" i="31" a="1"/>
  <c r="I81" i="31" s="1"/>
  <c r="K81" i="31" a="1"/>
  <c r="K81" i="31" s="1"/>
  <c r="C81" i="31" a="1"/>
  <c r="C81" i="31" s="1"/>
  <c r="E81" i="31" a="1"/>
  <c r="E81" i="31" s="1"/>
  <c r="B81" i="31" a="1"/>
  <c r="B81" i="31" s="1"/>
  <c r="H81" i="31" a="1"/>
  <c r="H81" i="31" s="1"/>
  <c r="C82" i="31" l="1" a="1"/>
  <c r="C82" i="31" s="1"/>
  <c r="I82" i="31" a="1"/>
  <c r="I82" i="31" s="1"/>
  <c r="D82" i="31" a="1"/>
  <c r="D82" i="31" s="1"/>
  <c r="J82" i="31" a="1"/>
  <c r="J82" i="31" s="1"/>
  <c r="H82" i="31" a="1"/>
  <c r="H82" i="31" s="1"/>
  <c r="K82" i="31" a="1"/>
  <c r="K82" i="31" s="1"/>
  <c r="B82" i="31" a="1"/>
  <c r="B82" i="31" s="1"/>
  <c r="L82" i="31" a="1"/>
  <c r="L82" i="31" s="1"/>
  <c r="A83" i="31"/>
  <c r="E82" i="31" a="1"/>
  <c r="E82" i="31" s="1"/>
  <c r="F82" i="31" a="1"/>
  <c r="F82" i="31" s="1"/>
  <c r="G82" i="31" a="1"/>
  <c r="G82" i="31" s="1"/>
  <c r="G83" i="31" l="1" a="1"/>
  <c r="G83" i="31" s="1"/>
  <c r="A84" i="31"/>
  <c r="B83" i="31" a="1"/>
  <c r="B83" i="31" s="1"/>
  <c r="H83" i="31" a="1"/>
  <c r="H83" i="31" s="1"/>
  <c r="E83" i="31" a="1"/>
  <c r="E83" i="31" s="1"/>
  <c r="K83" i="31" a="1"/>
  <c r="K83" i="31" s="1"/>
  <c r="I83" i="31" a="1"/>
  <c r="I83" i="31" s="1"/>
  <c r="L83" i="31" a="1"/>
  <c r="L83" i="31" s="1"/>
  <c r="D83" i="31" a="1"/>
  <c r="D83" i="31" s="1"/>
  <c r="C83" i="31" a="1"/>
  <c r="C83" i="31" s="1"/>
  <c r="J83" i="31" a="1"/>
  <c r="J83" i="31" s="1"/>
  <c r="F83" i="31" a="1"/>
  <c r="F83" i="31" s="1"/>
  <c r="D84" i="31" l="1" a="1"/>
  <c r="D84" i="31" s="1"/>
  <c r="J84" i="31" a="1"/>
  <c r="J84" i="31" s="1"/>
  <c r="E84" i="31" a="1"/>
  <c r="E84" i="31" s="1"/>
  <c r="K84" i="31" a="1"/>
  <c r="K84" i="31" s="1"/>
  <c r="F84" i="31" a="1"/>
  <c r="F84" i="31" s="1"/>
  <c r="G84" i="31" a="1"/>
  <c r="G84" i="31" s="1"/>
  <c r="H84" i="31" a="1"/>
  <c r="H84" i="31" s="1"/>
  <c r="L84" i="31" a="1"/>
  <c r="L84" i="31" s="1"/>
  <c r="A85" i="31"/>
  <c r="B84" i="31" a="1"/>
  <c r="B84" i="31" s="1"/>
  <c r="C84" i="31" a="1"/>
  <c r="C84" i="31" s="1"/>
  <c r="I84" i="31" a="1"/>
  <c r="I84" i="31" s="1"/>
  <c r="B85" i="31" l="1" a="1"/>
  <c r="B85" i="31" s="1"/>
  <c r="H85" i="31" a="1"/>
  <c r="H85" i="31" s="1"/>
  <c r="C85" i="31" a="1"/>
  <c r="C85" i="31" s="1"/>
  <c r="I85" i="31" a="1"/>
  <c r="I85" i="31" s="1"/>
  <c r="F85" i="31" a="1"/>
  <c r="F85" i="31" s="1"/>
  <c r="L85" i="31" a="1"/>
  <c r="L85" i="31" s="1"/>
  <c r="D85" i="31" a="1"/>
  <c r="D85" i="31" s="1"/>
  <c r="E85" i="31" a="1"/>
  <c r="E85" i="31" s="1"/>
  <c r="G85" i="31" a="1"/>
  <c r="G85" i="31" s="1"/>
  <c r="J85" i="31" a="1"/>
  <c r="J85" i="31" s="1"/>
  <c r="K85" i="31" a="1"/>
  <c r="K85" i="31" s="1"/>
  <c r="A86" i="31"/>
  <c r="E86" i="31" l="1" a="1"/>
  <c r="E86" i="31" s="1"/>
  <c r="K86" i="31" a="1"/>
  <c r="K86" i="31" s="1"/>
  <c r="F86" i="31" a="1"/>
  <c r="F86" i="31" s="1"/>
  <c r="L86" i="31" a="1"/>
  <c r="L86" i="31" s="1"/>
  <c r="C86" i="31" a="1"/>
  <c r="C86" i="31" s="1"/>
  <c r="D86" i="31" a="1"/>
  <c r="D86" i="31" s="1"/>
  <c r="H86" i="31" a="1"/>
  <c r="H86" i="31" s="1"/>
  <c r="I86" i="31" a="1"/>
  <c r="I86" i="31" s="1"/>
  <c r="J86" i="31" a="1"/>
  <c r="J86" i="31" s="1"/>
  <c r="A87" i="31"/>
  <c r="G86" i="31" a="1"/>
  <c r="G86" i="31" s="1"/>
  <c r="B86" i="31" a="1"/>
  <c r="B86" i="31" s="1"/>
  <c r="C87" i="31" l="1" a="1"/>
  <c r="C87" i="31" s="1"/>
  <c r="I87" i="31" a="1"/>
  <c r="I87" i="31" s="1"/>
  <c r="D87" i="31" a="1"/>
  <c r="D87" i="31" s="1"/>
  <c r="J87" i="31" a="1"/>
  <c r="J87" i="31" s="1"/>
  <c r="G87" i="31" a="1"/>
  <c r="G87" i="31" s="1"/>
  <c r="A88" i="31"/>
  <c r="B87" i="31" a="1"/>
  <c r="B87" i="31" s="1"/>
  <c r="L87" i="31" a="1"/>
  <c r="L87" i="31" s="1"/>
  <c r="F87" i="31" a="1"/>
  <c r="F87" i="31" s="1"/>
  <c r="H87" i="31" a="1"/>
  <c r="H87" i="31" s="1"/>
  <c r="E87" i="31" a="1"/>
  <c r="E87" i="31" s="1"/>
  <c r="K87" i="31" a="1"/>
  <c r="K87" i="31" s="1"/>
  <c r="F88" i="31" l="1" a="1"/>
  <c r="F88" i="31" s="1"/>
  <c r="L88" i="31" a="1"/>
  <c r="L88" i="31" s="1"/>
  <c r="G88" i="31" a="1"/>
  <c r="G88" i="31" s="1"/>
  <c r="A89" i="31"/>
  <c r="K88" i="31" a="1"/>
  <c r="K88" i="31" s="1"/>
  <c r="B88" i="31" a="1"/>
  <c r="B88" i="31" s="1"/>
  <c r="C88" i="31" a="1"/>
  <c r="C88" i="31" s="1"/>
  <c r="E88" i="31" a="1"/>
  <c r="E88" i="31" s="1"/>
  <c r="H88" i="31" a="1"/>
  <c r="H88" i="31" s="1"/>
  <c r="D88" i="31" a="1"/>
  <c r="D88" i="31" s="1"/>
  <c r="I88" i="31" a="1"/>
  <c r="I88" i="31" s="1"/>
  <c r="J88" i="31" a="1"/>
  <c r="J88" i="31" s="1"/>
  <c r="D89" i="31" l="1" a="1"/>
  <c r="D89" i="31" s="1"/>
  <c r="J89" i="31" a="1"/>
  <c r="J89" i="31" s="1"/>
  <c r="E89" i="31" a="1"/>
  <c r="E89" i="31" s="1"/>
  <c r="K89" i="31" a="1"/>
  <c r="K89" i="31" s="1"/>
  <c r="B89" i="31" a="1"/>
  <c r="B89" i="31" s="1"/>
  <c r="H89" i="31" a="1"/>
  <c r="H89" i="31" s="1"/>
  <c r="L89" i="31" a="1"/>
  <c r="L89" i="31" s="1"/>
  <c r="G89" i="31" a="1"/>
  <c r="G89" i="31" s="1"/>
  <c r="F89" i="31" a="1"/>
  <c r="F89" i="31" s="1"/>
  <c r="C89" i="31" a="1"/>
  <c r="C89" i="31" s="1"/>
  <c r="I89" i="31" a="1"/>
  <c r="I89" i="31" s="1"/>
  <c r="A90" i="31"/>
  <c r="G90" i="31" l="1" a="1"/>
  <c r="G90" i="31" s="1"/>
  <c r="A91" i="31"/>
  <c r="B90" i="31" a="1"/>
  <c r="B90" i="31" s="1"/>
  <c r="H90" i="31" a="1"/>
  <c r="H90" i="31" s="1"/>
  <c r="I90" i="31" a="1"/>
  <c r="I90" i="31" s="1"/>
  <c r="J90" i="31" a="1"/>
  <c r="J90" i="31" s="1"/>
  <c r="K90" i="31" a="1"/>
  <c r="K90" i="31" s="1"/>
  <c r="C90" i="31" a="1"/>
  <c r="C90" i="31" s="1"/>
  <c r="D90" i="31" a="1"/>
  <c r="D90" i="31" s="1"/>
  <c r="E90" i="31" a="1"/>
  <c r="E90" i="31" s="1"/>
  <c r="F90" i="31" a="1"/>
  <c r="F90" i="31" s="1"/>
  <c r="L90" i="31" a="1"/>
  <c r="L90" i="31" s="1"/>
  <c r="E91" i="31" l="1" a="1"/>
  <c r="E91" i="31" s="1"/>
  <c r="K91" i="31" a="1"/>
  <c r="K91" i="31" s="1"/>
  <c r="F91" i="31" a="1"/>
  <c r="F91" i="31" s="1"/>
  <c r="L91" i="31" a="1"/>
  <c r="L91" i="31" s="1"/>
  <c r="C91" i="31" a="1"/>
  <c r="C91" i="31" s="1"/>
  <c r="I91" i="31" a="1"/>
  <c r="I91" i="31" s="1"/>
  <c r="G91" i="31" a="1"/>
  <c r="G91" i="31" s="1"/>
  <c r="H91" i="31" a="1"/>
  <c r="H91" i="31" s="1"/>
  <c r="J91" i="31" a="1"/>
  <c r="J91" i="31" s="1"/>
  <c r="B91" i="31" a="1"/>
  <c r="B91" i="31" s="1"/>
  <c r="A92" i="31"/>
  <c r="D91" i="31" a="1"/>
  <c r="D91" i="31" s="1"/>
  <c r="B92" i="31" l="1" a="1"/>
  <c r="B92" i="31" s="1"/>
  <c r="H92" i="31" a="1"/>
  <c r="H92" i="31" s="1"/>
  <c r="C92" i="31" a="1"/>
  <c r="C92" i="31" s="1"/>
  <c r="I92" i="31" a="1"/>
  <c r="I92" i="31" s="1"/>
  <c r="F92" i="31" a="1"/>
  <c r="F92" i="31" s="1"/>
  <c r="G92" i="31" a="1"/>
  <c r="G92" i="31" s="1"/>
  <c r="K92" i="31" a="1"/>
  <c r="K92" i="31" s="1"/>
  <c r="L92" i="31" a="1"/>
  <c r="L92" i="31" s="1"/>
  <c r="D92" i="31" a="1"/>
  <c r="D92" i="31" s="1"/>
  <c r="A93" i="31"/>
  <c r="E92" i="31" a="1"/>
  <c r="E92" i="31" s="1"/>
  <c r="J92" i="31" a="1"/>
  <c r="J92" i="31" s="1"/>
  <c r="F93" i="31" l="1" a="1"/>
  <c r="F93" i="31" s="1"/>
  <c r="L93" i="31" a="1"/>
  <c r="L93" i="31" s="1"/>
  <c r="G93" i="31" a="1"/>
  <c r="G93" i="31" s="1"/>
  <c r="A94" i="31"/>
  <c r="D93" i="31" a="1"/>
  <c r="D93" i="31" s="1"/>
  <c r="J93" i="31" a="1"/>
  <c r="J93" i="31" s="1"/>
  <c r="E93" i="31" a="1"/>
  <c r="E93" i="31" s="1"/>
  <c r="I93" i="31" a="1"/>
  <c r="I93" i="31" s="1"/>
  <c r="K93" i="31" a="1"/>
  <c r="K93" i="31" s="1"/>
  <c r="B93" i="31" a="1"/>
  <c r="B93" i="31" s="1"/>
  <c r="C93" i="31" a="1"/>
  <c r="C93" i="31" s="1"/>
  <c r="H93" i="31" a="1"/>
  <c r="H93" i="31" s="1"/>
  <c r="C94" i="31" l="1" a="1"/>
  <c r="C94" i="31" s="1"/>
  <c r="I94" i="31" a="1"/>
  <c r="I94" i="31" s="1"/>
  <c r="D94" i="31" a="1"/>
  <c r="D94" i="31" s="1"/>
  <c r="J94" i="31" a="1"/>
  <c r="J94" i="31" s="1"/>
  <c r="E94" i="31" a="1"/>
  <c r="E94" i="31" s="1"/>
  <c r="F94" i="31" a="1"/>
  <c r="F94" i="31" s="1"/>
  <c r="H94" i="31" a="1"/>
  <c r="H94" i="31" s="1"/>
  <c r="K94" i="31" a="1"/>
  <c r="K94" i="31" s="1"/>
  <c r="G94" i="31" a="1"/>
  <c r="G94" i="31" s="1"/>
  <c r="L94" i="31" a="1"/>
  <c r="L94" i="31" s="1"/>
  <c r="A95" i="31"/>
  <c r="B94" i="31" a="1"/>
  <c r="B94" i="31" s="1"/>
  <c r="G95" i="31" l="1" a="1"/>
  <c r="G95" i="31" s="1"/>
  <c r="A96" i="31"/>
  <c r="B95" i="31" a="1"/>
  <c r="B95" i="31" s="1"/>
  <c r="H95" i="31" a="1"/>
  <c r="H95" i="31" s="1"/>
  <c r="E95" i="31" a="1"/>
  <c r="E95" i="31" s="1"/>
  <c r="K95" i="31" a="1"/>
  <c r="K95" i="31" s="1"/>
  <c r="C95" i="31" a="1"/>
  <c r="C95" i="31" s="1"/>
  <c r="D95" i="31" a="1"/>
  <c r="D95" i="31" s="1"/>
  <c r="J95" i="31" a="1"/>
  <c r="J95" i="31" s="1"/>
  <c r="I95" i="31" a="1"/>
  <c r="I95" i="31" s="1"/>
  <c r="F95" i="31" a="1"/>
  <c r="F95" i="31" s="1"/>
  <c r="L95" i="31" a="1"/>
  <c r="L95" i="31" s="1"/>
  <c r="D96" i="31" l="1" a="1"/>
  <c r="D96" i="31" s="1"/>
  <c r="J96" i="31" a="1"/>
  <c r="J96" i="31" s="1"/>
  <c r="E96" i="31" a="1"/>
  <c r="E96" i="31" s="1"/>
  <c r="K96" i="31" a="1"/>
  <c r="K96" i="31" s="1"/>
  <c r="L96" i="31" a="1"/>
  <c r="L96" i="31" s="1"/>
  <c r="B96" i="31" a="1"/>
  <c r="B96" i="31" s="1"/>
  <c r="C96" i="31" a="1"/>
  <c r="C96" i="31" s="1"/>
  <c r="A97" i="31"/>
  <c r="F96" i="31" a="1"/>
  <c r="F96" i="31" s="1"/>
  <c r="G96" i="31" a="1"/>
  <c r="G96" i="31" s="1"/>
  <c r="H96" i="31" a="1"/>
  <c r="H96" i="31" s="1"/>
  <c r="I96" i="31" a="1"/>
  <c r="I96" i="31" s="1"/>
  <c r="B97" i="31" l="1" a="1"/>
  <c r="B97" i="31" s="1"/>
  <c r="H97" i="31" a="1"/>
  <c r="H97" i="31" s="1"/>
  <c r="C97" i="31" a="1"/>
  <c r="C97" i="31" s="1"/>
  <c r="I97" i="31" a="1"/>
  <c r="I97" i="31" s="1"/>
  <c r="F97" i="31" a="1"/>
  <c r="F97" i="31" s="1"/>
  <c r="L97" i="31" a="1"/>
  <c r="L97" i="31" s="1"/>
  <c r="J97" i="31" a="1"/>
  <c r="J97" i="31" s="1"/>
  <c r="K97" i="31" a="1"/>
  <c r="K97" i="31" s="1"/>
  <c r="D97" i="31" a="1"/>
  <c r="D97" i="31" s="1"/>
  <c r="G97" i="31" a="1"/>
  <c r="G97" i="31" s="1"/>
  <c r="E97" i="31" a="1"/>
  <c r="E97" i="3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<sst xmlns="http://schemas.openxmlformats.org/spreadsheetml/2006/main" count="14722" uniqueCount="345">
  <si>
    <t>24-HR PM2.5</t>
  </si>
  <si>
    <t>SOB FRM</t>
  </si>
  <si>
    <t>Count</t>
  </si>
  <si>
    <t>Mean</t>
  </si>
  <si>
    <t>SD</t>
  </si>
  <si>
    <t>Min</t>
  </si>
  <si>
    <t>Q1</t>
  </si>
  <si>
    <t>Median</t>
  </si>
  <si>
    <t>Q3</t>
  </si>
  <si>
    <t>Max</t>
  </si>
  <si>
    <t>Bottom</t>
  </si>
  <si>
    <t>2Q Box</t>
  </si>
  <si>
    <t>3Q Box</t>
  </si>
  <si>
    <t>Whisker-</t>
  </si>
  <si>
    <t>Whisker+</t>
  </si>
  <si>
    <t xml:space="preserve"> </t>
  </si>
  <si>
    <t>Date</t>
  </si>
  <si>
    <t>Wildfire Emissions</t>
  </si>
  <si>
    <t>Calendar Year</t>
  </si>
  <si>
    <t>Wildfire Acres</t>
  </si>
  <si>
    <t>Number of Fires</t>
  </si>
  <si>
    <t>Wildfire Tons PM2.5</t>
  </si>
  <si>
    <t>N/A</t>
  </si>
  <si>
    <t>Last 10 Years: 2013 ranked #4 for acres burned and fires started</t>
  </si>
  <si>
    <t>Last 5 Years; 2013 ranked #2 for acres burned and fires started</t>
  </si>
  <si>
    <t>Prescribed Burn Emissions</t>
  </si>
  <si>
    <t>Acres</t>
  </si>
  <si>
    <t>Tons PM2.5</t>
  </si>
  <si>
    <t>Temporal Distribution of Acres and PM2.5 by Source Type</t>
  </si>
  <si>
    <t>acres</t>
  </si>
  <si>
    <t>PM2.5</t>
  </si>
  <si>
    <t>Month</t>
  </si>
  <si>
    <t>Total Acres and PM2.5 by Source Type</t>
  </si>
  <si>
    <t>Total</t>
  </si>
  <si>
    <t>Prescribed</t>
  </si>
  <si>
    <t>WFU</t>
  </si>
  <si>
    <t>Wildfire</t>
  </si>
  <si>
    <t>Prescribed acres</t>
  </si>
  <si>
    <t>Prescribed PM2.5</t>
  </si>
  <si>
    <t>WFU acres</t>
  </si>
  <si>
    <t>WFU PM2.5</t>
  </si>
  <si>
    <t>Wildfire acres</t>
  </si>
  <si>
    <t>Wildfire PM2.5</t>
  </si>
  <si>
    <t>June</t>
  </si>
  <si>
    <t>July</t>
  </si>
  <si>
    <t>Year</t>
  </si>
  <si>
    <t>Acres burned</t>
  </si>
  <si>
    <t># Fires</t>
  </si>
  <si>
    <t>Avg.</t>
  </si>
  <si>
    <t>Aug</t>
  </si>
  <si>
    <t>Fire Name</t>
  </si>
  <si>
    <t>Estimated Acres</t>
  </si>
  <si>
    <t>Discovery Time</t>
  </si>
  <si>
    <t>Specific Cause</t>
  </si>
  <si>
    <t>Lightning</t>
  </si>
  <si>
    <t xml:space="preserve">  </t>
  </si>
  <si>
    <t>Acreage</t>
  </si>
  <si>
    <t xml:space="preserve">Initial </t>
  </si>
  <si>
    <t>Discovery Date</t>
  </si>
  <si>
    <t>Total Acres</t>
  </si>
  <si>
    <t>Growth (Acres)</t>
  </si>
  <si>
    <t>Estimated Total Acres</t>
  </si>
  <si>
    <t>6-year average</t>
  </si>
  <si>
    <t>Annual</t>
  </si>
  <si>
    <t>Precip</t>
  </si>
  <si>
    <t>T</t>
  </si>
  <si>
    <t>FAIRBANKS INTL AP</t>
  </si>
  <si>
    <t>FNSB</t>
  </si>
  <si>
    <t>Jan</t>
  </si>
  <si>
    <t>Feb</t>
  </si>
  <si>
    <t>Mar</t>
  </si>
  <si>
    <t>Apr</t>
  </si>
  <si>
    <t>May</t>
  </si>
  <si>
    <t>Jun</t>
  </si>
  <si>
    <t>Jul</t>
  </si>
  <si>
    <t>Sep</t>
  </si>
  <si>
    <t>Oct</t>
  </si>
  <si>
    <t>Nov</t>
  </si>
  <si>
    <t>Dec</t>
  </si>
  <si>
    <t xml:space="preserve">TANANA </t>
  </si>
  <si>
    <t>Tanana</t>
  </si>
  <si>
    <t>August</t>
  </si>
  <si>
    <r>
      <t>24-Hour PM</t>
    </r>
    <r>
      <rPr>
        <vertAlign val="subscript"/>
        <sz val="11"/>
        <color theme="1"/>
        <rFont val="Times New Roman"/>
        <family val="1"/>
      </rPr>
      <t>2.5</t>
    </r>
    <r>
      <rPr>
        <sz val="11"/>
        <color theme="1"/>
        <rFont val="Times New Roman"/>
        <family val="1"/>
      </rPr>
      <t xml:space="preserve"> </t>
    </r>
  </si>
  <si>
    <t>Concentrations (µg/m³)</t>
  </si>
  <si>
    <r>
      <t>Black Bolded Values</t>
    </r>
    <r>
      <rPr>
        <sz val="9"/>
        <color theme="1"/>
        <rFont val="Times New Roman"/>
        <family val="1"/>
      </rPr>
      <t xml:space="preserve"> indicate an </t>
    </r>
  </si>
  <si>
    <t>exceedance of the Annual NAAQS (12 µg/m³)</t>
  </si>
  <si>
    <r>
      <t>Red Bolded Values</t>
    </r>
    <r>
      <rPr>
        <sz val="10"/>
        <color rgb="FFFF0000"/>
        <rFont val="Times New Roman"/>
        <family val="1"/>
      </rPr>
      <t xml:space="preserve"> </t>
    </r>
    <r>
      <rPr>
        <sz val="9"/>
        <color theme="1"/>
        <rFont val="Times New Roman"/>
        <family val="1"/>
      </rPr>
      <t xml:space="preserve">indicate an </t>
    </r>
  </si>
  <si>
    <t>exceedance of the 24-hour NAAQS (35 µg/m³)</t>
  </si>
  <si>
    <t>September</t>
  </si>
  <si>
    <t>Prescribed Burn</t>
  </si>
  <si>
    <r>
      <t>Tons PM</t>
    </r>
    <r>
      <rPr>
        <vertAlign val="subscript"/>
        <sz val="12"/>
        <color theme="1"/>
        <rFont val="Times New Roman"/>
        <family val="1"/>
      </rPr>
      <t>2.5</t>
    </r>
  </si>
  <si>
    <r>
      <t xml:space="preserve">24-Hour </t>
    </r>
    <r>
      <rPr>
        <sz val="12"/>
        <color theme="1"/>
        <rFont val="Times New Roman"/>
        <family val="1"/>
      </rPr>
      <t>PM</t>
    </r>
    <r>
      <rPr>
        <vertAlign val="subscript"/>
        <sz val="12"/>
        <color theme="1"/>
        <rFont val="Times New Roman"/>
        <family val="1"/>
      </rPr>
      <t>2.5</t>
    </r>
  </si>
  <si>
    <t>Historical Annual Fire Data</t>
  </si>
  <si>
    <t>Wild land Fire</t>
  </si>
  <si>
    <t>% of Total Emissions</t>
  </si>
  <si>
    <t>Full</t>
  </si>
  <si>
    <t>Modified</t>
  </si>
  <si>
    <t>Limited</t>
  </si>
  <si>
    <t>Totals</t>
  </si>
  <si>
    <t>Zone</t>
  </si>
  <si>
    <t>Fires</t>
  </si>
  <si>
    <t>Galena</t>
  </si>
  <si>
    <t>Military</t>
  </si>
  <si>
    <t>Upper Yukon</t>
  </si>
  <si>
    <t>Landowner Agency</t>
  </si>
  <si>
    <t>Bureau of Indian Affairs</t>
  </si>
  <si>
    <t>Bureau of Land Management</t>
  </si>
  <si>
    <t>Department of Defense</t>
  </si>
  <si>
    <t>Native Claims Act Land</t>
  </si>
  <si>
    <t>National Park Service</t>
  </si>
  <si>
    <t>Private</t>
  </si>
  <si>
    <t>State of Alaska</t>
  </si>
  <si>
    <t>US Forest Service</t>
  </si>
  <si>
    <t>US Fish and Wildlife Service</t>
  </si>
  <si>
    <t>FRM</t>
  </si>
  <si>
    <t>%</t>
  </si>
  <si>
    <t>Avg</t>
  </si>
  <si>
    <t>SOB</t>
  </si>
  <si>
    <t>95th</t>
  </si>
  <si>
    <t>Site</t>
  </si>
  <si>
    <t>NCORE</t>
  </si>
  <si>
    <t>NA</t>
  </si>
  <si>
    <t>NPF</t>
  </si>
  <si>
    <t/>
  </si>
  <si>
    <t>2019 Monthly Fire Data</t>
  </si>
  <si>
    <t>HURST BAM</t>
  </si>
  <si>
    <t>HURST FRM</t>
  </si>
  <si>
    <t>A-St BAM</t>
  </si>
  <si>
    <t>Hess Creek</t>
  </si>
  <si>
    <t>Victoria Mtn</t>
  </si>
  <si>
    <t>Little Crazy Mtn</t>
  </si>
  <si>
    <t>Grouse Creek</t>
  </si>
  <si>
    <t>Garnet Creek</t>
  </si>
  <si>
    <t>Shovel Creek</t>
  </si>
  <si>
    <t>Nugget Creek</t>
  </si>
  <si>
    <t>Beaver</t>
  </si>
  <si>
    <t>Hadweenzic River</t>
  </si>
  <si>
    <t>Chandalar River</t>
  </si>
  <si>
    <t>Tractor Trail 2</t>
  </si>
  <si>
    <t>Frozen Calf</t>
  </si>
  <si>
    <t>Tettjajik Creek</t>
  </si>
  <si>
    <t>Black River</t>
  </si>
  <si>
    <t>Grayling Creek</t>
  </si>
  <si>
    <t>Dry Creek</t>
  </si>
  <si>
    <t>Dry Creek 2</t>
  </si>
  <si>
    <t>Rainbow 2</t>
  </si>
  <si>
    <t>Oregon Lakes</t>
  </si>
  <si>
    <t>Boundary River</t>
  </si>
  <si>
    <t>McArthur Creek</t>
  </si>
  <si>
    <t>Snowshoe Creek</t>
  </si>
  <si>
    <t>Lloyd Mtn</t>
  </si>
  <si>
    <t>Wilderness</t>
  </si>
  <si>
    <t>Foraker</t>
  </si>
  <si>
    <t>Bergman Creek</t>
  </si>
  <si>
    <t>Little Mud River</t>
  </si>
  <si>
    <t>Sunshine Mtn</t>
  </si>
  <si>
    <t>Old Grouch Top</t>
  </si>
  <si>
    <t>Louis Lake</t>
  </si>
  <si>
    <t>North River</t>
  </si>
  <si>
    <t>Perry Creek</t>
  </si>
  <si>
    <t>Page Mtn</t>
  </si>
  <si>
    <t>Human</t>
  </si>
  <si>
    <t>A-Street BAM</t>
  </si>
  <si>
    <t>Hurst FRM</t>
  </si>
  <si>
    <t>April</t>
  </si>
  <si>
    <t>4/30</t>
  </si>
  <si>
    <t>A-Street FRM</t>
  </si>
  <si>
    <t>total</t>
  </si>
  <si>
    <t>Ft Yukon</t>
  </si>
  <si>
    <t xml:space="preserve">FT YUKON </t>
  </si>
  <si>
    <t xml:space="preserve">SOB FRM </t>
  </si>
  <si>
    <t>A-St FRM</t>
  </si>
  <si>
    <t>Table 1. 2019 Wildland Fire Season FNSB PM2.5 Exceedance Concentrations, µg/m³</t>
  </si>
  <si>
    <t># RD</t>
  </si>
  <si>
    <t>Action Code</t>
  </si>
  <si>
    <t>State Code</t>
  </si>
  <si>
    <t>County Code</t>
  </si>
  <si>
    <t>Site ID</t>
  </si>
  <si>
    <t>Parameter</t>
  </si>
  <si>
    <t>POC</t>
  </si>
  <si>
    <t>Sample Duration</t>
  </si>
  <si>
    <t>Unit</t>
  </si>
  <si>
    <t>Method</t>
  </si>
  <si>
    <t>Start Time</t>
  </si>
  <si>
    <t>Sample Value</t>
  </si>
  <si>
    <t>Null Data Code</t>
  </si>
  <si>
    <t>Sampling Frequency</t>
  </si>
  <si>
    <t>Monitor Protocol (MP) ID</t>
  </si>
  <si>
    <t>Qualifier - 1</t>
  </si>
  <si>
    <t>Qualifier - 2</t>
  </si>
  <si>
    <t>Qualifier - 3</t>
  </si>
  <si>
    <t>Qualifier - 4</t>
  </si>
  <si>
    <t>Qualifier - 5</t>
  </si>
  <si>
    <t>Qualifier - 6</t>
  </si>
  <si>
    <t>Qualifier - 7</t>
  </si>
  <si>
    <t>Qualifier - 8</t>
  </si>
  <si>
    <t>Qualifier - 9</t>
  </si>
  <si>
    <t>Qualifier - 10</t>
  </si>
  <si>
    <t>Alternate Method Detectable Limit</t>
  </si>
  <si>
    <t>Uncertainty</t>
  </si>
  <si>
    <t># RC</t>
  </si>
  <si>
    <t>Period</t>
  </si>
  <si>
    <t>Number of Samples</t>
  </si>
  <si>
    <t>Composite Type</t>
  </si>
  <si>
    <t>RD</t>
  </si>
  <si>
    <t>I</t>
  </si>
  <si>
    <t>RT</t>
  </si>
  <si>
    <t>AF</t>
  </si>
  <si>
    <t>AG</t>
  </si>
  <si>
    <t>FB</t>
  </si>
  <si>
    <t>AJ</t>
  </si>
  <si>
    <t>*AF - Flagged data</t>
  </si>
  <si>
    <t>*AF</t>
  </si>
  <si>
    <t xml:space="preserve">NCORE FRM </t>
  </si>
  <si>
    <t>Anch/Mat-su</t>
  </si>
  <si>
    <t>Copper River</t>
  </si>
  <si>
    <t>Delta</t>
  </si>
  <si>
    <t>Fairbanks</t>
  </si>
  <si>
    <t>Kenai/Kodiak</t>
  </si>
  <si>
    <t>Southwest</t>
  </si>
  <si>
    <t>Tok</t>
  </si>
  <si>
    <t>Chugach N.F.</t>
  </si>
  <si>
    <t>Tongass N.F.</t>
  </si>
  <si>
    <t>Percentile Calculations - PM2.5 FRM 88101</t>
  </si>
  <si>
    <t>AQS Data Summary by Site, POC, Year, Date</t>
  </si>
  <si>
    <t>AQS Summary by SITE, Year, Date</t>
  </si>
  <si>
    <t>POC1</t>
  </si>
  <si>
    <t>POC2</t>
  </si>
  <si>
    <t>POC3</t>
  </si>
  <si>
    <t>POC4</t>
  </si>
  <si>
    <t>Ranked Values</t>
  </si>
  <si>
    <t>Percentiles</t>
  </si>
  <si>
    <t>AQ</t>
  </si>
  <si>
    <t>AR</t>
  </si>
  <si>
    <t>BJ</t>
  </si>
  <si>
    <t>AL</t>
  </si>
  <si>
    <t>AV</t>
  </si>
  <si>
    <t>AI</t>
  </si>
  <si>
    <t>AN</t>
  </si>
  <si>
    <r>
      <t> </t>
    </r>
    <r>
      <rPr>
        <sz val="12"/>
        <color theme="1"/>
        <rFont val="Times New Roman"/>
        <family val="1"/>
      </rPr>
      <t>496,602</t>
    </r>
  </si>
  <si>
    <r>
      <t>653,145</t>
    </r>
    <r>
      <rPr>
        <sz val="12"/>
        <color rgb="FF000000"/>
        <rFont val="Times New Roman"/>
        <family val="1"/>
      </rPr>
      <t> </t>
    </r>
  </si>
  <si>
    <r>
      <t>411,212</t>
    </r>
    <r>
      <rPr>
        <sz val="12"/>
        <color rgb="FF000000"/>
        <rFont val="Times New Roman"/>
        <family val="1"/>
      </rPr>
      <t> </t>
    </r>
  </si>
  <si>
    <r>
      <t>2,620,056</t>
    </r>
    <r>
      <rPr>
        <sz val="12"/>
        <color rgb="FF000000"/>
        <rFont val="Times New Roman"/>
        <family val="1"/>
      </rPr>
      <t> </t>
    </r>
  </si>
  <si>
    <r>
      <t>238,878</t>
    </r>
    <r>
      <rPr>
        <sz val="12"/>
        <color rgb="FF000000"/>
        <rFont val="Times New Roman"/>
        <family val="1"/>
      </rPr>
      <t> </t>
    </r>
  </si>
  <si>
    <r>
      <t> </t>
    </r>
    <r>
      <rPr>
        <sz val="12"/>
        <color theme="1"/>
        <rFont val="Times New Roman"/>
        <family val="1"/>
      </rPr>
      <t>110,890</t>
    </r>
  </si>
  <si>
    <r>
      <t> </t>
    </r>
    <r>
      <rPr>
        <sz val="12"/>
        <color theme="1"/>
        <rFont val="Times New Roman"/>
        <family val="1"/>
      </rPr>
      <t>59,231</t>
    </r>
  </si>
  <si>
    <r>
      <t>24,109</t>
    </r>
    <r>
      <rPr>
        <sz val="12"/>
        <color rgb="FF000000"/>
        <rFont val="Times New Roman"/>
        <family val="1"/>
      </rPr>
      <t> </t>
    </r>
  </si>
  <si>
    <r>
      <t>30,355</t>
    </r>
    <r>
      <rPr>
        <sz val="12"/>
        <color rgb="FF000000"/>
        <rFont val="Times New Roman"/>
        <family val="1"/>
      </rPr>
      <t> </t>
    </r>
  </si>
  <si>
    <r>
      <t>30,569</t>
    </r>
    <r>
      <rPr>
        <sz val="12"/>
        <color rgb="FF000000"/>
        <rFont val="Times New Roman"/>
        <family val="1"/>
      </rPr>
      <t> </t>
    </r>
  </si>
  <si>
    <r>
      <t>67,701</t>
    </r>
    <r>
      <rPr>
        <sz val="12"/>
        <color rgb="FF000000"/>
        <rFont val="Times New Roman"/>
        <family val="1"/>
      </rPr>
      <t> </t>
    </r>
  </si>
  <si>
    <r>
      <t> </t>
    </r>
    <r>
      <rPr>
        <sz val="12"/>
        <color theme="1"/>
        <rFont val="Times New Roman"/>
        <family val="1"/>
      </rPr>
      <t>128</t>
    </r>
  </si>
  <si>
    <r>
      <t> </t>
    </r>
    <r>
      <rPr>
        <sz val="12"/>
        <color theme="1"/>
        <rFont val="Times New Roman"/>
        <family val="1"/>
      </rPr>
      <t>1,920</t>
    </r>
  </si>
  <si>
    <r>
      <t> </t>
    </r>
    <r>
      <rPr>
        <sz val="12"/>
        <color theme="1"/>
        <rFont val="Times New Roman"/>
        <family val="1"/>
      </rPr>
      <t>244</t>
    </r>
  </si>
  <si>
    <r>
      <t> </t>
    </r>
    <r>
      <rPr>
        <sz val="12"/>
        <color theme="1"/>
        <rFont val="Times New Roman"/>
        <family val="1"/>
      </rPr>
      <t>71</t>
    </r>
  </si>
  <si>
    <r>
      <t> </t>
    </r>
    <r>
      <rPr>
        <sz val="12"/>
        <color theme="1"/>
        <rFont val="Times New Roman"/>
        <family val="1"/>
      </rPr>
      <t>0.02%</t>
    </r>
  </si>
  <si>
    <r>
      <t>0.00%</t>
    </r>
    <r>
      <rPr>
        <sz val="12"/>
        <color rgb="FF000000"/>
        <rFont val="Times New Roman"/>
        <family val="1"/>
      </rPr>
      <t> </t>
    </r>
  </si>
  <si>
    <r>
      <t> </t>
    </r>
    <r>
      <rPr>
        <sz val="12"/>
        <color theme="1"/>
        <rFont val="Times New Roman"/>
        <family val="1"/>
      </rPr>
      <t>0.00%</t>
    </r>
  </si>
  <si>
    <t>2013-2018</t>
  </si>
  <si>
    <t>2,620,056 </t>
  </si>
  <si>
    <t>2007-2012</t>
  </si>
  <si>
    <t>Borough</t>
  </si>
  <si>
    <t>Figure 7. Landowner fire activity for 2019</t>
  </si>
  <si>
    <t>Figure 5. July 11, 2019 Alaska lightning strike map</t>
  </si>
  <si>
    <t>BLM Alaska Fire Service Protection Fires and Acres Burned by Zone Management Option</t>
  </si>
  <si>
    <t xml:space="preserve">Critical </t>
  </si>
  <si>
    <t>State of Alaska Fires and Acres Burned by Zone Management Option</t>
  </si>
  <si>
    <t>USDA Forest Service Fires and Acres Burned by Zone Management Option</t>
  </si>
  <si>
    <t>NCORE FRM</t>
  </si>
  <si>
    <t>NCORE BAM</t>
  </si>
  <si>
    <t>Hurst BAM</t>
  </si>
  <si>
    <r>
      <t>NCORE FRM 1</t>
    </r>
    <r>
      <rPr>
        <sz val="11"/>
        <color theme="1"/>
        <rFont val="Calibri"/>
        <family val="2"/>
      </rPr>
      <t>°</t>
    </r>
  </si>
  <si>
    <r>
      <t>NCORE FRM 2</t>
    </r>
    <r>
      <rPr>
        <sz val="11"/>
        <color theme="1"/>
        <rFont val="Calibri"/>
        <family val="2"/>
      </rPr>
      <t>°</t>
    </r>
  </si>
  <si>
    <t>NCORE FRM 2</t>
  </si>
  <si>
    <t>Table 2. FRM/BAM PM2.5 concentrations in µg/m³ at FNSB NCORE, SOB, A-Street and Hurst sites</t>
  </si>
  <si>
    <t>Cimate, Precip Norms (inches)</t>
  </si>
  <si>
    <t>Climate, Max Temp Norms ( C)</t>
  </si>
  <si>
    <t>Table 3. Daily max tempreature and precipitation, Ft Yukon, AK</t>
  </si>
  <si>
    <t>**</t>
  </si>
  <si>
    <t>Temp C</t>
  </si>
  <si>
    <t>21.6 C</t>
  </si>
  <si>
    <t>22.9 C</t>
  </si>
  <si>
    <t>19.1 C</t>
  </si>
  <si>
    <t>Norms</t>
  </si>
  <si>
    <t xml:space="preserve">23.1 C </t>
  </si>
  <si>
    <t xml:space="preserve">24.7 C </t>
  </si>
  <si>
    <t xml:space="preserve">17.1 C </t>
  </si>
  <si>
    <t>Avg/Total</t>
  </si>
  <si>
    <t>1.5 C</t>
  </si>
  <si>
    <t>2.0 C</t>
  </si>
  <si>
    <r>
      <rPr>
        <b/>
        <sz val="11"/>
        <color rgb="FFFF0000"/>
        <rFont val="Times New Roman"/>
        <family val="1"/>
      </rPr>
      <t xml:space="preserve">Above </t>
    </r>
    <r>
      <rPr>
        <b/>
        <sz val="11"/>
        <color theme="1"/>
        <rFont val="Times New Roman"/>
        <family val="1"/>
      </rPr>
      <t xml:space="preserve"> </t>
    </r>
    <r>
      <rPr>
        <b/>
        <sz val="11"/>
        <color rgb="FF00B050"/>
        <rFont val="Times New Roman"/>
        <family val="1"/>
      </rPr>
      <t>Below</t>
    </r>
    <r>
      <rPr>
        <b/>
        <sz val="11"/>
        <color theme="1"/>
        <rFont val="Times New Roman"/>
        <family val="1"/>
      </rPr>
      <t xml:space="preserve"> </t>
    </r>
    <r>
      <rPr>
        <sz val="11"/>
        <color theme="1"/>
        <rFont val="Times New Roman"/>
        <family val="1"/>
      </rPr>
      <t>Avg</t>
    </r>
  </si>
  <si>
    <t>1.8 C</t>
  </si>
  <si>
    <t>Parameter #</t>
  </si>
  <si>
    <t>Site #</t>
  </si>
  <si>
    <t>BAM</t>
  </si>
  <si>
    <t>Partisol</t>
  </si>
  <si>
    <t>Partisol 2025i</t>
  </si>
  <si>
    <t>Partisol 2015i</t>
  </si>
  <si>
    <t>Partisol 2000i</t>
  </si>
  <si>
    <t>Instrument</t>
  </si>
  <si>
    <t>A Street BAM</t>
  </si>
  <si>
    <t>A Street FRM</t>
  </si>
  <si>
    <t>Hurst</t>
  </si>
  <si>
    <t>Ncore BAM</t>
  </si>
  <si>
    <t>Ncore FRM</t>
  </si>
  <si>
    <t>Station Name</t>
  </si>
  <si>
    <t>FORMATTED CELL</t>
  </si>
  <si>
    <t>Value/Null</t>
  </si>
  <si>
    <t># 4745 records were written</t>
  </si>
  <si>
    <t># STATE CODE</t>
  </si>
  <si>
    <t>COUNTY CODE</t>
  </si>
  <si>
    <t>COUNTY NAME</t>
  </si>
  <si>
    <t>SITE ID</t>
  </si>
  <si>
    <t>PARAMETER CODE</t>
  </si>
  <si>
    <t>COLLECTION DATE</t>
  </si>
  <si>
    <t>FORMATTED DATE</t>
  </si>
  <si>
    <t>DURATION CODE</t>
  </si>
  <si>
    <t>DURATION DESC</t>
  </si>
  <si>
    <t>UNIT CODE</t>
  </si>
  <si>
    <t>UNIT DESC</t>
  </si>
  <si>
    <t>EDT ID</t>
  </si>
  <si>
    <t>ARITHMETIC MEAN</t>
  </si>
  <si>
    <t>NUM DAILY OBS</t>
  </si>
  <si>
    <t>PCT DAILY OBS</t>
  </si>
  <si>
    <t>MAX HOUR</t>
  </si>
  <si>
    <t>MAX VALUE</t>
  </si>
  <si>
    <t>RANKING NUMBER</t>
  </si>
  <si>
    <t>DAILY CRITERIA IND</t>
  </si>
  <si>
    <t xml:space="preserve">Fairbanks North Star </t>
  </si>
  <si>
    <t>X</t>
  </si>
  <si>
    <t>24-HR BLK AVG</t>
  </si>
  <si>
    <t>Micrograms/cubic meter (LC)</t>
  </si>
  <si>
    <t>Y</t>
  </si>
  <si>
    <t>NCORE FRM 1°</t>
  </si>
  <si>
    <t>NCORE FRM 2°</t>
  </si>
  <si>
    <t>Table 5. Alaska Fire Services  Fires and Acres Burned by Zone and Management Option for 2019</t>
  </si>
  <si>
    <t>Table 6. Data from 2019 Alaska Wild land fire Emissions Inventory</t>
  </si>
  <si>
    <t>Table 7. Multi Year Average Fire Information</t>
  </si>
  <si>
    <t xml:space="preserve">Table 8. Fairbanks NCORE (FRM/BAM), Hurst Rd (FRM/BAM), A-Street (FRM/BAM) and Fairbanks State Office Building (FRM) 24-Hour PM2.5 concentrations 2019. Bold red fonts indicates a 24-hour average concentration above the 24-hour NAAQS of 35 µg/m³ and the bold black fonts indicate a 24-hour average concentration above the annual NAAQS of 12 µg/m³.  </t>
  </si>
  <si>
    <t>Table 9. Low Fire Year 95th%</t>
  </si>
  <si>
    <t>Table 11. Rapid growth of fires in the interior of Alaska</t>
  </si>
  <si>
    <t>Figure 10. Wild land fires that impacted FNSB in the summer of 2019. http://afsmaps.blm.gov/imf_firehistory/imf.jsp?site=firehistory</t>
  </si>
  <si>
    <t>May- June</t>
  </si>
  <si>
    <t>26 May</t>
  </si>
  <si>
    <t>31 May</t>
  </si>
  <si>
    <t>May-June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</si>
</sst>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/d;@"/>
    <numFmt numFmtId="166" formatCode="0.000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vertAlign val="subscript"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sz val="12"/>
      <color rgb="FFFF0000"/>
      <name val="Times New Roman"/>
      <family val="1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8"/>
      <color theme="1"/>
      <name val="Times New Roman"/>
      <family val="1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b/>
      <sz val="8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EEEEEE"/>
      <name val="Calibri"/>
      <family val="2"/>
      <scheme val="minor"/>
    </font>
    <font>
      <b/>
      <sz val="11"/>
      <color rgb="FFFF0000"/>
      <name val="Times New Roman"/>
      <family val="1"/>
    </font>
    <font>
      <b/>
      <sz val="11"/>
      <color rgb="FF00B050"/>
      <name val="Times New Roman"/>
      <family val="1"/>
    </font>
    <font>
      <b/>
      <sz val="11"/>
      <color rgb="FF00B050"/>
      <name val="Calibri"/>
      <family val="2"/>
      <scheme val="minor"/>
    </font>
    <font>
      <sz val="11"/>
      <color theme="1"/>
      <name val="Calibri"/>
      <family val="2"/>
    </font>
    <font>
      <sz val="8"/>
      <color rgb="FF808080"/>
      <name val="Times New Roman"/>
      <family val="1"/>
    </font>
    <font>
      <b/>
      <sz val="8"/>
      <color rgb="FFFF0000"/>
      <name val="Times New Roman"/>
      <family val="1"/>
    </font>
    <font>
      <sz val="9"/>
      <color theme="1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vertAlign val="subscript"/>
      <sz val="12"/>
      <color theme="1"/>
      <name val="Times New Roman"/>
      <family val="1"/>
    </font>
    <font>
      <b/>
      <sz val="7"/>
      <color theme="1"/>
      <name val="Times New Roman"/>
      <family val="1"/>
    </font>
    <font>
      <sz val="7"/>
      <color theme="1"/>
      <name val="Times New Roman"/>
      <family val="1"/>
    </font>
    <font>
      <b/>
      <sz val="7"/>
      <color rgb="FFFF0000"/>
      <name val="Times New Roman"/>
      <family val="1"/>
    </font>
    <font>
      <sz val="7"/>
      <color rgb="FF808080"/>
      <name val="Times New Roman"/>
      <family val="1"/>
    </font>
    <font>
      <b/>
      <sz val="9"/>
      <color theme="1"/>
      <name val="Times New Roman"/>
      <family val="1"/>
    </font>
    <font>
      <b/>
      <sz val="11"/>
      <color rgb="FF000000"/>
      <name val="Calibri"/>
      <family val="2"/>
    </font>
    <font>
      <sz val="7"/>
      <name val="Times New Roman"/>
      <family val="1"/>
    </font>
    <font>
      <b/>
      <sz val="8"/>
      <name val="Times New Roman"/>
      <family val="1"/>
    </font>
    <font>
      <sz val="10"/>
      <name val="Calibri"/>
      <family val="2"/>
      <scheme val="minor"/>
    </font>
    <font>
      <sz val="8"/>
      <color theme="2" tint="-0.249977111117893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sz val="12"/>
      <color rgb="FF000000"/>
      <name val="Times New Roman"/>
      <family val="1"/>
    </font>
    <font>
      <sz val="10"/>
      <color theme="1"/>
      <name val="Calibri"/>
      <family val="2"/>
      <scheme val="minor"/>
    </font>
    <font>
      <b/>
      <sz val="8"/>
      <color theme="0" tint="-0.249977111117893"/>
      <name val="Times New Roman"/>
      <family val="1"/>
    </font>
    <font>
      <sz val="8"/>
      <color theme="0" tint="-0.249977111117893"/>
      <name val="Times New Roman"/>
      <family val="1"/>
    </font>
    <font>
      <sz val="8"/>
      <name val="Times New Roman"/>
      <family val="1"/>
    </font>
    <font>
      <sz val="6"/>
      <color theme="1"/>
      <name val="Times New Roman"/>
      <family val="1"/>
    </font>
    <font>
      <b/>
      <sz val="5"/>
      <color theme="1"/>
      <name val="Times New Roman"/>
      <family val="1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2D69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4D758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ck">
        <color rgb="FF000000"/>
      </bottom>
      <diagonal/>
    </border>
    <border>
      <left/>
      <right/>
      <top style="medium">
        <color indexed="64"/>
      </top>
      <bottom style="thick">
        <color rgb="FF000000"/>
      </bottom>
      <diagonal/>
    </border>
    <border>
      <left/>
      <right style="medium">
        <color indexed="64"/>
      </right>
      <top style="medium">
        <color indexed="64"/>
      </top>
      <bottom style="thick">
        <color rgb="FF000000"/>
      </bottom>
      <diagonal/>
    </border>
    <border>
      <left style="medium">
        <color indexed="64"/>
      </left>
      <right/>
      <top style="thick">
        <color rgb="FF000000"/>
      </top>
      <bottom/>
      <diagonal/>
    </border>
    <border>
      <left/>
      <right style="medium">
        <color indexed="64"/>
      </right>
      <top style="thick">
        <color rgb="FF000000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dashed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ashed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501">
    <xf numFmtId="0" fontId="0" fillId="0" borderId="0" xfId="0"/>
    <xf numFmtId="20" fontId="0" fillId="0" borderId="0" xfId="0" applyNumberFormat="1"/>
    <xf numFmtId="16" fontId="0" fillId="0" borderId="0" xfId="0" applyNumberFormat="1"/>
    <xf numFmtId="164" fontId="0" fillId="0" borderId="0" xfId="0" applyNumberFormat="1"/>
    <xf numFmtId="164" fontId="18" fillId="0" borderId="0" xfId="0" applyNumberFormat="1" applyFont="1"/>
    <xf numFmtId="164" fontId="19" fillId="0" borderId="0" xfId="0" applyNumberFormat="1" applyFon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14" fillId="0" borderId="0" xfId="0" applyFont="1"/>
    <xf numFmtId="0" fontId="20" fillId="0" borderId="0" xfId="0" applyFont="1"/>
    <xf numFmtId="0" fontId="0" fillId="0" borderId="10" xfId="0" applyBorder="1"/>
    <xf numFmtId="0" fontId="0" fillId="0" borderId="0" xfId="0" applyBorder="1"/>
    <xf numFmtId="0" fontId="0" fillId="0" borderId="0" xfId="0" applyFill="1"/>
    <xf numFmtId="164" fontId="0" fillId="0" borderId="0" xfId="0" applyNumberFormat="1" applyFill="1"/>
    <xf numFmtId="164" fontId="18" fillId="0" borderId="0" xfId="0" applyNumberFormat="1" applyFont="1" applyFill="1"/>
    <xf numFmtId="164" fontId="19" fillId="0" borderId="0" xfId="0" applyNumberFormat="1" applyFont="1" applyFill="1"/>
    <xf numFmtId="0" fontId="0" fillId="34" borderId="10" xfId="0" applyFill="1" applyBorder="1" applyAlignment="1">
      <alignment horizontal="center" wrapText="1"/>
    </xf>
    <xf numFmtId="0" fontId="23" fillId="0" borderId="18" xfId="0" applyFont="1" applyBorder="1" applyAlignment="1">
      <alignment horizontal="center" vertical="center" wrapText="1"/>
    </xf>
    <xf numFmtId="0" fontId="0" fillId="0" borderId="0" xfId="0" applyFill="1" applyBorder="1"/>
    <xf numFmtId="0" fontId="14" fillId="0" borderId="0" xfId="0" applyFont="1" applyFill="1" applyBorder="1"/>
    <xf numFmtId="164" fontId="19" fillId="0" borderId="0" xfId="0" applyNumberFormat="1" applyFont="1" applyFill="1" applyBorder="1"/>
    <xf numFmtId="164" fontId="0" fillId="0" borderId="0" xfId="0" applyNumberFormat="1" applyFill="1" applyBorder="1"/>
    <xf numFmtId="0" fontId="0" fillId="0" borderId="23" xfId="0" applyBorder="1" applyAlignment="1">
      <alignment horizontal="center" wrapText="1"/>
    </xf>
    <xf numFmtId="0" fontId="0" fillId="0" borderId="23" xfId="0" applyBorder="1"/>
    <xf numFmtId="3" fontId="0" fillId="0" borderId="23" xfId="0" applyNumberFormat="1" applyBorder="1" applyAlignment="1">
      <alignment horizontal="center" wrapText="1"/>
    </xf>
    <xf numFmtId="3" fontId="0" fillId="0" borderId="23" xfId="0" applyNumberFormat="1" applyBorder="1"/>
    <xf numFmtId="3" fontId="0" fillId="0" borderId="0" xfId="0" applyNumberFormat="1" applyBorder="1"/>
    <xf numFmtId="3" fontId="0" fillId="0" borderId="23" xfId="0" applyNumberFormat="1" applyBorder="1" applyAlignment="1">
      <alignment horizontal="center"/>
    </xf>
    <xf numFmtId="0" fontId="26" fillId="0" borderId="0" xfId="0" applyFont="1" applyAlignment="1">
      <alignment horizontal="centerContinuous"/>
    </xf>
    <xf numFmtId="0" fontId="0" fillId="0" borderId="24" xfId="0" applyBorder="1"/>
    <xf numFmtId="0" fontId="0" fillId="0" borderId="2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5" xfId="0" applyBorder="1"/>
    <xf numFmtId="0" fontId="0" fillId="0" borderId="0" xfId="0" quotePrefix="1" applyBorder="1"/>
    <xf numFmtId="1" fontId="0" fillId="0" borderId="0" xfId="0" applyNumberFormat="1" applyAlignment="1">
      <alignment horizontal="right"/>
    </xf>
    <xf numFmtId="1" fontId="27" fillId="0" borderId="0" xfId="0" applyNumberFormat="1" applyFont="1" applyAlignment="1">
      <alignment horizontal="right"/>
    </xf>
    <xf numFmtId="0" fontId="0" fillId="0" borderId="26" xfId="0" applyBorder="1"/>
    <xf numFmtId="0" fontId="0" fillId="0" borderId="26" xfId="0" quotePrefix="1" applyBorder="1"/>
    <xf numFmtId="3" fontId="0" fillId="0" borderId="0" xfId="0" applyNumberFormat="1"/>
    <xf numFmtId="0" fontId="23" fillId="0" borderId="17" xfId="0" applyFont="1" applyBorder="1" applyAlignment="1">
      <alignment horizontal="center" vertical="center" wrapText="1"/>
    </xf>
    <xf numFmtId="0" fontId="23" fillId="0" borderId="23" xfId="0" applyFont="1" applyBorder="1"/>
    <xf numFmtId="3" fontId="23" fillId="0" borderId="23" xfId="0" applyNumberFormat="1" applyFont="1" applyBorder="1"/>
    <xf numFmtId="0" fontId="30" fillId="0" borderId="0" xfId="0" applyFont="1"/>
    <xf numFmtId="3" fontId="30" fillId="0" borderId="0" xfId="0" applyNumberFormat="1" applyFont="1"/>
    <xf numFmtId="0" fontId="24" fillId="0" borderId="23" xfId="0" applyFont="1" applyBorder="1"/>
    <xf numFmtId="0" fontId="26" fillId="0" borderId="0" xfId="0" applyFont="1" applyFill="1" applyBorder="1"/>
    <xf numFmtId="14" fontId="0" fillId="0" borderId="0" xfId="0" applyNumberFormat="1" applyFill="1" applyBorder="1"/>
    <xf numFmtId="0" fontId="27" fillId="0" borderId="0" xfId="0" applyFont="1" applyFill="1" applyBorder="1"/>
    <xf numFmtId="0" fontId="26" fillId="0" borderId="0" xfId="0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Alignment="1">
      <alignment horizontal="right"/>
    </xf>
    <xf numFmtId="0" fontId="27" fillId="0" borderId="10" xfId="0" applyFont="1" applyFill="1" applyBorder="1"/>
    <xf numFmtId="0" fontId="0" fillId="0" borderId="10" xfId="0" applyFill="1" applyBorder="1"/>
    <xf numFmtId="0" fontId="0" fillId="0" borderId="12" xfId="0" applyFill="1" applyBorder="1"/>
    <xf numFmtId="0" fontId="21" fillId="0" borderId="0" xfId="0" applyFont="1"/>
    <xf numFmtId="0" fontId="33" fillId="0" borderId="0" xfId="0" applyFont="1"/>
    <xf numFmtId="0" fontId="0" fillId="0" borderId="0" xfId="0" applyAlignment="1">
      <alignment horizontal="center" vertical="center" wrapText="1"/>
    </xf>
    <xf numFmtId="0" fontId="24" fillId="35" borderId="18" xfId="0" applyFont="1" applyFill="1" applyBorder="1" applyAlignment="1">
      <alignment horizontal="center" vertical="center" wrapText="1"/>
    </xf>
    <xf numFmtId="3" fontId="23" fillId="0" borderId="18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 wrapText="1"/>
    </xf>
    <xf numFmtId="0" fontId="24" fillId="35" borderId="32" xfId="0" applyFont="1" applyFill="1" applyBorder="1" applyAlignment="1">
      <alignment horizontal="center" vertical="center" wrapText="1"/>
    </xf>
    <xf numFmtId="0" fontId="24" fillId="35" borderId="19" xfId="0" applyFont="1" applyFill="1" applyBorder="1" applyAlignment="1">
      <alignment horizontal="center" vertical="center" wrapText="1"/>
    </xf>
    <xf numFmtId="2" fontId="23" fillId="0" borderId="32" xfId="0" applyNumberFormat="1" applyFont="1" applyFill="1" applyBorder="1" applyAlignment="1">
      <alignment horizontal="center" vertical="center" wrapText="1"/>
    </xf>
    <xf numFmtId="2" fontId="23" fillId="0" borderId="30" xfId="0" applyNumberFormat="1" applyFont="1" applyBorder="1" applyAlignment="1">
      <alignment horizontal="center" vertical="center" wrapText="1"/>
    </xf>
    <xf numFmtId="2" fontId="23" fillId="0" borderId="32" xfId="0" applyNumberFormat="1" applyFont="1" applyBorder="1" applyAlignment="1">
      <alignment horizontal="center" vertical="center" wrapText="1"/>
    </xf>
    <xf numFmtId="2" fontId="0" fillId="0" borderId="0" xfId="0" applyNumberFormat="1"/>
    <xf numFmtId="2" fontId="28" fillId="0" borderId="34" xfId="0" applyNumberFormat="1" applyFont="1" applyBorder="1" applyAlignment="1">
      <alignment horizontal="center" vertical="center" wrapText="1"/>
    </xf>
    <xf numFmtId="2" fontId="23" fillId="0" borderId="34" xfId="0" applyNumberFormat="1" applyFont="1" applyBorder="1" applyAlignment="1">
      <alignment horizontal="center" vertical="center" wrapText="1"/>
    </xf>
    <xf numFmtId="2" fontId="23" fillId="0" borderId="23" xfId="0" applyNumberFormat="1" applyFont="1" applyBorder="1" applyAlignment="1">
      <alignment horizontal="center" vertical="center" wrapText="1"/>
    </xf>
    <xf numFmtId="0" fontId="37" fillId="37" borderId="0" xfId="0" applyFont="1" applyFill="1" applyAlignment="1">
      <alignment vertical="center" wrapText="1"/>
    </xf>
    <xf numFmtId="2" fontId="36" fillId="0" borderId="23" xfId="0" applyNumberFormat="1" applyFont="1" applyBorder="1" applyAlignment="1">
      <alignment horizontal="center" vertical="center"/>
    </xf>
    <xf numFmtId="2" fontId="23" fillId="0" borderId="33" xfId="0" applyNumberFormat="1" applyFont="1" applyBorder="1" applyAlignment="1">
      <alignment horizontal="center" vertical="center" wrapText="1"/>
    </xf>
    <xf numFmtId="2" fontId="25" fillId="0" borderId="38" xfId="0" applyNumberFormat="1" applyFont="1" applyFill="1" applyBorder="1" applyAlignment="1">
      <alignment horizontal="center" vertical="center" wrapText="1"/>
    </xf>
    <xf numFmtId="2" fontId="25" fillId="0" borderId="39" xfId="0" applyNumberFormat="1" applyFont="1" applyBorder="1" applyAlignment="1">
      <alignment horizontal="center" vertical="center" wrapText="1"/>
    </xf>
    <xf numFmtId="2" fontId="25" fillId="0" borderId="40" xfId="0" applyNumberFormat="1" applyFont="1" applyBorder="1" applyAlignment="1">
      <alignment horizontal="center" vertical="center" wrapText="1"/>
    </xf>
    <xf numFmtId="2" fontId="25" fillId="0" borderId="23" xfId="0" applyNumberFormat="1" applyFont="1" applyBorder="1" applyAlignment="1">
      <alignment horizontal="center" vertical="center" wrapText="1"/>
    </xf>
    <xf numFmtId="2" fontId="25" fillId="0" borderId="38" xfId="0" applyNumberFormat="1" applyFont="1" applyBorder="1" applyAlignment="1">
      <alignment horizontal="center" vertical="center" wrapText="1"/>
    </xf>
    <xf numFmtId="2" fontId="25" fillId="0" borderId="37" xfId="0" applyNumberFormat="1" applyFont="1" applyBorder="1" applyAlignment="1">
      <alignment horizontal="center" vertical="center" wrapText="1"/>
    </xf>
    <xf numFmtId="2" fontId="25" fillId="0" borderId="32" xfId="0" applyNumberFormat="1" applyFont="1" applyFill="1" applyBorder="1" applyAlignment="1">
      <alignment horizontal="center" vertical="center" wrapText="1"/>
    </xf>
    <xf numFmtId="2" fontId="25" fillId="0" borderId="30" xfId="0" applyNumberFormat="1" applyFont="1" applyBorder="1" applyAlignment="1">
      <alignment horizontal="center" vertical="center" wrapText="1"/>
    </xf>
    <xf numFmtId="2" fontId="25" fillId="0" borderId="34" xfId="0" applyNumberFormat="1" applyFont="1" applyBorder="1" applyAlignment="1">
      <alignment horizontal="center" vertical="center" wrapText="1"/>
    </xf>
    <xf numFmtId="2" fontId="25" fillId="0" borderId="32" xfId="0" applyNumberFormat="1" applyFont="1" applyBorder="1" applyAlignment="1">
      <alignment horizontal="center" vertical="center" wrapText="1"/>
    </xf>
    <xf numFmtId="2" fontId="25" fillId="0" borderId="33" xfId="0" applyNumberFormat="1" applyFont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center" vertical="center" wrapText="1"/>
    </xf>
    <xf numFmtId="0" fontId="29" fillId="36" borderId="32" xfId="0" applyFont="1" applyFill="1" applyBorder="1" applyAlignment="1">
      <alignment horizontal="center" vertical="center" wrapText="1"/>
    </xf>
    <xf numFmtId="0" fontId="29" fillId="36" borderId="16" xfId="0" applyFont="1" applyFill="1" applyBorder="1" applyAlignment="1">
      <alignment horizontal="center" vertical="center" wrapText="1"/>
    </xf>
    <xf numFmtId="0" fontId="24" fillId="36" borderId="17" xfId="0" applyFont="1" applyFill="1" applyBorder="1" applyAlignment="1">
      <alignment horizontal="center" vertical="center" wrapText="1"/>
    </xf>
    <xf numFmtId="0" fontId="24" fillId="36" borderId="18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center" vertical="center" wrapText="1"/>
    </xf>
    <xf numFmtId="0" fontId="29" fillId="36" borderId="20" xfId="0" applyFont="1" applyFill="1" applyBorder="1" applyAlignment="1">
      <alignment horizontal="center" vertical="center" wrapText="1"/>
    </xf>
    <xf numFmtId="2" fontId="28" fillId="36" borderId="21" xfId="0" applyNumberFormat="1" applyFont="1" applyFill="1" applyBorder="1" applyAlignment="1">
      <alignment horizontal="center" vertical="center" wrapText="1"/>
    </xf>
    <xf numFmtId="0" fontId="24" fillId="36" borderId="21" xfId="0" applyFont="1" applyFill="1" applyBorder="1" applyAlignment="1">
      <alignment horizontal="center" vertical="center" wrapText="1"/>
    </xf>
    <xf numFmtId="2" fontId="23" fillId="36" borderId="21" xfId="0" applyNumberFormat="1" applyFont="1" applyFill="1" applyBorder="1" applyAlignment="1">
      <alignment horizontal="center" vertical="center" wrapText="1"/>
    </xf>
    <xf numFmtId="2" fontId="28" fillId="36" borderId="23" xfId="0" applyNumberFormat="1" applyFont="1" applyFill="1" applyBorder="1" applyAlignment="1">
      <alignment horizontal="center" vertical="center" wrapText="1"/>
    </xf>
    <xf numFmtId="0" fontId="36" fillId="36" borderId="21" xfId="0" applyFont="1" applyFill="1" applyBorder="1" applyAlignment="1">
      <alignment horizontal="center" vertical="center"/>
    </xf>
    <xf numFmtId="10" fontId="0" fillId="0" borderId="0" xfId="0" applyNumberFormat="1"/>
    <xf numFmtId="0" fontId="34" fillId="0" borderId="41" xfId="0" applyFont="1" applyBorder="1" applyAlignment="1">
      <alignment horizontal="center" vertical="center" wrapText="1"/>
    </xf>
    <xf numFmtId="0" fontId="34" fillId="0" borderId="43" xfId="0" applyFont="1" applyBorder="1" applyAlignment="1">
      <alignment horizontal="center" vertical="center" wrapText="1"/>
    </xf>
    <xf numFmtId="0" fontId="36" fillId="38" borderId="48" xfId="0" applyFont="1" applyFill="1" applyBorder="1" applyAlignment="1">
      <alignment horizontal="center" vertical="center" textRotation="90" wrapText="1"/>
    </xf>
    <xf numFmtId="0" fontId="35" fillId="38" borderId="48" xfId="0" applyFont="1" applyFill="1" applyBorder="1" applyAlignment="1">
      <alignment horizontal="center" vertical="center" wrapText="1"/>
    </xf>
    <xf numFmtId="0" fontId="31" fillId="39" borderId="51" xfId="0" applyFont="1" applyFill="1" applyBorder="1" applyAlignment="1">
      <alignment horizontal="center" vertical="center" wrapText="1"/>
    </xf>
    <xf numFmtId="0" fontId="42" fillId="0" borderId="51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35" fillId="38" borderId="51" xfId="0" applyFont="1" applyFill="1" applyBorder="1" applyAlignment="1">
      <alignment horizontal="center" vertical="center" wrapText="1"/>
    </xf>
    <xf numFmtId="0" fontId="43" fillId="0" borderId="51" xfId="0" applyFont="1" applyBorder="1" applyAlignment="1">
      <alignment horizontal="center" vertical="center" wrapText="1"/>
    </xf>
    <xf numFmtId="0" fontId="23" fillId="0" borderId="36" xfId="0" applyFont="1" applyBorder="1" applyAlignment="1">
      <alignment vertical="center" wrapText="1"/>
    </xf>
    <xf numFmtId="0" fontId="23" fillId="0" borderId="55" xfId="0" applyFont="1" applyBorder="1" applyAlignment="1">
      <alignment horizontal="center" vertical="center" wrapText="1"/>
    </xf>
    <xf numFmtId="3" fontId="23" fillId="0" borderId="55" xfId="0" applyNumberFormat="1" applyFont="1" applyBorder="1" applyAlignment="1">
      <alignment horizontal="center" vertical="center" wrapText="1"/>
    </xf>
    <xf numFmtId="0" fontId="48" fillId="38" borderId="48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31" fillId="38" borderId="48" xfId="0" applyFont="1" applyFill="1" applyBorder="1" applyAlignment="1">
      <alignment horizontal="center" vertical="center" wrapText="1"/>
    </xf>
    <xf numFmtId="0" fontId="31" fillId="0" borderId="51" xfId="0" applyFont="1" applyBorder="1" applyAlignment="1">
      <alignment horizontal="center" vertical="center" wrapText="1"/>
    </xf>
    <xf numFmtId="0" fontId="31" fillId="38" borderId="51" xfId="0" applyFont="1" applyFill="1" applyBorder="1" applyAlignment="1">
      <alignment horizontal="center" vertical="center" wrapText="1"/>
    </xf>
    <xf numFmtId="0" fontId="48" fillId="38" borderId="1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 indent="2"/>
    </xf>
    <xf numFmtId="0" fontId="0" fillId="0" borderId="0" xfId="0" applyBorder="1" applyAlignment="1">
      <alignment horizontal="center" wrapText="1"/>
    </xf>
    <xf numFmtId="0" fontId="0" fillId="0" borderId="0" xfId="0" applyBorder="1" applyAlignment="1"/>
    <xf numFmtId="0" fontId="23" fillId="0" borderId="37" xfId="0" applyFont="1" applyBorder="1" applyAlignment="1">
      <alignment vertical="center" wrapText="1"/>
    </xf>
    <xf numFmtId="10" fontId="23" fillId="0" borderId="57" xfId="0" applyNumberFormat="1" applyFont="1" applyBorder="1" applyAlignment="1">
      <alignment horizontal="center" vertical="center" wrapText="1"/>
    </xf>
    <xf numFmtId="0" fontId="23" fillId="38" borderId="37" xfId="0" applyFont="1" applyFill="1" applyBorder="1" applyAlignment="1">
      <alignment vertical="center" wrapText="1"/>
    </xf>
    <xf numFmtId="0" fontId="23" fillId="38" borderId="57" xfId="0" applyFont="1" applyFill="1" applyBorder="1" applyAlignment="1">
      <alignment horizontal="center" vertical="center" wrapText="1"/>
    </xf>
    <xf numFmtId="3" fontId="23" fillId="0" borderId="57" xfId="0" applyNumberFormat="1" applyFont="1" applyBorder="1" applyAlignment="1">
      <alignment horizontal="center" vertical="center" wrapText="1"/>
    </xf>
    <xf numFmtId="0" fontId="54" fillId="0" borderId="56" xfId="0" applyFont="1" applyBorder="1" applyAlignment="1">
      <alignment horizontal="center" vertical="center" wrapText="1"/>
    </xf>
    <xf numFmtId="0" fontId="54" fillId="0" borderId="10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2" fontId="0" fillId="0" borderId="0" xfId="0" applyNumberFormat="1" applyFill="1" applyAlignment="1">
      <alignment horizontal="center"/>
    </xf>
    <xf numFmtId="0" fontId="35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vertical="center" textRotation="90" wrapText="1"/>
    </xf>
    <xf numFmtId="0" fontId="24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 wrapText="1"/>
    </xf>
    <xf numFmtId="0" fontId="35" fillId="38" borderId="23" xfId="0" applyFont="1" applyFill="1" applyBorder="1" applyAlignment="1">
      <alignment horizontal="center" vertical="center" wrapText="1"/>
    </xf>
    <xf numFmtId="0" fontId="36" fillId="38" borderId="23" xfId="0" applyFont="1" applyFill="1" applyBorder="1" applyAlignment="1">
      <alignment horizontal="center" vertical="center" textRotation="90" wrapText="1"/>
    </xf>
    <xf numFmtId="0" fontId="35" fillId="38" borderId="35" xfId="0" applyFont="1" applyFill="1" applyBorder="1" applyAlignment="1">
      <alignment horizontal="center" vertical="center" wrapText="1"/>
    </xf>
    <xf numFmtId="0" fontId="18" fillId="0" borderId="0" xfId="0" applyFont="1"/>
    <xf numFmtId="0" fontId="19" fillId="0" borderId="0" xfId="0" applyFont="1"/>
    <xf numFmtId="0" fontId="0" fillId="0" borderId="0" xfId="0" applyFont="1"/>
    <xf numFmtId="164" fontId="0" fillId="0" borderId="0" xfId="0" applyNumberFormat="1" applyFont="1" applyFill="1"/>
    <xf numFmtId="0" fontId="0" fillId="0" borderId="0" xfId="0" applyFont="1" applyFill="1"/>
    <xf numFmtId="0" fontId="16" fillId="34" borderId="10" xfId="0" applyFont="1" applyFill="1" applyBorder="1" applyAlignment="1">
      <alignment horizontal="center" wrapText="1"/>
    </xf>
    <xf numFmtId="0" fontId="0" fillId="36" borderId="10" xfId="0" applyFill="1" applyBorder="1" applyAlignment="1">
      <alignment horizontal="center" wrapText="1"/>
    </xf>
    <xf numFmtId="0" fontId="0" fillId="0" borderId="10" xfId="0" applyFont="1" applyBorder="1" applyAlignment="1">
      <alignment horizontal="center"/>
    </xf>
    <xf numFmtId="3" fontId="0" fillId="0" borderId="10" xfId="0" applyNumberFormat="1" applyFill="1" applyBorder="1" applyAlignment="1">
      <alignment horizontal="right" vertical="center" wrapText="1"/>
    </xf>
    <xf numFmtId="3" fontId="0" fillId="0" borderId="12" xfId="0" applyNumberFormat="1" applyFill="1" applyBorder="1" applyAlignment="1">
      <alignment horizontal="right" vertical="center" wrapText="1"/>
    </xf>
    <xf numFmtId="3" fontId="0" fillId="0" borderId="10" xfId="0" applyNumberFormat="1" applyBorder="1" applyAlignment="1">
      <alignment horizontal="right" vertical="center" wrapText="1"/>
    </xf>
    <xf numFmtId="0" fontId="0" fillId="0" borderId="12" xfId="0" applyFont="1" applyFill="1" applyBorder="1"/>
    <xf numFmtId="3" fontId="0" fillId="0" borderId="12" xfId="0" applyNumberFormat="1" applyFill="1" applyBorder="1" applyAlignment="1">
      <alignment horizontal="right"/>
    </xf>
    <xf numFmtId="3" fontId="56" fillId="0" borderId="12" xfId="0" applyNumberFormat="1" applyFont="1" applyFill="1" applyBorder="1" applyAlignment="1">
      <alignment horizontal="right" vertical="center" wrapText="1"/>
    </xf>
    <xf numFmtId="0" fontId="0" fillId="0" borderId="12" xfId="0" applyFont="1" applyBorder="1" applyAlignment="1">
      <alignment horizontal="center"/>
    </xf>
    <xf numFmtId="49" fontId="56" fillId="0" borderId="60" xfId="0" applyNumberFormat="1" applyFont="1" applyFill="1" applyBorder="1" applyAlignment="1">
      <alignment horizontal="center"/>
    </xf>
    <xf numFmtId="165" fontId="0" fillId="0" borderId="60" xfId="0" applyNumberFormat="1" applyFill="1" applyBorder="1" applyAlignment="1">
      <alignment horizontal="center"/>
    </xf>
    <xf numFmtId="0" fontId="0" fillId="0" borderId="58" xfId="0" applyFill="1" applyBorder="1"/>
    <xf numFmtId="165" fontId="0" fillId="0" borderId="56" xfId="0" applyNumberFormat="1" applyFill="1" applyBorder="1" applyAlignment="1">
      <alignment horizontal="center"/>
    </xf>
    <xf numFmtId="3" fontId="0" fillId="0" borderId="12" xfId="0" applyNumberFormat="1" applyFon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0" fillId="0" borderId="10" xfId="0" applyNumberFormat="1" applyFill="1" applyBorder="1" applyAlignment="1">
      <alignment horizontal="right"/>
    </xf>
    <xf numFmtId="165" fontId="0" fillId="0" borderId="10" xfId="0" applyNumberFormat="1" applyFont="1" applyFill="1" applyBorder="1" applyAlignment="1">
      <alignment horizontal="center"/>
    </xf>
    <xf numFmtId="3" fontId="56" fillId="0" borderId="12" xfId="0" applyNumberFormat="1" applyFont="1" applyFill="1" applyBorder="1" applyAlignment="1">
      <alignment horizontal="center" vertical="center" wrapText="1"/>
    </xf>
    <xf numFmtId="0" fontId="32" fillId="36" borderId="56" xfId="0" applyFont="1" applyFill="1" applyBorder="1" applyAlignment="1">
      <alignment horizontal="center"/>
    </xf>
    <xf numFmtId="0" fontId="32" fillId="36" borderId="59" xfId="0" applyFont="1" applyFill="1" applyBorder="1" applyAlignment="1">
      <alignment horizontal="center"/>
    </xf>
    <xf numFmtId="0" fontId="16" fillId="36" borderId="28" xfId="0" applyFont="1" applyFill="1" applyBorder="1" applyAlignment="1">
      <alignment horizontal="center"/>
    </xf>
    <xf numFmtId="15" fontId="16" fillId="36" borderId="28" xfId="0" applyNumberFormat="1" applyFont="1" applyFill="1" applyBorder="1" applyAlignment="1">
      <alignment horizontal="center"/>
    </xf>
    <xf numFmtId="0" fontId="27" fillId="36" borderId="28" xfId="0" applyFont="1" applyFill="1" applyBorder="1"/>
    <xf numFmtId="3" fontId="26" fillId="36" borderId="28" xfId="0" applyNumberFormat="1" applyFont="1" applyFill="1" applyBorder="1"/>
    <xf numFmtId="3" fontId="27" fillId="36" borderId="28" xfId="0" applyNumberFormat="1" applyFont="1" applyFill="1" applyBorder="1" applyAlignment="1">
      <alignment horizontal="center" vertical="center" wrapText="1"/>
    </xf>
    <xf numFmtId="0" fontId="0" fillId="36" borderId="28" xfId="0" applyFont="1" applyFill="1" applyBorder="1"/>
    <xf numFmtId="3" fontId="0" fillId="36" borderId="28" xfId="0" applyNumberFormat="1" applyFill="1" applyBorder="1" applyAlignment="1">
      <alignment horizontal="right" vertical="center" wrapText="1"/>
    </xf>
    <xf numFmtId="0" fontId="0" fillId="36" borderId="13" xfId="0" applyFill="1" applyBorder="1"/>
    <xf numFmtId="165" fontId="16" fillId="36" borderId="71" xfId="0" applyNumberFormat="1" applyFont="1" applyFill="1" applyBorder="1" applyAlignment="1">
      <alignment horizontal="center"/>
    </xf>
    <xf numFmtId="0" fontId="16" fillId="36" borderId="13" xfId="0" applyFont="1" applyFill="1" applyBorder="1" applyAlignment="1">
      <alignment horizontal="center"/>
    </xf>
    <xf numFmtId="15" fontId="16" fillId="36" borderId="13" xfId="0" applyNumberFormat="1" applyFont="1" applyFill="1" applyBorder="1" applyAlignment="1">
      <alignment horizontal="center"/>
    </xf>
    <xf numFmtId="3" fontId="0" fillId="36" borderId="13" xfId="0" applyNumberFormat="1" applyFill="1" applyBorder="1" applyAlignment="1">
      <alignment horizontal="center" vertical="center" wrapText="1"/>
    </xf>
    <xf numFmtId="0" fontId="0" fillId="36" borderId="10" xfId="0" applyFont="1" applyFill="1" applyBorder="1"/>
    <xf numFmtId="0" fontId="16" fillId="36" borderId="10" xfId="0" applyFont="1" applyFill="1" applyBorder="1"/>
    <xf numFmtId="3" fontId="16" fillId="36" borderId="10" xfId="0" applyNumberFormat="1" applyFont="1" applyFill="1" applyBorder="1" applyAlignment="1">
      <alignment horizontal="center"/>
    </xf>
    <xf numFmtId="0" fontId="0" fillId="36" borderId="10" xfId="0" applyFill="1" applyBorder="1"/>
    <xf numFmtId="0" fontId="16" fillId="0" borderId="0" xfId="0" applyFont="1" applyAlignment="1">
      <alignment horizontal="left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6" fillId="0" borderId="0" xfId="0" applyNumberFormat="1" applyFont="1" applyAlignment="1">
      <alignment horizontal="center"/>
    </xf>
    <xf numFmtId="2" fontId="34" fillId="35" borderId="36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wrapText="1"/>
    </xf>
    <xf numFmtId="0" fontId="35" fillId="0" borderId="51" xfId="0" applyFont="1" applyFill="1" applyBorder="1" applyAlignment="1">
      <alignment horizontal="center" vertical="center" wrapText="1"/>
    </xf>
    <xf numFmtId="0" fontId="43" fillId="0" borderId="51" xfId="0" applyFont="1" applyFill="1" applyBorder="1" applyAlignment="1">
      <alignment horizontal="center" vertical="center" wrapText="1"/>
    </xf>
    <xf numFmtId="0" fontId="31" fillId="0" borderId="51" xfId="0" applyFont="1" applyFill="1" applyBorder="1" applyAlignment="1">
      <alignment horizontal="center" vertical="center" wrapText="1"/>
    </xf>
    <xf numFmtId="0" fontId="35" fillId="39" borderId="51" xfId="0" applyFont="1" applyFill="1" applyBorder="1" applyAlignment="1">
      <alignment horizontal="center" vertical="center" wrapText="1"/>
    </xf>
    <xf numFmtId="0" fontId="31" fillId="33" borderId="51" xfId="0" applyFont="1" applyFill="1" applyBorder="1" applyAlignment="1">
      <alignment horizontal="center" vertical="center" wrapText="1"/>
    </xf>
    <xf numFmtId="0" fontId="35" fillId="33" borderId="51" xfId="0" applyFont="1" applyFill="1" applyBorder="1" applyAlignment="1">
      <alignment horizontal="center" vertical="center" wrapText="1"/>
    </xf>
    <xf numFmtId="14" fontId="0" fillId="0" borderId="0" xfId="0" applyNumberFormat="1"/>
    <xf numFmtId="0" fontId="0" fillId="33" borderId="0" xfId="0" applyFill="1"/>
    <xf numFmtId="0" fontId="54" fillId="41" borderId="10" xfId="0" applyFont="1" applyFill="1" applyBorder="1" applyAlignment="1">
      <alignment horizontal="center" vertical="center" wrapText="1"/>
    </xf>
    <xf numFmtId="0" fontId="36" fillId="38" borderId="44" xfId="0" applyFont="1" applyFill="1" applyBorder="1" applyAlignment="1">
      <alignment horizontal="center" textRotation="90" wrapText="1"/>
    </xf>
    <xf numFmtId="0" fontId="36" fillId="38" borderId="47" xfId="0" applyFont="1" applyFill="1" applyBorder="1" applyAlignment="1">
      <alignment horizontal="center" textRotation="90" wrapText="1"/>
    </xf>
    <xf numFmtId="2" fontId="35" fillId="0" borderId="42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10" fontId="23" fillId="0" borderId="62" xfId="0" applyNumberFormat="1" applyFont="1" applyBorder="1" applyAlignment="1">
      <alignment horizontal="center" vertical="center" wrapText="1"/>
    </xf>
    <xf numFmtId="10" fontId="23" fillId="0" borderId="63" xfId="0" applyNumberFormat="1" applyFont="1" applyBorder="1" applyAlignment="1">
      <alignment horizontal="center" vertical="center" wrapText="1"/>
    </xf>
    <xf numFmtId="0" fontId="41" fillId="0" borderId="0" xfId="0" applyFont="1" applyFill="1" applyBorder="1"/>
    <xf numFmtId="0" fontId="41" fillId="0" borderId="35" xfId="0" applyFont="1" applyFill="1" applyBorder="1"/>
    <xf numFmtId="0" fontId="41" fillId="0" borderId="65" xfId="0" applyFont="1" applyFill="1" applyBorder="1"/>
    <xf numFmtId="0" fontId="41" fillId="0" borderId="63" xfId="0" applyFont="1" applyFill="1" applyBorder="1"/>
    <xf numFmtId="0" fontId="41" fillId="0" borderId="37" xfId="0" applyFont="1" applyFill="1" applyBorder="1"/>
    <xf numFmtId="0" fontId="41" fillId="0" borderId="57" xfId="0" applyFont="1" applyFill="1" applyBorder="1"/>
    <xf numFmtId="0" fontId="41" fillId="0" borderId="36" xfId="0" applyFont="1" applyFill="1" applyBorder="1"/>
    <xf numFmtId="1" fontId="41" fillId="0" borderId="27" xfId="0" applyNumberFormat="1" applyFont="1" applyFill="1" applyBorder="1"/>
    <xf numFmtId="1" fontId="41" fillId="0" borderId="55" xfId="0" applyNumberFormat="1" applyFont="1" applyFill="1" applyBorder="1"/>
    <xf numFmtId="16" fontId="41" fillId="0" borderId="35" xfId="0" applyNumberFormat="1" applyFont="1" applyFill="1" applyBorder="1"/>
    <xf numFmtId="16" fontId="41" fillId="0" borderId="37" xfId="0" applyNumberFormat="1" applyFont="1" applyFill="1" applyBorder="1"/>
    <xf numFmtId="16" fontId="41" fillId="0" borderId="36" xfId="0" applyNumberFormat="1" applyFont="1" applyFill="1" applyBorder="1"/>
    <xf numFmtId="0" fontId="41" fillId="0" borderId="27" xfId="0" applyFont="1" applyFill="1" applyBorder="1"/>
    <xf numFmtId="0" fontId="41" fillId="0" borderId="55" xfId="0" applyFont="1" applyFill="1" applyBorder="1"/>
    <xf numFmtId="16" fontId="41" fillId="0" borderId="0" xfId="0" applyNumberFormat="1" applyFont="1" applyFill="1" applyBorder="1"/>
    <xf numFmtId="1" fontId="41" fillId="0" borderId="0" xfId="0" applyNumberFormat="1" applyFont="1" applyFill="1" applyBorder="1"/>
    <xf numFmtId="9" fontId="41" fillId="0" borderId="35" xfId="42" applyFont="1" applyFill="1" applyBorder="1"/>
    <xf numFmtId="9" fontId="41" fillId="0" borderId="36" xfId="42" applyFont="1" applyFill="1" applyBorder="1"/>
    <xf numFmtId="9" fontId="41" fillId="0" borderId="0" xfId="42" applyFont="1" applyFill="1" applyBorder="1"/>
    <xf numFmtId="0" fontId="53" fillId="0" borderId="35" xfId="0" applyFont="1" applyFill="1" applyBorder="1" applyAlignment="1">
      <alignment horizontal="center"/>
    </xf>
    <xf numFmtId="0" fontId="53" fillId="0" borderId="23" xfId="0" applyFont="1" applyFill="1" applyBorder="1" applyAlignment="1">
      <alignment horizontal="center"/>
    </xf>
    <xf numFmtId="0" fontId="53" fillId="0" borderId="22" xfId="0" applyFont="1" applyFill="1" applyBorder="1" applyAlignment="1">
      <alignment horizontal="center"/>
    </xf>
    <xf numFmtId="0" fontId="53" fillId="0" borderId="58" xfId="0" applyFont="1" applyFill="1" applyBorder="1" applyAlignment="1">
      <alignment vertical="center"/>
    </xf>
    <xf numFmtId="0" fontId="53" fillId="0" borderId="12" xfId="0" applyFont="1" applyFill="1" applyBorder="1" applyAlignment="1">
      <alignment horizontal="center"/>
    </xf>
    <xf numFmtId="164" fontId="58" fillId="0" borderId="60" xfId="0" applyNumberFormat="1" applyFont="1" applyFill="1" applyBorder="1" applyAlignment="1">
      <alignment horizontal="center"/>
    </xf>
    <xf numFmtId="164" fontId="58" fillId="0" borderId="11" xfId="0" applyNumberFormat="1" applyFont="1" applyFill="1" applyBorder="1" applyAlignment="1">
      <alignment horizontal="center"/>
    </xf>
    <xf numFmtId="164" fontId="53" fillId="0" borderId="12" xfId="0" applyNumberFormat="1" applyFont="1" applyFill="1" applyBorder="1" applyAlignment="1">
      <alignment horizontal="center"/>
    </xf>
    <xf numFmtId="0" fontId="53" fillId="0" borderId="10" xfId="0" applyFont="1" applyFill="1" applyBorder="1" applyAlignment="1">
      <alignment vertical="center"/>
    </xf>
    <xf numFmtId="0" fontId="53" fillId="0" borderId="10" xfId="0" applyFont="1" applyFill="1" applyBorder="1" applyAlignment="1">
      <alignment horizontal="center"/>
    </xf>
    <xf numFmtId="164" fontId="59" fillId="0" borderId="56" xfId="0" applyNumberFormat="1" applyFont="1" applyFill="1" applyBorder="1" applyAlignment="1">
      <alignment horizontal="center"/>
    </xf>
    <xf numFmtId="0" fontId="58" fillId="0" borderId="56" xfId="0" applyFont="1" applyFill="1" applyBorder="1" applyAlignment="1">
      <alignment horizontal="center"/>
    </xf>
    <xf numFmtId="164" fontId="53" fillId="0" borderId="10" xfId="0" applyNumberFormat="1" applyFont="1" applyFill="1" applyBorder="1" applyAlignment="1">
      <alignment horizontal="center"/>
    </xf>
    <xf numFmtId="0" fontId="60" fillId="0" borderId="55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60" fillId="0" borderId="57" xfId="0" applyFont="1" applyBorder="1" applyAlignment="1">
      <alignment horizontal="center" vertical="center" wrapText="1"/>
    </xf>
    <xf numFmtId="166" fontId="23" fillId="0" borderId="57" xfId="0" applyNumberFormat="1" applyFont="1" applyBorder="1" applyAlignment="1">
      <alignment horizontal="center" vertical="center" wrapText="1"/>
    </xf>
    <xf numFmtId="166" fontId="60" fillId="0" borderId="57" xfId="0" applyNumberFormat="1" applyFont="1" applyBorder="1" applyAlignment="1">
      <alignment horizontal="center" vertical="center" wrapText="1"/>
    </xf>
    <xf numFmtId="0" fontId="34" fillId="40" borderId="23" xfId="0" applyFont="1" applyFill="1" applyBorder="1" applyAlignment="1">
      <alignment vertical="center" wrapText="1"/>
    </xf>
    <xf numFmtId="3" fontId="34" fillId="40" borderId="22" xfId="0" applyNumberFormat="1" applyFont="1" applyFill="1" applyBorder="1" applyAlignment="1">
      <alignment vertical="center" wrapText="1"/>
    </xf>
    <xf numFmtId="0" fontId="44" fillId="0" borderId="36" xfId="0" applyFont="1" applyBorder="1" applyAlignment="1">
      <alignment vertical="center" wrapText="1"/>
    </xf>
    <xf numFmtId="3" fontId="44" fillId="0" borderId="55" xfId="0" applyNumberFormat="1" applyFont="1" applyBorder="1" applyAlignment="1">
      <alignment vertical="center" wrapText="1"/>
    </xf>
    <xf numFmtId="0" fontId="0" fillId="0" borderId="64" xfId="0" applyFont="1" applyBorder="1"/>
    <xf numFmtId="0" fontId="0" fillId="0" borderId="20" xfId="0" applyFont="1" applyBorder="1" applyAlignment="1">
      <alignment horizontal="center"/>
    </xf>
    <xf numFmtId="0" fontId="0" fillId="0" borderId="61" xfId="0" applyBorder="1"/>
    <xf numFmtId="0" fontId="0" fillId="0" borderId="23" xfId="0" applyFont="1" applyBorder="1" applyAlignment="1">
      <alignment horizontal="center"/>
    </xf>
    <xf numFmtId="3" fontId="0" fillId="0" borderId="63" xfId="0" applyNumberFormat="1" applyBorder="1"/>
    <xf numFmtId="3" fontId="0" fillId="0" borderId="57" xfId="0" applyNumberFormat="1" applyBorder="1"/>
    <xf numFmtId="3" fontId="0" fillId="0" borderId="55" xfId="0" applyNumberFormat="1" applyBorder="1"/>
    <xf numFmtId="3" fontId="0" fillId="0" borderId="21" xfId="0" applyNumberFormat="1" applyBorder="1"/>
    <xf numFmtId="3" fontId="0" fillId="0" borderId="82" xfId="0" applyNumberFormat="1" applyBorder="1"/>
    <xf numFmtId="3" fontId="0" fillId="0" borderId="83" xfId="0" applyNumberFormat="1" applyBorder="1"/>
    <xf numFmtId="3" fontId="0" fillId="0" borderId="72" xfId="0" applyNumberFormat="1" applyBorder="1"/>
    <xf numFmtId="3" fontId="0" fillId="0" borderId="80" xfId="0" applyNumberFormat="1" applyBorder="1"/>
    <xf numFmtId="3" fontId="0" fillId="0" borderId="77" xfId="0" applyNumberFormat="1" applyBorder="1"/>
    <xf numFmtId="3" fontId="0" fillId="0" borderId="84" xfId="0" applyNumberFormat="1" applyBorder="1"/>
    <xf numFmtId="0" fontId="61" fillId="0" borderId="35" xfId="0" applyFont="1" applyBorder="1"/>
    <xf numFmtId="0" fontId="61" fillId="0" borderId="37" xfId="0" applyFont="1" applyBorder="1"/>
    <xf numFmtId="0" fontId="61" fillId="0" borderId="36" xfId="0" applyFont="1" applyBorder="1"/>
    <xf numFmtId="0" fontId="16" fillId="0" borderId="0" xfId="0" applyFont="1"/>
    <xf numFmtId="2" fontId="35" fillId="0" borderId="85" xfId="0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4" fontId="16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164" fontId="16" fillId="0" borderId="0" xfId="0" applyNumberFormat="1" applyFont="1" applyAlignment="1">
      <alignment horizontal="center"/>
    </xf>
    <xf numFmtId="164" fontId="35" fillId="0" borderId="42" xfId="0" applyNumberFormat="1" applyFont="1" applyBorder="1" applyAlignment="1">
      <alignment horizontal="center" vertical="center" wrapText="1"/>
    </xf>
    <xf numFmtId="164" fontId="34" fillId="35" borderId="36" xfId="0" applyNumberFormat="1" applyFont="1" applyFill="1" applyBorder="1" applyAlignment="1">
      <alignment horizontal="center" vertical="center" wrapText="1"/>
    </xf>
    <xf numFmtId="164" fontId="23" fillId="0" borderId="32" xfId="0" applyNumberFormat="1" applyFont="1" applyFill="1" applyBorder="1" applyAlignment="1">
      <alignment horizontal="center" vertical="center" wrapText="1"/>
    </xf>
    <xf numFmtId="164" fontId="23" fillId="0" borderId="30" xfId="0" applyNumberFormat="1" applyFont="1" applyBorder="1" applyAlignment="1">
      <alignment horizontal="center" vertical="center" wrapText="1"/>
    </xf>
    <xf numFmtId="164" fontId="23" fillId="0" borderId="34" xfId="0" applyNumberFormat="1" applyFont="1" applyBorder="1" applyAlignment="1">
      <alignment horizontal="center" vertical="center" wrapText="1"/>
    </xf>
    <xf numFmtId="164" fontId="23" fillId="0" borderId="23" xfId="0" applyNumberFormat="1" applyFont="1" applyBorder="1" applyAlignment="1">
      <alignment horizontal="center" vertical="center" wrapText="1"/>
    </xf>
    <xf numFmtId="164" fontId="23" fillId="0" borderId="19" xfId="0" applyNumberFormat="1" applyFont="1" applyBorder="1" applyAlignment="1">
      <alignment horizontal="center" vertical="center" wrapText="1"/>
    </xf>
    <xf numFmtId="164" fontId="23" fillId="0" borderId="32" xfId="0" applyNumberFormat="1" applyFont="1" applyBorder="1" applyAlignment="1">
      <alignment horizontal="center" vertical="center" wrapText="1"/>
    </xf>
    <xf numFmtId="164" fontId="28" fillId="0" borderId="34" xfId="0" applyNumberFormat="1" applyFont="1" applyBorder="1" applyAlignment="1">
      <alignment horizontal="center" vertical="center" wrapText="1"/>
    </xf>
    <xf numFmtId="164" fontId="28" fillId="36" borderId="21" xfId="0" applyNumberFormat="1" applyFont="1" applyFill="1" applyBorder="1" applyAlignment="1">
      <alignment horizontal="center" vertical="center" wrapText="1"/>
    </xf>
    <xf numFmtId="164" fontId="52" fillId="0" borderId="23" xfId="0" applyNumberFormat="1" applyFont="1" applyBorder="1" applyAlignment="1">
      <alignment horizontal="center" vertical="center"/>
    </xf>
    <xf numFmtId="164" fontId="23" fillId="0" borderId="17" xfId="0" applyNumberFormat="1" applyFont="1" applyFill="1" applyBorder="1" applyAlignment="1">
      <alignment horizontal="center" vertical="center" wrapText="1"/>
    </xf>
    <xf numFmtId="164" fontId="23" fillId="0" borderId="14" xfId="0" applyNumberFormat="1" applyFont="1" applyBorder="1" applyAlignment="1">
      <alignment horizontal="center" vertical="center" wrapText="1"/>
    </xf>
    <xf numFmtId="164" fontId="23" fillId="0" borderId="15" xfId="0" applyNumberFormat="1" applyFont="1" applyBorder="1" applyAlignment="1">
      <alignment horizontal="center" vertical="center" wrapText="1"/>
    </xf>
    <xf numFmtId="164" fontId="23" fillId="36" borderId="21" xfId="0" applyNumberFormat="1" applyFont="1" applyFill="1" applyBorder="1" applyAlignment="1">
      <alignment horizontal="center" vertical="center" wrapText="1"/>
    </xf>
    <xf numFmtId="2" fontId="52" fillId="0" borderId="23" xfId="0" applyNumberFormat="1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164" fontId="21" fillId="0" borderId="51" xfId="0" applyNumberFormat="1" applyFont="1" applyFill="1" applyBorder="1" applyAlignment="1">
      <alignment horizontal="center" textRotation="90" wrapText="1"/>
    </xf>
    <xf numFmtId="164" fontId="21" fillId="0" borderId="51" xfId="0" applyNumberFormat="1" applyFont="1" applyBorder="1" applyAlignment="1">
      <alignment horizontal="center" textRotation="90" wrapText="1"/>
    </xf>
    <xf numFmtId="164" fontId="21" fillId="0" borderId="51" xfId="0" applyNumberFormat="1" applyFont="1" applyFill="1" applyBorder="1" applyAlignment="1">
      <alignment textRotation="90" wrapText="1"/>
    </xf>
    <xf numFmtId="164" fontId="21" fillId="0" borderId="51" xfId="0" applyNumberFormat="1" applyFont="1" applyBorder="1" applyAlignment="1">
      <alignment textRotation="90" wrapText="1"/>
    </xf>
    <xf numFmtId="164" fontId="49" fillId="0" borderId="51" xfId="0" applyNumberFormat="1" applyFont="1" applyFill="1" applyBorder="1" applyAlignment="1">
      <alignment horizontal="center" vertical="center" wrapText="1"/>
    </xf>
    <xf numFmtId="164" fontId="49" fillId="41" borderId="51" xfId="0" applyNumberFormat="1" applyFont="1" applyFill="1" applyBorder="1" applyAlignment="1">
      <alignment horizontal="center" vertical="center" wrapText="1"/>
    </xf>
    <xf numFmtId="164" fontId="48" fillId="0" borderId="51" xfId="0" applyNumberFormat="1" applyFont="1" applyFill="1" applyBorder="1" applyAlignment="1">
      <alignment horizontal="center" vertical="center" wrapText="1"/>
    </xf>
    <xf numFmtId="164" fontId="49" fillId="39" borderId="51" xfId="0" applyNumberFormat="1" applyFont="1" applyFill="1" applyBorder="1" applyAlignment="1">
      <alignment horizontal="center" vertical="center" wrapText="1"/>
    </xf>
    <xf numFmtId="164" fontId="48" fillId="41" borderId="51" xfId="0" applyNumberFormat="1" applyFont="1" applyFill="1" applyBorder="1" applyAlignment="1">
      <alignment horizontal="center" vertical="center" wrapText="1"/>
    </xf>
    <xf numFmtId="164" fontId="50" fillId="0" borderId="51" xfId="0" applyNumberFormat="1" applyFont="1" applyFill="1" applyBorder="1" applyAlignment="1">
      <alignment horizontal="center" vertical="center" wrapText="1"/>
    </xf>
    <xf numFmtId="164" fontId="50" fillId="41" borderId="51" xfId="0" applyNumberFormat="1" applyFont="1" applyFill="1" applyBorder="1" applyAlignment="1">
      <alignment horizontal="center" vertical="center" wrapText="1"/>
    </xf>
    <xf numFmtId="164" fontId="50" fillId="39" borderId="51" xfId="0" applyNumberFormat="1" applyFont="1" applyFill="1" applyBorder="1" applyAlignment="1">
      <alignment horizontal="center" vertical="center" wrapText="1"/>
    </xf>
    <xf numFmtId="164" fontId="48" fillId="39" borderId="51" xfId="0" applyNumberFormat="1" applyFont="1" applyFill="1" applyBorder="1" applyAlignment="1">
      <alignment horizontal="center" vertical="center" wrapText="1"/>
    </xf>
    <xf numFmtId="164" fontId="51" fillId="41" borderId="51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36" fillId="38" borderId="51" xfId="0" applyNumberFormat="1" applyFont="1" applyFill="1" applyBorder="1" applyAlignment="1">
      <alignment horizontal="center" vertical="center" textRotation="90" wrapText="1"/>
    </xf>
    <xf numFmtId="1" fontId="48" fillId="38" borderId="51" xfId="0" applyNumberFormat="1" applyFont="1" applyFill="1" applyBorder="1" applyAlignment="1">
      <alignment horizontal="center" vertical="center" wrapText="1"/>
    </xf>
    <xf numFmtId="1" fontId="49" fillId="38" borderId="51" xfId="0" applyNumberFormat="1" applyFont="1" applyFill="1" applyBorder="1" applyAlignment="1">
      <alignment horizontal="center" vertical="center" wrapText="1"/>
    </xf>
    <xf numFmtId="164" fontId="21" fillId="0" borderId="23" xfId="0" applyNumberFormat="1" applyFont="1" applyBorder="1" applyAlignment="1">
      <alignment vertical="center" textRotation="90" wrapText="1"/>
    </xf>
    <xf numFmtId="164" fontId="35" fillId="0" borderId="23" xfId="0" applyNumberFormat="1" applyFont="1" applyBorder="1" applyAlignment="1">
      <alignment horizontal="center" vertical="center" wrapText="1"/>
    </xf>
    <xf numFmtId="164" fontId="35" fillId="0" borderId="23" xfId="0" applyNumberFormat="1" applyFont="1" applyFill="1" applyBorder="1" applyAlignment="1">
      <alignment horizontal="center" vertical="center" wrapText="1"/>
    </xf>
    <xf numFmtId="164" fontId="43" fillId="0" borderId="23" xfId="0" applyNumberFormat="1" applyFont="1" applyFill="1" applyBorder="1" applyAlignment="1">
      <alignment horizontal="center" vertical="center" wrapText="1"/>
    </xf>
    <xf numFmtId="164" fontId="43" fillId="0" borderId="23" xfId="0" applyNumberFormat="1" applyFont="1" applyBorder="1" applyAlignment="1">
      <alignment horizontal="center" vertical="center" wrapText="1"/>
    </xf>
    <xf numFmtId="164" fontId="31" fillId="39" borderId="23" xfId="0" applyNumberFormat="1" applyFont="1" applyFill="1" applyBorder="1" applyAlignment="1">
      <alignment horizontal="center" vertical="center" wrapText="1"/>
    </xf>
    <xf numFmtId="164" fontId="57" fillId="0" borderId="23" xfId="0" applyNumberFormat="1" applyFont="1" applyFill="1" applyBorder="1" applyAlignment="1">
      <alignment horizontal="center" vertical="center" wrapText="1"/>
    </xf>
    <xf numFmtId="164" fontId="42" fillId="0" borderId="23" xfId="0" applyNumberFormat="1" applyFont="1" applyBorder="1" applyAlignment="1">
      <alignment horizontal="center" vertical="center" wrapText="1"/>
    </xf>
    <xf numFmtId="164" fontId="35" fillId="39" borderId="23" xfId="0" applyNumberFormat="1" applyFont="1" applyFill="1" applyBorder="1" applyAlignment="1">
      <alignment horizontal="center" vertical="center" wrapText="1"/>
    </xf>
    <xf numFmtId="164" fontId="55" fillId="0" borderId="23" xfId="0" applyNumberFormat="1" applyFont="1" applyBorder="1" applyAlignment="1">
      <alignment horizontal="center" vertical="center" wrapText="1"/>
    </xf>
    <xf numFmtId="164" fontId="35" fillId="0" borderId="35" xfId="0" applyNumberFormat="1" applyFont="1" applyFill="1" applyBorder="1" applyAlignment="1">
      <alignment horizontal="center" vertical="center" wrapText="1"/>
    </xf>
    <xf numFmtId="164" fontId="35" fillId="0" borderId="35" xfId="0" applyNumberFormat="1" applyFont="1" applyBorder="1" applyAlignment="1">
      <alignment horizontal="center" vertical="center" wrapText="1"/>
    </xf>
    <xf numFmtId="164" fontId="35" fillId="0" borderId="22" xfId="0" applyNumberFormat="1" applyFont="1" applyFill="1" applyBorder="1" applyAlignment="1">
      <alignment horizontal="center" vertical="center" wrapText="1"/>
    </xf>
    <xf numFmtId="164" fontId="55" fillId="0" borderId="23" xfId="0" applyNumberFormat="1" applyFont="1" applyFill="1" applyBorder="1" applyAlignment="1">
      <alignment horizontal="center" vertical="center" wrapText="1"/>
    </xf>
    <xf numFmtId="164" fontId="62" fillId="0" borderId="23" xfId="0" applyNumberFormat="1" applyFont="1" applyBorder="1" applyAlignment="1">
      <alignment horizontal="center" vertical="center" wrapText="1"/>
    </xf>
    <xf numFmtId="164" fontId="54" fillId="0" borderId="51" xfId="0" applyNumberFormat="1" applyFont="1" applyFill="1" applyBorder="1" applyAlignment="1">
      <alignment horizontal="center" vertical="center" wrapText="1"/>
    </xf>
    <xf numFmtId="164" fontId="49" fillId="33" borderId="51" xfId="0" applyNumberFormat="1" applyFont="1" applyFill="1" applyBorder="1" applyAlignment="1">
      <alignment horizontal="center" vertical="center" wrapText="1"/>
    </xf>
    <xf numFmtId="164" fontId="50" fillId="33" borderId="51" xfId="0" applyNumberFormat="1" applyFont="1" applyFill="1" applyBorder="1" applyAlignment="1">
      <alignment horizontal="center" vertical="center" wrapText="1"/>
    </xf>
    <xf numFmtId="164" fontId="0" fillId="42" borderId="86" xfId="0" applyNumberFormat="1" applyFill="1" applyBorder="1" applyAlignment="1">
      <alignment horizontal="center"/>
    </xf>
    <xf numFmtId="164" fontId="0" fillId="42" borderId="29" xfId="0" applyNumberFormat="1" applyFill="1" applyBorder="1" applyAlignment="1">
      <alignment horizontal="center"/>
    </xf>
    <xf numFmtId="164" fontId="0" fillId="43" borderId="77" xfId="0" applyNumberFormat="1" applyFill="1" applyBorder="1" applyAlignment="1">
      <alignment horizontal="center"/>
    </xf>
    <xf numFmtId="164" fontId="0" fillId="43" borderId="29" xfId="0" applyNumberFormat="1" applyFill="1" applyBorder="1" applyAlignment="1">
      <alignment horizontal="center"/>
    </xf>
    <xf numFmtId="14" fontId="0" fillId="0" borderId="64" xfId="0" applyNumberFormat="1" applyBorder="1"/>
    <xf numFmtId="164" fontId="0" fillId="43" borderId="84" xfId="0" applyNumberFormat="1" applyFill="1" applyBorder="1" applyAlignment="1">
      <alignment horizontal="center"/>
    </xf>
    <xf numFmtId="164" fontId="0" fillId="43" borderId="86" xfId="0" applyNumberFormat="1" applyFill="1" applyBorder="1" applyAlignment="1">
      <alignment horizontal="center"/>
    </xf>
    <xf numFmtId="14" fontId="0" fillId="0" borderId="61" xfId="0" applyNumberFormat="1" applyBorder="1"/>
    <xf numFmtId="0" fontId="0" fillId="43" borderId="87" xfId="0" applyFill="1" applyBorder="1"/>
    <xf numFmtId="0" fontId="0" fillId="42" borderId="88" xfId="0" applyFill="1" applyBorder="1"/>
    <xf numFmtId="0" fontId="0" fillId="43" borderId="88" xfId="0" applyFill="1" applyBorder="1"/>
    <xf numFmtId="0" fontId="0" fillId="43" borderId="89" xfId="0" applyFill="1" applyBorder="1"/>
    <xf numFmtId="0" fontId="0" fillId="42" borderId="90" xfId="0" applyFill="1" applyBorder="1"/>
    <xf numFmtId="0" fontId="0" fillId="43" borderId="90" xfId="0" applyFill="1" applyBorder="1"/>
    <xf numFmtId="0" fontId="16" fillId="43" borderId="89" xfId="0" applyFont="1" applyFill="1" applyBorder="1"/>
    <xf numFmtId="0" fontId="16" fillId="42" borderId="90" xfId="0" applyFont="1" applyFill="1" applyBorder="1"/>
    <xf numFmtId="0" fontId="16" fillId="43" borderId="90" xfId="0" applyFont="1" applyFill="1" applyBorder="1"/>
    <xf numFmtId="0" fontId="16" fillId="0" borderId="61" xfId="0" applyFont="1" applyBorder="1"/>
    <xf numFmtId="0" fontId="16" fillId="43" borderId="91" xfId="0" applyFont="1" applyFill="1" applyBorder="1"/>
    <xf numFmtId="0" fontId="16" fillId="42" borderId="92" xfId="0" applyFont="1" applyFill="1" applyBorder="1"/>
    <xf numFmtId="0" fontId="16" fillId="43" borderId="92" xfId="0" applyFont="1" applyFill="1" applyBorder="1"/>
    <xf numFmtId="0" fontId="16" fillId="0" borderId="62" xfId="0" applyFont="1" applyBorder="1"/>
    <xf numFmtId="0" fontId="0" fillId="44" borderId="0" xfId="0" applyFill="1"/>
    <xf numFmtId="0" fontId="0" fillId="45" borderId="0" xfId="0" applyFill="1"/>
    <xf numFmtId="14" fontId="0" fillId="44" borderId="0" xfId="0" applyNumberFormat="1" applyFill="1"/>
    <xf numFmtId="0" fontId="0" fillId="44" borderId="0" xfId="0" applyFill="1" applyAlignment="1">
      <alignment horizontal="center"/>
    </xf>
    <xf numFmtId="0" fontId="0" fillId="43" borderId="0" xfId="0" applyFill="1" applyAlignment="1">
      <alignment wrapText="1"/>
    </xf>
    <xf numFmtId="0" fontId="0" fillId="0" borderId="0" xfId="0" applyAlignment="1">
      <alignment wrapText="1"/>
    </xf>
    <xf numFmtId="164" fontId="63" fillId="0" borderId="23" xfId="0" applyNumberFormat="1" applyFont="1" applyBorder="1" applyAlignment="1">
      <alignment horizontal="center" vertical="center" wrapText="1"/>
    </xf>
    <xf numFmtId="164" fontId="35" fillId="33" borderId="0" xfId="0" applyNumberFormat="1" applyFont="1" applyFill="1" applyBorder="1" applyAlignment="1">
      <alignment horizontal="center" vertical="center" wrapText="1"/>
    </xf>
    <xf numFmtId="164" fontId="34" fillId="33" borderId="0" xfId="0" applyNumberFormat="1" applyFont="1" applyFill="1" applyBorder="1" applyAlignment="1">
      <alignment horizontal="center" vertical="center" wrapText="1"/>
    </xf>
    <xf numFmtId="164" fontId="45" fillId="33" borderId="0" xfId="0" applyNumberFormat="1" applyFont="1" applyFill="1" applyBorder="1" applyAlignment="1">
      <alignment horizontal="center" vertical="center" wrapText="1"/>
    </xf>
    <xf numFmtId="164" fontId="0" fillId="33" borderId="0" xfId="0" applyNumberFormat="1" applyFill="1" applyBorder="1" applyAlignment="1">
      <alignment vertical="center" wrapText="1"/>
    </xf>
    <xf numFmtId="164" fontId="0" fillId="33" borderId="27" xfId="0" applyNumberFormat="1" applyFill="1" applyBorder="1" applyAlignment="1">
      <alignment horizontal="center"/>
    </xf>
    <xf numFmtId="164" fontId="0" fillId="33" borderId="0" xfId="0" applyNumberFormat="1" applyFill="1"/>
    <xf numFmtId="1" fontId="0" fillId="33" borderId="0" xfId="0" applyNumberFormat="1" applyFill="1"/>
    <xf numFmtId="0" fontId="43" fillId="33" borderId="51" xfId="0" applyFont="1" applyFill="1" applyBorder="1" applyAlignment="1">
      <alignment horizontal="center" vertical="center" wrapText="1"/>
    </xf>
    <xf numFmtId="0" fontId="64" fillId="0" borderId="51" xfId="0" applyFont="1" applyBorder="1" applyAlignment="1">
      <alignment horizontal="center" vertical="center" wrapText="1"/>
    </xf>
    <xf numFmtId="49" fontId="65" fillId="38" borderId="48" xfId="0" applyNumberFormat="1" applyFont="1" applyFill="1" applyBorder="1" applyAlignment="1">
      <alignment horizontal="center" vertical="center" wrapText="1"/>
    </xf>
    <xf numFmtId="0" fontId="21" fillId="0" borderId="47" xfId="0" applyFont="1" applyBorder="1" applyAlignment="1">
      <alignment horizontal="center" textRotation="90" wrapText="1"/>
    </xf>
    <xf numFmtId="16" fontId="66" fillId="38" borderId="48" xfId="0" applyNumberFormat="1" applyFont="1" applyFill="1" applyBorder="1" applyAlignment="1">
      <alignment horizontal="center" vertical="center" wrapText="1"/>
    </xf>
    <xf numFmtId="0" fontId="48" fillId="0" borderId="51" xfId="0" applyFont="1" applyFill="1" applyBorder="1" applyAlignment="1">
      <alignment horizontal="center" vertical="center" wrapText="1"/>
    </xf>
    <xf numFmtId="0" fontId="48" fillId="0" borderId="51" xfId="0" applyFont="1" applyBorder="1" applyAlignment="1">
      <alignment horizontal="center" vertical="center" wrapText="1"/>
    </xf>
    <xf numFmtId="0" fontId="49" fillId="0" borderId="51" xfId="0" applyFont="1" applyFill="1" applyBorder="1" applyAlignment="1">
      <alignment horizontal="center" vertical="center" wrapText="1"/>
    </xf>
    <xf numFmtId="0" fontId="0" fillId="33" borderId="61" xfId="0" applyFill="1" applyBorder="1" applyAlignment="1">
      <alignment vertical="center" wrapText="1"/>
    </xf>
    <xf numFmtId="0" fontId="0" fillId="33" borderId="0" xfId="0" applyFill="1" applyBorder="1" applyAlignment="1">
      <alignment vertical="center" wrapText="1"/>
    </xf>
    <xf numFmtId="0" fontId="35" fillId="33" borderId="61" xfId="0" applyFont="1" applyFill="1" applyBorder="1" applyAlignment="1">
      <alignment horizontal="center" vertical="center" wrapText="1"/>
    </xf>
    <xf numFmtId="0" fontId="35" fillId="33" borderId="0" xfId="0" applyFont="1" applyFill="1" applyBorder="1" applyAlignment="1">
      <alignment horizontal="center" vertical="center" wrapText="1"/>
    </xf>
    <xf numFmtId="0" fontId="0" fillId="33" borderId="64" xfId="0" applyFill="1" applyBorder="1" applyAlignment="1">
      <alignment horizontal="center"/>
    </xf>
    <xf numFmtId="0" fontId="0" fillId="33" borderId="27" xfId="0" applyFill="1" applyBorder="1" applyAlignment="1">
      <alignment horizontal="center"/>
    </xf>
    <xf numFmtId="0" fontId="34" fillId="33" borderId="61" xfId="0" applyFont="1" applyFill="1" applyBorder="1" applyAlignment="1">
      <alignment horizontal="center" vertical="center" wrapText="1"/>
    </xf>
    <xf numFmtId="0" fontId="34" fillId="33" borderId="0" xfId="0" applyFont="1" applyFill="1" applyBorder="1" applyAlignment="1">
      <alignment horizontal="center" vertical="center" wrapText="1"/>
    </xf>
    <xf numFmtId="0" fontId="45" fillId="33" borderId="61" xfId="0" applyFont="1" applyFill="1" applyBorder="1" applyAlignment="1">
      <alignment horizontal="center" vertical="center" wrapText="1"/>
    </xf>
    <xf numFmtId="0" fontId="45" fillId="33" borderId="0" xfId="0" applyFont="1" applyFill="1" applyBorder="1" applyAlignment="1">
      <alignment horizontal="center" vertical="center" wrapText="1"/>
    </xf>
    <xf numFmtId="0" fontId="34" fillId="33" borderId="57" xfId="0" applyFont="1" applyFill="1" applyBorder="1" applyAlignment="1">
      <alignment horizontal="center" vertical="center" wrapText="1"/>
    </xf>
    <xf numFmtId="0" fontId="44" fillId="33" borderId="61" xfId="0" applyFont="1" applyFill="1" applyBorder="1" applyAlignment="1">
      <alignment horizontal="center" vertical="center" wrapText="1"/>
    </xf>
    <xf numFmtId="0" fontId="44" fillId="33" borderId="0" xfId="0" applyFont="1" applyFill="1" applyBorder="1" applyAlignment="1">
      <alignment horizontal="center" vertical="center" wrapText="1"/>
    </xf>
    <xf numFmtId="0" fontId="44" fillId="33" borderId="57" xfId="0" applyFont="1" applyFill="1" applyBorder="1" applyAlignment="1">
      <alignment horizontal="center" vertical="center" wrapText="1"/>
    </xf>
    <xf numFmtId="0" fontId="45" fillId="33" borderId="57" xfId="0" applyFont="1" applyFill="1" applyBorder="1" applyAlignment="1">
      <alignment horizontal="center" vertical="center" wrapText="1"/>
    </xf>
    <xf numFmtId="0" fontId="21" fillId="33" borderId="27" xfId="0" applyFont="1" applyFill="1" applyBorder="1" applyAlignment="1">
      <alignment horizontal="left"/>
    </xf>
    <xf numFmtId="0" fontId="0" fillId="33" borderId="27" xfId="0" applyFill="1" applyBorder="1" applyAlignment="1">
      <alignment horizontal="left"/>
    </xf>
    <xf numFmtId="0" fontId="21" fillId="38" borderId="64" xfId="0" applyFont="1" applyFill="1" applyBorder="1" applyAlignment="1">
      <alignment horizontal="center" vertical="center" wrapText="1"/>
    </xf>
    <xf numFmtId="0" fontId="21" fillId="38" borderId="27" xfId="0" applyFont="1" applyFill="1" applyBorder="1" applyAlignment="1">
      <alignment horizontal="center" vertical="center" wrapText="1"/>
    </xf>
    <xf numFmtId="0" fontId="21" fillId="38" borderId="55" xfId="0" applyFont="1" applyFill="1" applyBorder="1" applyAlignment="1">
      <alignment horizontal="center" vertical="center" wrapText="1"/>
    </xf>
    <xf numFmtId="0" fontId="24" fillId="38" borderId="66" xfId="0" applyFont="1" applyFill="1" applyBorder="1" applyAlignment="1">
      <alignment horizontal="center" vertical="center" wrapText="1"/>
    </xf>
    <xf numFmtId="0" fontId="24" fillId="38" borderId="67" xfId="0" applyFont="1" applyFill="1" applyBorder="1" applyAlignment="1">
      <alignment horizontal="center" vertical="center" wrapText="1"/>
    </xf>
    <xf numFmtId="0" fontId="24" fillId="38" borderId="68" xfId="0" applyFont="1" applyFill="1" applyBorder="1" applyAlignment="1">
      <alignment horizontal="center" vertical="center" wrapText="1"/>
    </xf>
    <xf numFmtId="0" fontId="21" fillId="38" borderId="69" xfId="0" applyFont="1" applyFill="1" applyBorder="1" applyAlignment="1">
      <alignment horizontal="center" vertical="center" wrapText="1"/>
    </xf>
    <xf numFmtId="0" fontId="21" fillId="38" borderId="53" xfId="0" applyFont="1" applyFill="1" applyBorder="1" applyAlignment="1">
      <alignment horizontal="center" vertical="center" wrapText="1"/>
    </xf>
    <xf numFmtId="0" fontId="21" fillId="38" borderId="70" xfId="0" applyFont="1" applyFill="1" applyBorder="1" applyAlignment="1">
      <alignment horizontal="center" vertical="center" wrapText="1"/>
    </xf>
    <xf numFmtId="0" fontId="36" fillId="38" borderId="45" xfId="0" applyFont="1" applyFill="1" applyBorder="1" applyAlignment="1">
      <alignment horizontal="center" vertical="center" wrapText="1"/>
    </xf>
    <xf numFmtId="0" fontId="36" fillId="38" borderId="46" xfId="0" applyFont="1" applyFill="1" applyBorder="1" applyAlignment="1">
      <alignment horizontal="center" vertical="center" wrapText="1"/>
    </xf>
    <xf numFmtId="0" fontId="36" fillId="38" borderId="47" xfId="0" applyFont="1" applyFill="1" applyBorder="1" applyAlignment="1">
      <alignment horizontal="center" vertical="center" wrapText="1"/>
    </xf>
    <xf numFmtId="0" fontId="21" fillId="38" borderId="52" xfId="0" applyFont="1" applyFill="1" applyBorder="1" applyAlignment="1">
      <alignment horizontal="center" vertical="center" wrapText="1"/>
    </xf>
    <xf numFmtId="0" fontId="21" fillId="38" borderId="54" xfId="0" applyFont="1" applyFill="1" applyBorder="1" applyAlignment="1">
      <alignment horizontal="center" vertical="center" wrapText="1"/>
    </xf>
    <xf numFmtId="0" fontId="21" fillId="38" borderId="49" xfId="0" applyFont="1" applyFill="1" applyBorder="1" applyAlignment="1">
      <alignment horizontal="center" vertical="center" wrapText="1"/>
    </xf>
    <xf numFmtId="0" fontId="21" fillId="38" borderId="50" xfId="0" applyFont="1" applyFill="1" applyBorder="1" applyAlignment="1">
      <alignment horizontal="center" vertical="center" wrapText="1"/>
    </xf>
    <xf numFmtId="0" fontId="21" fillId="38" borderId="51" xfId="0" applyFont="1" applyFill="1" applyBorder="1" applyAlignment="1">
      <alignment horizontal="center" vertical="center" wrapText="1"/>
    </xf>
    <xf numFmtId="164" fontId="21" fillId="38" borderId="52" xfId="0" applyNumberFormat="1" applyFont="1" applyFill="1" applyBorder="1" applyAlignment="1">
      <alignment horizontal="center" vertical="center" wrapText="1"/>
    </xf>
    <xf numFmtId="164" fontId="21" fillId="38" borderId="53" xfId="0" applyNumberFormat="1" applyFont="1" applyFill="1" applyBorder="1" applyAlignment="1">
      <alignment horizontal="center" vertical="center" wrapText="1"/>
    </xf>
    <xf numFmtId="164" fontId="21" fillId="38" borderId="54" xfId="0" applyNumberFormat="1" applyFont="1" applyFill="1" applyBorder="1" applyAlignment="1">
      <alignment horizontal="center" vertical="center" wrapText="1"/>
    </xf>
    <xf numFmtId="164" fontId="21" fillId="38" borderId="49" xfId="0" applyNumberFormat="1" applyFont="1" applyFill="1" applyBorder="1" applyAlignment="1">
      <alignment horizontal="center" vertical="center" wrapText="1"/>
    </xf>
    <xf numFmtId="164" fontId="21" fillId="38" borderId="50" xfId="0" applyNumberFormat="1" applyFont="1" applyFill="1" applyBorder="1" applyAlignment="1">
      <alignment horizontal="center" vertical="center" wrapText="1"/>
    </xf>
    <xf numFmtId="164" fontId="21" fillId="38" borderId="51" xfId="0" applyNumberFormat="1" applyFont="1" applyFill="1" applyBorder="1" applyAlignment="1">
      <alignment horizontal="center" vertical="center" wrapText="1"/>
    </xf>
    <xf numFmtId="164" fontId="36" fillId="38" borderId="45" xfId="0" applyNumberFormat="1" applyFont="1" applyFill="1" applyBorder="1" applyAlignment="1">
      <alignment horizontal="center" vertical="center" wrapText="1"/>
    </xf>
    <xf numFmtId="164" fontId="36" fillId="38" borderId="46" xfId="0" applyNumberFormat="1" applyFont="1" applyFill="1" applyBorder="1" applyAlignment="1">
      <alignment horizontal="center" vertical="center" wrapText="1"/>
    </xf>
    <xf numFmtId="164" fontId="36" fillId="38" borderId="47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35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164" fontId="16" fillId="0" borderId="35" xfId="0" applyNumberFormat="1" applyFont="1" applyBorder="1" applyAlignment="1">
      <alignment horizontal="center" vertical="center" wrapText="1"/>
    </xf>
    <xf numFmtId="164" fontId="16" fillId="0" borderId="36" xfId="0" applyNumberFormat="1" applyFont="1" applyBorder="1" applyAlignment="1">
      <alignment horizontal="center" vertical="center" wrapText="1"/>
    </xf>
    <xf numFmtId="2" fontId="16" fillId="36" borderId="35" xfId="0" applyNumberFormat="1" applyFont="1" applyFill="1" applyBorder="1" applyAlignment="1">
      <alignment horizontal="center" vertical="center" wrapText="1"/>
    </xf>
    <xf numFmtId="2" fontId="16" fillId="36" borderId="36" xfId="0" applyNumberFormat="1" applyFont="1" applyFill="1" applyBorder="1" applyAlignment="1">
      <alignment horizontal="center" vertical="center" wrapText="1"/>
    </xf>
    <xf numFmtId="2" fontId="16" fillId="0" borderId="35" xfId="0" applyNumberFormat="1" applyFont="1" applyBorder="1" applyAlignment="1">
      <alignment horizontal="center" vertical="center" wrapText="1"/>
    </xf>
    <xf numFmtId="2" fontId="16" fillId="0" borderId="36" xfId="0" applyNumberFormat="1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16" fillId="0" borderId="37" xfId="0" applyFont="1" applyBorder="1" applyAlignment="1">
      <alignment horizontal="center" vertical="center" wrapText="1"/>
    </xf>
    <xf numFmtId="164" fontId="38" fillId="0" borderId="35" xfId="0" applyNumberFormat="1" applyFont="1" applyBorder="1" applyAlignment="1">
      <alignment horizontal="center" vertical="center" wrapText="1"/>
    </xf>
    <xf numFmtId="164" fontId="18" fillId="0" borderId="37" xfId="0" applyNumberFormat="1" applyFont="1" applyBorder="1" applyAlignment="1">
      <alignment horizontal="center" vertical="center" wrapText="1"/>
    </xf>
    <xf numFmtId="164" fontId="18" fillId="0" borderId="36" xfId="0" applyNumberFormat="1" applyFont="1" applyBorder="1" applyAlignment="1">
      <alignment horizontal="center" vertical="center" wrapText="1"/>
    </xf>
    <xf numFmtId="0" fontId="36" fillId="36" borderId="35" xfId="0" applyFont="1" applyFill="1" applyBorder="1" applyAlignment="1">
      <alignment horizontal="center" vertical="center" wrapText="1"/>
    </xf>
    <xf numFmtId="0" fontId="16" fillId="36" borderId="37" xfId="0" applyFont="1" applyFill="1" applyBorder="1" applyAlignment="1">
      <alignment horizontal="center" vertical="center" wrapText="1"/>
    </xf>
    <xf numFmtId="0" fontId="16" fillId="36" borderId="36" xfId="0" applyFont="1" applyFill="1" applyBorder="1" applyAlignment="1">
      <alignment horizontal="center" vertical="center" wrapText="1"/>
    </xf>
    <xf numFmtId="10" fontId="38" fillId="0" borderId="35" xfId="0" applyNumberFormat="1" applyFont="1" applyBorder="1" applyAlignment="1">
      <alignment horizontal="center" vertical="center" wrapText="1"/>
    </xf>
    <xf numFmtId="0" fontId="18" fillId="0" borderId="37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10" fontId="39" fillId="0" borderId="35" xfId="0" applyNumberFormat="1" applyFont="1" applyBorder="1" applyAlignment="1">
      <alignment horizontal="center" vertical="center" wrapText="1"/>
    </xf>
    <xf numFmtId="0" fontId="40" fillId="0" borderId="37" xfId="0" applyFont="1" applyBorder="1" applyAlignment="1">
      <alignment horizontal="center" vertical="center" wrapText="1"/>
    </xf>
    <xf numFmtId="0" fontId="40" fillId="0" borderId="36" xfId="0" applyFont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0" fillId="0" borderId="0" xfId="0" applyAlignment="1">
      <alignment horizontal="left"/>
    </xf>
    <xf numFmtId="9" fontId="39" fillId="0" borderId="35" xfId="0" applyNumberFormat="1" applyFont="1" applyBorder="1" applyAlignment="1">
      <alignment horizontal="center" vertical="center" wrapText="1"/>
    </xf>
    <xf numFmtId="9" fontId="40" fillId="0" borderId="37" xfId="0" applyNumberFormat="1" applyFont="1" applyBorder="1" applyAlignment="1">
      <alignment horizontal="center" vertical="center" wrapText="1"/>
    </xf>
    <xf numFmtId="9" fontId="40" fillId="0" borderId="36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left" wrapText="1"/>
    </xf>
    <xf numFmtId="0" fontId="23" fillId="0" borderId="74" xfId="0" applyFont="1" applyBorder="1" applyAlignment="1">
      <alignment horizontal="center" vertical="center"/>
    </xf>
    <xf numFmtId="0" fontId="30" fillId="0" borderId="58" xfId="0" applyFont="1" applyBorder="1" applyAlignment="1">
      <alignment horizontal="center" vertical="center"/>
    </xf>
    <xf numFmtId="0" fontId="30" fillId="0" borderId="75" xfId="0" applyFont="1" applyBorder="1" applyAlignment="1">
      <alignment horizontal="center" vertical="center"/>
    </xf>
    <xf numFmtId="0" fontId="30" fillId="0" borderId="73" xfId="0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30" fillId="0" borderId="76" xfId="0" applyFont="1" applyBorder="1" applyAlignment="1">
      <alignment horizontal="center" vertical="center"/>
    </xf>
    <xf numFmtId="0" fontId="0" fillId="0" borderId="80" xfId="0" applyFont="1" applyBorder="1" applyAlignment="1">
      <alignment horizontal="center"/>
    </xf>
    <xf numFmtId="0" fontId="0" fillId="0" borderId="78" xfId="0" applyFont="1" applyBorder="1" applyAlignment="1">
      <alignment horizontal="center"/>
    </xf>
    <xf numFmtId="0" fontId="0" fillId="0" borderId="79" xfId="0" applyFont="1" applyBorder="1" applyAlignment="1">
      <alignment horizontal="center"/>
    </xf>
    <xf numFmtId="0" fontId="0" fillId="0" borderId="81" xfId="0" applyFont="1" applyBorder="1" applyAlignment="1">
      <alignment horizontal="center"/>
    </xf>
    <xf numFmtId="0" fontId="23" fillId="0" borderId="20" xfId="0" applyFont="1" applyBorder="1" applyAlignment="1">
      <alignment vertical="center" wrapText="1"/>
    </xf>
    <xf numFmtId="0" fontId="23" fillId="0" borderId="22" xfId="0" applyFont="1" applyBorder="1" applyAlignment="1">
      <alignment vertical="center" wrapText="1"/>
    </xf>
    <xf numFmtId="0" fontId="23" fillId="0" borderId="20" xfId="0" applyFont="1" applyBorder="1" applyAlignment="1">
      <alignment horizontal="center" vertical="center" wrapText="1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39" borderId="20" xfId="0" applyFont="1" applyFill="1" applyBorder="1" applyAlignment="1">
      <alignment horizontal="center" vertical="center" wrapText="1"/>
    </xf>
    <xf numFmtId="0" fontId="23" fillId="39" borderId="21" xfId="0" applyFont="1" applyFill="1" applyBorder="1" applyAlignment="1">
      <alignment horizontal="center" vertical="center" wrapText="1"/>
    </xf>
    <xf numFmtId="0" fontId="23" fillId="39" borderId="22" xfId="0" applyFont="1" applyFill="1" applyBorder="1" applyAlignment="1">
      <alignment horizontal="center" vertical="center" wrapText="1"/>
    </xf>
    <xf numFmtId="3" fontId="23" fillId="0" borderId="20" xfId="0" applyNumberFormat="1" applyFont="1" applyBorder="1" applyAlignment="1">
      <alignment horizontal="center" vertical="center" wrapText="1"/>
    </xf>
    <xf numFmtId="3" fontId="23" fillId="0" borderId="21" xfId="0" applyNumberFormat="1" applyFont="1" applyBorder="1" applyAlignment="1">
      <alignment horizontal="center" vertical="center" wrapText="1"/>
    </xf>
    <xf numFmtId="3" fontId="23" fillId="0" borderId="22" xfId="0" applyNumberFormat="1" applyFont="1" applyBorder="1" applyAlignment="1">
      <alignment horizontal="center" vertical="center" wrapText="1"/>
    </xf>
    <xf numFmtId="3" fontId="23" fillId="0" borderId="20" xfId="0" applyNumberFormat="1" applyFont="1" applyBorder="1" applyAlignment="1">
      <alignment horizontal="center"/>
    </xf>
    <xf numFmtId="3" fontId="23" fillId="0" borderId="22" xfId="0" applyNumberFormat="1" applyFont="1" applyBorder="1" applyAlignment="1">
      <alignment horizontal="center"/>
    </xf>
    <xf numFmtId="0" fontId="23" fillId="0" borderId="61" xfId="0" applyFont="1" applyBorder="1" applyAlignment="1">
      <alignment vertical="center" wrapText="1"/>
    </xf>
    <xf numFmtId="0" fontId="23" fillId="0" borderId="57" xfId="0" applyFont="1" applyBorder="1" applyAlignment="1">
      <alignment vertical="center" wrapText="1"/>
    </xf>
    <xf numFmtId="0" fontId="23" fillId="0" borderId="64" xfId="0" applyFont="1" applyBorder="1" applyAlignment="1">
      <alignment vertical="center" wrapText="1"/>
    </xf>
    <xf numFmtId="0" fontId="23" fillId="0" borderId="55" xfId="0" applyFont="1" applyBorder="1" applyAlignment="1">
      <alignment vertical="center" wrapText="1"/>
    </xf>
    <xf numFmtId="3" fontId="23" fillId="0" borderId="20" xfId="0" applyNumberFormat="1" applyFont="1" applyBorder="1" applyAlignment="1">
      <alignment horizontal="center" vertical="center"/>
    </xf>
    <xf numFmtId="3" fontId="23" fillId="0" borderId="22" xfId="0" applyNumberFormat="1" applyFont="1" applyBorder="1" applyAlignment="1">
      <alignment horizontal="center" vertical="center"/>
    </xf>
    <xf numFmtId="3" fontId="23" fillId="0" borderId="62" xfId="0" applyNumberFormat="1" applyFont="1" applyBorder="1" applyAlignment="1">
      <alignment horizontal="center"/>
    </xf>
    <xf numFmtId="3" fontId="23" fillId="0" borderId="65" xfId="0" applyNumberFormat="1" applyFont="1" applyBorder="1" applyAlignment="1">
      <alignment horizontal="center"/>
    </xf>
    <xf numFmtId="0" fontId="23" fillId="38" borderId="61" xfId="0" applyFont="1" applyFill="1" applyBorder="1" applyAlignment="1">
      <alignment vertical="center" wrapText="1"/>
    </xf>
    <xf numFmtId="0" fontId="23" fillId="38" borderId="57" xfId="0" applyFont="1" applyFill="1" applyBorder="1" applyAlignment="1">
      <alignment vertical="center" wrapText="1"/>
    </xf>
    <xf numFmtId="0" fontId="23" fillId="38" borderId="20" xfId="0" applyFont="1" applyFill="1" applyBorder="1" applyAlignment="1">
      <alignment horizontal="center" vertical="center" wrapText="1"/>
    </xf>
    <xf numFmtId="0" fontId="23" fillId="38" borderId="21" xfId="0" applyFont="1" applyFill="1" applyBorder="1" applyAlignment="1">
      <alignment horizontal="center" vertical="center" wrapText="1"/>
    </xf>
    <xf numFmtId="0" fontId="23" fillId="38" borderId="22" xfId="0" applyFont="1" applyFill="1" applyBorder="1" applyAlignment="1">
      <alignment horizontal="center" vertical="center" wrapText="1"/>
    </xf>
    <xf numFmtId="0" fontId="24" fillId="40" borderId="20" xfId="0" applyFont="1" applyFill="1" applyBorder="1" applyAlignment="1">
      <alignment horizontal="center" vertical="center" wrapText="1"/>
    </xf>
    <xf numFmtId="0" fontId="24" fillId="40" borderId="21" xfId="0" applyFont="1" applyFill="1" applyBorder="1" applyAlignment="1">
      <alignment horizontal="center" vertical="center" wrapText="1"/>
    </xf>
    <xf numFmtId="0" fontId="24" fillId="40" borderId="22" xfId="0" applyFont="1" applyFill="1" applyBorder="1" applyAlignment="1">
      <alignment horizontal="center" vertical="center" wrapText="1"/>
    </xf>
    <xf numFmtId="10" fontId="23" fillId="0" borderId="62" xfId="0" applyNumberFormat="1" applyFont="1" applyBorder="1" applyAlignment="1">
      <alignment horizontal="center" vertical="center" wrapText="1"/>
    </xf>
    <xf numFmtId="10" fontId="23" fillId="0" borderId="63" xfId="0" applyNumberFormat="1" applyFont="1" applyBorder="1" applyAlignment="1">
      <alignment horizontal="center" vertical="center" wrapText="1"/>
    </xf>
    <xf numFmtId="3" fontId="23" fillId="0" borderId="64" xfId="0" applyNumberFormat="1" applyFont="1" applyBorder="1" applyAlignment="1">
      <alignment horizontal="center" vertical="center" wrapText="1"/>
    </xf>
    <xf numFmtId="3" fontId="23" fillId="0" borderId="55" xfId="0" applyNumberFormat="1" applyFont="1" applyBorder="1" applyAlignment="1">
      <alignment horizontal="center" vertical="center" wrapText="1"/>
    </xf>
    <xf numFmtId="3" fontId="23" fillId="0" borderId="62" xfId="0" applyNumberFormat="1" applyFont="1" applyBorder="1" applyAlignment="1">
      <alignment horizontal="center" vertical="center" wrapText="1"/>
    </xf>
    <xf numFmtId="3" fontId="23" fillId="0" borderId="63" xfId="0" applyNumberFormat="1" applyFont="1" applyBorder="1" applyAlignment="1">
      <alignment horizontal="center" vertical="center" wrapText="1"/>
    </xf>
    <xf numFmtId="0" fontId="23" fillId="38" borderId="61" xfId="0" applyFont="1" applyFill="1" applyBorder="1" applyAlignment="1">
      <alignment horizontal="center" vertical="center" wrapText="1"/>
    </xf>
    <xf numFmtId="0" fontId="23" fillId="38" borderId="57" xfId="0" applyFont="1" applyFill="1" applyBorder="1" applyAlignment="1">
      <alignment horizontal="center" vertical="center" wrapText="1"/>
    </xf>
    <xf numFmtId="0" fontId="23" fillId="0" borderId="19" xfId="0" applyFont="1" applyBorder="1" applyAlignment="1">
      <alignment vertical="center" wrapText="1"/>
    </xf>
    <xf numFmtId="0" fontId="23" fillId="0" borderId="30" xfId="0" applyFont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50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0" xfId="0" applyFill="1" applyBorder="1" applyAlignment="1">
      <alignment horizontal="center" wrapText="1"/>
    </xf>
    <xf numFmtId="0" fontId="0" fillId="0" borderId="21" xfId="0" applyFill="1" applyBorder="1" applyAlignment="1">
      <alignment horizontal="center" wrapText="1"/>
    </xf>
    <xf numFmtId="0" fontId="0" fillId="0" borderId="22" xfId="0" applyFill="1" applyBorder="1" applyAlignment="1">
      <alignment horizontal="center" wrapText="1"/>
    </xf>
    <xf numFmtId="0" fontId="16" fillId="36" borderId="10" xfId="0" applyFont="1" applyFill="1" applyBorder="1" applyAlignment="1">
      <alignment horizontal="center"/>
    </xf>
    <xf numFmtId="0" fontId="32" fillId="36" borderId="10" xfId="0" applyFont="1" applyFill="1" applyBorder="1" applyAlignment="1">
      <alignment horizontal="center" vertical="center"/>
    </xf>
    <xf numFmtId="0" fontId="32" fillId="36" borderId="13" xfId="0" applyFont="1" applyFill="1" applyBorder="1" applyAlignment="1">
      <alignment horizontal="center" vertical="center"/>
    </xf>
    <xf numFmtId="3" fontId="32" fillId="36" borderId="13" xfId="0" applyNumberFormat="1" applyFont="1" applyFill="1" applyBorder="1" applyAlignment="1">
      <alignment horizontal="center" vertical="center" wrapText="1"/>
    </xf>
    <xf numFmtId="3" fontId="32" fillId="36" borderId="29" xfId="0" applyNumberFormat="1" applyFont="1" applyFill="1" applyBorder="1" applyAlignment="1">
      <alignment horizontal="center" vertical="center" wrapText="1"/>
    </xf>
    <xf numFmtId="0" fontId="32" fillId="36" borderId="13" xfId="0" applyFont="1" applyFill="1" applyBorder="1" applyAlignment="1">
      <alignment horizontal="center" vertical="center" wrapText="1"/>
    </xf>
    <xf numFmtId="0" fontId="32" fillId="36" borderId="29" xfId="0" applyFont="1" applyFill="1" applyBorder="1" applyAlignment="1">
      <alignment horizontal="center" vertic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Fairbanks area</a:t>
            </a:r>
          </a:p>
          <a:p>
            <a:pPr>
              <a:defRPr/>
            </a:pPr>
            <a:r>
              <a:rPr lang="en-US"/>
              <a:t>24-HR PM2.5 BAM Data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2019 - August 2019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3139264353008"/>
          <c:y val="0.23055319148936168"/>
          <c:w val="0.76833866864907785"/>
          <c:h val="0.595607304406098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4. FBNS PM2.5 Summer 2015'!$D$2</c:f>
              <c:strCache>
                <c:ptCount val="1"/>
                <c:pt idx="0">
                  <c:v>NCORE FRM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'Fig 4. FBNS PM2.5 Summer 2015'!$B$3:$B$94</c:f>
              <c:numCache>
                <c:formatCode>d\-mmm</c:formatCode>
                <c:ptCount val="92"/>
                <c:pt idx="0">
                  <c:v>42887</c:v>
                </c:pt>
                <c:pt idx="1">
                  <c:v>42888</c:v>
                </c:pt>
                <c:pt idx="2">
                  <c:v>42889</c:v>
                </c:pt>
                <c:pt idx="3">
                  <c:v>42890</c:v>
                </c:pt>
                <c:pt idx="4">
                  <c:v>42891</c:v>
                </c:pt>
                <c:pt idx="5">
                  <c:v>42892</c:v>
                </c:pt>
                <c:pt idx="6">
                  <c:v>42893</c:v>
                </c:pt>
                <c:pt idx="7">
                  <c:v>42894</c:v>
                </c:pt>
                <c:pt idx="8">
                  <c:v>42895</c:v>
                </c:pt>
                <c:pt idx="9">
                  <c:v>42896</c:v>
                </c:pt>
                <c:pt idx="10">
                  <c:v>42897</c:v>
                </c:pt>
                <c:pt idx="11">
                  <c:v>42898</c:v>
                </c:pt>
                <c:pt idx="12">
                  <c:v>42899</c:v>
                </c:pt>
                <c:pt idx="13">
                  <c:v>42900</c:v>
                </c:pt>
                <c:pt idx="14">
                  <c:v>42901</c:v>
                </c:pt>
                <c:pt idx="15">
                  <c:v>42902</c:v>
                </c:pt>
                <c:pt idx="16">
                  <c:v>42903</c:v>
                </c:pt>
                <c:pt idx="17">
                  <c:v>42904</c:v>
                </c:pt>
                <c:pt idx="18">
                  <c:v>42905</c:v>
                </c:pt>
                <c:pt idx="19">
                  <c:v>42906</c:v>
                </c:pt>
                <c:pt idx="20">
                  <c:v>42907</c:v>
                </c:pt>
                <c:pt idx="21">
                  <c:v>42908</c:v>
                </c:pt>
                <c:pt idx="22">
                  <c:v>42909</c:v>
                </c:pt>
                <c:pt idx="23">
                  <c:v>42910</c:v>
                </c:pt>
                <c:pt idx="24">
                  <c:v>42911</c:v>
                </c:pt>
                <c:pt idx="25">
                  <c:v>42912</c:v>
                </c:pt>
                <c:pt idx="26">
                  <c:v>42913</c:v>
                </c:pt>
                <c:pt idx="27">
                  <c:v>42914</c:v>
                </c:pt>
                <c:pt idx="28">
                  <c:v>42915</c:v>
                </c:pt>
                <c:pt idx="29">
                  <c:v>42916</c:v>
                </c:pt>
                <c:pt idx="30">
                  <c:v>42917</c:v>
                </c:pt>
                <c:pt idx="31">
                  <c:v>42918</c:v>
                </c:pt>
                <c:pt idx="32">
                  <c:v>42919</c:v>
                </c:pt>
                <c:pt idx="33">
                  <c:v>42920</c:v>
                </c:pt>
                <c:pt idx="34">
                  <c:v>42921</c:v>
                </c:pt>
                <c:pt idx="35">
                  <c:v>42922</c:v>
                </c:pt>
                <c:pt idx="36">
                  <c:v>42923</c:v>
                </c:pt>
                <c:pt idx="37">
                  <c:v>42924</c:v>
                </c:pt>
                <c:pt idx="38">
                  <c:v>42925</c:v>
                </c:pt>
                <c:pt idx="39">
                  <c:v>42926</c:v>
                </c:pt>
                <c:pt idx="40">
                  <c:v>42927</c:v>
                </c:pt>
                <c:pt idx="41">
                  <c:v>42928</c:v>
                </c:pt>
                <c:pt idx="42">
                  <c:v>42929</c:v>
                </c:pt>
                <c:pt idx="43">
                  <c:v>42930</c:v>
                </c:pt>
                <c:pt idx="44">
                  <c:v>42931</c:v>
                </c:pt>
                <c:pt idx="45">
                  <c:v>42932</c:v>
                </c:pt>
                <c:pt idx="46">
                  <c:v>42933</c:v>
                </c:pt>
                <c:pt idx="47">
                  <c:v>42934</c:v>
                </c:pt>
                <c:pt idx="48">
                  <c:v>42935</c:v>
                </c:pt>
                <c:pt idx="49">
                  <c:v>42936</c:v>
                </c:pt>
                <c:pt idx="50">
                  <c:v>42937</c:v>
                </c:pt>
                <c:pt idx="51">
                  <c:v>42938</c:v>
                </c:pt>
                <c:pt idx="52">
                  <c:v>42939</c:v>
                </c:pt>
                <c:pt idx="53">
                  <c:v>42940</c:v>
                </c:pt>
                <c:pt idx="54">
                  <c:v>42941</c:v>
                </c:pt>
                <c:pt idx="55">
                  <c:v>42942</c:v>
                </c:pt>
                <c:pt idx="56">
                  <c:v>42943</c:v>
                </c:pt>
                <c:pt idx="57">
                  <c:v>42944</c:v>
                </c:pt>
                <c:pt idx="58">
                  <c:v>42945</c:v>
                </c:pt>
                <c:pt idx="59">
                  <c:v>42946</c:v>
                </c:pt>
                <c:pt idx="60">
                  <c:v>42947</c:v>
                </c:pt>
                <c:pt idx="61">
                  <c:v>42948</c:v>
                </c:pt>
                <c:pt idx="62">
                  <c:v>42949</c:v>
                </c:pt>
                <c:pt idx="63">
                  <c:v>42950</c:v>
                </c:pt>
                <c:pt idx="64">
                  <c:v>42951</c:v>
                </c:pt>
                <c:pt idx="65">
                  <c:v>42952</c:v>
                </c:pt>
                <c:pt idx="66">
                  <c:v>42953</c:v>
                </c:pt>
                <c:pt idx="67">
                  <c:v>42954</c:v>
                </c:pt>
                <c:pt idx="68">
                  <c:v>42955</c:v>
                </c:pt>
                <c:pt idx="69">
                  <c:v>42956</c:v>
                </c:pt>
                <c:pt idx="70">
                  <c:v>42957</c:v>
                </c:pt>
                <c:pt idx="71">
                  <c:v>42958</c:v>
                </c:pt>
                <c:pt idx="72">
                  <c:v>42959</c:v>
                </c:pt>
                <c:pt idx="73">
                  <c:v>42960</c:v>
                </c:pt>
                <c:pt idx="74">
                  <c:v>42961</c:v>
                </c:pt>
                <c:pt idx="75">
                  <c:v>42962</c:v>
                </c:pt>
                <c:pt idx="76">
                  <c:v>42963</c:v>
                </c:pt>
                <c:pt idx="77">
                  <c:v>42964</c:v>
                </c:pt>
                <c:pt idx="78">
                  <c:v>42965</c:v>
                </c:pt>
                <c:pt idx="79">
                  <c:v>42966</c:v>
                </c:pt>
                <c:pt idx="80">
                  <c:v>42967</c:v>
                </c:pt>
                <c:pt idx="81">
                  <c:v>42968</c:v>
                </c:pt>
                <c:pt idx="82">
                  <c:v>42969</c:v>
                </c:pt>
                <c:pt idx="83">
                  <c:v>42970</c:v>
                </c:pt>
                <c:pt idx="84">
                  <c:v>42971</c:v>
                </c:pt>
                <c:pt idx="85">
                  <c:v>42972</c:v>
                </c:pt>
                <c:pt idx="86">
                  <c:v>42973</c:v>
                </c:pt>
                <c:pt idx="87">
                  <c:v>42974</c:v>
                </c:pt>
                <c:pt idx="88">
                  <c:v>42975</c:v>
                </c:pt>
                <c:pt idx="89">
                  <c:v>42976</c:v>
                </c:pt>
                <c:pt idx="90">
                  <c:v>42977</c:v>
                </c:pt>
                <c:pt idx="91">
                  <c:v>42978</c:v>
                </c:pt>
              </c:numCache>
            </c:numRef>
          </c:xVal>
          <c:yVal>
            <c:numRef>
              <c:f>'Fig 4. FBNS PM2.5 Summer 2015'!$D$3:$D$94</c:f>
              <c:numCache>
                <c:formatCode>General</c:formatCode>
                <c:ptCount val="92"/>
                <c:pt idx="0">
                  <c:v>1.5</c:v>
                </c:pt>
                <c:pt idx="1">
                  <c:v>4.4000000000000004</c:v>
                </c:pt>
                <c:pt idx="2">
                  <c:v>2.5</c:v>
                </c:pt>
                <c:pt idx="3">
                  <c:v>2.9</c:v>
                </c:pt>
                <c:pt idx="4">
                  <c:v>3.2</c:v>
                </c:pt>
                <c:pt idx="5">
                  <c:v>3.2</c:v>
                </c:pt>
                <c:pt idx="6">
                  <c:v>3.1</c:v>
                </c:pt>
                <c:pt idx="7">
                  <c:v>3.5</c:v>
                </c:pt>
                <c:pt idx="8">
                  <c:v>3.2</c:v>
                </c:pt>
                <c:pt idx="9">
                  <c:v>2.4</c:v>
                </c:pt>
                <c:pt idx="10">
                  <c:v>2</c:v>
                </c:pt>
                <c:pt idx="11">
                  <c:v>2.8</c:v>
                </c:pt>
                <c:pt idx="12">
                  <c:v>3.7</c:v>
                </c:pt>
                <c:pt idx="13">
                  <c:v>4.8</c:v>
                </c:pt>
                <c:pt idx="14">
                  <c:v>4.3</c:v>
                </c:pt>
                <c:pt idx="15">
                  <c:v>2.9</c:v>
                </c:pt>
                <c:pt idx="16">
                  <c:v>3.5</c:v>
                </c:pt>
                <c:pt idx="17">
                  <c:v>0</c:v>
                </c:pt>
                <c:pt idx="18">
                  <c:v>3.2</c:v>
                </c:pt>
                <c:pt idx="19">
                  <c:v>4</c:v>
                </c:pt>
                <c:pt idx="20">
                  <c:v>4.5</c:v>
                </c:pt>
                <c:pt idx="21">
                  <c:v>7.5</c:v>
                </c:pt>
                <c:pt idx="22">
                  <c:v>16.2</c:v>
                </c:pt>
                <c:pt idx="23">
                  <c:v>5.7</c:v>
                </c:pt>
                <c:pt idx="24">
                  <c:v>23.2</c:v>
                </c:pt>
                <c:pt idx="25">
                  <c:v>20.5</c:v>
                </c:pt>
                <c:pt idx="26">
                  <c:v>59.1</c:v>
                </c:pt>
                <c:pt idx="27">
                  <c:v>39.5</c:v>
                </c:pt>
                <c:pt idx="28">
                  <c:v>52.7</c:v>
                </c:pt>
                <c:pt idx="29">
                  <c:v>60</c:v>
                </c:pt>
                <c:pt idx="30">
                  <c:v>8.3000000000000007</c:v>
                </c:pt>
                <c:pt idx="31">
                  <c:v>8.8000000000000007</c:v>
                </c:pt>
                <c:pt idx="32">
                  <c:v>9.4</c:v>
                </c:pt>
                <c:pt idx="33">
                  <c:v>1.7</c:v>
                </c:pt>
                <c:pt idx="34">
                  <c:v>4.4000000000000004</c:v>
                </c:pt>
                <c:pt idx="35">
                  <c:v>25</c:v>
                </c:pt>
                <c:pt idx="36">
                  <c:v>102.7</c:v>
                </c:pt>
                <c:pt idx="37">
                  <c:v>112</c:v>
                </c:pt>
                <c:pt idx="38">
                  <c:v>0</c:v>
                </c:pt>
                <c:pt idx="39">
                  <c:v>185.1</c:v>
                </c:pt>
                <c:pt idx="40">
                  <c:v>211.6</c:v>
                </c:pt>
                <c:pt idx="41">
                  <c:v>65.5</c:v>
                </c:pt>
                <c:pt idx="42">
                  <c:v>24.5</c:v>
                </c:pt>
                <c:pt idx="43">
                  <c:v>16.7</c:v>
                </c:pt>
                <c:pt idx="44">
                  <c:v>11</c:v>
                </c:pt>
                <c:pt idx="45">
                  <c:v>6.7</c:v>
                </c:pt>
                <c:pt idx="46">
                  <c:v>7.9</c:v>
                </c:pt>
                <c:pt idx="47">
                  <c:v>15.9</c:v>
                </c:pt>
                <c:pt idx="48">
                  <c:v>6.4</c:v>
                </c:pt>
                <c:pt idx="49">
                  <c:v>13.1</c:v>
                </c:pt>
                <c:pt idx="50">
                  <c:v>7.6</c:v>
                </c:pt>
                <c:pt idx="51">
                  <c:v>10</c:v>
                </c:pt>
                <c:pt idx="52">
                  <c:v>32.799999999999997</c:v>
                </c:pt>
                <c:pt idx="53">
                  <c:v>18.7</c:v>
                </c:pt>
                <c:pt idx="54">
                  <c:v>9.8000000000000007</c:v>
                </c:pt>
                <c:pt idx="55">
                  <c:v>16.399999999999999</c:v>
                </c:pt>
                <c:pt idx="56">
                  <c:v>6.8</c:v>
                </c:pt>
                <c:pt idx="57">
                  <c:v>4.8</c:v>
                </c:pt>
                <c:pt idx="58">
                  <c:v>4.5</c:v>
                </c:pt>
                <c:pt idx="59">
                  <c:v>7.1</c:v>
                </c:pt>
                <c:pt idx="60">
                  <c:v>9.9</c:v>
                </c:pt>
                <c:pt idx="61">
                  <c:v>13.8</c:v>
                </c:pt>
                <c:pt idx="62">
                  <c:v>10.9</c:v>
                </c:pt>
                <c:pt idx="63">
                  <c:v>1.4</c:v>
                </c:pt>
                <c:pt idx="64">
                  <c:v>1.7</c:v>
                </c:pt>
                <c:pt idx="65">
                  <c:v>1.7</c:v>
                </c:pt>
                <c:pt idx="66">
                  <c:v>1.6</c:v>
                </c:pt>
                <c:pt idx="67">
                  <c:v>3.1</c:v>
                </c:pt>
                <c:pt idx="68">
                  <c:v>4</c:v>
                </c:pt>
                <c:pt idx="69">
                  <c:v>4</c:v>
                </c:pt>
                <c:pt idx="70">
                  <c:v>4.8</c:v>
                </c:pt>
                <c:pt idx="71">
                  <c:v>4.5</c:v>
                </c:pt>
                <c:pt idx="72">
                  <c:v>5.7</c:v>
                </c:pt>
                <c:pt idx="73">
                  <c:v>2.2000000000000002</c:v>
                </c:pt>
                <c:pt idx="74">
                  <c:v>2.8</c:v>
                </c:pt>
                <c:pt idx="75">
                  <c:v>2.2999999999999998</c:v>
                </c:pt>
                <c:pt idx="76">
                  <c:v>0.8</c:v>
                </c:pt>
                <c:pt idx="77">
                  <c:v>1.6</c:v>
                </c:pt>
                <c:pt idx="78">
                  <c:v>1.6</c:v>
                </c:pt>
                <c:pt idx="79">
                  <c:v>2.7</c:v>
                </c:pt>
                <c:pt idx="80">
                  <c:v>4.2</c:v>
                </c:pt>
                <c:pt idx="81">
                  <c:v>3.6</c:v>
                </c:pt>
                <c:pt idx="82">
                  <c:v>6.3</c:v>
                </c:pt>
                <c:pt idx="83">
                  <c:v>7.6</c:v>
                </c:pt>
                <c:pt idx="84">
                  <c:v>5.0999999999999996</c:v>
                </c:pt>
                <c:pt idx="85">
                  <c:v>3.7</c:v>
                </c:pt>
                <c:pt idx="86">
                  <c:v>3.9</c:v>
                </c:pt>
                <c:pt idx="87">
                  <c:v>3.7</c:v>
                </c:pt>
                <c:pt idx="88">
                  <c:v>3</c:v>
                </c:pt>
                <c:pt idx="89">
                  <c:v>4.2</c:v>
                </c:pt>
                <c:pt idx="90">
                  <c:v>5.5</c:v>
                </c:pt>
                <c:pt idx="91">
                  <c:v>11.8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73-4BD0-93C6-D2C55BF1605B}"/>
            </c:ext>
          </c:extLst>
        </c:ser>
        <c:ser>
          <c:idx val="1"/>
          <c:order val="1"/>
          <c:tx>
            <c:strRef>
              <c:f>'Fig 4. FBNS PM2.5 Summer 2015'!$E$2</c:f>
              <c:strCache>
                <c:ptCount val="1"/>
                <c:pt idx="0">
                  <c:v>Hurst FRM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'Fig 4. FBNS PM2.5 Summer 2015'!$B$3:$B$94</c:f>
              <c:numCache>
                <c:formatCode>d\-mmm</c:formatCode>
                <c:ptCount val="92"/>
                <c:pt idx="0">
                  <c:v>42887</c:v>
                </c:pt>
                <c:pt idx="1">
                  <c:v>42888</c:v>
                </c:pt>
                <c:pt idx="2">
                  <c:v>42889</c:v>
                </c:pt>
                <c:pt idx="3">
                  <c:v>42890</c:v>
                </c:pt>
                <c:pt idx="4">
                  <c:v>42891</c:v>
                </c:pt>
                <c:pt idx="5">
                  <c:v>42892</c:v>
                </c:pt>
                <c:pt idx="6">
                  <c:v>42893</c:v>
                </c:pt>
                <c:pt idx="7">
                  <c:v>42894</c:v>
                </c:pt>
                <c:pt idx="8">
                  <c:v>42895</c:v>
                </c:pt>
                <c:pt idx="9">
                  <c:v>42896</c:v>
                </c:pt>
                <c:pt idx="10">
                  <c:v>42897</c:v>
                </c:pt>
                <c:pt idx="11">
                  <c:v>42898</c:v>
                </c:pt>
                <c:pt idx="12">
                  <c:v>42899</c:v>
                </c:pt>
                <c:pt idx="13">
                  <c:v>42900</c:v>
                </c:pt>
                <c:pt idx="14">
                  <c:v>42901</c:v>
                </c:pt>
                <c:pt idx="15">
                  <c:v>42902</c:v>
                </c:pt>
                <c:pt idx="16">
                  <c:v>42903</c:v>
                </c:pt>
                <c:pt idx="17">
                  <c:v>42904</c:v>
                </c:pt>
                <c:pt idx="18">
                  <c:v>42905</c:v>
                </c:pt>
                <c:pt idx="19">
                  <c:v>42906</c:v>
                </c:pt>
                <c:pt idx="20">
                  <c:v>42907</c:v>
                </c:pt>
                <c:pt idx="21">
                  <c:v>42908</c:v>
                </c:pt>
                <c:pt idx="22">
                  <c:v>42909</c:v>
                </c:pt>
                <c:pt idx="23">
                  <c:v>42910</c:v>
                </c:pt>
                <c:pt idx="24">
                  <c:v>42911</c:v>
                </c:pt>
                <c:pt idx="25">
                  <c:v>42912</c:v>
                </c:pt>
                <c:pt idx="26">
                  <c:v>42913</c:v>
                </c:pt>
                <c:pt idx="27">
                  <c:v>42914</c:v>
                </c:pt>
                <c:pt idx="28">
                  <c:v>42915</c:v>
                </c:pt>
                <c:pt idx="29">
                  <c:v>42916</c:v>
                </c:pt>
                <c:pt idx="30">
                  <c:v>42917</c:v>
                </c:pt>
                <c:pt idx="31">
                  <c:v>42918</c:v>
                </c:pt>
                <c:pt idx="32">
                  <c:v>42919</c:v>
                </c:pt>
                <c:pt idx="33">
                  <c:v>42920</c:v>
                </c:pt>
                <c:pt idx="34">
                  <c:v>42921</c:v>
                </c:pt>
                <c:pt idx="35">
                  <c:v>42922</c:v>
                </c:pt>
                <c:pt idx="36">
                  <c:v>42923</c:v>
                </c:pt>
                <c:pt idx="37">
                  <c:v>42924</c:v>
                </c:pt>
                <c:pt idx="38">
                  <c:v>42925</c:v>
                </c:pt>
                <c:pt idx="39">
                  <c:v>42926</c:v>
                </c:pt>
                <c:pt idx="40">
                  <c:v>42927</c:v>
                </c:pt>
                <c:pt idx="41">
                  <c:v>42928</c:v>
                </c:pt>
                <c:pt idx="42">
                  <c:v>42929</c:v>
                </c:pt>
                <c:pt idx="43">
                  <c:v>42930</c:v>
                </c:pt>
                <c:pt idx="44">
                  <c:v>42931</c:v>
                </c:pt>
                <c:pt idx="45">
                  <c:v>42932</c:v>
                </c:pt>
                <c:pt idx="46">
                  <c:v>42933</c:v>
                </c:pt>
                <c:pt idx="47">
                  <c:v>42934</c:v>
                </c:pt>
                <c:pt idx="48">
                  <c:v>42935</c:v>
                </c:pt>
                <c:pt idx="49">
                  <c:v>42936</c:v>
                </c:pt>
                <c:pt idx="50">
                  <c:v>42937</c:v>
                </c:pt>
                <c:pt idx="51">
                  <c:v>42938</c:v>
                </c:pt>
                <c:pt idx="52">
                  <c:v>42939</c:v>
                </c:pt>
                <c:pt idx="53">
                  <c:v>42940</c:v>
                </c:pt>
                <c:pt idx="54">
                  <c:v>42941</c:v>
                </c:pt>
                <c:pt idx="55">
                  <c:v>42942</c:v>
                </c:pt>
                <c:pt idx="56">
                  <c:v>42943</c:v>
                </c:pt>
                <c:pt idx="57">
                  <c:v>42944</c:v>
                </c:pt>
                <c:pt idx="58">
                  <c:v>42945</c:v>
                </c:pt>
                <c:pt idx="59">
                  <c:v>42946</c:v>
                </c:pt>
                <c:pt idx="60">
                  <c:v>42947</c:v>
                </c:pt>
                <c:pt idx="61">
                  <c:v>42948</c:v>
                </c:pt>
                <c:pt idx="62">
                  <c:v>42949</c:v>
                </c:pt>
                <c:pt idx="63">
                  <c:v>42950</c:v>
                </c:pt>
                <c:pt idx="64">
                  <c:v>42951</c:v>
                </c:pt>
                <c:pt idx="65">
                  <c:v>42952</c:v>
                </c:pt>
                <c:pt idx="66">
                  <c:v>42953</c:v>
                </c:pt>
                <c:pt idx="67">
                  <c:v>42954</c:v>
                </c:pt>
                <c:pt idx="68">
                  <c:v>42955</c:v>
                </c:pt>
                <c:pt idx="69">
                  <c:v>42956</c:v>
                </c:pt>
                <c:pt idx="70">
                  <c:v>42957</c:v>
                </c:pt>
                <c:pt idx="71">
                  <c:v>42958</c:v>
                </c:pt>
                <c:pt idx="72">
                  <c:v>42959</c:v>
                </c:pt>
                <c:pt idx="73">
                  <c:v>42960</c:v>
                </c:pt>
                <c:pt idx="74">
                  <c:v>42961</c:v>
                </c:pt>
                <c:pt idx="75">
                  <c:v>42962</c:v>
                </c:pt>
                <c:pt idx="76">
                  <c:v>42963</c:v>
                </c:pt>
                <c:pt idx="77">
                  <c:v>42964</c:v>
                </c:pt>
                <c:pt idx="78">
                  <c:v>42965</c:v>
                </c:pt>
                <c:pt idx="79">
                  <c:v>42966</c:v>
                </c:pt>
                <c:pt idx="80">
                  <c:v>42967</c:v>
                </c:pt>
                <c:pt idx="81">
                  <c:v>42968</c:v>
                </c:pt>
                <c:pt idx="82">
                  <c:v>42969</c:v>
                </c:pt>
                <c:pt idx="83">
                  <c:v>42970</c:v>
                </c:pt>
                <c:pt idx="84">
                  <c:v>42971</c:v>
                </c:pt>
                <c:pt idx="85">
                  <c:v>42972</c:v>
                </c:pt>
                <c:pt idx="86">
                  <c:v>42973</c:v>
                </c:pt>
                <c:pt idx="87">
                  <c:v>42974</c:v>
                </c:pt>
                <c:pt idx="88">
                  <c:v>42975</c:v>
                </c:pt>
                <c:pt idx="89">
                  <c:v>42976</c:v>
                </c:pt>
                <c:pt idx="90">
                  <c:v>42977</c:v>
                </c:pt>
                <c:pt idx="91">
                  <c:v>42978</c:v>
                </c:pt>
              </c:numCache>
            </c:numRef>
          </c:xVal>
          <c:yVal>
            <c:numRef>
              <c:f>'Fig 4. FBNS PM2.5 Summer 2015'!$E$3:$E$94</c:f>
              <c:numCache>
                <c:formatCode>General</c:formatCode>
                <c:ptCount val="92"/>
                <c:pt idx="0">
                  <c:v>1.2</c:v>
                </c:pt>
                <c:pt idx="1">
                  <c:v>2.6</c:v>
                </c:pt>
                <c:pt idx="2">
                  <c:v>2.2000000000000002</c:v>
                </c:pt>
                <c:pt idx="3">
                  <c:v>3.3</c:v>
                </c:pt>
                <c:pt idx="4">
                  <c:v>3.5</c:v>
                </c:pt>
                <c:pt idx="5">
                  <c:v>3.2</c:v>
                </c:pt>
                <c:pt idx="6">
                  <c:v>4.7</c:v>
                </c:pt>
                <c:pt idx="7">
                  <c:v>7.4</c:v>
                </c:pt>
                <c:pt idx="8">
                  <c:v>4.8</c:v>
                </c:pt>
                <c:pt idx="9">
                  <c:v>3.9</c:v>
                </c:pt>
                <c:pt idx="10">
                  <c:v>2.8</c:v>
                </c:pt>
                <c:pt idx="11">
                  <c:v>3.7</c:v>
                </c:pt>
                <c:pt idx="12">
                  <c:v>4.3</c:v>
                </c:pt>
                <c:pt idx="13">
                  <c:v>5.4</c:v>
                </c:pt>
                <c:pt idx="14">
                  <c:v>5.7</c:v>
                </c:pt>
                <c:pt idx="15">
                  <c:v>3.7</c:v>
                </c:pt>
                <c:pt idx="16">
                  <c:v>3.8</c:v>
                </c:pt>
                <c:pt idx="17">
                  <c:v>5.0999999999999996</c:v>
                </c:pt>
                <c:pt idx="18">
                  <c:v>3.7</c:v>
                </c:pt>
                <c:pt idx="19">
                  <c:v>5.5</c:v>
                </c:pt>
                <c:pt idx="20">
                  <c:v>6.9</c:v>
                </c:pt>
                <c:pt idx="21">
                  <c:v>9.8000000000000007</c:v>
                </c:pt>
                <c:pt idx="22">
                  <c:v>11.9</c:v>
                </c:pt>
                <c:pt idx="23">
                  <c:v>6.7</c:v>
                </c:pt>
                <c:pt idx="24">
                  <c:v>18.3</c:v>
                </c:pt>
                <c:pt idx="25">
                  <c:v>16.5</c:v>
                </c:pt>
                <c:pt idx="26">
                  <c:v>64.400000000000006</c:v>
                </c:pt>
                <c:pt idx="27">
                  <c:v>38.5</c:v>
                </c:pt>
                <c:pt idx="28">
                  <c:v>94</c:v>
                </c:pt>
                <c:pt idx="29">
                  <c:v>53.3</c:v>
                </c:pt>
                <c:pt idx="30">
                  <c:v>9.8000000000000007</c:v>
                </c:pt>
                <c:pt idx="31">
                  <c:v>20.100000000000001</c:v>
                </c:pt>
                <c:pt idx="32">
                  <c:v>23.8</c:v>
                </c:pt>
                <c:pt idx="33">
                  <c:v>2.9</c:v>
                </c:pt>
                <c:pt idx="34">
                  <c:v>4.8</c:v>
                </c:pt>
                <c:pt idx="35">
                  <c:v>22</c:v>
                </c:pt>
                <c:pt idx="36">
                  <c:v>314.5</c:v>
                </c:pt>
                <c:pt idx="37">
                  <c:v>0</c:v>
                </c:pt>
                <c:pt idx="38">
                  <c:v>327</c:v>
                </c:pt>
                <c:pt idx="39">
                  <c:v>278.39999999999998</c:v>
                </c:pt>
                <c:pt idx="40">
                  <c:v>210</c:v>
                </c:pt>
                <c:pt idx="41">
                  <c:v>57.4</c:v>
                </c:pt>
                <c:pt idx="42">
                  <c:v>26.2</c:v>
                </c:pt>
                <c:pt idx="43">
                  <c:v>19.100000000000001</c:v>
                </c:pt>
                <c:pt idx="44">
                  <c:v>15.8</c:v>
                </c:pt>
                <c:pt idx="45">
                  <c:v>8.1</c:v>
                </c:pt>
                <c:pt idx="46">
                  <c:v>10.199999999999999</c:v>
                </c:pt>
                <c:pt idx="47">
                  <c:v>0</c:v>
                </c:pt>
                <c:pt idx="48">
                  <c:v>6.8</c:v>
                </c:pt>
                <c:pt idx="49">
                  <c:v>12.6</c:v>
                </c:pt>
                <c:pt idx="50">
                  <c:v>8.8000000000000007</c:v>
                </c:pt>
                <c:pt idx="51">
                  <c:v>14.8</c:v>
                </c:pt>
                <c:pt idx="52">
                  <c:v>30.6</c:v>
                </c:pt>
                <c:pt idx="53">
                  <c:v>21</c:v>
                </c:pt>
                <c:pt idx="54">
                  <c:v>10.5</c:v>
                </c:pt>
                <c:pt idx="55">
                  <c:v>16.399999999999999</c:v>
                </c:pt>
                <c:pt idx="56">
                  <c:v>8.6999999999999993</c:v>
                </c:pt>
                <c:pt idx="57">
                  <c:v>4.4000000000000004</c:v>
                </c:pt>
                <c:pt idx="58">
                  <c:v>4.2</c:v>
                </c:pt>
                <c:pt idx="59">
                  <c:v>6.2</c:v>
                </c:pt>
                <c:pt idx="60">
                  <c:v>8.6</c:v>
                </c:pt>
                <c:pt idx="61">
                  <c:v>10.1</c:v>
                </c:pt>
                <c:pt idx="62">
                  <c:v>10.6</c:v>
                </c:pt>
                <c:pt idx="63">
                  <c:v>1.3</c:v>
                </c:pt>
                <c:pt idx="64">
                  <c:v>1.3</c:v>
                </c:pt>
                <c:pt idx="65">
                  <c:v>1.4</c:v>
                </c:pt>
                <c:pt idx="66">
                  <c:v>1.8</c:v>
                </c:pt>
                <c:pt idx="67">
                  <c:v>3.1</c:v>
                </c:pt>
                <c:pt idx="68">
                  <c:v>3.4</c:v>
                </c:pt>
                <c:pt idx="69">
                  <c:v>3.8</c:v>
                </c:pt>
                <c:pt idx="70">
                  <c:v>5.2</c:v>
                </c:pt>
                <c:pt idx="71">
                  <c:v>4.3</c:v>
                </c:pt>
                <c:pt idx="72">
                  <c:v>5.7</c:v>
                </c:pt>
                <c:pt idx="73">
                  <c:v>2.2000000000000002</c:v>
                </c:pt>
                <c:pt idx="74">
                  <c:v>2.9</c:v>
                </c:pt>
                <c:pt idx="75">
                  <c:v>2.7</c:v>
                </c:pt>
                <c:pt idx="76">
                  <c:v>0</c:v>
                </c:pt>
                <c:pt idx="77">
                  <c:v>2.1</c:v>
                </c:pt>
                <c:pt idx="78">
                  <c:v>2.2000000000000002</c:v>
                </c:pt>
                <c:pt idx="79">
                  <c:v>0</c:v>
                </c:pt>
                <c:pt idx="80">
                  <c:v>4.8</c:v>
                </c:pt>
                <c:pt idx="81">
                  <c:v>3.9</c:v>
                </c:pt>
                <c:pt idx="82">
                  <c:v>1.2</c:v>
                </c:pt>
                <c:pt idx="83">
                  <c:v>7.6</c:v>
                </c:pt>
                <c:pt idx="84">
                  <c:v>6.2</c:v>
                </c:pt>
                <c:pt idx="85">
                  <c:v>5.4</c:v>
                </c:pt>
                <c:pt idx="86">
                  <c:v>5.2</c:v>
                </c:pt>
                <c:pt idx="87">
                  <c:v>4.4000000000000004</c:v>
                </c:pt>
                <c:pt idx="88">
                  <c:v>3.4</c:v>
                </c:pt>
                <c:pt idx="89">
                  <c:v>4.4000000000000004</c:v>
                </c:pt>
                <c:pt idx="90">
                  <c:v>10.199999999999999</c:v>
                </c:pt>
                <c:pt idx="91">
                  <c:v>11.7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73-4BD0-93C6-D2C55BF1605B}"/>
            </c:ext>
          </c:extLst>
        </c:ser>
        <c:ser>
          <c:idx val="2"/>
          <c:order val="2"/>
          <c:tx>
            <c:strRef>
              <c:f>'Fig 4. FBNS PM2.5 Summer 2015'!$G$2</c:f>
              <c:strCache>
                <c:ptCount val="1"/>
                <c:pt idx="0">
                  <c:v>A-Street FRM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 4. FBNS PM2.5 Summer 2015'!$B$3:$B$94</c:f>
              <c:numCache>
                <c:formatCode>d\-mmm</c:formatCode>
                <c:ptCount val="92"/>
                <c:pt idx="0">
                  <c:v>42887</c:v>
                </c:pt>
                <c:pt idx="1">
                  <c:v>42888</c:v>
                </c:pt>
                <c:pt idx="2">
                  <c:v>42889</c:v>
                </c:pt>
                <c:pt idx="3">
                  <c:v>42890</c:v>
                </c:pt>
                <c:pt idx="4">
                  <c:v>42891</c:v>
                </c:pt>
                <c:pt idx="5">
                  <c:v>42892</c:v>
                </c:pt>
                <c:pt idx="6">
                  <c:v>42893</c:v>
                </c:pt>
                <c:pt idx="7">
                  <c:v>42894</c:v>
                </c:pt>
                <c:pt idx="8">
                  <c:v>42895</c:v>
                </c:pt>
                <c:pt idx="9">
                  <c:v>42896</c:v>
                </c:pt>
                <c:pt idx="10">
                  <c:v>42897</c:v>
                </c:pt>
                <c:pt idx="11">
                  <c:v>42898</c:v>
                </c:pt>
                <c:pt idx="12">
                  <c:v>42899</c:v>
                </c:pt>
                <c:pt idx="13">
                  <c:v>42900</c:v>
                </c:pt>
                <c:pt idx="14">
                  <c:v>42901</c:v>
                </c:pt>
                <c:pt idx="15">
                  <c:v>42902</c:v>
                </c:pt>
                <c:pt idx="16">
                  <c:v>42903</c:v>
                </c:pt>
                <c:pt idx="17">
                  <c:v>42904</c:v>
                </c:pt>
                <c:pt idx="18">
                  <c:v>42905</c:v>
                </c:pt>
                <c:pt idx="19">
                  <c:v>42906</c:v>
                </c:pt>
                <c:pt idx="20">
                  <c:v>42907</c:v>
                </c:pt>
                <c:pt idx="21">
                  <c:v>42908</c:v>
                </c:pt>
                <c:pt idx="22">
                  <c:v>42909</c:v>
                </c:pt>
                <c:pt idx="23">
                  <c:v>42910</c:v>
                </c:pt>
                <c:pt idx="24">
                  <c:v>42911</c:v>
                </c:pt>
                <c:pt idx="25">
                  <c:v>42912</c:v>
                </c:pt>
                <c:pt idx="26">
                  <c:v>42913</c:v>
                </c:pt>
                <c:pt idx="27">
                  <c:v>42914</c:v>
                </c:pt>
                <c:pt idx="28">
                  <c:v>42915</c:v>
                </c:pt>
                <c:pt idx="29">
                  <c:v>42916</c:v>
                </c:pt>
                <c:pt idx="30">
                  <c:v>42917</c:v>
                </c:pt>
                <c:pt idx="31">
                  <c:v>42918</c:v>
                </c:pt>
                <c:pt idx="32">
                  <c:v>42919</c:v>
                </c:pt>
                <c:pt idx="33">
                  <c:v>42920</c:v>
                </c:pt>
                <c:pt idx="34">
                  <c:v>42921</c:v>
                </c:pt>
                <c:pt idx="35">
                  <c:v>42922</c:v>
                </c:pt>
                <c:pt idx="36">
                  <c:v>42923</c:v>
                </c:pt>
                <c:pt idx="37">
                  <c:v>42924</c:v>
                </c:pt>
                <c:pt idx="38">
                  <c:v>42925</c:v>
                </c:pt>
                <c:pt idx="39">
                  <c:v>42926</c:v>
                </c:pt>
                <c:pt idx="40">
                  <c:v>42927</c:v>
                </c:pt>
                <c:pt idx="41">
                  <c:v>42928</c:v>
                </c:pt>
                <c:pt idx="42">
                  <c:v>42929</c:v>
                </c:pt>
                <c:pt idx="43">
                  <c:v>42930</c:v>
                </c:pt>
                <c:pt idx="44">
                  <c:v>42931</c:v>
                </c:pt>
                <c:pt idx="45">
                  <c:v>42932</c:v>
                </c:pt>
                <c:pt idx="46">
                  <c:v>42933</c:v>
                </c:pt>
                <c:pt idx="47">
                  <c:v>42934</c:v>
                </c:pt>
                <c:pt idx="48">
                  <c:v>42935</c:v>
                </c:pt>
                <c:pt idx="49">
                  <c:v>42936</c:v>
                </c:pt>
                <c:pt idx="50">
                  <c:v>42937</c:v>
                </c:pt>
                <c:pt idx="51">
                  <c:v>42938</c:v>
                </c:pt>
                <c:pt idx="52">
                  <c:v>42939</c:v>
                </c:pt>
                <c:pt idx="53">
                  <c:v>42940</c:v>
                </c:pt>
                <c:pt idx="54">
                  <c:v>42941</c:v>
                </c:pt>
                <c:pt idx="55">
                  <c:v>42942</c:v>
                </c:pt>
                <c:pt idx="56">
                  <c:v>42943</c:v>
                </c:pt>
                <c:pt idx="57">
                  <c:v>42944</c:v>
                </c:pt>
                <c:pt idx="58">
                  <c:v>42945</c:v>
                </c:pt>
                <c:pt idx="59">
                  <c:v>42946</c:v>
                </c:pt>
                <c:pt idx="60">
                  <c:v>42947</c:v>
                </c:pt>
                <c:pt idx="61">
                  <c:v>42948</c:v>
                </c:pt>
                <c:pt idx="62">
                  <c:v>42949</c:v>
                </c:pt>
                <c:pt idx="63">
                  <c:v>42950</c:v>
                </c:pt>
                <c:pt idx="64">
                  <c:v>42951</c:v>
                </c:pt>
                <c:pt idx="65">
                  <c:v>42952</c:v>
                </c:pt>
                <c:pt idx="66">
                  <c:v>42953</c:v>
                </c:pt>
                <c:pt idx="67">
                  <c:v>42954</c:v>
                </c:pt>
                <c:pt idx="68">
                  <c:v>42955</c:v>
                </c:pt>
                <c:pt idx="69">
                  <c:v>42956</c:v>
                </c:pt>
                <c:pt idx="70">
                  <c:v>42957</c:v>
                </c:pt>
                <c:pt idx="71">
                  <c:v>42958</c:v>
                </c:pt>
                <c:pt idx="72">
                  <c:v>42959</c:v>
                </c:pt>
                <c:pt idx="73">
                  <c:v>42960</c:v>
                </c:pt>
                <c:pt idx="74">
                  <c:v>42961</c:v>
                </c:pt>
                <c:pt idx="75">
                  <c:v>42962</c:v>
                </c:pt>
                <c:pt idx="76">
                  <c:v>42963</c:v>
                </c:pt>
                <c:pt idx="77">
                  <c:v>42964</c:v>
                </c:pt>
                <c:pt idx="78">
                  <c:v>42965</c:v>
                </c:pt>
                <c:pt idx="79">
                  <c:v>42966</c:v>
                </c:pt>
                <c:pt idx="80">
                  <c:v>42967</c:v>
                </c:pt>
                <c:pt idx="81">
                  <c:v>42968</c:v>
                </c:pt>
                <c:pt idx="82">
                  <c:v>42969</c:v>
                </c:pt>
                <c:pt idx="83">
                  <c:v>42970</c:v>
                </c:pt>
                <c:pt idx="84">
                  <c:v>42971</c:v>
                </c:pt>
                <c:pt idx="85">
                  <c:v>42972</c:v>
                </c:pt>
                <c:pt idx="86">
                  <c:v>42973</c:v>
                </c:pt>
                <c:pt idx="87">
                  <c:v>42974</c:v>
                </c:pt>
                <c:pt idx="88">
                  <c:v>42975</c:v>
                </c:pt>
                <c:pt idx="89">
                  <c:v>42976</c:v>
                </c:pt>
                <c:pt idx="90">
                  <c:v>42977</c:v>
                </c:pt>
                <c:pt idx="91">
                  <c:v>42978</c:v>
                </c:pt>
              </c:numCache>
            </c:numRef>
          </c:xVal>
          <c:yVal>
            <c:numRef>
              <c:f>'Fig 4. FBNS PM2.5 Summer 2015'!$G$49:$G$94</c:f>
              <c:numCache>
                <c:formatCode>General</c:formatCode>
                <c:ptCount val="46"/>
                <c:pt idx="0">
                  <c:v>7.8</c:v>
                </c:pt>
                <c:pt idx="1">
                  <c:v>15.4</c:v>
                </c:pt>
                <c:pt idx="2">
                  <c:v>6.8</c:v>
                </c:pt>
                <c:pt idx="3">
                  <c:v>12.4</c:v>
                </c:pt>
                <c:pt idx="4">
                  <c:v>6.9</c:v>
                </c:pt>
                <c:pt idx="5">
                  <c:v>9.6999999999999993</c:v>
                </c:pt>
                <c:pt idx="6">
                  <c:v>31.7</c:v>
                </c:pt>
                <c:pt idx="7">
                  <c:v>17.899999999999999</c:v>
                </c:pt>
                <c:pt idx="8">
                  <c:v>10.199999999999999</c:v>
                </c:pt>
                <c:pt idx="9">
                  <c:v>16.5</c:v>
                </c:pt>
                <c:pt idx="10">
                  <c:v>6.7</c:v>
                </c:pt>
                <c:pt idx="11">
                  <c:v>4.7</c:v>
                </c:pt>
                <c:pt idx="12">
                  <c:v>5</c:v>
                </c:pt>
                <c:pt idx="13">
                  <c:v>7.6</c:v>
                </c:pt>
                <c:pt idx="14">
                  <c:v>9.6999999999999993</c:v>
                </c:pt>
                <c:pt idx="15">
                  <c:v>13.8</c:v>
                </c:pt>
                <c:pt idx="16">
                  <c:v>10.9</c:v>
                </c:pt>
                <c:pt idx="17">
                  <c:v>1.9</c:v>
                </c:pt>
                <c:pt idx="18">
                  <c:v>2.2999999999999998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5.3</c:v>
                </c:pt>
                <c:pt idx="25">
                  <c:v>4.2</c:v>
                </c:pt>
                <c:pt idx="26">
                  <c:v>5.4</c:v>
                </c:pt>
                <c:pt idx="27">
                  <c:v>2.1</c:v>
                </c:pt>
                <c:pt idx="28">
                  <c:v>3</c:v>
                </c:pt>
                <c:pt idx="29">
                  <c:v>2.6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7.4</c:v>
                </c:pt>
                <c:pt idx="38">
                  <c:v>5.0999999999999996</c:v>
                </c:pt>
                <c:pt idx="39">
                  <c:v>3.9</c:v>
                </c:pt>
                <c:pt idx="40">
                  <c:v>4.2</c:v>
                </c:pt>
                <c:pt idx="41">
                  <c:v>0</c:v>
                </c:pt>
                <c:pt idx="42">
                  <c:v>3</c:v>
                </c:pt>
                <c:pt idx="43">
                  <c:v>3.2</c:v>
                </c:pt>
                <c:pt idx="44">
                  <c:v>5.8</c:v>
                </c:pt>
                <c:pt idx="45">
                  <c:v>11.2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73-4BD0-93C6-D2C55BF1605B}"/>
            </c:ext>
          </c:extLst>
        </c:ser>
        <c:ser>
          <c:idx val="3"/>
          <c:order val="3"/>
          <c:tx>
            <c:strRef>
              <c:f>'Fig 4. FBNS PM2.5 Summer 2015'!$F$2</c:f>
              <c:strCache>
                <c:ptCount val="1"/>
                <c:pt idx="0">
                  <c:v>SOB FRM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'Fig 4. FBNS PM2.5 Summer 2015'!$B$3:$B$94</c:f>
              <c:numCache>
                <c:formatCode>d\-mmm</c:formatCode>
                <c:ptCount val="92"/>
                <c:pt idx="0">
                  <c:v>42887</c:v>
                </c:pt>
                <c:pt idx="1">
                  <c:v>42888</c:v>
                </c:pt>
                <c:pt idx="2">
                  <c:v>42889</c:v>
                </c:pt>
                <c:pt idx="3">
                  <c:v>42890</c:v>
                </c:pt>
                <c:pt idx="4">
                  <c:v>42891</c:v>
                </c:pt>
                <c:pt idx="5">
                  <c:v>42892</c:v>
                </c:pt>
                <c:pt idx="6">
                  <c:v>42893</c:v>
                </c:pt>
                <c:pt idx="7">
                  <c:v>42894</c:v>
                </c:pt>
                <c:pt idx="8">
                  <c:v>42895</c:v>
                </c:pt>
                <c:pt idx="9">
                  <c:v>42896</c:v>
                </c:pt>
                <c:pt idx="10">
                  <c:v>42897</c:v>
                </c:pt>
                <c:pt idx="11">
                  <c:v>42898</c:v>
                </c:pt>
                <c:pt idx="12">
                  <c:v>42899</c:v>
                </c:pt>
                <c:pt idx="13">
                  <c:v>42900</c:v>
                </c:pt>
                <c:pt idx="14">
                  <c:v>42901</c:v>
                </c:pt>
                <c:pt idx="15">
                  <c:v>42902</c:v>
                </c:pt>
                <c:pt idx="16">
                  <c:v>42903</c:v>
                </c:pt>
                <c:pt idx="17">
                  <c:v>42904</c:v>
                </c:pt>
                <c:pt idx="18">
                  <c:v>42905</c:v>
                </c:pt>
                <c:pt idx="19">
                  <c:v>42906</c:v>
                </c:pt>
                <c:pt idx="20">
                  <c:v>42907</c:v>
                </c:pt>
                <c:pt idx="21">
                  <c:v>42908</c:v>
                </c:pt>
                <c:pt idx="22">
                  <c:v>42909</c:v>
                </c:pt>
                <c:pt idx="23">
                  <c:v>42910</c:v>
                </c:pt>
                <c:pt idx="24">
                  <c:v>42911</c:v>
                </c:pt>
                <c:pt idx="25">
                  <c:v>42912</c:v>
                </c:pt>
                <c:pt idx="26">
                  <c:v>42913</c:v>
                </c:pt>
                <c:pt idx="27">
                  <c:v>42914</c:v>
                </c:pt>
                <c:pt idx="28">
                  <c:v>42915</c:v>
                </c:pt>
                <c:pt idx="29">
                  <c:v>42916</c:v>
                </c:pt>
                <c:pt idx="30">
                  <c:v>42917</c:v>
                </c:pt>
                <c:pt idx="31">
                  <c:v>42918</c:v>
                </c:pt>
                <c:pt idx="32">
                  <c:v>42919</c:v>
                </c:pt>
                <c:pt idx="33">
                  <c:v>42920</c:v>
                </c:pt>
                <c:pt idx="34">
                  <c:v>42921</c:v>
                </c:pt>
                <c:pt idx="35">
                  <c:v>42922</c:v>
                </c:pt>
                <c:pt idx="36">
                  <c:v>42923</c:v>
                </c:pt>
                <c:pt idx="37">
                  <c:v>42924</c:v>
                </c:pt>
                <c:pt idx="38">
                  <c:v>42925</c:v>
                </c:pt>
                <c:pt idx="39">
                  <c:v>42926</c:v>
                </c:pt>
                <c:pt idx="40">
                  <c:v>42927</c:v>
                </c:pt>
                <c:pt idx="41">
                  <c:v>42928</c:v>
                </c:pt>
                <c:pt idx="42">
                  <c:v>42929</c:v>
                </c:pt>
                <c:pt idx="43">
                  <c:v>42930</c:v>
                </c:pt>
                <c:pt idx="44">
                  <c:v>42931</c:v>
                </c:pt>
                <c:pt idx="45">
                  <c:v>42932</c:v>
                </c:pt>
                <c:pt idx="46">
                  <c:v>42933</c:v>
                </c:pt>
                <c:pt idx="47">
                  <c:v>42934</c:v>
                </c:pt>
                <c:pt idx="48">
                  <c:v>42935</c:v>
                </c:pt>
                <c:pt idx="49">
                  <c:v>42936</c:v>
                </c:pt>
                <c:pt idx="50">
                  <c:v>42937</c:v>
                </c:pt>
                <c:pt idx="51">
                  <c:v>42938</c:v>
                </c:pt>
                <c:pt idx="52">
                  <c:v>42939</c:v>
                </c:pt>
                <c:pt idx="53">
                  <c:v>42940</c:v>
                </c:pt>
                <c:pt idx="54">
                  <c:v>42941</c:v>
                </c:pt>
                <c:pt idx="55">
                  <c:v>42942</c:v>
                </c:pt>
                <c:pt idx="56">
                  <c:v>42943</c:v>
                </c:pt>
                <c:pt idx="57">
                  <c:v>42944</c:v>
                </c:pt>
                <c:pt idx="58">
                  <c:v>42945</c:v>
                </c:pt>
                <c:pt idx="59">
                  <c:v>42946</c:v>
                </c:pt>
                <c:pt idx="60">
                  <c:v>42947</c:v>
                </c:pt>
                <c:pt idx="61">
                  <c:v>42948</c:v>
                </c:pt>
                <c:pt idx="62">
                  <c:v>42949</c:v>
                </c:pt>
                <c:pt idx="63">
                  <c:v>42950</c:v>
                </c:pt>
                <c:pt idx="64">
                  <c:v>42951</c:v>
                </c:pt>
                <c:pt idx="65">
                  <c:v>42952</c:v>
                </c:pt>
                <c:pt idx="66">
                  <c:v>42953</c:v>
                </c:pt>
                <c:pt idx="67">
                  <c:v>42954</c:v>
                </c:pt>
                <c:pt idx="68">
                  <c:v>42955</c:v>
                </c:pt>
                <c:pt idx="69">
                  <c:v>42956</c:v>
                </c:pt>
                <c:pt idx="70">
                  <c:v>42957</c:v>
                </c:pt>
                <c:pt idx="71">
                  <c:v>42958</c:v>
                </c:pt>
                <c:pt idx="72">
                  <c:v>42959</c:v>
                </c:pt>
                <c:pt idx="73">
                  <c:v>42960</c:v>
                </c:pt>
                <c:pt idx="74">
                  <c:v>42961</c:v>
                </c:pt>
                <c:pt idx="75">
                  <c:v>42962</c:v>
                </c:pt>
                <c:pt idx="76">
                  <c:v>42963</c:v>
                </c:pt>
                <c:pt idx="77">
                  <c:v>42964</c:v>
                </c:pt>
                <c:pt idx="78">
                  <c:v>42965</c:v>
                </c:pt>
                <c:pt idx="79">
                  <c:v>42966</c:v>
                </c:pt>
                <c:pt idx="80">
                  <c:v>42967</c:v>
                </c:pt>
                <c:pt idx="81">
                  <c:v>42968</c:v>
                </c:pt>
                <c:pt idx="82">
                  <c:v>42969</c:v>
                </c:pt>
                <c:pt idx="83">
                  <c:v>42970</c:v>
                </c:pt>
                <c:pt idx="84">
                  <c:v>42971</c:v>
                </c:pt>
                <c:pt idx="85">
                  <c:v>42972</c:v>
                </c:pt>
                <c:pt idx="86">
                  <c:v>42973</c:v>
                </c:pt>
                <c:pt idx="87">
                  <c:v>42974</c:v>
                </c:pt>
                <c:pt idx="88">
                  <c:v>42975</c:v>
                </c:pt>
                <c:pt idx="89">
                  <c:v>42976</c:v>
                </c:pt>
                <c:pt idx="90">
                  <c:v>42977</c:v>
                </c:pt>
                <c:pt idx="91">
                  <c:v>42978</c:v>
                </c:pt>
              </c:numCache>
            </c:numRef>
          </c:xVal>
          <c:yVal>
            <c:numRef>
              <c:f>'Fig 4. FBNS PM2.5 Summer 2015'!$F$3:$F$31</c:f>
              <c:numCache>
                <c:formatCode>General</c:formatCode>
                <c:ptCount val="29"/>
                <c:pt idx="0">
                  <c:v>1.5</c:v>
                </c:pt>
                <c:pt idx="1">
                  <c:v>2.2000000000000002</c:v>
                </c:pt>
                <c:pt idx="2">
                  <c:v>2.5</c:v>
                </c:pt>
                <c:pt idx="3">
                  <c:v>3</c:v>
                </c:pt>
                <c:pt idx="4">
                  <c:v>4.2</c:v>
                </c:pt>
                <c:pt idx="5">
                  <c:v>2.8</c:v>
                </c:pt>
                <c:pt idx="6">
                  <c:v>2.8</c:v>
                </c:pt>
                <c:pt idx="7">
                  <c:v>2.7</c:v>
                </c:pt>
                <c:pt idx="8">
                  <c:v>2.9</c:v>
                </c:pt>
                <c:pt idx="9">
                  <c:v>2.2000000000000002</c:v>
                </c:pt>
                <c:pt idx="10">
                  <c:v>3.1</c:v>
                </c:pt>
                <c:pt idx="11">
                  <c:v>3.3</c:v>
                </c:pt>
                <c:pt idx="12">
                  <c:v>3.9</c:v>
                </c:pt>
                <c:pt idx="13">
                  <c:v>4.5</c:v>
                </c:pt>
                <c:pt idx="14">
                  <c:v>4.2</c:v>
                </c:pt>
                <c:pt idx="15">
                  <c:v>3.3</c:v>
                </c:pt>
                <c:pt idx="16">
                  <c:v>3.3</c:v>
                </c:pt>
                <c:pt idx="17">
                  <c:v>2.5</c:v>
                </c:pt>
                <c:pt idx="18">
                  <c:v>3.3</c:v>
                </c:pt>
                <c:pt idx="19">
                  <c:v>4.0999999999999996</c:v>
                </c:pt>
                <c:pt idx="20">
                  <c:v>5.4</c:v>
                </c:pt>
                <c:pt idx="21">
                  <c:v>7.6</c:v>
                </c:pt>
                <c:pt idx="22">
                  <c:v>16.7</c:v>
                </c:pt>
                <c:pt idx="23">
                  <c:v>6.7</c:v>
                </c:pt>
                <c:pt idx="24">
                  <c:v>23</c:v>
                </c:pt>
                <c:pt idx="25">
                  <c:v>20.399999999999999</c:v>
                </c:pt>
                <c:pt idx="26">
                  <c:v>57.8</c:v>
                </c:pt>
                <c:pt idx="27">
                  <c:v>37.9</c:v>
                </c:pt>
                <c:pt idx="28">
                  <c:v>50.2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73-4BD0-93C6-D2C55BF16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5490472"/>
        <c:axId val="625490864"/>
      </c:scatterChart>
      <c:valAx>
        <c:axId val="625490472"/>
        <c:scaling>
          <c:orientation val="minMax"/>
          <c:max val="42980"/>
          <c:min val="4288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d\-mmm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490864"/>
        <c:crosses val="autoZero"/>
        <c:crossBetween val="midCat"/>
        <c:majorUnit val="10"/>
      </c:valAx>
      <c:valAx>
        <c:axId val="625490864"/>
        <c:scaling>
          <c:orientation val="minMax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24-HR PM2.5</a:t>
                </a:r>
                <a:r>
                  <a:rPr lang="en-US" baseline="0"/>
                  <a:t> ug/m3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490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2019 Alaska Fire Emission Inventory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Acres and Tons PM</a:t>
            </a:r>
            <a:r>
              <a:rPr lang="en-US" sz="1400" b="1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2.5</a:t>
            </a:r>
          </a:p>
        </c:rich>
      </c:tx>
      <c:layout>
        <c:manualLayout>
          <c:xMode val="edge"/>
          <c:yMode val="edge"/>
          <c:x val="0.33667774861475647"/>
          <c:y val="1.963992246067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3266348672363"/>
          <c:y val="0.15602836879432624"/>
          <c:w val="0.64483037143576882"/>
          <c:h val="0.692307692307692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7. 2019 Total Acres-Tons PM'!$B$3</c:f>
              <c:strCache>
                <c:ptCount val="1"/>
                <c:pt idx="0">
                  <c:v>acres</c:v>
                </c:pt>
              </c:strCache>
            </c:strRef>
          </c:tx>
          <c:spPr>
            <a:solidFill>
              <a:srgbClr val="C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786-45D7-AEE7-06E810FD42E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786-45D7-AEE7-06E810FD42E8}"/>
              </c:ext>
            </c:extLst>
          </c:dPt>
          <c:cat>
            <c:strRef>
              <c:f>('Fig 7. 2019 Total Acres-Tons PM'!$B$2,'Fig 7. 2019 Total Acres-Tons PM'!$F$2)</c:f>
              <c:strCache>
                <c:ptCount val="2"/>
                <c:pt idx="0">
                  <c:v>Prescribed</c:v>
                </c:pt>
                <c:pt idx="1">
                  <c:v>Wildfire</c:v>
                </c:pt>
              </c:strCache>
            </c:strRef>
          </c:cat>
          <c:val>
            <c:numRef>
              <c:f>('Fig 7. 2019 Total Acres-Tons PM'!$B$5,'Fig 7. 2019 Total Acres-Tons PM'!$F$5)</c:f>
              <c:numCache>
                <c:formatCode>#,##0</c:formatCode>
                <c:ptCount val="2"/>
                <c:pt idx="0">
                  <c:v>12046</c:v>
                </c:pt>
                <c:pt idx="1">
                  <c:v>2620056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86-45D7-AEE7-06E810FD4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5491648"/>
        <c:axId val="625492432"/>
      </c:barChart>
      <c:barChart>
        <c:barDir val="col"/>
        <c:grouping val="clustered"/>
        <c:varyColors val="1"/>
        <c:ser>
          <c:idx val="1"/>
          <c:order val="1"/>
          <c:tx>
            <c:strRef>
              <c:f>'Fig 7. 2019 Total Acres-Tons PM'!$C$3</c:f>
              <c:strCache>
                <c:ptCount val="1"/>
                <c:pt idx="0">
                  <c:v>PM2.5</c:v>
                </c:pt>
              </c:strCache>
            </c:strRef>
          </c:tx>
          <c:spPr>
            <a:pattFill prst="pct25">
              <a:fgClr>
                <a:srgbClr val="0000D4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pct25">
                <a:fgClr>
                  <a:srgbClr val="993366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786-45D7-AEE7-06E810FD42E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86-45D7-AEE7-06E810FD42E8}"/>
              </c:ext>
            </c:extLst>
          </c:dPt>
          <c:dPt>
            <c:idx val="2"/>
            <c:invertIfNegative val="0"/>
            <c:bubble3D val="0"/>
            <c:spPr>
              <a:pattFill prst="pct25">
                <a:fgClr>
                  <a:srgbClr val="006411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786-45D7-AEE7-06E810FD42E8}"/>
              </c:ext>
            </c:extLst>
          </c:dPt>
          <c:cat>
            <c:strRef>
              <c:f>('Fig 7. 2019 Total Acres-Tons PM'!$B$2,'Fig 7. 2019 Total Acres-Tons PM'!$F$2)</c:f>
              <c:strCache>
                <c:ptCount val="2"/>
                <c:pt idx="0">
                  <c:v>Prescribed</c:v>
                </c:pt>
                <c:pt idx="1">
                  <c:v>Wildfire</c:v>
                </c:pt>
              </c:strCache>
            </c:strRef>
          </c:cat>
          <c:val>
            <c:numRef>
              <c:f>('Fig 7. 2019 Total Acres-Tons PM'!$C$5,'Fig 7. 2019 Total Acres-Tons PM'!$G$5)</c:f>
              <c:numCache>
                <c:formatCode>#,##0</c:formatCode>
                <c:ptCount val="2"/>
                <c:pt idx="0">
                  <c:v>28</c:v>
                </c:pt>
                <c:pt idx="1">
                  <c:v>199210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86-45D7-AEE7-06E810FD4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5492824"/>
        <c:axId val="625485376"/>
      </c:barChart>
      <c:catAx>
        <c:axId val="62549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5492432"/>
        <c:crosses val="autoZero"/>
        <c:auto val="1"/>
        <c:lblAlgn val="ctr"/>
        <c:lblOffset val="100"/>
        <c:tickMarkSkip val="1"/>
        <c:noMultiLvlLbl val="0"/>
      </c:catAx>
      <c:valAx>
        <c:axId val="625492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Acres</a:t>
                </a:r>
              </a:p>
            </c:rich>
          </c:tx>
          <c:layout>
            <c:manualLayout>
              <c:xMode val="edge"/>
              <c:yMode val="edge"/>
              <c:x val="2.327100753272714E-2"/>
              <c:y val="0.469721939422056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5491648"/>
        <c:crosses val="autoZero"/>
        <c:crossBetween val="between"/>
      </c:valAx>
      <c:catAx>
        <c:axId val="625492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5485376"/>
        <c:crosses val="autoZero"/>
        <c:auto val="1"/>
        <c:lblAlgn val="ctr"/>
        <c:lblOffset val="100"/>
        <c:noMultiLvlLbl val="0"/>
      </c:catAx>
      <c:valAx>
        <c:axId val="625485376"/>
        <c:scaling>
          <c:orientation val="minMax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Tons PM</a:t>
                </a:r>
                <a:r>
                  <a:rPr lang="en-US" sz="14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2.5</a:t>
                </a:r>
              </a:p>
            </c:rich>
          </c:tx>
          <c:layout>
            <c:manualLayout>
              <c:xMode val="edge"/>
              <c:yMode val="edge"/>
              <c:x val="0.93659518566371158"/>
              <c:y val="0.429896344789961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5492824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25400">
            <a:noFill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</c:dTable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2019 Alaska Fire Emission Inventory  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Prescribed Burning Acres and Tons PM</a:t>
            </a:r>
            <a:r>
              <a:rPr lang="en-US" sz="1400" b="1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2.5</a:t>
            </a:r>
          </a:p>
        </c:rich>
      </c:tx>
      <c:layout>
        <c:manualLayout>
          <c:xMode val="edge"/>
          <c:yMode val="edge"/>
          <c:x val="0.28833567835097196"/>
          <c:y val="1.9639934533551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71237458193979"/>
          <c:y val="0.18494271685761046"/>
          <c:w val="0.76365663322185062"/>
          <c:h val="0.644844517184942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8. 2019 Prescribed Emisson'!$C$5</c:f>
              <c:strCache>
                <c:ptCount val="1"/>
                <c:pt idx="0">
                  <c:v>Prescribed acres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'[2]Summary Tables'!$A$6:$A$17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'Fig 8. 2019 Prescribed Emisson'!$C$6:$C$17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10488</c:v>
                </c:pt>
                <c:pt idx="4">
                  <c:v>1558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8-41ED-9846-B08B52828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5486160"/>
        <c:axId val="625488512"/>
      </c:barChart>
      <c:barChart>
        <c:barDir val="col"/>
        <c:grouping val="clustered"/>
        <c:varyColors val="0"/>
        <c:ser>
          <c:idx val="1"/>
          <c:order val="1"/>
          <c:tx>
            <c:strRef>
              <c:f>'Fig 8. 2019 Prescribed Emisson'!$D$5</c:f>
              <c:strCache>
                <c:ptCount val="1"/>
                <c:pt idx="0">
                  <c:v>Prescribed PM2.5</c:v>
                </c:pt>
              </c:strCache>
            </c:strRef>
          </c:tx>
          <c:spPr>
            <a:pattFill prst="pct25">
              <a:fgClr>
                <a:srgbClr val="9933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8. 2019 Prescribed Emisson'!$A$6:$A$17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'Fig 8. 2019 Prescribed Emisson'!$D$6:$D$17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98-41ED-9846-B08B52828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0"/>
        <c:axId val="625486552"/>
        <c:axId val="625486944"/>
      </c:barChart>
      <c:catAx>
        <c:axId val="62548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5488512"/>
        <c:crosses val="autoZero"/>
        <c:auto val="1"/>
        <c:lblAlgn val="ctr"/>
        <c:lblOffset val="100"/>
        <c:tickMarkSkip val="1"/>
        <c:noMultiLvlLbl val="0"/>
      </c:catAx>
      <c:valAx>
        <c:axId val="625488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Acres</a:t>
                </a:r>
              </a:p>
            </c:rich>
          </c:tx>
          <c:layout>
            <c:manualLayout>
              <c:xMode val="edge"/>
              <c:yMode val="edge"/>
              <c:x val="1.2263050452026832E-2"/>
              <c:y val="0.4729950422863808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5486160"/>
        <c:crosses val="autoZero"/>
        <c:crossBetween val="between"/>
      </c:valAx>
      <c:catAx>
        <c:axId val="625486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5486944"/>
        <c:crosses val="autoZero"/>
        <c:auto val="1"/>
        <c:lblAlgn val="ctr"/>
        <c:lblOffset val="100"/>
        <c:noMultiLvlLbl val="0"/>
      </c:catAx>
      <c:valAx>
        <c:axId val="62548694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Tons PM</a:t>
                </a:r>
                <a:r>
                  <a:rPr lang="en-US" sz="14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2.5</a:t>
                </a:r>
              </a:p>
            </c:rich>
          </c:tx>
          <c:layout>
            <c:manualLayout>
              <c:xMode val="edge"/>
              <c:yMode val="edge"/>
              <c:x val="0.94760314960629921"/>
              <c:y val="0.435351929048084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548655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</c:dTable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Fairbanks PM</a:t>
            </a:r>
            <a:r>
              <a:rPr lang="en-US" sz="1200"/>
              <a:t>2.5</a:t>
            </a:r>
            <a:endParaRPr lang="en-US"/>
          </a:p>
          <a:p>
            <a:pPr>
              <a:defRPr/>
            </a:pPr>
            <a:r>
              <a:rPr lang="en-US"/>
              <a:t>June 1 to August 31 2000 to 2019</a:t>
            </a:r>
          </a:p>
        </c:rich>
      </c:tx>
      <c:layout>
        <c:manualLayout>
          <c:xMode val="edge"/>
          <c:yMode val="edge"/>
          <c:x val="0.3427791338582678"/>
          <c:y val="2.5690430314707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846413216731078E-2"/>
          <c:y val="0.11872032662583845"/>
          <c:w val="0.88176710818621751"/>
          <c:h val="0.769621284518924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9. FBKS PM2.5  2000-2019'!$A$11</c:f>
              <c:strCache>
                <c:ptCount val="1"/>
                <c:pt idx="0">
                  <c:v>Bottom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[3]Sheet1!$B$17:$Q$17</c:f>
                <c:numCache>
                  <c:formatCode>General</c:formatCode>
                  <c:ptCount val="16"/>
                  <c:pt idx="0">
                    <c:v>2.5</c:v>
                  </c:pt>
                  <c:pt idx="1">
                    <c:v>2.99</c:v>
                  </c:pt>
                  <c:pt idx="2">
                    <c:v>3.38</c:v>
                  </c:pt>
                  <c:pt idx="3">
                    <c:v>1</c:v>
                  </c:pt>
                  <c:pt idx="4">
                    <c:v>3.16</c:v>
                  </c:pt>
                  <c:pt idx="5">
                    <c:v>3.07</c:v>
                  </c:pt>
                  <c:pt idx="6">
                    <c:v>1.82</c:v>
                  </c:pt>
                  <c:pt idx="7">
                    <c:v>1.7</c:v>
                  </c:pt>
                  <c:pt idx="8">
                    <c:v>1.5</c:v>
                  </c:pt>
                  <c:pt idx="9">
                    <c:v>3.49</c:v>
                  </c:pt>
                  <c:pt idx="10">
                    <c:v>2.42</c:v>
                  </c:pt>
                  <c:pt idx="11">
                    <c:v>1.7</c:v>
                  </c:pt>
                  <c:pt idx="12">
                    <c:v>0</c:v>
                  </c:pt>
                  <c:pt idx="13">
                    <c:v>2.1300000000000003</c:v>
                  </c:pt>
                  <c:pt idx="14">
                    <c:v>1.7</c:v>
                  </c:pt>
                  <c:pt idx="15">
                    <c:v>1.4</c:v>
                  </c:pt>
                </c:numCache>
              </c:numRef>
            </c:minus>
          </c:errBars>
          <c:cat>
            <c:numRef>
              <c:f>'Fig 9. FBKS PM2.5  2000-2019'!$B$2:$U$2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'Fig 9. FBKS PM2.5  2000-2019'!$B$11:$Q$11</c:f>
              <c:numCache>
                <c:formatCode>0.00</c:formatCode>
                <c:ptCount val="16"/>
                <c:pt idx="0">
                  <c:v>2.5</c:v>
                </c:pt>
                <c:pt idx="1">
                  <c:v>2.99</c:v>
                </c:pt>
                <c:pt idx="2">
                  <c:v>3.38</c:v>
                </c:pt>
                <c:pt idx="3">
                  <c:v>1</c:v>
                </c:pt>
                <c:pt idx="4">
                  <c:v>3.16</c:v>
                </c:pt>
                <c:pt idx="5">
                  <c:v>3.07</c:v>
                </c:pt>
                <c:pt idx="6">
                  <c:v>1.82</c:v>
                </c:pt>
                <c:pt idx="7">
                  <c:v>1.7</c:v>
                </c:pt>
                <c:pt idx="8">
                  <c:v>1.5</c:v>
                </c:pt>
                <c:pt idx="9">
                  <c:v>3.49</c:v>
                </c:pt>
                <c:pt idx="10">
                  <c:v>2.42</c:v>
                </c:pt>
                <c:pt idx="11">
                  <c:v>1.7</c:v>
                </c:pt>
                <c:pt idx="12">
                  <c:v>0</c:v>
                </c:pt>
                <c:pt idx="13">
                  <c:v>2.1300000000000003</c:v>
                </c:pt>
                <c:pt idx="14">
                  <c:v>1.7</c:v>
                </c:pt>
                <c:pt idx="15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2-451C-BE5A-62859E9FB1A7}"/>
            </c:ext>
          </c:extLst>
        </c:ser>
        <c:ser>
          <c:idx val="1"/>
          <c:order val="1"/>
          <c:tx>
            <c:strRef>
              <c:f>'Fig 9. FBKS PM2.5  2000-2019'!$A$12</c:f>
              <c:strCache>
                <c:ptCount val="1"/>
                <c:pt idx="0">
                  <c:v>2Q Box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'Fig 9. FBKS PM2.5  2000-2019'!$B$2:$U$2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'Fig 9. FBKS PM2.5  2000-2019'!$B$12:$U$12</c:f>
              <c:numCache>
                <c:formatCode>0.00</c:formatCode>
                <c:ptCount val="20"/>
                <c:pt idx="0">
                  <c:v>1.3499999999999996</c:v>
                </c:pt>
                <c:pt idx="1">
                  <c:v>1.6600000000000001</c:v>
                </c:pt>
                <c:pt idx="2">
                  <c:v>2.4200000000000008</c:v>
                </c:pt>
                <c:pt idx="3">
                  <c:v>2.9</c:v>
                </c:pt>
                <c:pt idx="4">
                  <c:v>36.540000000000006</c:v>
                </c:pt>
                <c:pt idx="5">
                  <c:v>4.7799999999999994</c:v>
                </c:pt>
                <c:pt idx="6">
                  <c:v>1.9799999999999998</c:v>
                </c:pt>
                <c:pt idx="7">
                  <c:v>2.2999999999999998</c:v>
                </c:pt>
                <c:pt idx="8">
                  <c:v>1.2000000000000002</c:v>
                </c:pt>
                <c:pt idx="9">
                  <c:v>4.3599999999999994</c:v>
                </c:pt>
                <c:pt idx="10">
                  <c:v>2.58</c:v>
                </c:pt>
                <c:pt idx="11">
                  <c:v>1.3</c:v>
                </c:pt>
                <c:pt idx="12">
                  <c:v>0.9</c:v>
                </c:pt>
                <c:pt idx="13">
                  <c:v>3.27</c:v>
                </c:pt>
                <c:pt idx="14">
                  <c:v>1.2</c:v>
                </c:pt>
                <c:pt idx="15">
                  <c:v>2.9999999999999996</c:v>
                </c:pt>
                <c:pt idx="16">
                  <c:v>1.2999999999999998</c:v>
                </c:pt>
                <c:pt idx="17">
                  <c:v>2.4000000000000004</c:v>
                </c:pt>
                <c:pt idx="18">
                  <c:v>2.48</c:v>
                </c:pt>
                <c:pt idx="19">
                  <c:v>2.9099999999999997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2-451C-BE5A-62859E9FB1A7}"/>
            </c:ext>
          </c:extLst>
        </c:ser>
        <c:ser>
          <c:idx val="2"/>
          <c:order val="2"/>
          <c:tx>
            <c:strRef>
              <c:f>'Fig 9. FBKS PM2.5  2000-2019'!$A$13</c:f>
              <c:strCache>
                <c:ptCount val="1"/>
                <c:pt idx="0">
                  <c:v>3Q Box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errBars>
            <c:errBarType val="plus"/>
            <c:errValType val="cust"/>
            <c:noEndCap val="0"/>
            <c:plus>
              <c:numRef>
                <c:f>'Fig 9. FBKS PM2.5  2000-2019'!$B$15:$U$15</c:f>
                <c:numCache>
                  <c:formatCode>General</c:formatCode>
                  <c:ptCount val="20"/>
                  <c:pt idx="0">
                    <c:v>50.709999999999994</c:v>
                  </c:pt>
                  <c:pt idx="1">
                    <c:v>24.790000000000003</c:v>
                  </c:pt>
                  <c:pt idx="2">
                    <c:v>57.680000000000007</c:v>
                  </c:pt>
                  <c:pt idx="3">
                    <c:v>0.90000000000000036</c:v>
                  </c:pt>
                  <c:pt idx="4">
                    <c:v>126.72000000000003</c:v>
                  </c:pt>
                  <c:pt idx="5">
                    <c:v>1.7199999999999989</c:v>
                  </c:pt>
                  <c:pt idx="6">
                    <c:v>18.060000000000002</c:v>
                  </c:pt>
                  <c:pt idx="7">
                    <c:v>6.7</c:v>
                  </c:pt>
                  <c:pt idx="8">
                    <c:v>4.0999999999999996</c:v>
                  </c:pt>
                  <c:pt idx="9">
                    <c:v>82.759999999999977</c:v>
                  </c:pt>
                  <c:pt idx="10">
                    <c:v>30.47999999999999</c:v>
                  </c:pt>
                  <c:pt idx="11">
                    <c:v>18.2</c:v>
                  </c:pt>
                  <c:pt idx="12">
                    <c:v>11.020000000000001</c:v>
                  </c:pt>
                  <c:pt idx="13">
                    <c:v>34.380000000000003</c:v>
                  </c:pt>
                  <c:pt idx="14">
                    <c:v>0.78000000000000025</c:v>
                  </c:pt>
                  <c:pt idx="15">
                    <c:v>75.55</c:v>
                  </c:pt>
                  <c:pt idx="16">
                    <c:v>15.369999999999997</c:v>
                  </c:pt>
                  <c:pt idx="17">
                    <c:v>32.9</c:v>
                  </c:pt>
                  <c:pt idx="18">
                    <c:v>50.38</c:v>
                  </c:pt>
                  <c:pt idx="19">
                    <c:v>138.83999999999989</c:v>
                  </c:pt>
                </c:numCache>
              </c:numRef>
            </c:plus>
            <c:minus>
              <c:numRef>
                <c:f>'Fig 9. FBKS PM2.5  2000-2019'!$B$14:$U$14</c:f>
                <c:numCache>
                  <c:formatCode>General</c:formatCode>
                  <c:ptCount val="20"/>
                  <c:pt idx="0">
                    <c:v>0.89999999999999991</c:v>
                  </c:pt>
                  <c:pt idx="1">
                    <c:v>0.79</c:v>
                  </c:pt>
                  <c:pt idx="2">
                    <c:v>2.38</c:v>
                  </c:pt>
                  <c:pt idx="3">
                    <c:v>0.7</c:v>
                  </c:pt>
                  <c:pt idx="4">
                    <c:v>0.36000000000000032</c:v>
                  </c:pt>
                  <c:pt idx="5">
                    <c:v>0.66999999999999993</c:v>
                  </c:pt>
                  <c:pt idx="6">
                    <c:v>0.62000000000000011</c:v>
                  </c:pt>
                  <c:pt idx="7">
                    <c:v>0.30000000000000004</c:v>
                  </c:pt>
                  <c:pt idx="8">
                    <c:v>0.5</c:v>
                  </c:pt>
                  <c:pt idx="9">
                    <c:v>0.39000000000000012</c:v>
                  </c:pt>
                  <c:pt idx="10">
                    <c:v>1.1199999999999999</c:v>
                  </c:pt>
                  <c:pt idx="11">
                    <c:v>0.7</c:v>
                  </c:pt>
                  <c:pt idx="12">
                    <c:v>0</c:v>
                  </c:pt>
                  <c:pt idx="13">
                    <c:v>0.93000000000000038</c:v>
                  </c:pt>
                  <c:pt idx="14">
                    <c:v>0.30000000000000004</c:v>
                  </c:pt>
                  <c:pt idx="15">
                    <c:v>0.40000000000000013</c:v>
                  </c:pt>
                  <c:pt idx="16">
                    <c:v>1.2000000000000002</c:v>
                  </c:pt>
                  <c:pt idx="17">
                    <c:v>1.4000000000000001</c:v>
                  </c:pt>
                  <c:pt idx="18">
                    <c:v>2.82</c:v>
                  </c:pt>
                  <c:pt idx="19">
                    <c:v>1.1900000000000004</c:v>
                  </c:pt>
                </c:numCache>
              </c:numRef>
            </c:minus>
          </c:errBars>
          <c:cat>
            <c:numRef>
              <c:f>'Fig 9. FBKS PM2.5  2000-2019'!$B$2:$U$2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'Fig 9. FBKS PM2.5  2000-2019'!$B$13:$U$13</c:f>
              <c:numCache>
                <c:formatCode>0.00</c:formatCode>
                <c:ptCount val="20"/>
                <c:pt idx="0">
                  <c:v>36.140000000000008</c:v>
                </c:pt>
                <c:pt idx="1">
                  <c:v>2.76</c:v>
                </c:pt>
                <c:pt idx="2">
                  <c:v>19.920000000000002</c:v>
                </c:pt>
                <c:pt idx="3">
                  <c:v>2.6999999999999997</c:v>
                </c:pt>
                <c:pt idx="4">
                  <c:v>339.18</c:v>
                </c:pt>
                <c:pt idx="5">
                  <c:v>23.93</c:v>
                </c:pt>
                <c:pt idx="6">
                  <c:v>5.5399999999999965</c:v>
                </c:pt>
                <c:pt idx="7">
                  <c:v>1.7000000000000002</c:v>
                </c:pt>
                <c:pt idx="8">
                  <c:v>1.2999999999999998</c:v>
                </c:pt>
                <c:pt idx="9">
                  <c:v>68.890000000000029</c:v>
                </c:pt>
                <c:pt idx="10">
                  <c:v>9.0200000000000085</c:v>
                </c:pt>
                <c:pt idx="11">
                  <c:v>1.2000000000000002</c:v>
                </c:pt>
                <c:pt idx="12">
                  <c:v>2.88</c:v>
                </c:pt>
                <c:pt idx="13">
                  <c:v>18.920000000000002</c:v>
                </c:pt>
                <c:pt idx="14">
                  <c:v>1.1199999999999997</c:v>
                </c:pt>
                <c:pt idx="15">
                  <c:v>24.85</c:v>
                </c:pt>
                <c:pt idx="16">
                  <c:v>2.8300000000000032</c:v>
                </c:pt>
                <c:pt idx="17">
                  <c:v>3.8999999999999995</c:v>
                </c:pt>
                <c:pt idx="18">
                  <c:v>5.8200000000000021</c:v>
                </c:pt>
                <c:pt idx="19">
                  <c:v>38.660000000000103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C2-451C-BE5A-62859E9FB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6826840"/>
        <c:axId val="626827624"/>
      </c:barChart>
      <c:dateAx>
        <c:axId val="626826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ysClr val="windowText" lastClr="000000"/>
            </a:solidFill>
          </a:ln>
        </c:spPr>
        <c:crossAx val="626827624"/>
        <c:crosses val="autoZero"/>
        <c:auto val="0"/>
        <c:lblOffset val="100"/>
        <c:baseTimeUnit val="days"/>
      </c:dateAx>
      <c:valAx>
        <c:axId val="626827624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PM</a:t>
                </a:r>
                <a:r>
                  <a:rPr lang="en-US" baseline="0"/>
                  <a:t> </a:t>
                </a:r>
                <a:r>
                  <a:rPr lang="en-US" baseline="-25000"/>
                  <a:t>2.5</a:t>
                </a:r>
                <a:r>
                  <a:rPr lang="en-US" baseline="0"/>
                  <a:t> (ug/m</a:t>
                </a:r>
                <a:r>
                  <a:rPr lang="en-US" baseline="30000"/>
                  <a:t>3</a:t>
                </a:r>
                <a:r>
                  <a:rPr lang="en-US" baseline="0"/>
                  <a:t>)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crossAx val="626826840"/>
        <c:crosses val="autoZero"/>
        <c:crossBetween val="between"/>
        <c:majorUnit val="20"/>
      </c:valAx>
    </c:plotArea>
    <c:legend>
      <c:legendPos val="tr"/>
      <c:legendEntry>
        <c:idx val="2"/>
        <c:delete val="1"/>
      </c:legendEntry>
      <c:layout>
        <c:manualLayout>
          <c:xMode val="edge"/>
          <c:yMode val="edge"/>
          <c:x val="0.49526632700324236"/>
          <c:y val="0.40064226075786774"/>
          <c:w val="0.11191939121198344"/>
          <c:h val="0.10832582343392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FNSB Area Fires</a:t>
            </a:r>
          </a:p>
          <a:p>
            <a:pPr>
              <a:defRPr/>
            </a:pPr>
            <a:r>
              <a:rPr lang="en-US"/>
              <a:t>May- July 2019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 11.  Fire Names_Acreage'!$B$1</c:f>
              <c:strCache>
                <c:ptCount val="1"/>
                <c:pt idx="0">
                  <c:v>Estimated Acres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'Fig 11.  Fire Names_Acreage'!$A$2:$A$34</c:f>
              <c:strCache>
                <c:ptCount val="33"/>
                <c:pt idx="0">
                  <c:v>Oregon Lakes</c:v>
                </c:pt>
                <c:pt idx="1">
                  <c:v>McArthur Creek</c:v>
                </c:pt>
                <c:pt idx="2">
                  <c:v>Old Grouch Top</c:v>
                </c:pt>
                <c:pt idx="3">
                  <c:v>North River</c:v>
                </c:pt>
                <c:pt idx="4">
                  <c:v>Sunshine Mtn</c:v>
                </c:pt>
                <c:pt idx="5">
                  <c:v>Black River</c:v>
                </c:pt>
                <c:pt idx="6">
                  <c:v>Wilderness</c:v>
                </c:pt>
                <c:pt idx="7">
                  <c:v>Hess Creek</c:v>
                </c:pt>
                <c:pt idx="8">
                  <c:v>Little Crazy Mtn</c:v>
                </c:pt>
                <c:pt idx="9">
                  <c:v>Shovel Creek</c:v>
                </c:pt>
                <c:pt idx="10">
                  <c:v>Nugget Creek</c:v>
                </c:pt>
                <c:pt idx="11">
                  <c:v>Snowshoe Creek</c:v>
                </c:pt>
                <c:pt idx="12">
                  <c:v>Bergman Creek</c:v>
                </c:pt>
                <c:pt idx="13">
                  <c:v>Little Mud River</c:v>
                </c:pt>
                <c:pt idx="14">
                  <c:v>Dry Creek</c:v>
                </c:pt>
                <c:pt idx="15">
                  <c:v>Victoria Mtn</c:v>
                </c:pt>
                <c:pt idx="16">
                  <c:v>Hadweenzic River</c:v>
                </c:pt>
                <c:pt idx="17">
                  <c:v>Chandalar River</c:v>
                </c:pt>
                <c:pt idx="18">
                  <c:v>Tractor Trail 2</c:v>
                </c:pt>
                <c:pt idx="19">
                  <c:v>Page Mtn</c:v>
                </c:pt>
                <c:pt idx="20">
                  <c:v>Boundary River</c:v>
                </c:pt>
                <c:pt idx="21">
                  <c:v>Lloyd Mtn</c:v>
                </c:pt>
                <c:pt idx="22">
                  <c:v>Frozen Calf</c:v>
                </c:pt>
                <c:pt idx="23">
                  <c:v>Beaver</c:v>
                </c:pt>
                <c:pt idx="24">
                  <c:v>Foraker</c:v>
                </c:pt>
                <c:pt idx="25">
                  <c:v>Rainbow 2</c:v>
                </c:pt>
                <c:pt idx="26">
                  <c:v>Tettjajik Creek</c:v>
                </c:pt>
                <c:pt idx="27">
                  <c:v>Dry Creek 2</c:v>
                </c:pt>
                <c:pt idx="28">
                  <c:v>Grayling Creek</c:v>
                </c:pt>
                <c:pt idx="29">
                  <c:v>Grouse Creek</c:v>
                </c:pt>
                <c:pt idx="30">
                  <c:v>Perry Creek</c:v>
                </c:pt>
                <c:pt idx="31">
                  <c:v>Garnet Creek</c:v>
                </c:pt>
                <c:pt idx="32">
                  <c:v>Louis Lake</c:v>
                </c:pt>
              </c:strCache>
            </c:strRef>
          </c:cat>
          <c:val>
            <c:numRef>
              <c:f>'Fig 11.  Fire Names_Acreage'!$B$2:$B$34</c:f>
              <c:numCache>
                <c:formatCode>General</c:formatCode>
                <c:ptCount val="33"/>
                <c:pt idx="0">
                  <c:v>34740.5</c:v>
                </c:pt>
                <c:pt idx="1">
                  <c:v>38954.6</c:v>
                </c:pt>
                <c:pt idx="2">
                  <c:v>222708.5</c:v>
                </c:pt>
                <c:pt idx="3">
                  <c:v>111898</c:v>
                </c:pt>
                <c:pt idx="4">
                  <c:v>21849.599999999999</c:v>
                </c:pt>
                <c:pt idx="5">
                  <c:v>103269</c:v>
                </c:pt>
                <c:pt idx="6">
                  <c:v>53411.199999999997</c:v>
                </c:pt>
                <c:pt idx="7">
                  <c:v>189369</c:v>
                </c:pt>
                <c:pt idx="8">
                  <c:v>78132.2</c:v>
                </c:pt>
                <c:pt idx="9">
                  <c:v>22487.5</c:v>
                </c:pt>
                <c:pt idx="10">
                  <c:v>17498.7</c:v>
                </c:pt>
                <c:pt idx="11">
                  <c:v>9450.2999999999993</c:v>
                </c:pt>
                <c:pt idx="12">
                  <c:v>38759.9</c:v>
                </c:pt>
                <c:pt idx="13">
                  <c:v>79674.399999999994</c:v>
                </c:pt>
                <c:pt idx="14">
                  <c:v>7125.4</c:v>
                </c:pt>
                <c:pt idx="15">
                  <c:v>20922.900000000001</c:v>
                </c:pt>
                <c:pt idx="16">
                  <c:v>58363.4</c:v>
                </c:pt>
                <c:pt idx="17">
                  <c:v>12977.1</c:v>
                </c:pt>
                <c:pt idx="18">
                  <c:v>96783.8</c:v>
                </c:pt>
                <c:pt idx="19">
                  <c:v>51348.1</c:v>
                </c:pt>
                <c:pt idx="20">
                  <c:v>14912.8</c:v>
                </c:pt>
                <c:pt idx="21">
                  <c:v>32972.9</c:v>
                </c:pt>
                <c:pt idx="22">
                  <c:v>237494</c:v>
                </c:pt>
                <c:pt idx="23">
                  <c:v>14316.1</c:v>
                </c:pt>
                <c:pt idx="24">
                  <c:v>49477</c:v>
                </c:pt>
                <c:pt idx="25">
                  <c:v>18452.5</c:v>
                </c:pt>
                <c:pt idx="26">
                  <c:v>39305.800000000003</c:v>
                </c:pt>
                <c:pt idx="27">
                  <c:v>2396.6999999999998</c:v>
                </c:pt>
                <c:pt idx="28">
                  <c:v>30079.5</c:v>
                </c:pt>
                <c:pt idx="29">
                  <c:v>49320.9</c:v>
                </c:pt>
                <c:pt idx="30">
                  <c:v>53107.7</c:v>
                </c:pt>
                <c:pt idx="31">
                  <c:v>7521.3</c:v>
                </c:pt>
                <c:pt idx="32">
                  <c:v>9489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C0-42F0-AD0A-AD4A69808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26821352"/>
        <c:axId val="626822136"/>
      </c:barChart>
      <c:catAx>
        <c:axId val="6268213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fire name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22136"/>
        <c:crosses val="autoZero"/>
        <c:auto val="1"/>
        <c:lblAlgn val="ctr"/>
        <c:lblOffset val="100"/>
        <c:noMultiLvlLbl val="0"/>
      </c:catAx>
      <c:valAx>
        <c:axId val="626822136"/>
        <c:scaling>
          <c:orientation val="minMax"/>
          <c:max val="2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Acres burned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21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North Pole PM</a:t>
            </a:r>
            <a:r>
              <a:rPr lang="en-US" sz="1200"/>
              <a:t>2.5</a:t>
            </a:r>
            <a:endParaRPr lang="en-US"/>
          </a:p>
          <a:p>
            <a:pPr>
              <a:defRPr/>
            </a:pPr>
            <a:r>
              <a:rPr lang="en-US"/>
              <a:t>June 1 to August 31 2012 to 2019</a:t>
            </a:r>
          </a:p>
        </c:rich>
      </c:tx>
      <c:layout>
        <c:manualLayout>
          <c:xMode val="edge"/>
          <c:yMode val="edge"/>
          <c:x val="0.34277908199851209"/>
          <c:y val="3.33975594091201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640490780267398"/>
          <c:y val="0.12797960948523054"/>
          <c:w val="0.80470237343326734"/>
          <c:h val="0.769621284518924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'NP PM2.5 Summer 2012-2019'!$A$11</c:f>
              <c:strCache>
                <c:ptCount val="1"/>
                <c:pt idx="0">
                  <c:v>Bottom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[3]Sheet1!$B$17:$Q$17</c:f>
                <c:numCache>
                  <c:formatCode>General</c:formatCode>
                  <c:ptCount val="16"/>
                  <c:pt idx="0">
                    <c:v>2.5</c:v>
                  </c:pt>
                  <c:pt idx="1">
                    <c:v>2.99</c:v>
                  </c:pt>
                  <c:pt idx="2">
                    <c:v>3.38</c:v>
                  </c:pt>
                  <c:pt idx="3">
                    <c:v>1</c:v>
                  </c:pt>
                  <c:pt idx="4">
                    <c:v>3.16</c:v>
                  </c:pt>
                  <c:pt idx="5">
                    <c:v>3.07</c:v>
                  </c:pt>
                  <c:pt idx="6">
                    <c:v>1.82</c:v>
                  </c:pt>
                  <c:pt idx="7">
                    <c:v>1.7</c:v>
                  </c:pt>
                  <c:pt idx="8">
                    <c:v>1.5</c:v>
                  </c:pt>
                  <c:pt idx="9">
                    <c:v>3.49</c:v>
                  </c:pt>
                  <c:pt idx="10">
                    <c:v>2.42</c:v>
                  </c:pt>
                  <c:pt idx="11">
                    <c:v>1.7</c:v>
                  </c:pt>
                  <c:pt idx="12">
                    <c:v>0</c:v>
                  </c:pt>
                  <c:pt idx="13">
                    <c:v>2.1300000000000003</c:v>
                  </c:pt>
                  <c:pt idx="14">
                    <c:v>1.7</c:v>
                  </c:pt>
                  <c:pt idx="15">
                    <c:v>1.4</c:v>
                  </c:pt>
                </c:numCache>
              </c:numRef>
            </c:minus>
          </c:errBars>
          <c:cat>
            <c:numRef>
              <c:f>'NP PM2.5 Summer 2012-2019'!$B$2:$I$2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'NP PM2.5 Summer 2012-2019'!$B$11:$F$11</c:f>
              <c:numCache>
                <c:formatCode>0.00</c:formatCode>
                <c:ptCount val="5"/>
                <c:pt idx="0">
                  <c:v>1.5000000000000002</c:v>
                </c:pt>
                <c:pt idx="1">
                  <c:v>0</c:v>
                </c:pt>
                <c:pt idx="2">
                  <c:v>0</c:v>
                </c:pt>
                <c:pt idx="3">
                  <c:v>1.5600000000000003</c:v>
                </c:pt>
                <c:pt idx="4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B-48CB-86F5-2C28C422ED85}"/>
            </c:ext>
          </c:extLst>
        </c:ser>
        <c:ser>
          <c:idx val="1"/>
          <c:order val="1"/>
          <c:tx>
            <c:strRef>
              <c:f>'NP PM2.5 Summer 2012-2019'!$A$12</c:f>
              <c:strCache>
                <c:ptCount val="1"/>
                <c:pt idx="0">
                  <c:v>2Q Box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'NP PM2.5 Summer 2012-2019'!$B$2:$I$2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'NP PM2.5 Summer 2012-2019'!$B$12:$F$12</c:f>
              <c:numCache>
                <c:formatCode>0.00</c:formatCode>
                <c:ptCount val="5"/>
                <c:pt idx="0">
                  <c:v>2.0999999999999996</c:v>
                </c:pt>
                <c:pt idx="1">
                  <c:v>0</c:v>
                </c:pt>
                <c:pt idx="2">
                  <c:v>0</c:v>
                </c:pt>
                <c:pt idx="3">
                  <c:v>4.74</c:v>
                </c:pt>
                <c:pt idx="4">
                  <c:v>1.4499999999999997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B-48CB-86F5-2C28C422ED85}"/>
            </c:ext>
          </c:extLst>
        </c:ser>
        <c:ser>
          <c:idx val="2"/>
          <c:order val="2"/>
          <c:tx>
            <c:strRef>
              <c:f>'NP PM2.5 Summer 2012-2019'!$A$13</c:f>
              <c:strCache>
                <c:ptCount val="1"/>
                <c:pt idx="0">
                  <c:v>3Q Box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errBars>
            <c:errBarType val="plus"/>
            <c:errValType val="cust"/>
            <c:noEndCap val="0"/>
            <c:plus>
              <c:numRef>
                <c:f>'NP PM2.5 Summer 2012-2019'!$B$18:$F$18</c:f>
                <c:numCache>
                  <c:formatCode>General</c:formatCode>
                  <c:ptCount val="5"/>
                </c:numCache>
              </c:numRef>
            </c:plus>
            <c:minus>
              <c:numRef>
                <c:f>[3]Sheet1!$B$17:$O$17</c:f>
                <c:numCache>
                  <c:formatCode>General</c:formatCode>
                  <c:ptCount val="14"/>
                  <c:pt idx="0">
                    <c:v>2.5</c:v>
                  </c:pt>
                  <c:pt idx="1">
                    <c:v>2.99</c:v>
                  </c:pt>
                  <c:pt idx="2">
                    <c:v>3.38</c:v>
                  </c:pt>
                  <c:pt idx="3">
                    <c:v>1</c:v>
                  </c:pt>
                  <c:pt idx="4">
                    <c:v>3.16</c:v>
                  </c:pt>
                  <c:pt idx="5">
                    <c:v>3.07</c:v>
                  </c:pt>
                  <c:pt idx="6">
                    <c:v>1.82</c:v>
                  </c:pt>
                  <c:pt idx="7">
                    <c:v>1.7</c:v>
                  </c:pt>
                  <c:pt idx="8">
                    <c:v>1.5</c:v>
                  </c:pt>
                  <c:pt idx="9">
                    <c:v>3.49</c:v>
                  </c:pt>
                  <c:pt idx="10">
                    <c:v>2.42</c:v>
                  </c:pt>
                  <c:pt idx="11">
                    <c:v>1.7</c:v>
                  </c:pt>
                  <c:pt idx="12">
                    <c:v>0</c:v>
                  </c:pt>
                  <c:pt idx="13">
                    <c:v>2.1300000000000003</c:v>
                  </c:pt>
                </c:numCache>
              </c:numRef>
            </c:minus>
          </c:errBars>
          <c:cat>
            <c:numRef>
              <c:f>'NP PM2.5 Summer 2012-2019'!$B$2:$I$2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'NP PM2.5 Summer 2012-2019'!$B$13:$I$13</c:f>
              <c:numCache>
                <c:formatCode>0.00</c:formatCode>
                <c:ptCount val="8"/>
                <c:pt idx="0">
                  <c:v>6.1400000000000006</c:v>
                </c:pt>
                <c:pt idx="1">
                  <c:v>0</c:v>
                </c:pt>
                <c:pt idx="2">
                  <c:v>0</c:v>
                </c:pt>
                <c:pt idx="3">
                  <c:v>40.010000000000005</c:v>
                </c:pt>
                <c:pt idx="4">
                  <c:v>1.75</c:v>
                </c:pt>
                <c:pt idx="5">
                  <c:v>4.7000000000000028</c:v>
                </c:pt>
                <c:pt idx="6">
                  <c:v>5.2600000000000016</c:v>
                </c:pt>
                <c:pt idx="7">
                  <c:v>50.780000000000008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6B-48CB-86F5-2C28C422E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6820568"/>
        <c:axId val="626820960"/>
      </c:barChart>
      <c:dateAx>
        <c:axId val="626820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ysClr val="windowText" lastClr="000000"/>
            </a:solidFill>
          </a:ln>
        </c:spPr>
        <c:crossAx val="626820960"/>
        <c:crosses val="autoZero"/>
        <c:auto val="0"/>
        <c:lblOffset val="100"/>
        <c:baseTimeUnit val="days"/>
      </c:dateAx>
      <c:valAx>
        <c:axId val="626820960"/>
        <c:scaling>
          <c:orientation val="minMax"/>
          <c:max val="2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PM</a:t>
                </a:r>
                <a:r>
                  <a:rPr lang="en-US" baseline="0"/>
                  <a:t> </a:t>
                </a:r>
                <a:r>
                  <a:rPr lang="en-US" baseline="-25000"/>
                  <a:t>2.5</a:t>
                </a:r>
                <a:r>
                  <a:rPr lang="en-US" baseline="0"/>
                  <a:t> (ug/m</a:t>
                </a:r>
                <a:r>
                  <a:rPr lang="en-US" baseline="30000"/>
                  <a:t>3</a:t>
                </a:r>
                <a:r>
                  <a:rPr lang="en-US" baseline="0"/>
                  <a:t>)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crossAx val="626820568"/>
        <c:crosses val="autoZero"/>
        <c:crossBetween val="between"/>
        <c:majorUnit val="20"/>
      </c:valAx>
    </c:plotArea>
    <c:legend>
      <c:legendPos val="tr"/>
      <c:legendEntry>
        <c:idx val="2"/>
        <c:delete val="1"/>
      </c:legendEntry>
      <c:layout>
        <c:manualLayout>
          <c:xMode val="edge"/>
          <c:yMode val="edge"/>
          <c:x val="0.49526632700324236"/>
          <c:y val="0.40064226075786774"/>
          <c:w val="0.11191939121198344"/>
          <c:h val="0.10832582343392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North Pole PM</a:t>
            </a:r>
            <a:r>
              <a:rPr lang="en-US" sz="1200"/>
              <a:t>2.5</a:t>
            </a:r>
            <a:endParaRPr lang="en-US"/>
          </a:p>
          <a:p>
            <a:pPr>
              <a:defRPr/>
            </a:pPr>
            <a:r>
              <a:rPr lang="en-US"/>
              <a:t>June 1 to August 31 2012 to 2019</a:t>
            </a:r>
          </a:p>
        </c:rich>
      </c:tx>
      <c:layout>
        <c:manualLayout>
          <c:xMode val="edge"/>
          <c:yMode val="edge"/>
          <c:x val="0.34277908199851209"/>
          <c:y val="3.33975594091201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640489847385264"/>
          <c:y val="0.1312493295286318"/>
          <c:w val="0.80470237343326734"/>
          <c:h val="0.769621284518924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'NP PM2.5 Summer 2012-2019'!$A$11</c:f>
              <c:strCache>
                <c:ptCount val="1"/>
                <c:pt idx="0">
                  <c:v>Bottom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[3]Sheet1!$B$17:$Q$17</c:f>
                <c:numCache>
                  <c:formatCode>General</c:formatCode>
                  <c:ptCount val="16"/>
                  <c:pt idx="0">
                    <c:v>2.5</c:v>
                  </c:pt>
                  <c:pt idx="1">
                    <c:v>2.99</c:v>
                  </c:pt>
                  <c:pt idx="2">
                    <c:v>3.38</c:v>
                  </c:pt>
                  <c:pt idx="3">
                    <c:v>1</c:v>
                  </c:pt>
                  <c:pt idx="4">
                    <c:v>3.16</c:v>
                  </c:pt>
                  <c:pt idx="5">
                    <c:v>3.07</c:v>
                  </c:pt>
                  <c:pt idx="6">
                    <c:v>1.82</c:v>
                  </c:pt>
                  <c:pt idx="7">
                    <c:v>1.7</c:v>
                  </c:pt>
                  <c:pt idx="8">
                    <c:v>1.5</c:v>
                  </c:pt>
                  <c:pt idx="9">
                    <c:v>3.49</c:v>
                  </c:pt>
                  <c:pt idx="10">
                    <c:v>2.42</c:v>
                  </c:pt>
                  <c:pt idx="11">
                    <c:v>1.7</c:v>
                  </c:pt>
                  <c:pt idx="12">
                    <c:v>0</c:v>
                  </c:pt>
                  <c:pt idx="13">
                    <c:v>2.1300000000000003</c:v>
                  </c:pt>
                  <c:pt idx="14">
                    <c:v>1.7</c:v>
                  </c:pt>
                  <c:pt idx="15">
                    <c:v>1.4</c:v>
                  </c:pt>
                </c:numCache>
              </c:numRef>
            </c:minus>
          </c:errBars>
          <c:cat>
            <c:numRef>
              <c:f>'NP PM2.5 Summer 2012-2019'!$B$2:$I$2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'NP PM2.5 Summer 2012-2019'!$B$11:$I$11</c:f>
              <c:numCache>
                <c:formatCode>0.00</c:formatCode>
                <c:ptCount val="8"/>
                <c:pt idx="0">
                  <c:v>1.5000000000000002</c:v>
                </c:pt>
                <c:pt idx="1">
                  <c:v>0</c:v>
                </c:pt>
                <c:pt idx="2">
                  <c:v>0</c:v>
                </c:pt>
                <c:pt idx="3">
                  <c:v>1.5600000000000003</c:v>
                </c:pt>
                <c:pt idx="4">
                  <c:v>1.1000000000000001</c:v>
                </c:pt>
                <c:pt idx="5">
                  <c:v>0.41</c:v>
                </c:pt>
                <c:pt idx="6">
                  <c:v>1.48</c:v>
                </c:pt>
                <c:pt idx="7">
                  <c:v>1.6800000000000002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6-4E15-B7FA-FB47CE947B3E}"/>
            </c:ext>
          </c:extLst>
        </c:ser>
        <c:ser>
          <c:idx val="1"/>
          <c:order val="1"/>
          <c:tx>
            <c:strRef>
              <c:f>'NP PM2.5 Summer 2012-2019'!$A$12</c:f>
              <c:strCache>
                <c:ptCount val="1"/>
                <c:pt idx="0">
                  <c:v>2Q Box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'NP PM2.5 Summer 2012-2019'!$B$2:$I$2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'NP PM2.5 Summer 2012-2019'!$B$12:$I$12</c:f>
              <c:numCache>
                <c:formatCode>0.00</c:formatCode>
                <c:ptCount val="8"/>
                <c:pt idx="0">
                  <c:v>2.0999999999999996</c:v>
                </c:pt>
                <c:pt idx="1">
                  <c:v>0</c:v>
                </c:pt>
                <c:pt idx="2">
                  <c:v>0</c:v>
                </c:pt>
                <c:pt idx="3">
                  <c:v>4.74</c:v>
                </c:pt>
                <c:pt idx="4">
                  <c:v>1.4499999999999997</c:v>
                </c:pt>
                <c:pt idx="5">
                  <c:v>2.34</c:v>
                </c:pt>
                <c:pt idx="6">
                  <c:v>2.12</c:v>
                </c:pt>
                <c:pt idx="7">
                  <c:v>4.32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6-4E15-B7FA-FB47CE947B3E}"/>
            </c:ext>
          </c:extLst>
        </c:ser>
        <c:ser>
          <c:idx val="2"/>
          <c:order val="2"/>
          <c:tx>
            <c:strRef>
              <c:f>'NP PM2.5 Summer 2012-2019'!$A$13</c:f>
              <c:strCache>
                <c:ptCount val="1"/>
                <c:pt idx="0">
                  <c:v>3Q Box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errBars>
            <c:errBarType val="plus"/>
            <c:errValType val="cust"/>
            <c:noEndCap val="0"/>
            <c:plus>
              <c:numRef>
                <c:f>'NP PM2.5 Summer 2012-2019'!$B$15:$I$15</c:f>
                <c:numCache>
                  <c:formatCode>General</c:formatCode>
                  <c:ptCount val="8"/>
                  <c:pt idx="0">
                    <c:v>4.66</c:v>
                  </c:pt>
                  <c:pt idx="1">
                    <c:v>0</c:v>
                  </c:pt>
                  <c:pt idx="2">
                    <c:v>0</c:v>
                  </c:pt>
                  <c:pt idx="3">
                    <c:v>48.689999999999991</c:v>
                  </c:pt>
                  <c:pt idx="4">
                    <c:v>3</c:v>
                  </c:pt>
                  <c:pt idx="5">
                    <c:v>18.149999999999999</c:v>
                  </c:pt>
                  <c:pt idx="6">
                    <c:v>43.34</c:v>
                  </c:pt>
                  <c:pt idx="7">
                    <c:v>250.11999999999998</c:v>
                  </c:pt>
                </c:numCache>
              </c:numRef>
            </c:plus>
            <c:minus>
              <c:numRef>
                <c:f>'NP PM2.5 Summer 2012-2019'!$B$14:$I$14</c:f>
                <c:numCache>
                  <c:formatCode>General</c:formatCode>
                  <c:ptCount val="8"/>
                  <c:pt idx="0">
                    <c:v>1.1000000000000001</c:v>
                  </c:pt>
                  <c:pt idx="1">
                    <c:v>0</c:v>
                  </c:pt>
                  <c:pt idx="2">
                    <c:v>0</c:v>
                  </c:pt>
                  <c:pt idx="3">
                    <c:v>1.0600000000000003</c:v>
                  </c:pt>
                  <c:pt idx="4">
                    <c:v>0.20000000000000007</c:v>
                  </c:pt>
                  <c:pt idx="5">
                    <c:v>2.11</c:v>
                  </c:pt>
                  <c:pt idx="6">
                    <c:v>1.48</c:v>
                  </c:pt>
                  <c:pt idx="7">
                    <c:v>2.4800000000000004</c:v>
                  </c:pt>
                </c:numCache>
              </c:numRef>
            </c:minus>
          </c:errBars>
          <c:cat>
            <c:numRef>
              <c:f>'NP PM2.5 Summer 2012-2019'!$B$2:$I$2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'NP PM2.5 Summer 2012-2019'!$B$13:$I$13</c:f>
              <c:numCache>
                <c:formatCode>0.00</c:formatCode>
                <c:ptCount val="8"/>
                <c:pt idx="0">
                  <c:v>6.1400000000000006</c:v>
                </c:pt>
                <c:pt idx="1">
                  <c:v>0</c:v>
                </c:pt>
                <c:pt idx="2">
                  <c:v>0</c:v>
                </c:pt>
                <c:pt idx="3">
                  <c:v>40.010000000000005</c:v>
                </c:pt>
                <c:pt idx="4">
                  <c:v>1.75</c:v>
                </c:pt>
                <c:pt idx="5">
                  <c:v>4.7000000000000028</c:v>
                </c:pt>
                <c:pt idx="6">
                  <c:v>5.2600000000000016</c:v>
                </c:pt>
                <c:pt idx="7">
                  <c:v>50.780000000000008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26-4E15-B7FA-FB47CE947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6822528"/>
        <c:axId val="626826056"/>
      </c:barChart>
      <c:dateAx>
        <c:axId val="62682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ysClr val="windowText" lastClr="000000"/>
            </a:solidFill>
          </a:ln>
        </c:spPr>
        <c:crossAx val="626826056"/>
        <c:crosses val="autoZero"/>
        <c:auto val="0"/>
        <c:lblOffset val="100"/>
        <c:baseTimeUnit val="days"/>
      </c:dateAx>
      <c:valAx>
        <c:axId val="626826056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PM</a:t>
                </a:r>
                <a:r>
                  <a:rPr lang="en-US" baseline="0"/>
                  <a:t> </a:t>
                </a:r>
                <a:r>
                  <a:rPr lang="en-US" baseline="-25000"/>
                  <a:t>2.5</a:t>
                </a:r>
                <a:r>
                  <a:rPr lang="en-US" baseline="0"/>
                  <a:t> (ug/m</a:t>
                </a:r>
                <a:r>
                  <a:rPr lang="en-US" baseline="30000"/>
                  <a:t>3</a:t>
                </a:r>
                <a:r>
                  <a:rPr lang="en-US" baseline="0"/>
                  <a:t>)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crossAx val="626822528"/>
        <c:crosses val="autoZero"/>
        <c:crossBetween val="between"/>
        <c:majorUnit val="20"/>
      </c:valAx>
    </c:plotArea>
    <c:legend>
      <c:legendPos val="tr"/>
      <c:legendEntry>
        <c:idx val="2"/>
        <c:delete val="1"/>
      </c:legendEntry>
      <c:layout>
        <c:manualLayout>
          <c:xMode val="edge"/>
          <c:yMode val="edge"/>
          <c:x val="0.49526632700324236"/>
          <c:y val="0.40064226075786774"/>
          <c:w val="0.11191939121198344"/>
          <c:h val="0.10832582343392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600075</xdr:colOff>
      <xdr:row>4</xdr:row>
      <xdr:rowOff>76200</xdr:rowOff>
    </xdr:from>
    <xdr:to>
      <xdr:col>34</xdr:col>
      <xdr:colOff>295275</xdr:colOff>
      <xdr:row>33</xdr:row>
      <xdr:rowOff>156853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3275" y="838200"/>
          <a:ext cx="10058400" cy="56051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16</xdr:col>
      <xdr:colOff>304800</xdr:colOff>
      <xdr:row>33</xdr:row>
      <xdr:rowOff>142353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pSpPr/>
      </xdr:nvGrpSpPr>
      <xdr:grpSpPr>
        <a:xfrm>
          <a:off x="0" y="381000"/>
          <a:ext cx="10058400" cy="6047853"/>
          <a:chOff x="0" y="381000"/>
          <a:chExt cx="10058400" cy="6047853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81000"/>
            <a:ext cx="10058400" cy="6047853"/>
          </a:xfrm>
          <a:prstGeom prst="rect">
            <a:avLst/>
          </a:prstGeom>
        </xdr:spPr>
      </xdr:pic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/>
        </xdr:nvSpPr>
        <xdr:spPr>
          <a:xfrm>
            <a:off x="9267825" y="800100"/>
            <a:ext cx="104775" cy="133350"/>
          </a:xfrm>
          <a:prstGeom prst="rect">
            <a:avLst/>
          </a:prstGeom>
          <a:solidFill>
            <a:srgbClr val="FFFF00"/>
          </a:solidFill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587375</xdr:colOff>
      <xdr:row>5</xdr:row>
      <xdr:rowOff>63500</xdr:rowOff>
    </xdr:from>
    <xdr:to>
      <xdr:col>33</xdr:col>
      <xdr:colOff>343958</xdr:colOff>
      <xdr:row>31</xdr:row>
      <xdr:rowOff>53975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111125</xdr:colOff>
      <xdr:row>1</xdr:row>
      <xdr:rowOff>95251</xdr:rowOff>
    </xdr:from>
    <xdr:to>
      <xdr:col>44</xdr:col>
      <xdr:colOff>254000</xdr:colOff>
      <xdr:row>62</xdr:row>
      <xdr:rowOff>127001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127001</xdr:colOff>
      <xdr:row>12</xdr:row>
      <xdr:rowOff>31749</xdr:rowOff>
    </xdr:from>
    <xdr:to>
      <xdr:col>17</xdr:col>
      <xdr:colOff>498478</xdr:colOff>
      <xdr:row>35</xdr:row>
      <xdr:rowOff>126999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25400</xdr:colOff>
      <xdr:row>29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CCC3A2-3290-4C41-A367-27E42EA8AC5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057900" cy="54768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296545</xdr:colOff>
      <xdr:row>15</xdr:row>
      <xdr:rowOff>28575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0" y="0"/>
          <a:ext cx="3327227" cy="2886075"/>
          <a:chOff x="0" y="0"/>
          <a:chExt cx="3163267" cy="2687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3155315" cy="2482215"/>
          </a:xfrm>
          <a:prstGeom prst="rect">
            <a:avLst/>
          </a:prstGeom>
          <a:noFill/>
        </xdr:spPr>
      </xdr:pic>
      <xdr:sp macro="" textlink="">
        <xdr:nvSpPr>
          <xdr:cNvPr id="4" name="Text Box 186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 txBox="1"/>
        </xdr:nvSpPr>
        <xdr:spPr>
          <a:xfrm>
            <a:off x="7952" y="2504661"/>
            <a:ext cx="3155315" cy="182880"/>
          </a:xfrm>
          <a:prstGeom prst="rect">
            <a:avLst/>
          </a:prstGeom>
          <a:solidFill>
            <a:prstClr val="white"/>
          </a:solidFill>
          <a:ln>
            <a:noFill/>
          </a:ln>
          <a:effectLst/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marL="0" marR="0">
              <a:spcBef>
                <a:spcPts val="5"/>
              </a:spcBef>
              <a:spcAft>
                <a:spcPts val="0"/>
              </a:spcAft>
            </a:pPr>
            <a:r>
              <a:rPr lang="en-US" sz="1100" spc="-5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Figure</a:t>
            </a:r>
            <a:r>
              <a:rPr lang="en-US" sz="1100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 6.</a:t>
            </a:r>
            <a:r>
              <a:rPr lang="en-US" sz="1100" spc="5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 </a:t>
            </a:r>
            <a:r>
              <a:rPr lang="en-US" sz="1100" spc="-5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Alaska Wild land </a:t>
            </a:r>
            <a:r>
              <a:rPr lang="en-US" sz="1100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Fire</a:t>
            </a:r>
            <a:r>
              <a:rPr lang="en-US" sz="1100" spc="-15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 </a:t>
            </a:r>
            <a:r>
              <a:rPr lang="en-US" sz="1100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Protection</a:t>
            </a:r>
            <a:r>
              <a:rPr lang="en-US" sz="1100" spc="-5">
                <a:effectLst/>
                <a:latin typeface="Times New Roman" panose="02020603050405020304" pitchFamily="18" charset="0"/>
                <a:ea typeface="Calibri" panose="020F0502020204030204" pitchFamily="34" charset="0"/>
                <a:cs typeface="Times New Roman" panose="02020603050405020304" pitchFamily="18" charset="0"/>
              </a:rPr>
              <a:t> Areas</a:t>
            </a:r>
            <a:endParaRPr lang="en-US" sz="1200"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marL="0" marR="0">
              <a:spcBef>
                <a:spcPts val="0"/>
              </a:spcBef>
              <a:spcAft>
                <a:spcPts val="1000"/>
              </a:spcAft>
            </a:pPr>
            <a:r>
              <a:rPr lang="en-US" sz="1200" i="1">
                <a:solidFill>
                  <a:srgbClr val="1F497D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 </a:t>
            </a:r>
            <a:endParaRPr lang="en-US" sz="900" i="1">
              <a:solidFill>
                <a:srgbClr val="1F497D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5</xdr:col>
      <xdr:colOff>597477</xdr:colOff>
      <xdr:row>1</xdr:row>
      <xdr:rowOff>103909</xdr:rowOff>
    </xdr:from>
    <xdr:to>
      <xdr:col>12</xdr:col>
      <xdr:colOff>408714</xdr:colOff>
      <xdr:row>14</xdr:row>
      <xdr:rowOff>96503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43A9C0-CDDB-4BF4-AA71-B9A1A93DE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28159" y="294409"/>
          <a:ext cx="4054191" cy="24690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629025" y="1304925"/>
    <xdr:ext cx="92297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133350" y="386715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269875</xdr:colOff>
      <xdr:row>11</xdr:row>
      <xdr:rowOff>0</xdr:rowOff>
    </xdr:from>
    <xdr:to>
      <xdr:col>40</xdr:col>
      <xdr:colOff>396874</xdr:colOff>
      <xdr:row>47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122463</xdr:rowOff>
    </xdr:from>
    <xdr:to>
      <xdr:col>16</xdr:col>
      <xdr:colOff>261257</xdr:colOff>
      <xdr:row>51</xdr:row>
      <xdr:rowOff>12616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2963"/>
          <a:ext cx="10058400" cy="56051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150668</xdr:colOff>
      <xdr:row>3</xdr:row>
      <xdr:rowOff>98714</xdr:rowOff>
    </xdr:from>
    <xdr:to>
      <xdr:col>17</xdr:col>
      <xdr:colOff>547254</xdr:colOff>
      <xdr:row>30</xdr:row>
      <xdr:rowOff>70139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smith1\Desktop\Summer%202019\Appendix%20E_Tables-and-Figures_tmb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Q/General/MSmith/EE%202015/2015%20Wildfire%20Inventory%20report%20data%20and%20graph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Q/General/MSmith/EE%202015/Fairbanks%20Box%20and%20Whisk%20Data%20%20till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Summary Table"/>
      <sheetName val="2019 PartisolData"/>
      <sheetName val="2019 BAMData"/>
      <sheetName val="Table 1. 2019 WL Fire Season"/>
      <sheetName val="Table 2. PM2.5 concentrations"/>
      <sheetName val=" Table 3. Summer Precip totals"/>
      <sheetName val="Table 4. Fires by Zone and Man"/>
      <sheetName val="Table 5. Historical WL Emission"/>
      <sheetName val="Table 6. Multi Year Fire Info"/>
      <sheetName val="Table 7. FRM PM2.5  "/>
      <sheetName val="Table 8. Low fire year 95th %"/>
      <sheetName val="Table 9. Wildfire History"/>
      <sheetName val="Table 10. Fire Growth"/>
      <sheetName val="Fig 3. Google Earth Interior "/>
      <sheetName val="Fig 4. FBNS PM2.5 Summer 2015"/>
      <sheetName val="Fig 5. Lightning Map"/>
      <sheetName val="Fig 6. AK protection area "/>
      <sheetName val="Fig 6. Acres burned "/>
      <sheetName val=" Fig 7. Landowner"/>
      <sheetName val="Fig 8. 2019 Total Acres-Tons PM"/>
      <sheetName val="Fig 9. 2019 Prescribed Emisson"/>
      <sheetName val="Fig 10. FBKS PM2.5  2000-2019"/>
      <sheetName val="Fig 11. Wildland Fire Map"/>
      <sheetName val="Fig 12.  Fire Names_Acreage"/>
      <sheetName val="NP PM2.5 Summer 2012-2019"/>
    </sheetNames>
    <sheetDataSet>
      <sheetData sheetId="0"/>
      <sheetData sheetId="1">
        <row r="1">
          <cell r="AD1" t="str">
            <v>FORMATTED CELL</v>
          </cell>
        </row>
        <row r="2">
          <cell r="E2" t="str">
            <v>Site ID</v>
          </cell>
          <cell r="F2" t="str">
            <v>Parameter</v>
          </cell>
          <cell r="G2" t="str">
            <v>POC</v>
          </cell>
          <cell r="L2"/>
          <cell r="AD2" t="str">
            <v>Value/Null</v>
          </cell>
        </row>
        <row r="3">
          <cell r="E3" t="str">
            <v>Site ID</v>
          </cell>
          <cell r="F3" t="str">
            <v>Parameter</v>
          </cell>
          <cell r="G3" t="str">
            <v>POC</v>
          </cell>
          <cell r="L3"/>
        </row>
        <row r="4">
          <cell r="E4">
            <v>10</v>
          </cell>
          <cell r="F4">
            <v>88101</v>
          </cell>
          <cell r="G4">
            <v>1</v>
          </cell>
          <cell r="L4">
            <v>43617</v>
          </cell>
          <cell r="AD4">
            <v>1.5</v>
          </cell>
        </row>
        <row r="5">
          <cell r="E5">
            <v>10</v>
          </cell>
          <cell r="F5">
            <v>88101</v>
          </cell>
          <cell r="G5">
            <v>1</v>
          </cell>
          <cell r="L5">
            <v>43618</v>
          </cell>
          <cell r="AD5">
            <v>2.2000000000000002</v>
          </cell>
        </row>
        <row r="6">
          <cell r="E6">
            <v>10</v>
          </cell>
          <cell r="F6">
            <v>88101</v>
          </cell>
          <cell r="G6">
            <v>1</v>
          </cell>
          <cell r="L6">
            <v>43619</v>
          </cell>
          <cell r="AD6">
            <v>2.5</v>
          </cell>
        </row>
        <row r="7">
          <cell r="E7">
            <v>10</v>
          </cell>
          <cell r="F7">
            <v>88101</v>
          </cell>
          <cell r="G7">
            <v>1</v>
          </cell>
          <cell r="L7">
            <v>43620</v>
          </cell>
          <cell r="AD7">
            <v>3</v>
          </cell>
        </row>
        <row r="8">
          <cell r="E8">
            <v>10</v>
          </cell>
          <cell r="F8">
            <v>88101</v>
          </cell>
          <cell r="G8">
            <v>1</v>
          </cell>
          <cell r="L8">
            <v>43621</v>
          </cell>
          <cell r="AD8">
            <v>4.2</v>
          </cell>
        </row>
        <row r="9">
          <cell r="E9">
            <v>10</v>
          </cell>
          <cell r="F9">
            <v>88101</v>
          </cell>
          <cell r="G9">
            <v>1</v>
          </cell>
          <cell r="L9">
            <v>43622</v>
          </cell>
          <cell r="AD9">
            <v>2.8</v>
          </cell>
        </row>
        <row r="10">
          <cell r="E10">
            <v>10</v>
          </cell>
          <cell r="F10">
            <v>88101</v>
          </cell>
          <cell r="G10">
            <v>1</v>
          </cell>
          <cell r="L10">
            <v>43623</v>
          </cell>
          <cell r="AD10">
            <v>2.8</v>
          </cell>
        </row>
        <row r="11">
          <cell r="E11">
            <v>10</v>
          </cell>
          <cell r="F11">
            <v>88101</v>
          </cell>
          <cell r="G11">
            <v>1</v>
          </cell>
          <cell r="L11">
            <v>43624</v>
          </cell>
          <cell r="AD11">
            <v>2.7</v>
          </cell>
        </row>
        <row r="12">
          <cell r="E12">
            <v>10</v>
          </cell>
          <cell r="F12">
            <v>88101</v>
          </cell>
          <cell r="G12">
            <v>1</v>
          </cell>
          <cell r="L12">
            <v>43625</v>
          </cell>
          <cell r="AD12">
            <v>2.9</v>
          </cell>
        </row>
        <row r="13">
          <cell r="E13">
            <v>10</v>
          </cell>
          <cell r="F13">
            <v>88101</v>
          </cell>
          <cell r="G13">
            <v>1</v>
          </cell>
          <cell r="L13">
            <v>43626</v>
          </cell>
          <cell r="AD13">
            <v>2.2000000000000002</v>
          </cell>
        </row>
        <row r="14">
          <cell r="E14">
            <v>10</v>
          </cell>
          <cell r="F14">
            <v>88101</v>
          </cell>
          <cell r="G14">
            <v>1</v>
          </cell>
          <cell r="L14">
            <v>43627</v>
          </cell>
          <cell r="AD14">
            <v>3.1</v>
          </cell>
        </row>
        <row r="15">
          <cell r="E15">
            <v>10</v>
          </cell>
          <cell r="F15">
            <v>88101</v>
          </cell>
          <cell r="G15">
            <v>1</v>
          </cell>
          <cell r="L15">
            <v>43628</v>
          </cell>
          <cell r="AD15">
            <v>3.3</v>
          </cell>
        </row>
        <row r="16">
          <cell r="E16">
            <v>10</v>
          </cell>
          <cell r="F16">
            <v>88101</v>
          </cell>
          <cell r="G16">
            <v>1</v>
          </cell>
          <cell r="L16">
            <v>43629</v>
          </cell>
          <cell r="AD16">
            <v>3.9</v>
          </cell>
        </row>
        <row r="17">
          <cell r="E17">
            <v>10</v>
          </cell>
          <cell r="F17">
            <v>88101</v>
          </cell>
          <cell r="G17">
            <v>1</v>
          </cell>
          <cell r="L17">
            <v>43630</v>
          </cell>
          <cell r="AD17">
            <v>4.5</v>
          </cell>
        </row>
        <row r="18">
          <cell r="E18">
            <v>10</v>
          </cell>
          <cell r="F18">
            <v>88101</v>
          </cell>
          <cell r="G18">
            <v>1</v>
          </cell>
          <cell r="L18">
            <v>43631</v>
          </cell>
          <cell r="AD18">
            <v>4.2</v>
          </cell>
        </row>
        <row r="19">
          <cell r="E19">
            <v>10</v>
          </cell>
          <cell r="F19">
            <v>88101</v>
          </cell>
          <cell r="G19">
            <v>1</v>
          </cell>
          <cell r="L19">
            <v>43632</v>
          </cell>
          <cell r="AD19">
            <v>3.3</v>
          </cell>
        </row>
        <row r="20">
          <cell r="E20">
            <v>10</v>
          </cell>
          <cell r="F20">
            <v>88101</v>
          </cell>
          <cell r="G20">
            <v>1</v>
          </cell>
          <cell r="L20">
            <v>43633</v>
          </cell>
          <cell r="AD20">
            <v>3.3</v>
          </cell>
        </row>
        <row r="21">
          <cell r="E21">
            <v>10</v>
          </cell>
          <cell r="F21">
            <v>88101</v>
          </cell>
          <cell r="G21">
            <v>1</v>
          </cell>
          <cell r="L21">
            <v>43634</v>
          </cell>
          <cell r="AD21">
            <v>2.5</v>
          </cell>
        </row>
        <row r="22">
          <cell r="E22">
            <v>10</v>
          </cell>
          <cell r="F22">
            <v>88101</v>
          </cell>
          <cell r="G22">
            <v>1</v>
          </cell>
          <cell r="L22">
            <v>43635</v>
          </cell>
          <cell r="AD22">
            <v>3.3</v>
          </cell>
        </row>
        <row r="23">
          <cell r="E23">
            <v>10</v>
          </cell>
          <cell r="F23">
            <v>88101</v>
          </cell>
          <cell r="G23">
            <v>1</v>
          </cell>
          <cell r="L23">
            <v>43636</v>
          </cell>
          <cell r="AD23">
            <v>4.0999999999999996</v>
          </cell>
        </row>
        <row r="24">
          <cell r="E24">
            <v>10</v>
          </cell>
          <cell r="F24">
            <v>88101</v>
          </cell>
          <cell r="G24">
            <v>1</v>
          </cell>
          <cell r="L24">
            <v>43637</v>
          </cell>
          <cell r="AD24">
            <v>5.4</v>
          </cell>
        </row>
        <row r="25">
          <cell r="E25">
            <v>10</v>
          </cell>
          <cell r="F25">
            <v>88101</v>
          </cell>
          <cell r="G25">
            <v>1</v>
          </cell>
          <cell r="L25">
            <v>43638</v>
          </cell>
          <cell r="AD25">
            <v>7.6</v>
          </cell>
        </row>
        <row r="26">
          <cell r="E26">
            <v>10</v>
          </cell>
          <cell r="F26">
            <v>88101</v>
          </cell>
          <cell r="G26">
            <v>1</v>
          </cell>
          <cell r="L26">
            <v>43639</v>
          </cell>
          <cell r="AD26">
            <v>16.7</v>
          </cell>
        </row>
        <row r="27">
          <cell r="E27">
            <v>10</v>
          </cell>
          <cell r="F27">
            <v>88101</v>
          </cell>
          <cell r="G27">
            <v>1</v>
          </cell>
          <cell r="L27">
            <v>43640</v>
          </cell>
          <cell r="AD27">
            <v>6.7</v>
          </cell>
        </row>
        <row r="28">
          <cell r="E28">
            <v>10</v>
          </cell>
          <cell r="F28">
            <v>88101</v>
          </cell>
          <cell r="G28">
            <v>1</v>
          </cell>
          <cell r="L28">
            <v>43641</v>
          </cell>
          <cell r="AD28">
            <v>23</v>
          </cell>
        </row>
        <row r="29">
          <cell r="E29">
            <v>10</v>
          </cell>
          <cell r="F29">
            <v>88101</v>
          </cell>
          <cell r="G29">
            <v>1</v>
          </cell>
          <cell r="L29">
            <v>43642</v>
          </cell>
          <cell r="AD29">
            <v>20.399999999999999</v>
          </cell>
        </row>
        <row r="30">
          <cell r="E30">
            <v>10</v>
          </cell>
          <cell r="F30">
            <v>88101</v>
          </cell>
          <cell r="G30">
            <v>1</v>
          </cell>
          <cell r="L30">
            <v>43643</v>
          </cell>
          <cell r="AD30">
            <v>57.8</v>
          </cell>
        </row>
        <row r="31">
          <cell r="E31">
            <v>10</v>
          </cell>
          <cell r="F31">
            <v>88101</v>
          </cell>
          <cell r="G31">
            <v>1</v>
          </cell>
          <cell r="L31">
            <v>43644</v>
          </cell>
          <cell r="AD31">
            <v>37.9</v>
          </cell>
        </row>
        <row r="32">
          <cell r="E32">
            <v>10</v>
          </cell>
          <cell r="F32">
            <v>88101</v>
          </cell>
          <cell r="G32">
            <v>1</v>
          </cell>
          <cell r="L32">
            <v>43645</v>
          </cell>
          <cell r="AD32">
            <v>50.2</v>
          </cell>
        </row>
        <row r="33">
          <cell r="E33">
            <v>10</v>
          </cell>
          <cell r="F33">
            <v>88101</v>
          </cell>
          <cell r="G33">
            <v>2</v>
          </cell>
          <cell r="L33">
            <v>43618</v>
          </cell>
          <cell r="AD33">
            <v>2.2999999999999998</v>
          </cell>
        </row>
        <row r="34">
          <cell r="E34">
            <v>10</v>
          </cell>
          <cell r="F34">
            <v>88101</v>
          </cell>
          <cell r="G34">
            <v>2</v>
          </cell>
          <cell r="L34">
            <v>43624</v>
          </cell>
          <cell r="AD34" t="str">
            <v>AF</v>
          </cell>
        </row>
        <row r="35">
          <cell r="E35">
            <v>10</v>
          </cell>
          <cell r="F35">
            <v>88101</v>
          </cell>
          <cell r="G35">
            <v>2</v>
          </cell>
          <cell r="L35">
            <v>43630</v>
          </cell>
          <cell r="AD35">
            <v>4.7</v>
          </cell>
        </row>
        <row r="36">
          <cell r="E36">
            <v>10</v>
          </cell>
          <cell r="F36">
            <v>88101</v>
          </cell>
          <cell r="G36">
            <v>2</v>
          </cell>
          <cell r="L36">
            <v>43636</v>
          </cell>
          <cell r="AD36">
            <v>3.4</v>
          </cell>
        </row>
        <row r="37">
          <cell r="E37">
            <v>10</v>
          </cell>
          <cell r="F37">
            <v>88101</v>
          </cell>
          <cell r="G37">
            <v>2</v>
          </cell>
          <cell r="L37">
            <v>43642</v>
          </cell>
          <cell r="AD37">
            <v>20.100000000000001</v>
          </cell>
        </row>
        <row r="38">
          <cell r="E38">
            <v>34</v>
          </cell>
          <cell r="F38">
            <v>88101</v>
          </cell>
          <cell r="G38">
            <v>1</v>
          </cell>
          <cell r="L38">
            <v>43617</v>
          </cell>
          <cell r="AD38">
            <v>1.5</v>
          </cell>
        </row>
        <row r="39">
          <cell r="E39">
            <v>34</v>
          </cell>
          <cell r="F39">
            <v>88101</v>
          </cell>
          <cell r="G39">
            <v>1</v>
          </cell>
          <cell r="L39">
            <v>43618</v>
          </cell>
          <cell r="AD39">
            <v>4.4000000000000004</v>
          </cell>
        </row>
        <row r="40">
          <cell r="E40">
            <v>34</v>
          </cell>
          <cell r="F40">
            <v>88101</v>
          </cell>
          <cell r="G40">
            <v>1</v>
          </cell>
          <cell r="L40">
            <v>43619</v>
          </cell>
          <cell r="AD40">
            <v>2.5</v>
          </cell>
        </row>
        <row r="41">
          <cell r="E41">
            <v>34</v>
          </cell>
          <cell r="F41">
            <v>88101</v>
          </cell>
          <cell r="G41">
            <v>1</v>
          </cell>
          <cell r="L41">
            <v>43620</v>
          </cell>
          <cell r="AD41">
            <v>2.9</v>
          </cell>
        </row>
        <row r="42">
          <cell r="E42">
            <v>34</v>
          </cell>
          <cell r="F42">
            <v>88101</v>
          </cell>
          <cell r="G42">
            <v>1</v>
          </cell>
          <cell r="L42">
            <v>43621</v>
          </cell>
          <cell r="AD42">
            <v>3.2</v>
          </cell>
        </row>
        <row r="43">
          <cell r="E43">
            <v>34</v>
          </cell>
          <cell r="F43">
            <v>88101</v>
          </cell>
          <cell r="G43">
            <v>1</v>
          </cell>
          <cell r="L43">
            <v>43622</v>
          </cell>
          <cell r="AD43">
            <v>3.2</v>
          </cell>
        </row>
        <row r="44">
          <cell r="E44">
            <v>34</v>
          </cell>
          <cell r="F44">
            <v>88101</v>
          </cell>
          <cell r="G44">
            <v>1</v>
          </cell>
          <cell r="L44">
            <v>43623</v>
          </cell>
          <cell r="AD44">
            <v>3.1</v>
          </cell>
        </row>
        <row r="45">
          <cell r="E45">
            <v>34</v>
          </cell>
          <cell r="F45">
            <v>88101</v>
          </cell>
          <cell r="G45">
            <v>1</v>
          </cell>
          <cell r="L45">
            <v>43624</v>
          </cell>
          <cell r="AD45">
            <v>3.5</v>
          </cell>
        </row>
        <row r="46">
          <cell r="E46">
            <v>34</v>
          </cell>
          <cell r="F46">
            <v>88101</v>
          </cell>
          <cell r="G46">
            <v>1</v>
          </cell>
          <cell r="L46">
            <v>43625</v>
          </cell>
          <cell r="AD46">
            <v>3.2</v>
          </cell>
        </row>
        <row r="47">
          <cell r="E47">
            <v>34</v>
          </cell>
          <cell r="F47">
            <v>88101</v>
          </cell>
          <cell r="G47">
            <v>1</v>
          </cell>
          <cell r="L47">
            <v>43626</v>
          </cell>
          <cell r="AD47">
            <v>2.4</v>
          </cell>
        </row>
        <row r="48">
          <cell r="E48">
            <v>34</v>
          </cell>
          <cell r="F48">
            <v>88101</v>
          </cell>
          <cell r="G48">
            <v>1</v>
          </cell>
          <cell r="L48">
            <v>43627</v>
          </cell>
          <cell r="AD48">
            <v>2</v>
          </cell>
        </row>
        <row r="49">
          <cell r="E49">
            <v>34</v>
          </cell>
          <cell r="F49">
            <v>88101</v>
          </cell>
          <cell r="G49">
            <v>1</v>
          </cell>
          <cell r="L49">
            <v>43628</v>
          </cell>
          <cell r="AD49">
            <v>2.8</v>
          </cell>
        </row>
        <row r="50">
          <cell r="E50">
            <v>34</v>
          </cell>
          <cell r="F50">
            <v>88101</v>
          </cell>
          <cell r="G50">
            <v>1</v>
          </cell>
          <cell r="L50">
            <v>43629</v>
          </cell>
          <cell r="AD50">
            <v>3.7</v>
          </cell>
        </row>
        <row r="51">
          <cell r="E51">
            <v>34</v>
          </cell>
          <cell r="F51">
            <v>88101</v>
          </cell>
          <cell r="G51">
            <v>1</v>
          </cell>
          <cell r="L51">
            <v>43630</v>
          </cell>
          <cell r="AD51">
            <v>4.8</v>
          </cell>
        </row>
        <row r="52">
          <cell r="E52">
            <v>34</v>
          </cell>
          <cell r="F52">
            <v>88101</v>
          </cell>
          <cell r="G52">
            <v>1</v>
          </cell>
          <cell r="L52">
            <v>43631</v>
          </cell>
          <cell r="AD52">
            <v>4.3</v>
          </cell>
        </row>
        <row r="53">
          <cell r="E53">
            <v>34</v>
          </cell>
          <cell r="F53">
            <v>88101</v>
          </cell>
          <cell r="G53">
            <v>1</v>
          </cell>
          <cell r="L53">
            <v>43632</v>
          </cell>
          <cell r="AD53">
            <v>2.9</v>
          </cell>
        </row>
        <row r="54">
          <cell r="E54">
            <v>34</v>
          </cell>
          <cell r="F54">
            <v>88101</v>
          </cell>
          <cell r="G54">
            <v>1</v>
          </cell>
          <cell r="L54">
            <v>43633</v>
          </cell>
          <cell r="AD54">
            <v>3.5</v>
          </cell>
        </row>
        <row r="55">
          <cell r="E55">
            <v>34</v>
          </cell>
          <cell r="F55">
            <v>88101</v>
          </cell>
          <cell r="G55">
            <v>1</v>
          </cell>
          <cell r="L55">
            <v>43634</v>
          </cell>
          <cell r="AD55" t="str">
            <v>AG</v>
          </cell>
        </row>
        <row r="56">
          <cell r="E56">
            <v>34</v>
          </cell>
          <cell r="F56">
            <v>88101</v>
          </cell>
          <cell r="G56">
            <v>1</v>
          </cell>
          <cell r="L56">
            <v>43635</v>
          </cell>
          <cell r="AD56">
            <v>3.2</v>
          </cell>
        </row>
        <row r="57">
          <cell r="E57">
            <v>34</v>
          </cell>
          <cell r="F57">
            <v>88101</v>
          </cell>
          <cell r="G57">
            <v>1</v>
          </cell>
          <cell r="L57">
            <v>43636</v>
          </cell>
          <cell r="AD57">
            <v>4</v>
          </cell>
        </row>
        <row r="58">
          <cell r="E58">
            <v>34</v>
          </cell>
          <cell r="F58">
            <v>88101</v>
          </cell>
          <cell r="G58">
            <v>1</v>
          </cell>
          <cell r="L58">
            <v>43637</v>
          </cell>
          <cell r="AD58">
            <v>4.5</v>
          </cell>
        </row>
        <row r="59">
          <cell r="E59">
            <v>34</v>
          </cell>
          <cell r="F59">
            <v>88101</v>
          </cell>
          <cell r="G59">
            <v>1</v>
          </cell>
          <cell r="L59">
            <v>43638</v>
          </cell>
          <cell r="AD59">
            <v>7.5</v>
          </cell>
        </row>
        <row r="60">
          <cell r="E60">
            <v>34</v>
          </cell>
          <cell r="F60">
            <v>88101</v>
          </cell>
          <cell r="G60">
            <v>1</v>
          </cell>
          <cell r="L60">
            <v>43639</v>
          </cell>
          <cell r="AD60">
            <v>16.2</v>
          </cell>
        </row>
        <row r="61">
          <cell r="E61">
            <v>34</v>
          </cell>
          <cell r="F61">
            <v>88101</v>
          </cell>
          <cell r="G61">
            <v>1</v>
          </cell>
          <cell r="L61">
            <v>43640</v>
          </cell>
          <cell r="AD61">
            <v>5.7</v>
          </cell>
        </row>
        <row r="62">
          <cell r="E62">
            <v>34</v>
          </cell>
          <cell r="F62">
            <v>88101</v>
          </cell>
          <cell r="G62">
            <v>1</v>
          </cell>
          <cell r="L62">
            <v>43641</v>
          </cell>
          <cell r="AD62">
            <v>23.2</v>
          </cell>
        </row>
        <row r="63">
          <cell r="E63">
            <v>34</v>
          </cell>
          <cell r="F63">
            <v>88101</v>
          </cell>
          <cell r="G63">
            <v>1</v>
          </cell>
          <cell r="L63">
            <v>43642</v>
          </cell>
          <cell r="AD63">
            <v>20.5</v>
          </cell>
        </row>
        <row r="64">
          <cell r="E64">
            <v>34</v>
          </cell>
          <cell r="F64">
            <v>88101</v>
          </cell>
          <cell r="G64">
            <v>1</v>
          </cell>
          <cell r="L64">
            <v>43643</v>
          </cell>
          <cell r="AD64">
            <v>59.1</v>
          </cell>
        </row>
        <row r="65">
          <cell r="E65">
            <v>34</v>
          </cell>
          <cell r="F65">
            <v>88101</v>
          </cell>
          <cell r="G65">
            <v>1</v>
          </cell>
          <cell r="L65">
            <v>43644</v>
          </cell>
          <cell r="AD65">
            <v>39.5</v>
          </cell>
        </row>
        <row r="66">
          <cell r="E66">
            <v>34</v>
          </cell>
          <cell r="F66">
            <v>88101</v>
          </cell>
          <cell r="G66">
            <v>1</v>
          </cell>
          <cell r="L66">
            <v>43645</v>
          </cell>
          <cell r="AD66">
            <v>52.7</v>
          </cell>
        </row>
        <row r="67">
          <cell r="E67">
            <v>34</v>
          </cell>
          <cell r="F67">
            <v>88101</v>
          </cell>
          <cell r="G67">
            <v>1</v>
          </cell>
          <cell r="L67">
            <v>43646</v>
          </cell>
          <cell r="AD67">
            <v>60</v>
          </cell>
        </row>
        <row r="68">
          <cell r="E68">
            <v>34</v>
          </cell>
          <cell r="F68">
            <v>88101</v>
          </cell>
          <cell r="G68">
            <v>1</v>
          </cell>
          <cell r="L68">
            <v>43647</v>
          </cell>
          <cell r="AD68">
            <v>8.3000000000000007</v>
          </cell>
        </row>
        <row r="69">
          <cell r="E69">
            <v>34</v>
          </cell>
          <cell r="F69">
            <v>88101</v>
          </cell>
          <cell r="G69">
            <v>1</v>
          </cell>
          <cell r="L69">
            <v>43648</v>
          </cell>
          <cell r="AD69">
            <v>8.8000000000000007</v>
          </cell>
        </row>
        <row r="70">
          <cell r="E70">
            <v>34</v>
          </cell>
          <cell r="F70">
            <v>88101</v>
          </cell>
          <cell r="G70">
            <v>1</v>
          </cell>
          <cell r="L70">
            <v>43649</v>
          </cell>
          <cell r="AD70">
            <v>9.4</v>
          </cell>
        </row>
        <row r="71">
          <cell r="E71">
            <v>34</v>
          </cell>
          <cell r="F71">
            <v>88101</v>
          </cell>
          <cell r="G71">
            <v>1</v>
          </cell>
          <cell r="L71">
            <v>43650</v>
          </cell>
          <cell r="AD71">
            <v>1.7</v>
          </cell>
        </row>
        <row r="72">
          <cell r="E72">
            <v>34</v>
          </cell>
          <cell r="F72">
            <v>88101</v>
          </cell>
          <cell r="G72">
            <v>1</v>
          </cell>
          <cell r="L72">
            <v>43651</v>
          </cell>
          <cell r="AD72">
            <v>4.4000000000000004</v>
          </cell>
        </row>
        <row r="73">
          <cell r="E73">
            <v>34</v>
          </cell>
          <cell r="F73">
            <v>88101</v>
          </cell>
          <cell r="G73">
            <v>1</v>
          </cell>
          <cell r="L73">
            <v>43652</v>
          </cell>
          <cell r="AD73">
            <v>25</v>
          </cell>
        </row>
        <row r="74">
          <cell r="E74">
            <v>34</v>
          </cell>
          <cell r="F74">
            <v>88101</v>
          </cell>
          <cell r="G74">
            <v>1</v>
          </cell>
          <cell r="L74">
            <v>43653</v>
          </cell>
          <cell r="AD74">
            <v>102.7</v>
          </cell>
        </row>
        <row r="75">
          <cell r="E75">
            <v>34</v>
          </cell>
          <cell r="F75">
            <v>88101</v>
          </cell>
          <cell r="G75">
            <v>1</v>
          </cell>
          <cell r="L75">
            <v>43654</v>
          </cell>
          <cell r="AD75">
            <v>112</v>
          </cell>
        </row>
        <row r="76">
          <cell r="E76">
            <v>34</v>
          </cell>
          <cell r="F76">
            <v>88101</v>
          </cell>
          <cell r="G76">
            <v>1</v>
          </cell>
          <cell r="L76">
            <v>43655</v>
          </cell>
          <cell r="AD76" t="str">
            <v>AF</v>
          </cell>
        </row>
        <row r="77">
          <cell r="E77">
            <v>34</v>
          </cell>
          <cell r="F77">
            <v>88101</v>
          </cell>
          <cell r="G77">
            <v>1</v>
          </cell>
          <cell r="L77">
            <v>43656</v>
          </cell>
          <cell r="AD77">
            <v>185.1</v>
          </cell>
        </row>
        <row r="78">
          <cell r="E78">
            <v>34</v>
          </cell>
          <cell r="F78">
            <v>88101</v>
          </cell>
          <cell r="G78">
            <v>1</v>
          </cell>
          <cell r="L78">
            <v>43657</v>
          </cell>
          <cell r="AD78">
            <v>211.6</v>
          </cell>
        </row>
        <row r="79">
          <cell r="E79">
            <v>34</v>
          </cell>
          <cell r="F79">
            <v>88101</v>
          </cell>
          <cell r="G79">
            <v>1</v>
          </cell>
          <cell r="L79">
            <v>43658</v>
          </cell>
          <cell r="AD79">
            <v>65.5</v>
          </cell>
        </row>
        <row r="80">
          <cell r="E80">
            <v>34</v>
          </cell>
          <cell r="F80">
            <v>88101</v>
          </cell>
          <cell r="G80">
            <v>1</v>
          </cell>
          <cell r="L80">
            <v>43659</v>
          </cell>
          <cell r="AD80">
            <v>24.5</v>
          </cell>
        </row>
        <row r="81">
          <cell r="E81">
            <v>34</v>
          </cell>
          <cell r="F81">
            <v>88101</v>
          </cell>
          <cell r="G81">
            <v>1</v>
          </cell>
          <cell r="L81">
            <v>43660</v>
          </cell>
          <cell r="AD81">
            <v>16.7</v>
          </cell>
        </row>
        <row r="82">
          <cell r="E82">
            <v>34</v>
          </cell>
          <cell r="F82">
            <v>88101</v>
          </cell>
          <cell r="G82">
            <v>1</v>
          </cell>
          <cell r="L82">
            <v>43661</v>
          </cell>
          <cell r="AD82">
            <v>11</v>
          </cell>
        </row>
        <row r="83">
          <cell r="E83">
            <v>34</v>
          </cell>
          <cell r="F83">
            <v>88101</v>
          </cell>
          <cell r="G83">
            <v>1</v>
          </cell>
          <cell r="L83">
            <v>43662</v>
          </cell>
          <cell r="AD83">
            <v>6.7</v>
          </cell>
        </row>
        <row r="84">
          <cell r="E84">
            <v>34</v>
          </cell>
          <cell r="F84">
            <v>88101</v>
          </cell>
          <cell r="G84">
            <v>1</v>
          </cell>
          <cell r="L84">
            <v>43663</v>
          </cell>
          <cell r="AD84">
            <v>7.9</v>
          </cell>
        </row>
        <row r="85">
          <cell r="E85">
            <v>34</v>
          </cell>
          <cell r="F85">
            <v>88101</v>
          </cell>
          <cell r="G85">
            <v>1</v>
          </cell>
          <cell r="L85">
            <v>43664</v>
          </cell>
          <cell r="AD85">
            <v>15.9</v>
          </cell>
        </row>
        <row r="86">
          <cell r="E86">
            <v>34</v>
          </cell>
          <cell r="F86">
            <v>88101</v>
          </cell>
          <cell r="G86">
            <v>1</v>
          </cell>
          <cell r="L86">
            <v>43665</v>
          </cell>
          <cell r="AD86">
            <v>6.4</v>
          </cell>
        </row>
        <row r="87">
          <cell r="E87">
            <v>34</v>
          </cell>
          <cell r="F87">
            <v>88101</v>
          </cell>
          <cell r="G87">
            <v>1</v>
          </cell>
          <cell r="L87">
            <v>43666</v>
          </cell>
          <cell r="AD87">
            <v>13.1</v>
          </cell>
        </row>
        <row r="88">
          <cell r="E88">
            <v>34</v>
          </cell>
          <cell r="F88">
            <v>88101</v>
          </cell>
          <cell r="G88">
            <v>1</v>
          </cell>
          <cell r="L88">
            <v>43667</v>
          </cell>
          <cell r="AD88">
            <v>7.6</v>
          </cell>
        </row>
        <row r="89">
          <cell r="E89">
            <v>34</v>
          </cell>
          <cell r="F89">
            <v>88101</v>
          </cell>
          <cell r="G89">
            <v>1</v>
          </cell>
          <cell r="L89">
            <v>43668</v>
          </cell>
          <cell r="AD89">
            <v>10</v>
          </cell>
        </row>
        <row r="90">
          <cell r="E90">
            <v>34</v>
          </cell>
          <cell r="F90">
            <v>88101</v>
          </cell>
          <cell r="G90">
            <v>1</v>
          </cell>
          <cell r="L90">
            <v>43669</v>
          </cell>
          <cell r="AD90">
            <v>32.799999999999997</v>
          </cell>
        </row>
        <row r="91">
          <cell r="E91">
            <v>34</v>
          </cell>
          <cell r="F91">
            <v>88101</v>
          </cell>
          <cell r="G91">
            <v>1</v>
          </cell>
          <cell r="L91">
            <v>43670</v>
          </cell>
          <cell r="AD91">
            <v>18.7</v>
          </cell>
        </row>
        <row r="92">
          <cell r="E92">
            <v>34</v>
          </cell>
          <cell r="F92">
            <v>88101</v>
          </cell>
          <cell r="G92">
            <v>1</v>
          </cell>
          <cell r="L92">
            <v>43671</v>
          </cell>
          <cell r="AD92">
            <v>9.8000000000000007</v>
          </cell>
        </row>
        <row r="93">
          <cell r="E93">
            <v>34</v>
          </cell>
          <cell r="F93">
            <v>88101</v>
          </cell>
          <cell r="G93">
            <v>1</v>
          </cell>
          <cell r="L93">
            <v>43672</v>
          </cell>
          <cell r="AD93">
            <v>16.399999999999999</v>
          </cell>
        </row>
        <row r="94">
          <cell r="E94">
            <v>34</v>
          </cell>
          <cell r="F94">
            <v>88101</v>
          </cell>
          <cell r="G94">
            <v>1</v>
          </cell>
          <cell r="L94">
            <v>43673</v>
          </cell>
          <cell r="AD94">
            <v>6.8</v>
          </cell>
        </row>
        <row r="95">
          <cell r="E95">
            <v>34</v>
          </cell>
          <cell r="F95">
            <v>88101</v>
          </cell>
          <cell r="G95">
            <v>1</v>
          </cell>
          <cell r="L95">
            <v>43674</v>
          </cell>
          <cell r="AD95">
            <v>4.8</v>
          </cell>
        </row>
        <row r="96">
          <cell r="E96">
            <v>34</v>
          </cell>
          <cell r="F96">
            <v>88101</v>
          </cell>
          <cell r="G96">
            <v>1</v>
          </cell>
          <cell r="L96">
            <v>43675</v>
          </cell>
          <cell r="AD96">
            <v>4.5</v>
          </cell>
        </row>
        <row r="97">
          <cell r="E97">
            <v>34</v>
          </cell>
          <cell r="F97">
            <v>88101</v>
          </cell>
          <cell r="G97">
            <v>1</v>
          </cell>
          <cell r="L97">
            <v>43676</v>
          </cell>
          <cell r="AD97">
            <v>7.1</v>
          </cell>
        </row>
        <row r="98">
          <cell r="E98">
            <v>34</v>
          </cell>
          <cell r="F98">
            <v>88101</v>
          </cell>
          <cell r="G98">
            <v>1</v>
          </cell>
          <cell r="L98">
            <v>43677</v>
          </cell>
          <cell r="AD98">
            <v>9.9</v>
          </cell>
        </row>
        <row r="99">
          <cell r="E99">
            <v>34</v>
          </cell>
          <cell r="F99">
            <v>88101</v>
          </cell>
          <cell r="G99">
            <v>1</v>
          </cell>
          <cell r="L99">
            <v>43678</v>
          </cell>
          <cell r="AD99">
            <v>13.8</v>
          </cell>
        </row>
        <row r="100">
          <cell r="E100">
            <v>34</v>
          </cell>
          <cell r="F100">
            <v>88101</v>
          </cell>
          <cell r="G100">
            <v>1</v>
          </cell>
          <cell r="L100">
            <v>43679</v>
          </cell>
          <cell r="AD100">
            <v>10.9</v>
          </cell>
        </row>
        <row r="101">
          <cell r="E101">
            <v>34</v>
          </cell>
          <cell r="F101">
            <v>88101</v>
          </cell>
          <cell r="G101">
            <v>1</v>
          </cell>
          <cell r="L101">
            <v>43680</v>
          </cell>
          <cell r="AD101">
            <v>1.4</v>
          </cell>
        </row>
        <row r="102">
          <cell r="E102">
            <v>34</v>
          </cell>
          <cell r="F102">
            <v>88101</v>
          </cell>
          <cell r="G102">
            <v>1</v>
          </cell>
          <cell r="L102">
            <v>43681</v>
          </cell>
          <cell r="AD102">
            <v>1.7</v>
          </cell>
        </row>
        <row r="103">
          <cell r="E103">
            <v>34</v>
          </cell>
          <cell r="F103">
            <v>88101</v>
          </cell>
          <cell r="G103">
            <v>1</v>
          </cell>
          <cell r="L103">
            <v>43682</v>
          </cell>
          <cell r="AD103">
            <v>1.7</v>
          </cell>
        </row>
        <row r="104">
          <cell r="E104">
            <v>34</v>
          </cell>
          <cell r="F104">
            <v>88101</v>
          </cell>
          <cell r="G104">
            <v>1</v>
          </cell>
          <cell r="L104">
            <v>43683</v>
          </cell>
          <cell r="AD104">
            <v>1.6</v>
          </cell>
        </row>
        <row r="105">
          <cell r="E105">
            <v>34</v>
          </cell>
          <cell r="F105">
            <v>88101</v>
          </cell>
          <cell r="G105">
            <v>1</v>
          </cell>
          <cell r="L105">
            <v>43684</v>
          </cell>
          <cell r="AD105">
            <v>3.1</v>
          </cell>
        </row>
        <row r="106">
          <cell r="E106">
            <v>34</v>
          </cell>
          <cell r="F106">
            <v>88101</v>
          </cell>
          <cell r="G106">
            <v>1</v>
          </cell>
          <cell r="L106">
            <v>43685</v>
          </cell>
          <cell r="AD106">
            <v>4</v>
          </cell>
        </row>
        <row r="107">
          <cell r="E107">
            <v>34</v>
          </cell>
          <cell r="F107">
            <v>88101</v>
          </cell>
          <cell r="G107">
            <v>1</v>
          </cell>
          <cell r="L107">
            <v>43686</v>
          </cell>
          <cell r="AD107">
            <v>4</v>
          </cell>
        </row>
        <row r="108">
          <cell r="E108">
            <v>34</v>
          </cell>
          <cell r="F108">
            <v>88101</v>
          </cell>
          <cell r="G108">
            <v>1</v>
          </cell>
          <cell r="L108">
            <v>43687</v>
          </cell>
          <cell r="AD108">
            <v>4.8</v>
          </cell>
        </row>
        <row r="109">
          <cell r="E109">
            <v>34</v>
          </cell>
          <cell r="F109">
            <v>88101</v>
          </cell>
          <cell r="G109">
            <v>1</v>
          </cell>
          <cell r="L109">
            <v>43688</v>
          </cell>
          <cell r="AD109">
            <v>4.5</v>
          </cell>
        </row>
        <row r="110">
          <cell r="E110">
            <v>34</v>
          </cell>
          <cell r="F110">
            <v>88101</v>
          </cell>
          <cell r="G110">
            <v>1</v>
          </cell>
          <cell r="L110">
            <v>43689</v>
          </cell>
          <cell r="AD110">
            <v>5.7</v>
          </cell>
        </row>
        <row r="111">
          <cell r="E111">
            <v>34</v>
          </cell>
          <cell r="F111">
            <v>88101</v>
          </cell>
          <cell r="G111">
            <v>1</v>
          </cell>
          <cell r="L111">
            <v>43690</v>
          </cell>
          <cell r="AD111">
            <v>2.2000000000000002</v>
          </cell>
        </row>
        <row r="112">
          <cell r="E112">
            <v>34</v>
          </cell>
          <cell r="F112">
            <v>88101</v>
          </cell>
          <cell r="G112">
            <v>1</v>
          </cell>
          <cell r="L112">
            <v>43691</v>
          </cell>
          <cell r="AD112">
            <v>2.8</v>
          </cell>
        </row>
        <row r="113">
          <cell r="E113">
            <v>34</v>
          </cell>
          <cell r="F113">
            <v>88101</v>
          </cell>
          <cell r="G113">
            <v>1</v>
          </cell>
          <cell r="L113">
            <v>43692</v>
          </cell>
          <cell r="AD113">
            <v>2.2999999999999998</v>
          </cell>
        </row>
        <row r="114">
          <cell r="E114">
            <v>34</v>
          </cell>
          <cell r="F114">
            <v>88101</v>
          </cell>
          <cell r="G114">
            <v>1</v>
          </cell>
          <cell r="L114">
            <v>43693</v>
          </cell>
          <cell r="AD114">
            <v>0.8</v>
          </cell>
        </row>
        <row r="115">
          <cell r="E115">
            <v>34</v>
          </cell>
          <cell r="F115">
            <v>88101</v>
          </cell>
          <cell r="G115">
            <v>1</v>
          </cell>
          <cell r="L115">
            <v>43694</v>
          </cell>
          <cell r="AD115">
            <v>1.6</v>
          </cell>
        </row>
        <row r="116">
          <cell r="E116">
            <v>34</v>
          </cell>
          <cell r="F116">
            <v>88101</v>
          </cell>
          <cell r="G116">
            <v>1</v>
          </cell>
          <cell r="L116">
            <v>43695</v>
          </cell>
          <cell r="AD116">
            <v>1.6</v>
          </cell>
        </row>
        <row r="117">
          <cell r="E117">
            <v>34</v>
          </cell>
          <cell r="F117">
            <v>88101</v>
          </cell>
          <cell r="G117">
            <v>1</v>
          </cell>
          <cell r="L117">
            <v>43696</v>
          </cell>
          <cell r="AD117">
            <v>2.7</v>
          </cell>
        </row>
        <row r="118">
          <cell r="E118">
            <v>34</v>
          </cell>
          <cell r="F118">
            <v>88101</v>
          </cell>
          <cell r="G118">
            <v>1</v>
          </cell>
          <cell r="L118">
            <v>43697</v>
          </cell>
          <cell r="AD118">
            <v>4.2</v>
          </cell>
        </row>
        <row r="119">
          <cell r="E119">
            <v>34</v>
          </cell>
          <cell r="F119">
            <v>88101</v>
          </cell>
          <cell r="G119">
            <v>1</v>
          </cell>
          <cell r="L119">
            <v>43698</v>
          </cell>
          <cell r="AD119">
            <v>3.6</v>
          </cell>
        </row>
        <row r="120">
          <cell r="E120">
            <v>34</v>
          </cell>
          <cell r="F120">
            <v>88101</v>
          </cell>
          <cell r="G120">
            <v>1</v>
          </cell>
          <cell r="L120">
            <v>43699</v>
          </cell>
          <cell r="AD120">
            <v>6.3</v>
          </cell>
        </row>
        <row r="121">
          <cell r="E121">
            <v>34</v>
          </cell>
          <cell r="F121">
            <v>88101</v>
          </cell>
          <cell r="G121">
            <v>1</v>
          </cell>
          <cell r="L121">
            <v>43700</v>
          </cell>
          <cell r="AD121">
            <v>7.6</v>
          </cell>
        </row>
        <row r="122">
          <cell r="E122">
            <v>34</v>
          </cell>
          <cell r="F122">
            <v>88101</v>
          </cell>
          <cell r="G122">
            <v>1</v>
          </cell>
          <cell r="L122">
            <v>43701</v>
          </cell>
          <cell r="AD122">
            <v>5.0999999999999996</v>
          </cell>
        </row>
        <row r="123">
          <cell r="E123">
            <v>34</v>
          </cell>
          <cell r="F123">
            <v>88101</v>
          </cell>
          <cell r="G123">
            <v>1</v>
          </cell>
          <cell r="L123">
            <v>43702</v>
          </cell>
          <cell r="AD123">
            <v>3.7</v>
          </cell>
        </row>
        <row r="124">
          <cell r="E124">
            <v>34</v>
          </cell>
          <cell r="F124">
            <v>88101</v>
          </cell>
          <cell r="G124">
            <v>1</v>
          </cell>
          <cell r="L124">
            <v>43703</v>
          </cell>
          <cell r="AD124">
            <v>3.9</v>
          </cell>
        </row>
        <row r="125">
          <cell r="E125">
            <v>34</v>
          </cell>
          <cell r="F125">
            <v>88101</v>
          </cell>
          <cell r="G125">
            <v>1</v>
          </cell>
          <cell r="L125">
            <v>43704</v>
          </cell>
          <cell r="AD125">
            <v>3.7</v>
          </cell>
        </row>
        <row r="126">
          <cell r="E126">
            <v>34</v>
          </cell>
          <cell r="F126">
            <v>88101</v>
          </cell>
          <cell r="G126">
            <v>1</v>
          </cell>
          <cell r="L126">
            <v>43705</v>
          </cell>
          <cell r="AD126">
            <v>3</v>
          </cell>
        </row>
        <row r="127">
          <cell r="E127">
            <v>34</v>
          </cell>
          <cell r="F127">
            <v>88101</v>
          </cell>
          <cell r="G127">
            <v>1</v>
          </cell>
          <cell r="L127">
            <v>43706</v>
          </cell>
          <cell r="AD127">
            <v>4.2</v>
          </cell>
        </row>
        <row r="128">
          <cell r="E128">
            <v>34</v>
          </cell>
          <cell r="F128">
            <v>88101</v>
          </cell>
          <cell r="G128">
            <v>1</v>
          </cell>
          <cell r="L128">
            <v>43707</v>
          </cell>
          <cell r="AD128">
            <v>5.5</v>
          </cell>
        </row>
        <row r="129">
          <cell r="E129">
            <v>34</v>
          </cell>
          <cell r="F129">
            <v>88101</v>
          </cell>
          <cell r="G129">
            <v>1</v>
          </cell>
          <cell r="L129">
            <v>43708</v>
          </cell>
          <cell r="AD129">
            <v>11.8</v>
          </cell>
        </row>
        <row r="130">
          <cell r="E130">
            <v>34</v>
          </cell>
          <cell r="F130">
            <v>88101</v>
          </cell>
          <cell r="G130">
            <v>2</v>
          </cell>
          <cell r="L130">
            <v>43618</v>
          </cell>
          <cell r="AD130">
            <v>2.2999999999999998</v>
          </cell>
        </row>
        <row r="131">
          <cell r="E131">
            <v>34</v>
          </cell>
          <cell r="F131">
            <v>88101</v>
          </cell>
          <cell r="G131">
            <v>2</v>
          </cell>
          <cell r="L131">
            <v>43621</v>
          </cell>
          <cell r="AD131">
            <v>3.4</v>
          </cell>
        </row>
        <row r="132">
          <cell r="E132">
            <v>34</v>
          </cell>
          <cell r="F132">
            <v>88101</v>
          </cell>
          <cell r="G132">
            <v>2</v>
          </cell>
          <cell r="L132">
            <v>43624</v>
          </cell>
          <cell r="AD132">
            <v>0.4</v>
          </cell>
        </row>
        <row r="133">
          <cell r="E133">
            <v>34</v>
          </cell>
          <cell r="F133">
            <v>88101</v>
          </cell>
          <cell r="G133">
            <v>2</v>
          </cell>
          <cell r="L133">
            <v>43627</v>
          </cell>
          <cell r="AD133">
            <v>2.2999999999999998</v>
          </cell>
        </row>
        <row r="134">
          <cell r="E134">
            <v>34</v>
          </cell>
          <cell r="F134">
            <v>88101</v>
          </cell>
          <cell r="G134">
            <v>2</v>
          </cell>
          <cell r="L134">
            <v>43630</v>
          </cell>
          <cell r="AD134">
            <v>6</v>
          </cell>
        </row>
        <row r="135">
          <cell r="E135">
            <v>34</v>
          </cell>
          <cell r="F135">
            <v>88101</v>
          </cell>
          <cell r="G135">
            <v>2</v>
          </cell>
          <cell r="L135">
            <v>43633</v>
          </cell>
          <cell r="AD135" t="str">
            <v>AF</v>
          </cell>
        </row>
        <row r="136">
          <cell r="E136">
            <v>34</v>
          </cell>
          <cell r="F136">
            <v>88101</v>
          </cell>
          <cell r="G136">
            <v>2</v>
          </cell>
          <cell r="L136">
            <v>43634</v>
          </cell>
          <cell r="AD136">
            <v>3</v>
          </cell>
        </row>
        <row r="137">
          <cell r="E137">
            <v>34</v>
          </cell>
          <cell r="F137">
            <v>88101</v>
          </cell>
          <cell r="G137">
            <v>2</v>
          </cell>
          <cell r="L137">
            <v>43636</v>
          </cell>
          <cell r="AD137">
            <v>4</v>
          </cell>
        </row>
        <row r="138">
          <cell r="E138">
            <v>34</v>
          </cell>
          <cell r="F138">
            <v>88101</v>
          </cell>
          <cell r="G138">
            <v>2</v>
          </cell>
          <cell r="L138">
            <v>43639</v>
          </cell>
          <cell r="AD138">
            <v>16.2</v>
          </cell>
        </row>
        <row r="139">
          <cell r="E139">
            <v>34</v>
          </cell>
          <cell r="F139">
            <v>88101</v>
          </cell>
          <cell r="G139">
            <v>2</v>
          </cell>
          <cell r="L139">
            <v>43642</v>
          </cell>
          <cell r="AD139">
            <v>20.2</v>
          </cell>
        </row>
        <row r="140">
          <cell r="E140">
            <v>34</v>
          </cell>
          <cell r="F140">
            <v>88101</v>
          </cell>
          <cell r="G140">
            <v>2</v>
          </cell>
          <cell r="L140">
            <v>43645</v>
          </cell>
          <cell r="AD140">
            <v>53.4</v>
          </cell>
        </row>
        <row r="141">
          <cell r="E141">
            <v>34</v>
          </cell>
          <cell r="F141">
            <v>88101</v>
          </cell>
          <cell r="G141">
            <v>2</v>
          </cell>
          <cell r="L141">
            <v>43648</v>
          </cell>
          <cell r="AD141" t="str">
            <v>AF</v>
          </cell>
        </row>
        <row r="142">
          <cell r="E142">
            <v>34</v>
          </cell>
          <cell r="F142">
            <v>88101</v>
          </cell>
          <cell r="G142">
            <v>2</v>
          </cell>
          <cell r="L142">
            <v>43649</v>
          </cell>
          <cell r="AD142">
            <v>10.199999999999999</v>
          </cell>
        </row>
        <row r="143">
          <cell r="E143">
            <v>34</v>
          </cell>
          <cell r="F143">
            <v>88101</v>
          </cell>
          <cell r="G143">
            <v>2</v>
          </cell>
          <cell r="L143">
            <v>43651</v>
          </cell>
          <cell r="AD143">
            <v>4.8</v>
          </cell>
        </row>
        <row r="144">
          <cell r="E144">
            <v>34</v>
          </cell>
          <cell r="F144">
            <v>88101</v>
          </cell>
          <cell r="G144">
            <v>2</v>
          </cell>
          <cell r="L144">
            <v>43654</v>
          </cell>
          <cell r="AD144" t="str">
            <v>AF</v>
          </cell>
        </row>
        <row r="145">
          <cell r="E145">
            <v>34</v>
          </cell>
          <cell r="F145">
            <v>88101</v>
          </cell>
          <cell r="G145">
            <v>2</v>
          </cell>
          <cell r="L145">
            <v>43655</v>
          </cell>
          <cell r="AD145">
            <v>130.9</v>
          </cell>
        </row>
        <row r="146">
          <cell r="E146">
            <v>34</v>
          </cell>
          <cell r="F146">
            <v>88101</v>
          </cell>
          <cell r="G146">
            <v>2</v>
          </cell>
          <cell r="L146">
            <v>43657</v>
          </cell>
          <cell r="AD146">
            <v>212.4</v>
          </cell>
        </row>
        <row r="147">
          <cell r="E147">
            <v>34</v>
          </cell>
          <cell r="F147">
            <v>88101</v>
          </cell>
          <cell r="G147">
            <v>2</v>
          </cell>
          <cell r="L147">
            <v>43660</v>
          </cell>
          <cell r="AD147">
            <v>17</v>
          </cell>
        </row>
        <row r="148">
          <cell r="E148">
            <v>34</v>
          </cell>
          <cell r="F148">
            <v>88101</v>
          </cell>
          <cell r="G148">
            <v>2</v>
          </cell>
          <cell r="L148">
            <v>43663</v>
          </cell>
          <cell r="AD148">
            <v>7.9</v>
          </cell>
        </row>
        <row r="149">
          <cell r="E149">
            <v>34</v>
          </cell>
          <cell r="F149">
            <v>88101</v>
          </cell>
          <cell r="G149">
            <v>2</v>
          </cell>
          <cell r="L149">
            <v>43666</v>
          </cell>
          <cell r="AD149">
            <v>13.2</v>
          </cell>
        </row>
        <row r="150">
          <cell r="E150">
            <v>34</v>
          </cell>
          <cell r="F150">
            <v>88101</v>
          </cell>
          <cell r="G150">
            <v>2</v>
          </cell>
          <cell r="L150">
            <v>43669</v>
          </cell>
          <cell r="AD150">
            <v>32.9</v>
          </cell>
        </row>
        <row r="151">
          <cell r="E151">
            <v>34</v>
          </cell>
          <cell r="F151">
            <v>88101</v>
          </cell>
          <cell r="G151">
            <v>2</v>
          </cell>
          <cell r="L151">
            <v>43672</v>
          </cell>
          <cell r="AD151">
            <v>16.600000000000001</v>
          </cell>
        </row>
        <row r="152">
          <cell r="E152">
            <v>34</v>
          </cell>
          <cell r="F152">
            <v>88101</v>
          </cell>
          <cell r="G152">
            <v>2</v>
          </cell>
          <cell r="L152">
            <v>43675</v>
          </cell>
          <cell r="AD152" t="str">
            <v>AF</v>
          </cell>
        </row>
        <row r="153">
          <cell r="E153">
            <v>34</v>
          </cell>
          <cell r="F153">
            <v>88101</v>
          </cell>
          <cell r="G153">
            <v>2</v>
          </cell>
          <cell r="L153">
            <v>43676</v>
          </cell>
          <cell r="AD153">
            <v>7.6</v>
          </cell>
        </row>
        <row r="154">
          <cell r="E154">
            <v>34</v>
          </cell>
          <cell r="F154">
            <v>88101</v>
          </cell>
          <cell r="G154">
            <v>2</v>
          </cell>
          <cell r="L154">
            <v>43678</v>
          </cell>
          <cell r="AD154">
            <v>14</v>
          </cell>
        </row>
        <row r="155">
          <cell r="E155">
            <v>34</v>
          </cell>
          <cell r="F155">
            <v>88101</v>
          </cell>
          <cell r="G155">
            <v>2</v>
          </cell>
          <cell r="L155">
            <v>43681</v>
          </cell>
          <cell r="AD155">
            <v>1.8</v>
          </cell>
        </row>
        <row r="156">
          <cell r="E156">
            <v>34</v>
          </cell>
          <cell r="F156">
            <v>88101</v>
          </cell>
          <cell r="G156">
            <v>2</v>
          </cell>
          <cell r="L156">
            <v>43684</v>
          </cell>
          <cell r="AD156">
            <v>3.4</v>
          </cell>
        </row>
        <row r="157">
          <cell r="E157">
            <v>34</v>
          </cell>
          <cell r="F157">
            <v>88101</v>
          </cell>
          <cell r="G157">
            <v>2</v>
          </cell>
          <cell r="L157">
            <v>43687</v>
          </cell>
          <cell r="AD157">
            <v>5.0999999999999996</v>
          </cell>
        </row>
        <row r="158">
          <cell r="E158">
            <v>34</v>
          </cell>
          <cell r="F158">
            <v>88101</v>
          </cell>
          <cell r="G158">
            <v>2</v>
          </cell>
          <cell r="L158">
            <v>43690</v>
          </cell>
          <cell r="AD158">
            <v>2.1</v>
          </cell>
        </row>
        <row r="159">
          <cell r="E159">
            <v>34</v>
          </cell>
          <cell r="F159">
            <v>88101</v>
          </cell>
          <cell r="G159">
            <v>2</v>
          </cell>
          <cell r="L159">
            <v>43693</v>
          </cell>
          <cell r="AD159">
            <v>1.4</v>
          </cell>
        </row>
        <row r="160">
          <cell r="E160">
            <v>34</v>
          </cell>
          <cell r="F160">
            <v>88101</v>
          </cell>
          <cell r="G160">
            <v>2</v>
          </cell>
          <cell r="L160">
            <v>43696</v>
          </cell>
          <cell r="AD160" t="str">
            <v>AF</v>
          </cell>
        </row>
        <row r="161">
          <cell r="E161">
            <v>34</v>
          </cell>
          <cell r="F161">
            <v>88101</v>
          </cell>
          <cell r="G161">
            <v>2</v>
          </cell>
          <cell r="L161">
            <v>43697</v>
          </cell>
          <cell r="AD161">
            <v>4.3</v>
          </cell>
        </row>
        <row r="162">
          <cell r="E162">
            <v>34</v>
          </cell>
          <cell r="F162">
            <v>88101</v>
          </cell>
          <cell r="G162">
            <v>2</v>
          </cell>
          <cell r="L162">
            <v>43699</v>
          </cell>
          <cell r="AD162">
            <v>6.8</v>
          </cell>
        </row>
        <row r="163">
          <cell r="E163">
            <v>34</v>
          </cell>
          <cell r="F163">
            <v>88101</v>
          </cell>
          <cell r="G163">
            <v>2</v>
          </cell>
          <cell r="L163">
            <v>43702</v>
          </cell>
          <cell r="AD163">
            <v>4</v>
          </cell>
        </row>
        <row r="164">
          <cell r="E164">
            <v>34</v>
          </cell>
          <cell r="F164">
            <v>88101</v>
          </cell>
          <cell r="G164">
            <v>2</v>
          </cell>
          <cell r="L164">
            <v>43705</v>
          </cell>
          <cell r="AD164">
            <v>2.8</v>
          </cell>
        </row>
        <row r="165">
          <cell r="E165">
            <v>34</v>
          </cell>
          <cell r="F165">
            <v>88101</v>
          </cell>
          <cell r="G165">
            <v>2</v>
          </cell>
          <cell r="L165">
            <v>43708</v>
          </cell>
          <cell r="AD165">
            <v>12</v>
          </cell>
        </row>
        <row r="166">
          <cell r="E166">
            <v>35</v>
          </cell>
          <cell r="F166">
            <v>88101</v>
          </cell>
          <cell r="G166">
            <v>1</v>
          </cell>
          <cell r="L166">
            <v>43617</v>
          </cell>
          <cell r="AD166">
            <v>1.2</v>
          </cell>
        </row>
        <row r="167">
          <cell r="E167">
            <v>35</v>
          </cell>
          <cell r="F167">
            <v>88101</v>
          </cell>
          <cell r="G167">
            <v>1</v>
          </cell>
          <cell r="L167">
            <v>43618</v>
          </cell>
          <cell r="AD167">
            <v>2.6</v>
          </cell>
        </row>
        <row r="168">
          <cell r="E168">
            <v>35</v>
          </cell>
          <cell r="F168">
            <v>88101</v>
          </cell>
          <cell r="G168">
            <v>1</v>
          </cell>
          <cell r="L168">
            <v>43619</v>
          </cell>
          <cell r="AD168">
            <v>2.2000000000000002</v>
          </cell>
        </row>
        <row r="169">
          <cell r="E169">
            <v>35</v>
          </cell>
          <cell r="F169">
            <v>88101</v>
          </cell>
          <cell r="G169">
            <v>1</v>
          </cell>
          <cell r="L169">
            <v>43620</v>
          </cell>
          <cell r="AD169">
            <v>3.3</v>
          </cell>
        </row>
        <row r="170">
          <cell r="E170">
            <v>35</v>
          </cell>
          <cell r="F170">
            <v>88101</v>
          </cell>
          <cell r="G170">
            <v>1</v>
          </cell>
          <cell r="L170">
            <v>43621</v>
          </cell>
          <cell r="AD170">
            <v>3.5</v>
          </cell>
        </row>
        <row r="171">
          <cell r="E171">
            <v>35</v>
          </cell>
          <cell r="F171">
            <v>88101</v>
          </cell>
          <cell r="G171">
            <v>1</v>
          </cell>
          <cell r="L171">
            <v>43622</v>
          </cell>
          <cell r="AD171">
            <v>3.2</v>
          </cell>
        </row>
        <row r="172">
          <cell r="E172">
            <v>35</v>
          </cell>
          <cell r="F172">
            <v>88101</v>
          </cell>
          <cell r="G172">
            <v>1</v>
          </cell>
          <cell r="L172">
            <v>43623</v>
          </cell>
          <cell r="AD172">
            <v>4.7</v>
          </cell>
        </row>
        <row r="173">
          <cell r="E173">
            <v>35</v>
          </cell>
          <cell r="F173">
            <v>88101</v>
          </cell>
          <cell r="G173">
            <v>1</v>
          </cell>
          <cell r="L173">
            <v>43624</v>
          </cell>
          <cell r="AD173">
            <v>7.4</v>
          </cell>
        </row>
        <row r="174">
          <cell r="E174">
            <v>35</v>
          </cell>
          <cell r="F174">
            <v>88101</v>
          </cell>
          <cell r="G174">
            <v>1</v>
          </cell>
          <cell r="L174">
            <v>43625</v>
          </cell>
          <cell r="AD174">
            <v>4.8</v>
          </cell>
        </row>
        <row r="175">
          <cell r="E175">
            <v>35</v>
          </cell>
          <cell r="F175">
            <v>88101</v>
          </cell>
          <cell r="G175">
            <v>1</v>
          </cell>
          <cell r="L175">
            <v>43626</v>
          </cell>
          <cell r="AD175">
            <v>3.9</v>
          </cell>
        </row>
        <row r="176">
          <cell r="E176">
            <v>35</v>
          </cell>
          <cell r="F176">
            <v>88101</v>
          </cell>
          <cell r="G176">
            <v>1</v>
          </cell>
          <cell r="L176">
            <v>43627</v>
          </cell>
          <cell r="AD176">
            <v>2.8</v>
          </cell>
        </row>
        <row r="177">
          <cell r="E177">
            <v>35</v>
          </cell>
          <cell r="F177">
            <v>88101</v>
          </cell>
          <cell r="G177">
            <v>1</v>
          </cell>
          <cell r="L177">
            <v>43628</v>
          </cell>
          <cell r="AD177">
            <v>3.7</v>
          </cell>
        </row>
        <row r="178">
          <cell r="E178">
            <v>35</v>
          </cell>
          <cell r="F178">
            <v>88101</v>
          </cell>
          <cell r="G178">
            <v>1</v>
          </cell>
          <cell r="L178">
            <v>43629</v>
          </cell>
          <cell r="AD178">
            <v>4.3</v>
          </cell>
        </row>
        <row r="179">
          <cell r="E179">
            <v>35</v>
          </cell>
          <cell r="F179">
            <v>88101</v>
          </cell>
          <cell r="G179">
            <v>1</v>
          </cell>
          <cell r="L179">
            <v>43630</v>
          </cell>
          <cell r="AD179">
            <v>5.4</v>
          </cell>
        </row>
        <row r="180">
          <cell r="E180">
            <v>35</v>
          </cell>
          <cell r="F180">
            <v>88101</v>
          </cell>
          <cell r="G180">
            <v>1</v>
          </cell>
          <cell r="L180">
            <v>43631</v>
          </cell>
          <cell r="AD180">
            <v>5.7</v>
          </cell>
        </row>
        <row r="181">
          <cell r="E181">
            <v>35</v>
          </cell>
          <cell r="F181">
            <v>88101</v>
          </cell>
          <cell r="G181">
            <v>1</v>
          </cell>
          <cell r="L181">
            <v>43632</v>
          </cell>
          <cell r="AD181">
            <v>3.7</v>
          </cell>
        </row>
        <row r="182">
          <cell r="E182">
            <v>35</v>
          </cell>
          <cell r="F182">
            <v>88101</v>
          </cell>
          <cell r="G182">
            <v>1</v>
          </cell>
          <cell r="L182">
            <v>43633</v>
          </cell>
          <cell r="AD182">
            <v>3.8</v>
          </cell>
        </row>
        <row r="183">
          <cell r="E183">
            <v>35</v>
          </cell>
          <cell r="F183">
            <v>88101</v>
          </cell>
          <cell r="G183">
            <v>1</v>
          </cell>
          <cell r="L183">
            <v>43634</v>
          </cell>
          <cell r="AD183">
            <v>5.0999999999999996</v>
          </cell>
        </row>
        <row r="184">
          <cell r="E184">
            <v>35</v>
          </cell>
          <cell r="F184">
            <v>88101</v>
          </cell>
          <cell r="G184">
            <v>1</v>
          </cell>
          <cell r="L184">
            <v>43635</v>
          </cell>
          <cell r="AD184">
            <v>3.7</v>
          </cell>
        </row>
        <row r="185">
          <cell r="E185">
            <v>35</v>
          </cell>
          <cell r="F185">
            <v>88101</v>
          </cell>
          <cell r="G185">
            <v>1</v>
          </cell>
          <cell r="L185">
            <v>43636</v>
          </cell>
          <cell r="AD185">
            <v>5.5</v>
          </cell>
        </row>
        <row r="186">
          <cell r="E186">
            <v>35</v>
          </cell>
          <cell r="F186">
            <v>88101</v>
          </cell>
          <cell r="G186">
            <v>1</v>
          </cell>
          <cell r="L186">
            <v>43637</v>
          </cell>
          <cell r="AD186">
            <v>6.9</v>
          </cell>
        </row>
        <row r="187">
          <cell r="E187">
            <v>35</v>
          </cell>
          <cell r="F187">
            <v>88101</v>
          </cell>
          <cell r="G187">
            <v>1</v>
          </cell>
          <cell r="L187">
            <v>43638</v>
          </cell>
          <cell r="AD187">
            <v>9.8000000000000007</v>
          </cell>
        </row>
        <row r="188">
          <cell r="E188">
            <v>35</v>
          </cell>
          <cell r="F188">
            <v>88101</v>
          </cell>
          <cell r="G188">
            <v>1</v>
          </cell>
          <cell r="L188">
            <v>43639</v>
          </cell>
          <cell r="AD188">
            <v>11.9</v>
          </cell>
        </row>
        <row r="189">
          <cell r="E189">
            <v>35</v>
          </cell>
          <cell r="F189">
            <v>88101</v>
          </cell>
          <cell r="G189">
            <v>1</v>
          </cell>
          <cell r="L189">
            <v>43640</v>
          </cell>
          <cell r="AD189">
            <v>6.7</v>
          </cell>
        </row>
        <row r="190">
          <cell r="E190">
            <v>35</v>
          </cell>
          <cell r="F190">
            <v>88101</v>
          </cell>
          <cell r="G190">
            <v>1</v>
          </cell>
          <cell r="L190">
            <v>43641</v>
          </cell>
          <cell r="AD190">
            <v>18.3</v>
          </cell>
        </row>
        <row r="191">
          <cell r="E191">
            <v>35</v>
          </cell>
          <cell r="F191">
            <v>88101</v>
          </cell>
          <cell r="G191">
            <v>1</v>
          </cell>
          <cell r="L191">
            <v>43642</v>
          </cell>
          <cell r="AD191">
            <v>16.5</v>
          </cell>
        </row>
        <row r="192">
          <cell r="E192">
            <v>35</v>
          </cell>
          <cell r="F192">
            <v>88101</v>
          </cell>
          <cell r="G192">
            <v>1</v>
          </cell>
          <cell r="L192">
            <v>43643</v>
          </cell>
          <cell r="AD192">
            <v>64.400000000000006</v>
          </cell>
        </row>
        <row r="193">
          <cell r="E193">
            <v>35</v>
          </cell>
          <cell r="F193">
            <v>88101</v>
          </cell>
          <cell r="G193">
            <v>1</v>
          </cell>
          <cell r="L193">
            <v>43644</v>
          </cell>
          <cell r="AD193">
            <v>38.5</v>
          </cell>
        </row>
        <row r="194">
          <cell r="E194">
            <v>35</v>
          </cell>
          <cell r="F194">
            <v>88101</v>
          </cell>
          <cell r="G194">
            <v>1</v>
          </cell>
          <cell r="L194">
            <v>43645</v>
          </cell>
          <cell r="AD194">
            <v>94</v>
          </cell>
        </row>
        <row r="195">
          <cell r="E195">
            <v>35</v>
          </cell>
          <cell r="F195">
            <v>88101</v>
          </cell>
          <cell r="G195">
            <v>1</v>
          </cell>
          <cell r="L195">
            <v>43646</v>
          </cell>
          <cell r="AD195">
            <v>53.3</v>
          </cell>
        </row>
        <row r="196">
          <cell r="E196">
            <v>35</v>
          </cell>
          <cell r="F196">
            <v>88101</v>
          </cell>
          <cell r="G196">
            <v>1</v>
          </cell>
          <cell r="L196">
            <v>43647</v>
          </cell>
          <cell r="AD196">
            <v>9.8000000000000007</v>
          </cell>
        </row>
        <row r="197">
          <cell r="E197">
            <v>35</v>
          </cell>
          <cell r="F197">
            <v>88101</v>
          </cell>
          <cell r="G197">
            <v>1</v>
          </cell>
          <cell r="L197">
            <v>43648</v>
          </cell>
          <cell r="AD197">
            <v>20.100000000000001</v>
          </cell>
        </row>
        <row r="198">
          <cell r="E198">
            <v>35</v>
          </cell>
          <cell r="F198">
            <v>88101</v>
          </cell>
          <cell r="G198">
            <v>1</v>
          </cell>
          <cell r="L198">
            <v>43649</v>
          </cell>
          <cell r="AD198">
            <v>23.8</v>
          </cell>
        </row>
        <row r="199">
          <cell r="E199">
            <v>35</v>
          </cell>
          <cell r="F199">
            <v>88101</v>
          </cell>
          <cell r="G199">
            <v>1</v>
          </cell>
          <cell r="L199">
            <v>43650</v>
          </cell>
          <cell r="AD199">
            <v>2.9</v>
          </cell>
        </row>
        <row r="200">
          <cell r="E200">
            <v>35</v>
          </cell>
          <cell r="F200">
            <v>88101</v>
          </cell>
          <cell r="G200">
            <v>1</v>
          </cell>
          <cell r="L200">
            <v>43651</v>
          </cell>
          <cell r="AD200">
            <v>4.8</v>
          </cell>
        </row>
        <row r="201">
          <cell r="E201">
            <v>35</v>
          </cell>
          <cell r="F201">
            <v>88101</v>
          </cell>
          <cell r="G201">
            <v>1</v>
          </cell>
          <cell r="L201">
            <v>43652</v>
          </cell>
          <cell r="AD201">
            <v>22</v>
          </cell>
        </row>
        <row r="202">
          <cell r="E202">
            <v>35</v>
          </cell>
          <cell r="F202">
            <v>88101</v>
          </cell>
          <cell r="G202">
            <v>1</v>
          </cell>
          <cell r="L202">
            <v>43653</v>
          </cell>
          <cell r="AD202">
            <v>314.5</v>
          </cell>
        </row>
        <row r="203">
          <cell r="E203">
            <v>35</v>
          </cell>
          <cell r="F203">
            <v>88101</v>
          </cell>
          <cell r="G203">
            <v>1</v>
          </cell>
          <cell r="L203">
            <v>43654</v>
          </cell>
          <cell r="AD203" t="str">
            <v>AF</v>
          </cell>
        </row>
        <row r="204">
          <cell r="E204">
            <v>35</v>
          </cell>
          <cell r="F204">
            <v>88101</v>
          </cell>
          <cell r="G204">
            <v>1</v>
          </cell>
          <cell r="L204">
            <v>43655</v>
          </cell>
          <cell r="AD204">
            <v>327</v>
          </cell>
        </row>
        <row r="205">
          <cell r="E205">
            <v>35</v>
          </cell>
          <cell r="F205">
            <v>88101</v>
          </cell>
          <cell r="G205">
            <v>1</v>
          </cell>
          <cell r="L205">
            <v>43656</v>
          </cell>
          <cell r="AD205">
            <v>278.39999999999998</v>
          </cell>
        </row>
        <row r="206">
          <cell r="E206">
            <v>35</v>
          </cell>
          <cell r="F206">
            <v>88101</v>
          </cell>
          <cell r="G206">
            <v>1</v>
          </cell>
          <cell r="L206">
            <v>43657</v>
          </cell>
          <cell r="AD206">
            <v>210</v>
          </cell>
        </row>
        <row r="207">
          <cell r="E207">
            <v>35</v>
          </cell>
          <cell r="F207">
            <v>88101</v>
          </cell>
          <cell r="G207">
            <v>1</v>
          </cell>
          <cell r="L207">
            <v>43658</v>
          </cell>
          <cell r="AD207">
            <v>57.4</v>
          </cell>
        </row>
        <row r="208">
          <cell r="E208">
            <v>35</v>
          </cell>
          <cell r="F208">
            <v>88101</v>
          </cell>
          <cell r="G208">
            <v>1</v>
          </cell>
          <cell r="L208">
            <v>43659</v>
          </cell>
          <cell r="AD208">
            <v>26.2</v>
          </cell>
        </row>
        <row r="209">
          <cell r="E209">
            <v>35</v>
          </cell>
          <cell r="F209">
            <v>88101</v>
          </cell>
          <cell r="G209">
            <v>1</v>
          </cell>
          <cell r="L209">
            <v>43660</v>
          </cell>
          <cell r="AD209">
            <v>19.100000000000001</v>
          </cell>
        </row>
        <row r="210">
          <cell r="E210">
            <v>35</v>
          </cell>
          <cell r="F210">
            <v>88101</v>
          </cell>
          <cell r="G210">
            <v>1</v>
          </cell>
          <cell r="L210">
            <v>43661</v>
          </cell>
          <cell r="AD210">
            <v>15.8</v>
          </cell>
        </row>
        <row r="211">
          <cell r="E211">
            <v>35</v>
          </cell>
          <cell r="F211">
            <v>88101</v>
          </cell>
          <cell r="G211">
            <v>1</v>
          </cell>
          <cell r="L211">
            <v>43662</v>
          </cell>
          <cell r="AD211">
            <v>8.1</v>
          </cell>
        </row>
        <row r="212">
          <cell r="E212">
            <v>35</v>
          </cell>
          <cell r="F212">
            <v>88101</v>
          </cell>
          <cell r="G212">
            <v>1</v>
          </cell>
          <cell r="L212">
            <v>43663</v>
          </cell>
          <cell r="AD212">
            <v>10.199999999999999</v>
          </cell>
        </row>
        <row r="213">
          <cell r="E213">
            <v>35</v>
          </cell>
          <cell r="F213">
            <v>88101</v>
          </cell>
          <cell r="G213">
            <v>1</v>
          </cell>
          <cell r="L213">
            <v>43664</v>
          </cell>
          <cell r="AD213" t="str">
            <v>AF</v>
          </cell>
        </row>
        <row r="214">
          <cell r="E214">
            <v>35</v>
          </cell>
          <cell r="F214">
            <v>88101</v>
          </cell>
          <cell r="G214">
            <v>1</v>
          </cell>
          <cell r="L214">
            <v>43665</v>
          </cell>
          <cell r="AD214">
            <v>6.8</v>
          </cell>
        </row>
        <row r="215">
          <cell r="E215">
            <v>35</v>
          </cell>
          <cell r="F215">
            <v>88101</v>
          </cell>
          <cell r="G215">
            <v>1</v>
          </cell>
          <cell r="L215">
            <v>43666</v>
          </cell>
          <cell r="AD215">
            <v>12.6</v>
          </cell>
        </row>
        <row r="216">
          <cell r="E216">
            <v>35</v>
          </cell>
          <cell r="F216">
            <v>88101</v>
          </cell>
          <cell r="G216">
            <v>1</v>
          </cell>
          <cell r="L216">
            <v>43667</v>
          </cell>
          <cell r="AD216">
            <v>8.8000000000000007</v>
          </cell>
        </row>
        <row r="217">
          <cell r="E217">
            <v>35</v>
          </cell>
          <cell r="F217">
            <v>88101</v>
          </cell>
          <cell r="G217">
            <v>1</v>
          </cell>
          <cell r="L217">
            <v>43668</v>
          </cell>
          <cell r="AD217">
            <v>14.8</v>
          </cell>
        </row>
        <row r="218">
          <cell r="E218">
            <v>35</v>
          </cell>
          <cell r="F218">
            <v>88101</v>
          </cell>
          <cell r="G218">
            <v>1</v>
          </cell>
          <cell r="L218">
            <v>43669</v>
          </cell>
          <cell r="AD218">
            <v>30.6</v>
          </cell>
        </row>
        <row r="219">
          <cell r="E219">
            <v>35</v>
          </cell>
          <cell r="F219">
            <v>88101</v>
          </cell>
          <cell r="G219">
            <v>1</v>
          </cell>
          <cell r="L219">
            <v>43670</v>
          </cell>
          <cell r="AD219">
            <v>21</v>
          </cell>
        </row>
        <row r="220">
          <cell r="E220">
            <v>35</v>
          </cell>
          <cell r="F220">
            <v>88101</v>
          </cell>
          <cell r="G220">
            <v>1</v>
          </cell>
          <cell r="L220">
            <v>43671</v>
          </cell>
          <cell r="AD220">
            <v>10.5</v>
          </cell>
        </row>
        <row r="221">
          <cell r="E221">
            <v>35</v>
          </cell>
          <cell r="F221">
            <v>88101</v>
          </cell>
          <cell r="G221">
            <v>1</v>
          </cell>
          <cell r="L221">
            <v>43672</v>
          </cell>
          <cell r="AD221">
            <v>16.399999999999999</v>
          </cell>
        </row>
        <row r="222">
          <cell r="E222">
            <v>35</v>
          </cell>
          <cell r="F222">
            <v>88101</v>
          </cell>
          <cell r="G222">
            <v>1</v>
          </cell>
          <cell r="L222">
            <v>43673</v>
          </cell>
          <cell r="AD222">
            <v>8.6999999999999993</v>
          </cell>
        </row>
        <row r="223">
          <cell r="E223">
            <v>35</v>
          </cell>
          <cell r="F223">
            <v>88101</v>
          </cell>
          <cell r="G223">
            <v>1</v>
          </cell>
          <cell r="L223">
            <v>43674</v>
          </cell>
          <cell r="AD223">
            <v>4.4000000000000004</v>
          </cell>
        </row>
        <row r="224">
          <cell r="E224">
            <v>35</v>
          </cell>
          <cell r="F224">
            <v>88101</v>
          </cell>
          <cell r="G224">
            <v>1</v>
          </cell>
          <cell r="L224">
            <v>43675</v>
          </cell>
          <cell r="AD224">
            <v>4.2</v>
          </cell>
        </row>
        <row r="225">
          <cell r="E225">
            <v>35</v>
          </cell>
          <cell r="F225">
            <v>88101</v>
          </cell>
          <cell r="G225">
            <v>1</v>
          </cell>
          <cell r="L225">
            <v>43676</v>
          </cell>
          <cell r="AD225">
            <v>6.2</v>
          </cell>
        </row>
        <row r="226">
          <cell r="E226">
            <v>35</v>
          </cell>
          <cell r="F226">
            <v>88101</v>
          </cell>
          <cell r="G226">
            <v>1</v>
          </cell>
          <cell r="L226">
            <v>43677</v>
          </cell>
          <cell r="AD226">
            <v>8.6</v>
          </cell>
        </row>
        <row r="227">
          <cell r="E227">
            <v>35</v>
          </cell>
          <cell r="F227">
            <v>88101</v>
          </cell>
          <cell r="G227">
            <v>1</v>
          </cell>
          <cell r="L227">
            <v>43678</v>
          </cell>
          <cell r="AD227">
            <v>10.1</v>
          </cell>
        </row>
        <row r="228">
          <cell r="E228">
            <v>35</v>
          </cell>
          <cell r="F228">
            <v>88101</v>
          </cell>
          <cell r="G228">
            <v>1</v>
          </cell>
          <cell r="L228">
            <v>43679</v>
          </cell>
          <cell r="AD228">
            <v>10.6</v>
          </cell>
        </row>
        <row r="229">
          <cell r="E229">
            <v>35</v>
          </cell>
          <cell r="F229">
            <v>88101</v>
          </cell>
          <cell r="G229">
            <v>1</v>
          </cell>
          <cell r="L229">
            <v>43680</v>
          </cell>
          <cell r="AD229">
            <v>1.3</v>
          </cell>
        </row>
        <row r="230">
          <cell r="E230">
            <v>35</v>
          </cell>
          <cell r="F230">
            <v>88101</v>
          </cell>
          <cell r="G230">
            <v>1</v>
          </cell>
          <cell r="L230">
            <v>43681</v>
          </cell>
          <cell r="AD230">
            <v>1.3</v>
          </cell>
        </row>
        <row r="231">
          <cell r="E231">
            <v>35</v>
          </cell>
          <cell r="F231">
            <v>88101</v>
          </cell>
          <cell r="G231">
            <v>1</v>
          </cell>
          <cell r="L231">
            <v>43682</v>
          </cell>
          <cell r="AD231">
            <v>1.4</v>
          </cell>
        </row>
        <row r="232">
          <cell r="E232">
            <v>35</v>
          </cell>
          <cell r="F232">
            <v>88101</v>
          </cell>
          <cell r="G232">
            <v>1</v>
          </cell>
          <cell r="L232">
            <v>43683</v>
          </cell>
          <cell r="AD232">
            <v>1.8</v>
          </cell>
        </row>
        <row r="233">
          <cell r="E233">
            <v>35</v>
          </cell>
          <cell r="F233">
            <v>88101</v>
          </cell>
          <cell r="G233">
            <v>1</v>
          </cell>
          <cell r="L233">
            <v>43684</v>
          </cell>
          <cell r="AD233">
            <v>3.1</v>
          </cell>
        </row>
        <row r="234">
          <cell r="E234">
            <v>35</v>
          </cell>
          <cell r="F234">
            <v>88101</v>
          </cell>
          <cell r="G234">
            <v>1</v>
          </cell>
          <cell r="L234">
            <v>43685</v>
          </cell>
          <cell r="AD234">
            <v>3.4</v>
          </cell>
        </row>
        <row r="235">
          <cell r="E235">
            <v>35</v>
          </cell>
          <cell r="F235">
            <v>88101</v>
          </cell>
          <cell r="G235">
            <v>1</v>
          </cell>
          <cell r="L235">
            <v>43686</v>
          </cell>
          <cell r="AD235">
            <v>3.8</v>
          </cell>
        </row>
        <row r="236">
          <cell r="E236">
            <v>35</v>
          </cell>
          <cell r="F236">
            <v>88101</v>
          </cell>
          <cell r="G236">
            <v>1</v>
          </cell>
          <cell r="L236">
            <v>43687</v>
          </cell>
          <cell r="AD236">
            <v>5.2</v>
          </cell>
        </row>
        <row r="237">
          <cell r="E237">
            <v>35</v>
          </cell>
          <cell r="F237">
            <v>88101</v>
          </cell>
          <cell r="G237">
            <v>1</v>
          </cell>
          <cell r="L237">
            <v>43688</v>
          </cell>
          <cell r="AD237">
            <v>4.3</v>
          </cell>
        </row>
        <row r="238">
          <cell r="E238">
            <v>35</v>
          </cell>
          <cell r="F238">
            <v>88101</v>
          </cell>
          <cell r="G238">
            <v>1</v>
          </cell>
          <cell r="L238">
            <v>43689</v>
          </cell>
          <cell r="AD238">
            <v>5.7</v>
          </cell>
        </row>
        <row r="239">
          <cell r="E239">
            <v>35</v>
          </cell>
          <cell r="F239">
            <v>88101</v>
          </cell>
          <cell r="G239">
            <v>1</v>
          </cell>
          <cell r="L239">
            <v>43690</v>
          </cell>
          <cell r="AD239">
            <v>2.2000000000000002</v>
          </cell>
        </row>
        <row r="240">
          <cell r="E240">
            <v>35</v>
          </cell>
          <cell r="F240">
            <v>88101</v>
          </cell>
          <cell r="G240">
            <v>1</v>
          </cell>
          <cell r="L240">
            <v>43691</v>
          </cell>
          <cell r="AD240">
            <v>2.9</v>
          </cell>
        </row>
        <row r="241">
          <cell r="E241">
            <v>35</v>
          </cell>
          <cell r="F241">
            <v>88101</v>
          </cell>
          <cell r="G241">
            <v>1</v>
          </cell>
          <cell r="L241">
            <v>43692</v>
          </cell>
          <cell r="AD241">
            <v>2.7</v>
          </cell>
        </row>
        <row r="242">
          <cell r="E242">
            <v>35</v>
          </cell>
          <cell r="F242">
            <v>88101</v>
          </cell>
          <cell r="G242">
            <v>1</v>
          </cell>
          <cell r="L242">
            <v>43693</v>
          </cell>
          <cell r="AD242" t="str">
            <v>AF</v>
          </cell>
        </row>
        <row r="243">
          <cell r="E243">
            <v>35</v>
          </cell>
          <cell r="F243">
            <v>88101</v>
          </cell>
          <cell r="G243">
            <v>1</v>
          </cell>
          <cell r="L243">
            <v>43694</v>
          </cell>
          <cell r="AD243">
            <v>2.1</v>
          </cell>
        </row>
        <row r="244">
          <cell r="E244">
            <v>35</v>
          </cell>
          <cell r="F244">
            <v>88101</v>
          </cell>
          <cell r="G244">
            <v>1</v>
          </cell>
          <cell r="L244">
            <v>43695</v>
          </cell>
          <cell r="AD244">
            <v>2.2000000000000002</v>
          </cell>
        </row>
        <row r="245">
          <cell r="E245">
            <v>35</v>
          </cell>
          <cell r="F245">
            <v>88101</v>
          </cell>
          <cell r="G245">
            <v>1</v>
          </cell>
          <cell r="L245">
            <v>43696</v>
          </cell>
          <cell r="AD245" t="str">
            <v>AF</v>
          </cell>
        </row>
        <row r="246">
          <cell r="E246">
            <v>35</v>
          </cell>
          <cell r="F246">
            <v>88101</v>
          </cell>
          <cell r="G246">
            <v>1</v>
          </cell>
          <cell r="L246">
            <v>43697</v>
          </cell>
          <cell r="AD246">
            <v>4.8</v>
          </cell>
        </row>
        <row r="247">
          <cell r="E247">
            <v>35</v>
          </cell>
          <cell r="F247">
            <v>88101</v>
          </cell>
          <cell r="G247">
            <v>1</v>
          </cell>
          <cell r="L247">
            <v>43698</v>
          </cell>
          <cell r="AD247">
            <v>3.9</v>
          </cell>
        </row>
        <row r="248">
          <cell r="E248">
            <v>35</v>
          </cell>
          <cell r="F248">
            <v>88101</v>
          </cell>
          <cell r="G248">
            <v>1</v>
          </cell>
          <cell r="L248">
            <v>43699</v>
          </cell>
          <cell r="AD248">
            <v>1.2</v>
          </cell>
        </row>
        <row r="249">
          <cell r="E249">
            <v>35</v>
          </cell>
          <cell r="F249">
            <v>88101</v>
          </cell>
          <cell r="G249">
            <v>1</v>
          </cell>
          <cell r="L249">
            <v>43700</v>
          </cell>
          <cell r="AD249">
            <v>7.6</v>
          </cell>
        </row>
        <row r="250">
          <cell r="E250">
            <v>35</v>
          </cell>
          <cell r="F250">
            <v>88101</v>
          </cell>
          <cell r="G250">
            <v>1</v>
          </cell>
          <cell r="L250">
            <v>43701</v>
          </cell>
          <cell r="AD250">
            <v>6.2</v>
          </cell>
        </row>
        <row r="251">
          <cell r="E251">
            <v>35</v>
          </cell>
          <cell r="F251">
            <v>88101</v>
          </cell>
          <cell r="G251">
            <v>1</v>
          </cell>
          <cell r="L251">
            <v>43702</v>
          </cell>
          <cell r="AD251">
            <v>5.4</v>
          </cell>
        </row>
        <row r="252">
          <cell r="E252">
            <v>35</v>
          </cell>
          <cell r="F252">
            <v>88101</v>
          </cell>
          <cell r="G252">
            <v>1</v>
          </cell>
          <cell r="L252">
            <v>43703</v>
          </cell>
          <cell r="AD252">
            <v>5.2</v>
          </cell>
        </row>
        <row r="253">
          <cell r="E253">
            <v>35</v>
          </cell>
          <cell r="F253">
            <v>88101</v>
          </cell>
          <cell r="G253">
            <v>1</v>
          </cell>
          <cell r="L253">
            <v>43704</v>
          </cell>
          <cell r="AD253">
            <v>4.4000000000000004</v>
          </cell>
        </row>
        <row r="254">
          <cell r="E254">
            <v>35</v>
          </cell>
          <cell r="F254">
            <v>88101</v>
          </cell>
          <cell r="G254">
            <v>1</v>
          </cell>
          <cell r="L254">
            <v>43705</v>
          </cell>
          <cell r="AD254">
            <v>3.4</v>
          </cell>
        </row>
        <row r="255">
          <cell r="E255">
            <v>35</v>
          </cell>
          <cell r="F255">
            <v>88101</v>
          </cell>
          <cell r="G255">
            <v>1</v>
          </cell>
          <cell r="L255">
            <v>43706</v>
          </cell>
          <cell r="AD255">
            <v>4.4000000000000004</v>
          </cell>
        </row>
        <row r="256">
          <cell r="E256">
            <v>35</v>
          </cell>
          <cell r="F256">
            <v>88101</v>
          </cell>
          <cell r="G256">
            <v>1</v>
          </cell>
          <cell r="L256">
            <v>43707</v>
          </cell>
          <cell r="AD256">
            <v>10.199999999999999</v>
          </cell>
        </row>
        <row r="257">
          <cell r="E257">
            <v>35</v>
          </cell>
          <cell r="F257">
            <v>88101</v>
          </cell>
          <cell r="G257">
            <v>1</v>
          </cell>
          <cell r="L257">
            <v>43708</v>
          </cell>
          <cell r="AD257">
            <v>11.7</v>
          </cell>
        </row>
        <row r="258">
          <cell r="E258">
            <v>35</v>
          </cell>
          <cell r="F258">
            <v>88101</v>
          </cell>
          <cell r="G258">
            <v>2</v>
          </cell>
          <cell r="L258">
            <v>43618</v>
          </cell>
          <cell r="AD258">
            <v>2.2000000000000002</v>
          </cell>
        </row>
        <row r="259">
          <cell r="E259">
            <v>35</v>
          </cell>
          <cell r="F259">
            <v>88101</v>
          </cell>
          <cell r="G259">
            <v>2</v>
          </cell>
          <cell r="L259">
            <v>43624</v>
          </cell>
          <cell r="AD259">
            <v>6.5</v>
          </cell>
        </row>
        <row r="260">
          <cell r="E260">
            <v>35</v>
          </cell>
          <cell r="F260">
            <v>88101</v>
          </cell>
          <cell r="G260">
            <v>2</v>
          </cell>
          <cell r="L260">
            <v>43630</v>
          </cell>
          <cell r="AD260">
            <v>4.7</v>
          </cell>
        </row>
        <row r="261">
          <cell r="E261">
            <v>35</v>
          </cell>
          <cell r="F261">
            <v>88101</v>
          </cell>
          <cell r="G261">
            <v>2</v>
          </cell>
          <cell r="L261">
            <v>43636</v>
          </cell>
          <cell r="AD261">
            <v>5.8</v>
          </cell>
        </row>
        <row r="262">
          <cell r="E262">
            <v>35</v>
          </cell>
          <cell r="F262">
            <v>88101</v>
          </cell>
          <cell r="G262">
            <v>2</v>
          </cell>
          <cell r="L262">
            <v>43642</v>
          </cell>
          <cell r="AD262" t="str">
            <v>AJ</v>
          </cell>
        </row>
        <row r="263">
          <cell r="E263">
            <v>35</v>
          </cell>
          <cell r="F263">
            <v>88101</v>
          </cell>
          <cell r="G263">
            <v>2</v>
          </cell>
          <cell r="L263">
            <v>43665</v>
          </cell>
          <cell r="AD263">
            <v>7</v>
          </cell>
        </row>
        <row r="264">
          <cell r="E264">
            <v>35</v>
          </cell>
          <cell r="F264">
            <v>88101</v>
          </cell>
          <cell r="G264">
            <v>2</v>
          </cell>
          <cell r="L264">
            <v>43666</v>
          </cell>
          <cell r="AD264">
            <v>12.6</v>
          </cell>
        </row>
        <row r="265">
          <cell r="E265">
            <v>35</v>
          </cell>
          <cell r="F265">
            <v>88101</v>
          </cell>
          <cell r="G265">
            <v>2</v>
          </cell>
          <cell r="L265">
            <v>43669</v>
          </cell>
          <cell r="AD265">
            <v>30.8</v>
          </cell>
        </row>
        <row r="266">
          <cell r="E266">
            <v>35</v>
          </cell>
          <cell r="F266">
            <v>88101</v>
          </cell>
          <cell r="G266">
            <v>2</v>
          </cell>
          <cell r="L266">
            <v>43672</v>
          </cell>
          <cell r="AD266">
            <v>16.600000000000001</v>
          </cell>
        </row>
        <row r="267">
          <cell r="E267">
            <v>35</v>
          </cell>
          <cell r="F267">
            <v>88101</v>
          </cell>
          <cell r="G267">
            <v>2</v>
          </cell>
          <cell r="L267">
            <v>43675</v>
          </cell>
          <cell r="AD267" t="str">
            <v>AG</v>
          </cell>
        </row>
        <row r="268">
          <cell r="E268">
            <v>35</v>
          </cell>
          <cell r="F268">
            <v>88101</v>
          </cell>
          <cell r="G268">
            <v>2</v>
          </cell>
          <cell r="L268">
            <v>43677</v>
          </cell>
          <cell r="AD268">
            <v>8.6</v>
          </cell>
        </row>
        <row r="269">
          <cell r="E269">
            <v>35</v>
          </cell>
          <cell r="F269">
            <v>88101</v>
          </cell>
          <cell r="G269">
            <v>2</v>
          </cell>
          <cell r="L269">
            <v>43678</v>
          </cell>
          <cell r="AD269">
            <v>10.199999999999999</v>
          </cell>
        </row>
        <row r="270">
          <cell r="E270">
            <v>35</v>
          </cell>
          <cell r="F270">
            <v>88101</v>
          </cell>
          <cell r="G270">
            <v>2</v>
          </cell>
          <cell r="L270">
            <v>43681</v>
          </cell>
          <cell r="AD270">
            <v>0.8</v>
          </cell>
        </row>
        <row r="271">
          <cell r="E271">
            <v>35</v>
          </cell>
          <cell r="F271">
            <v>88101</v>
          </cell>
          <cell r="G271">
            <v>2</v>
          </cell>
          <cell r="L271">
            <v>43684</v>
          </cell>
          <cell r="AD271">
            <v>3.1</v>
          </cell>
        </row>
        <row r="272">
          <cell r="E272">
            <v>35</v>
          </cell>
          <cell r="F272">
            <v>88101</v>
          </cell>
          <cell r="G272">
            <v>2</v>
          </cell>
          <cell r="L272">
            <v>43687</v>
          </cell>
          <cell r="AD272">
            <v>5.0999999999999996</v>
          </cell>
        </row>
        <row r="273">
          <cell r="E273">
            <v>35</v>
          </cell>
          <cell r="F273">
            <v>88101</v>
          </cell>
          <cell r="G273">
            <v>2</v>
          </cell>
          <cell r="L273">
            <v>43690</v>
          </cell>
          <cell r="AD273">
            <v>2.2999999999999998</v>
          </cell>
        </row>
        <row r="274">
          <cell r="E274">
            <v>35</v>
          </cell>
          <cell r="F274">
            <v>88101</v>
          </cell>
          <cell r="G274">
            <v>2</v>
          </cell>
          <cell r="L274">
            <v>43693</v>
          </cell>
          <cell r="AD274">
            <v>1</v>
          </cell>
        </row>
        <row r="275">
          <cell r="E275">
            <v>35</v>
          </cell>
          <cell r="F275">
            <v>88101</v>
          </cell>
          <cell r="G275">
            <v>2</v>
          </cell>
          <cell r="L275">
            <v>43696</v>
          </cell>
          <cell r="AD275">
            <v>4.0999999999999996</v>
          </cell>
        </row>
        <row r="276">
          <cell r="E276">
            <v>35</v>
          </cell>
          <cell r="F276">
            <v>88101</v>
          </cell>
          <cell r="G276">
            <v>2</v>
          </cell>
          <cell r="L276">
            <v>43698</v>
          </cell>
          <cell r="AD276">
            <v>3.8</v>
          </cell>
        </row>
        <row r="277">
          <cell r="E277">
            <v>35</v>
          </cell>
          <cell r="F277">
            <v>88101</v>
          </cell>
          <cell r="G277">
            <v>2</v>
          </cell>
          <cell r="L277">
            <v>43699</v>
          </cell>
          <cell r="AD277" t="str">
            <v>AF</v>
          </cell>
        </row>
        <row r="278">
          <cell r="E278">
            <v>35</v>
          </cell>
          <cell r="F278">
            <v>88101</v>
          </cell>
          <cell r="G278">
            <v>2</v>
          </cell>
          <cell r="L278">
            <v>43700</v>
          </cell>
          <cell r="AD278">
            <v>7.3</v>
          </cell>
        </row>
        <row r="279">
          <cell r="E279">
            <v>35</v>
          </cell>
          <cell r="F279">
            <v>88101</v>
          </cell>
          <cell r="G279">
            <v>2</v>
          </cell>
          <cell r="L279">
            <v>43702</v>
          </cell>
          <cell r="AD279">
            <v>5.6</v>
          </cell>
        </row>
        <row r="280">
          <cell r="E280">
            <v>35</v>
          </cell>
          <cell r="F280">
            <v>88101</v>
          </cell>
          <cell r="G280">
            <v>2</v>
          </cell>
          <cell r="L280">
            <v>43705</v>
          </cell>
          <cell r="AD280">
            <v>3.4</v>
          </cell>
        </row>
        <row r="281">
          <cell r="E281">
            <v>35</v>
          </cell>
          <cell r="F281">
            <v>88101</v>
          </cell>
          <cell r="G281">
            <v>2</v>
          </cell>
          <cell r="L281">
            <v>43708</v>
          </cell>
          <cell r="AD281">
            <v>11.5</v>
          </cell>
        </row>
        <row r="282">
          <cell r="E282">
            <v>35</v>
          </cell>
          <cell r="F282">
            <v>88101</v>
          </cell>
          <cell r="G282">
            <v>4</v>
          </cell>
          <cell r="L282">
            <v>43621</v>
          </cell>
          <cell r="AD282">
            <v>4.0999999999999996</v>
          </cell>
        </row>
        <row r="283">
          <cell r="E283">
            <v>35</v>
          </cell>
          <cell r="F283">
            <v>88101</v>
          </cell>
          <cell r="G283">
            <v>4</v>
          </cell>
          <cell r="L283">
            <v>43627</v>
          </cell>
          <cell r="AD283">
            <v>3.1</v>
          </cell>
        </row>
        <row r="284">
          <cell r="E284">
            <v>35</v>
          </cell>
          <cell r="F284">
            <v>88101</v>
          </cell>
          <cell r="G284">
            <v>4</v>
          </cell>
          <cell r="L284">
            <v>43633</v>
          </cell>
          <cell r="AD284">
            <v>3.8</v>
          </cell>
        </row>
        <row r="285">
          <cell r="E285">
            <v>35</v>
          </cell>
          <cell r="F285">
            <v>88101</v>
          </cell>
          <cell r="G285">
            <v>4</v>
          </cell>
          <cell r="L285">
            <v>43639</v>
          </cell>
          <cell r="AD285">
            <v>11.6</v>
          </cell>
        </row>
        <row r="286">
          <cell r="E286">
            <v>35</v>
          </cell>
          <cell r="F286">
            <v>88101</v>
          </cell>
          <cell r="G286">
            <v>4</v>
          </cell>
          <cell r="L286">
            <v>43645</v>
          </cell>
          <cell r="AD286">
            <v>95.8</v>
          </cell>
        </row>
        <row r="287">
          <cell r="E287">
            <v>40</v>
          </cell>
          <cell r="F287">
            <v>88101</v>
          </cell>
          <cell r="G287">
            <v>1</v>
          </cell>
          <cell r="L287">
            <v>43663</v>
          </cell>
          <cell r="AD287">
            <v>7.8</v>
          </cell>
        </row>
        <row r="288">
          <cell r="E288">
            <v>40</v>
          </cell>
          <cell r="F288">
            <v>88101</v>
          </cell>
          <cell r="G288">
            <v>1</v>
          </cell>
          <cell r="L288">
            <v>43664</v>
          </cell>
          <cell r="AD288">
            <v>15.4</v>
          </cell>
        </row>
        <row r="289">
          <cell r="E289">
            <v>40</v>
          </cell>
          <cell r="F289">
            <v>88101</v>
          </cell>
          <cell r="G289">
            <v>1</v>
          </cell>
          <cell r="L289">
            <v>43665</v>
          </cell>
          <cell r="AD289">
            <v>6.8</v>
          </cell>
        </row>
        <row r="290">
          <cell r="E290">
            <v>40</v>
          </cell>
          <cell r="F290">
            <v>88101</v>
          </cell>
          <cell r="G290">
            <v>1</v>
          </cell>
          <cell r="L290">
            <v>43666</v>
          </cell>
          <cell r="AD290">
            <v>12.4</v>
          </cell>
        </row>
        <row r="291">
          <cell r="E291">
            <v>40</v>
          </cell>
          <cell r="F291">
            <v>88101</v>
          </cell>
          <cell r="G291">
            <v>1</v>
          </cell>
          <cell r="L291">
            <v>43667</v>
          </cell>
          <cell r="AD291">
            <v>6.9</v>
          </cell>
        </row>
        <row r="292">
          <cell r="E292">
            <v>40</v>
          </cell>
          <cell r="F292">
            <v>88101</v>
          </cell>
          <cell r="G292">
            <v>1</v>
          </cell>
          <cell r="L292">
            <v>43668</v>
          </cell>
          <cell r="AD292">
            <v>9.6999999999999993</v>
          </cell>
        </row>
        <row r="293">
          <cell r="E293">
            <v>40</v>
          </cell>
          <cell r="F293">
            <v>88101</v>
          </cell>
          <cell r="G293">
            <v>1</v>
          </cell>
          <cell r="L293">
            <v>43669</v>
          </cell>
          <cell r="AD293">
            <v>31.7</v>
          </cell>
        </row>
        <row r="294">
          <cell r="E294">
            <v>40</v>
          </cell>
          <cell r="F294">
            <v>88101</v>
          </cell>
          <cell r="G294">
            <v>1</v>
          </cell>
          <cell r="L294">
            <v>43670</v>
          </cell>
          <cell r="AD294">
            <v>17.899999999999999</v>
          </cell>
        </row>
        <row r="295">
          <cell r="E295">
            <v>40</v>
          </cell>
          <cell r="F295">
            <v>88101</v>
          </cell>
          <cell r="G295">
            <v>1</v>
          </cell>
          <cell r="L295">
            <v>43671</v>
          </cell>
          <cell r="AD295">
            <v>10.199999999999999</v>
          </cell>
        </row>
        <row r="296">
          <cell r="E296">
            <v>40</v>
          </cell>
          <cell r="F296">
            <v>88101</v>
          </cell>
          <cell r="G296">
            <v>1</v>
          </cell>
          <cell r="L296">
            <v>43672</v>
          </cell>
          <cell r="AD296">
            <v>16.5</v>
          </cell>
        </row>
        <row r="297">
          <cell r="E297">
            <v>40</v>
          </cell>
          <cell r="F297">
            <v>88101</v>
          </cell>
          <cell r="G297">
            <v>1</v>
          </cell>
          <cell r="L297">
            <v>43673</v>
          </cell>
          <cell r="AD297">
            <v>6.7</v>
          </cell>
        </row>
        <row r="298">
          <cell r="E298">
            <v>40</v>
          </cell>
          <cell r="F298">
            <v>88101</v>
          </cell>
          <cell r="G298">
            <v>1</v>
          </cell>
          <cell r="L298">
            <v>43674</v>
          </cell>
          <cell r="AD298">
            <v>4.7</v>
          </cell>
        </row>
        <row r="299">
          <cell r="E299">
            <v>40</v>
          </cell>
          <cell r="F299">
            <v>88101</v>
          </cell>
          <cell r="G299">
            <v>1</v>
          </cell>
          <cell r="L299">
            <v>43675</v>
          </cell>
          <cell r="AD299">
            <v>5</v>
          </cell>
        </row>
        <row r="300">
          <cell r="E300">
            <v>40</v>
          </cell>
          <cell r="F300">
            <v>88101</v>
          </cell>
          <cell r="G300">
            <v>1</v>
          </cell>
          <cell r="L300">
            <v>43676</v>
          </cell>
          <cell r="AD300">
            <v>7.6</v>
          </cell>
        </row>
        <row r="301">
          <cell r="E301">
            <v>40</v>
          </cell>
          <cell r="F301">
            <v>88101</v>
          </cell>
          <cell r="G301">
            <v>1</v>
          </cell>
          <cell r="L301">
            <v>43677</v>
          </cell>
          <cell r="AD301">
            <v>9.6999999999999993</v>
          </cell>
        </row>
        <row r="302">
          <cell r="E302">
            <v>40</v>
          </cell>
          <cell r="F302">
            <v>88101</v>
          </cell>
          <cell r="G302">
            <v>1</v>
          </cell>
          <cell r="L302">
            <v>43678</v>
          </cell>
          <cell r="AD302">
            <v>13.8</v>
          </cell>
        </row>
        <row r="303">
          <cell r="E303">
            <v>40</v>
          </cell>
          <cell r="F303">
            <v>88101</v>
          </cell>
          <cell r="G303">
            <v>1</v>
          </cell>
          <cell r="L303">
            <v>43679</v>
          </cell>
          <cell r="AD303">
            <v>10.9</v>
          </cell>
        </row>
        <row r="304">
          <cell r="E304">
            <v>40</v>
          </cell>
          <cell r="F304">
            <v>88101</v>
          </cell>
          <cell r="G304">
            <v>1</v>
          </cell>
          <cell r="L304">
            <v>43680</v>
          </cell>
          <cell r="AD304">
            <v>1.9</v>
          </cell>
        </row>
        <row r="305">
          <cell r="E305">
            <v>40</v>
          </cell>
          <cell r="F305">
            <v>88101</v>
          </cell>
          <cell r="G305">
            <v>1</v>
          </cell>
          <cell r="L305">
            <v>43681</v>
          </cell>
          <cell r="AD305">
            <v>2.2999999999999998</v>
          </cell>
        </row>
        <row r="306">
          <cell r="E306">
            <v>40</v>
          </cell>
          <cell r="F306">
            <v>88101</v>
          </cell>
          <cell r="G306">
            <v>1</v>
          </cell>
          <cell r="L306">
            <v>43682</v>
          </cell>
          <cell r="AD306">
            <v>2</v>
          </cell>
        </row>
        <row r="307">
          <cell r="E307">
            <v>40</v>
          </cell>
          <cell r="F307">
            <v>88101</v>
          </cell>
          <cell r="G307">
            <v>1</v>
          </cell>
          <cell r="L307">
            <v>43683</v>
          </cell>
          <cell r="AD307" t="str">
            <v>AG</v>
          </cell>
        </row>
        <row r="308">
          <cell r="E308">
            <v>40</v>
          </cell>
          <cell r="F308">
            <v>88101</v>
          </cell>
          <cell r="G308">
            <v>1</v>
          </cell>
          <cell r="L308">
            <v>43684</v>
          </cell>
          <cell r="AD308" t="str">
            <v>AF</v>
          </cell>
        </row>
        <row r="309">
          <cell r="E309">
            <v>40</v>
          </cell>
          <cell r="F309">
            <v>88101</v>
          </cell>
          <cell r="G309">
            <v>1</v>
          </cell>
          <cell r="L309">
            <v>43685</v>
          </cell>
          <cell r="AD309" t="str">
            <v>AF</v>
          </cell>
        </row>
        <row r="310">
          <cell r="E310">
            <v>40</v>
          </cell>
          <cell r="F310">
            <v>88101</v>
          </cell>
          <cell r="G310">
            <v>1</v>
          </cell>
          <cell r="L310">
            <v>43686</v>
          </cell>
          <cell r="AD310" t="str">
            <v>AF</v>
          </cell>
        </row>
        <row r="311">
          <cell r="E311">
            <v>40</v>
          </cell>
          <cell r="F311">
            <v>88101</v>
          </cell>
          <cell r="G311">
            <v>1</v>
          </cell>
          <cell r="L311">
            <v>43687</v>
          </cell>
          <cell r="AD311">
            <v>5.3</v>
          </cell>
        </row>
        <row r="312">
          <cell r="E312">
            <v>40</v>
          </cell>
          <cell r="F312">
            <v>88101</v>
          </cell>
          <cell r="G312">
            <v>1</v>
          </cell>
          <cell r="L312">
            <v>43688</v>
          </cell>
          <cell r="AD312">
            <v>4.2</v>
          </cell>
        </row>
        <row r="313">
          <cell r="E313">
            <v>40</v>
          </cell>
          <cell r="F313">
            <v>88101</v>
          </cell>
          <cell r="G313">
            <v>1</v>
          </cell>
          <cell r="L313">
            <v>43689</v>
          </cell>
          <cell r="AD313">
            <v>5.4</v>
          </cell>
        </row>
        <row r="314">
          <cell r="E314">
            <v>40</v>
          </cell>
          <cell r="F314">
            <v>88101</v>
          </cell>
          <cell r="G314">
            <v>1</v>
          </cell>
          <cell r="L314">
            <v>43690</v>
          </cell>
          <cell r="AD314">
            <v>2.1</v>
          </cell>
        </row>
        <row r="315">
          <cell r="E315">
            <v>40</v>
          </cell>
          <cell r="F315">
            <v>88101</v>
          </cell>
          <cell r="G315">
            <v>1</v>
          </cell>
          <cell r="L315">
            <v>43691</v>
          </cell>
          <cell r="AD315">
            <v>3</v>
          </cell>
        </row>
        <row r="316">
          <cell r="E316">
            <v>40</v>
          </cell>
          <cell r="F316">
            <v>88101</v>
          </cell>
          <cell r="G316">
            <v>1</v>
          </cell>
          <cell r="L316">
            <v>43692</v>
          </cell>
          <cell r="AD316">
            <v>2.6</v>
          </cell>
        </row>
        <row r="317">
          <cell r="E317">
            <v>40</v>
          </cell>
          <cell r="F317">
            <v>88101</v>
          </cell>
          <cell r="G317">
            <v>1</v>
          </cell>
          <cell r="L317">
            <v>43693</v>
          </cell>
          <cell r="AD317" t="str">
            <v>AF</v>
          </cell>
        </row>
        <row r="318">
          <cell r="E318">
            <v>40</v>
          </cell>
          <cell r="F318">
            <v>88101</v>
          </cell>
          <cell r="G318">
            <v>1</v>
          </cell>
          <cell r="L318">
            <v>43694</v>
          </cell>
          <cell r="AD318" t="str">
            <v>AF</v>
          </cell>
        </row>
        <row r="319">
          <cell r="E319">
            <v>40</v>
          </cell>
          <cell r="F319">
            <v>88101</v>
          </cell>
          <cell r="G319">
            <v>1</v>
          </cell>
          <cell r="L319">
            <v>43695</v>
          </cell>
          <cell r="AD319" t="str">
            <v>AF</v>
          </cell>
        </row>
        <row r="320">
          <cell r="E320">
            <v>40</v>
          </cell>
          <cell r="F320">
            <v>88101</v>
          </cell>
          <cell r="G320">
            <v>1</v>
          </cell>
          <cell r="L320">
            <v>43696</v>
          </cell>
          <cell r="AD320" t="str">
            <v>AF</v>
          </cell>
        </row>
        <row r="321">
          <cell r="E321">
            <v>40</v>
          </cell>
          <cell r="F321">
            <v>88101</v>
          </cell>
          <cell r="G321">
            <v>1</v>
          </cell>
          <cell r="L321">
            <v>43697</v>
          </cell>
          <cell r="AD321" t="str">
            <v>AG</v>
          </cell>
        </row>
        <row r="322">
          <cell r="E322">
            <v>40</v>
          </cell>
          <cell r="F322">
            <v>88101</v>
          </cell>
          <cell r="G322">
            <v>1</v>
          </cell>
          <cell r="L322">
            <v>43698</v>
          </cell>
          <cell r="AD322" t="str">
            <v>AF</v>
          </cell>
        </row>
        <row r="323">
          <cell r="E323">
            <v>40</v>
          </cell>
          <cell r="F323">
            <v>88101</v>
          </cell>
          <cell r="G323">
            <v>1</v>
          </cell>
          <cell r="L323">
            <v>43699</v>
          </cell>
          <cell r="AD323" t="str">
            <v>AF</v>
          </cell>
        </row>
        <row r="324">
          <cell r="E324">
            <v>40</v>
          </cell>
          <cell r="F324">
            <v>88101</v>
          </cell>
          <cell r="G324">
            <v>1</v>
          </cell>
          <cell r="L324">
            <v>43700</v>
          </cell>
          <cell r="AD324">
            <v>7.4</v>
          </cell>
        </row>
        <row r="325">
          <cell r="E325">
            <v>40</v>
          </cell>
          <cell r="F325">
            <v>88101</v>
          </cell>
          <cell r="G325">
            <v>1</v>
          </cell>
          <cell r="L325">
            <v>43701</v>
          </cell>
          <cell r="AD325">
            <v>5.0999999999999996</v>
          </cell>
        </row>
        <row r="326">
          <cell r="E326">
            <v>40</v>
          </cell>
          <cell r="F326">
            <v>88101</v>
          </cell>
          <cell r="G326">
            <v>1</v>
          </cell>
          <cell r="L326">
            <v>43702</v>
          </cell>
          <cell r="AD326">
            <v>3.9</v>
          </cell>
        </row>
        <row r="327">
          <cell r="E327">
            <v>40</v>
          </cell>
          <cell r="F327">
            <v>88101</v>
          </cell>
          <cell r="G327">
            <v>1</v>
          </cell>
          <cell r="L327">
            <v>43703</v>
          </cell>
          <cell r="AD327">
            <v>4.2</v>
          </cell>
        </row>
        <row r="328">
          <cell r="E328">
            <v>40</v>
          </cell>
          <cell r="F328">
            <v>88101</v>
          </cell>
          <cell r="G328">
            <v>1</v>
          </cell>
          <cell r="L328">
            <v>43704</v>
          </cell>
          <cell r="AD328" t="str">
            <v>AF</v>
          </cell>
        </row>
        <row r="329">
          <cell r="E329">
            <v>40</v>
          </cell>
          <cell r="F329">
            <v>88101</v>
          </cell>
          <cell r="G329">
            <v>1</v>
          </cell>
          <cell r="L329">
            <v>43705</v>
          </cell>
          <cell r="AD329">
            <v>3</v>
          </cell>
        </row>
        <row r="330">
          <cell r="E330">
            <v>40</v>
          </cell>
          <cell r="F330">
            <v>88101</v>
          </cell>
          <cell r="G330">
            <v>1</v>
          </cell>
          <cell r="L330">
            <v>43706</v>
          </cell>
          <cell r="AD330">
            <v>3.2</v>
          </cell>
        </row>
        <row r="331">
          <cell r="E331">
            <v>40</v>
          </cell>
          <cell r="F331">
            <v>88101</v>
          </cell>
          <cell r="G331">
            <v>1</v>
          </cell>
          <cell r="L331">
            <v>43707</v>
          </cell>
          <cell r="AD331">
            <v>5.8</v>
          </cell>
        </row>
        <row r="332">
          <cell r="E332">
            <v>40</v>
          </cell>
          <cell r="F332">
            <v>88101</v>
          </cell>
          <cell r="G332">
            <v>1</v>
          </cell>
          <cell r="L332">
            <v>43708</v>
          </cell>
          <cell r="AD332">
            <v>11.2</v>
          </cell>
        </row>
        <row r="333">
          <cell r="L333" t="e">
            <v>#VALUE!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INPUT"/>
      <sheetName val="INPUT"/>
      <sheetName val="Summary Tables"/>
      <sheetName val="Graphs"/>
      <sheetName val="Multi year Graphs"/>
      <sheetName val="Rx"/>
      <sheetName val="Event"/>
      <sheetName val="Valid Input"/>
      <sheetName val="Data Valid"/>
      <sheetName val="lookups"/>
      <sheetName val="ERT Statistics"/>
      <sheetName val="FL_EF"/>
      <sheetName val="Summary Chart"/>
      <sheetName val="Prescribed Temporal"/>
      <sheetName val="Number of events"/>
      <sheetName val="Wildfire Temporal"/>
      <sheetName val="Prescribed FMZ"/>
      <sheetName val="Wildfire FMZ"/>
      <sheetName val="Pollutants"/>
      <sheetName val="Fed Size Class"/>
      <sheetName val="NWFCG Size Class"/>
    </sheetNames>
    <sheetDataSet>
      <sheetData sheetId="0"/>
      <sheetData sheetId="1"/>
      <sheetData sheetId="2">
        <row r="6">
          <cell r="A6" t="str">
            <v>January</v>
          </cell>
        </row>
        <row r="7">
          <cell r="A7" t="str">
            <v>February</v>
          </cell>
        </row>
        <row r="8">
          <cell r="A8" t="str">
            <v>March</v>
          </cell>
        </row>
        <row r="9">
          <cell r="A9" t="str">
            <v>April</v>
          </cell>
        </row>
        <row r="10">
          <cell r="A10" t="str">
            <v>May</v>
          </cell>
        </row>
        <row r="11">
          <cell r="A11" t="str">
            <v>June</v>
          </cell>
        </row>
        <row r="12">
          <cell r="A12" t="str">
            <v>July</v>
          </cell>
        </row>
        <row r="13">
          <cell r="A13" t="str">
            <v>August</v>
          </cell>
        </row>
        <row r="14">
          <cell r="A14" t="str">
            <v>September</v>
          </cell>
        </row>
        <row r="15">
          <cell r="A15" t="str">
            <v>October</v>
          </cell>
        </row>
        <row r="16">
          <cell r="A16" t="str">
            <v>November</v>
          </cell>
        </row>
        <row r="17">
          <cell r="A17" t="str">
            <v>December</v>
          </cell>
        </row>
      </sheetData>
      <sheetData sheetId="3"/>
      <sheetData sheetId="4"/>
      <sheetData sheetId="5"/>
      <sheetData sheetId="6">
        <row r="2">
          <cell r="A2" t="str">
            <v>Prescribed</v>
          </cell>
          <cell r="H2">
            <v>0.1</v>
          </cell>
          <cell r="AR2">
            <v>2.7112499999999999E-4</v>
          </cell>
          <cell r="BE2">
            <v>0</v>
          </cell>
          <cell r="BQ2">
            <v>6</v>
          </cell>
        </row>
        <row r="3">
          <cell r="A3" t="str">
            <v>Prescribed</v>
          </cell>
          <cell r="H3">
            <v>5.7</v>
          </cell>
          <cell r="AR3">
            <v>1.5070862700000001</v>
          </cell>
          <cell r="BE3">
            <v>0.12810233295000001</v>
          </cell>
          <cell r="BQ3">
            <v>3</v>
          </cell>
        </row>
        <row r="4">
          <cell r="A4" t="str">
            <v>Prescribed</v>
          </cell>
          <cell r="H4">
            <v>12</v>
          </cell>
          <cell r="AR4">
            <v>3.1728132000000002</v>
          </cell>
          <cell r="BE4">
            <v>0.26968912200000006</v>
          </cell>
          <cell r="BQ4">
            <v>9</v>
          </cell>
        </row>
        <row r="5">
          <cell r="A5" t="str">
            <v>Prescribed</v>
          </cell>
          <cell r="H5">
            <v>34</v>
          </cell>
          <cell r="AR5">
            <v>9.2182500000000001E-2</v>
          </cell>
          <cell r="BE5">
            <v>0</v>
          </cell>
          <cell r="BQ5">
            <v>5</v>
          </cell>
        </row>
        <row r="6">
          <cell r="A6" t="str">
            <v>Prescribed</v>
          </cell>
          <cell r="H6">
            <v>46.1</v>
          </cell>
          <cell r="AR6">
            <v>0.12498862499999999</v>
          </cell>
          <cell r="BE6">
            <v>0</v>
          </cell>
          <cell r="BQ6">
            <v>5</v>
          </cell>
        </row>
        <row r="7">
          <cell r="A7" t="str">
            <v>Prescribed</v>
          </cell>
          <cell r="H7">
            <v>82.3</v>
          </cell>
          <cell r="AR7">
            <v>0.22313587500000001</v>
          </cell>
          <cell r="BE7">
            <v>0</v>
          </cell>
          <cell r="BQ7">
            <v>5</v>
          </cell>
        </row>
        <row r="8">
          <cell r="A8" t="str">
            <v>Prescribed</v>
          </cell>
          <cell r="H8">
            <v>100</v>
          </cell>
          <cell r="AR8">
            <v>0.271125</v>
          </cell>
          <cell r="BE8">
            <v>0</v>
          </cell>
          <cell r="BQ8">
            <v>8</v>
          </cell>
        </row>
        <row r="9">
          <cell r="A9" t="str">
            <v>Prescribed</v>
          </cell>
          <cell r="H9">
            <v>200</v>
          </cell>
          <cell r="AR9">
            <v>0.54225000000000001</v>
          </cell>
          <cell r="BE9">
            <v>0</v>
          </cell>
          <cell r="BQ9">
            <v>11</v>
          </cell>
        </row>
        <row r="10">
          <cell r="A10" t="str">
            <v>Prescribed</v>
          </cell>
          <cell r="H10">
            <v>347.6</v>
          </cell>
          <cell r="AR10">
            <v>0.94243050000000006</v>
          </cell>
          <cell r="BE10">
            <v>0</v>
          </cell>
          <cell r="BQ10">
            <v>5</v>
          </cell>
        </row>
        <row r="11">
          <cell r="A11" t="str">
            <v>Prescribed</v>
          </cell>
          <cell r="H11">
            <v>521.79999999999995</v>
          </cell>
          <cell r="AR11">
            <v>1.4147302499999999</v>
          </cell>
          <cell r="BE11">
            <v>0</v>
          </cell>
          <cell r="BQ11">
            <v>6</v>
          </cell>
        </row>
        <row r="12">
          <cell r="A12" t="str">
            <v>Prescribed</v>
          </cell>
          <cell r="H12">
            <v>954</v>
          </cell>
          <cell r="AR12">
            <v>2.5865324999999997</v>
          </cell>
          <cell r="BE12">
            <v>0</v>
          </cell>
          <cell r="BQ12">
            <v>5</v>
          </cell>
        </row>
        <row r="13">
          <cell r="A13" t="str">
            <v>Prescribed</v>
          </cell>
          <cell r="H13">
            <v>1828.6</v>
          </cell>
          <cell r="AR13">
            <v>4.9577917499999993</v>
          </cell>
          <cell r="BE13">
            <v>0</v>
          </cell>
          <cell r="BQ13">
            <v>5</v>
          </cell>
        </row>
        <row r="14">
          <cell r="A14" t="str">
            <v>Wildfire</v>
          </cell>
          <cell r="H14">
            <v>0.1</v>
          </cell>
          <cell r="AR14">
            <v>6.0250000000000006E-4</v>
          </cell>
          <cell r="BE14">
            <v>0</v>
          </cell>
          <cell r="BQ14">
            <v>6</v>
          </cell>
        </row>
        <row r="15">
          <cell r="A15" t="str">
            <v>Wildfire</v>
          </cell>
          <cell r="H15">
            <v>0.1</v>
          </cell>
          <cell r="AR15">
            <v>6.0250000000000006E-4</v>
          </cell>
          <cell r="BE15">
            <v>0</v>
          </cell>
          <cell r="BQ15">
            <v>6</v>
          </cell>
        </row>
        <row r="16">
          <cell r="A16" t="str">
            <v>Wildfire</v>
          </cell>
          <cell r="H16">
            <v>0.1</v>
          </cell>
          <cell r="AR16">
            <v>6.0250000000000006E-4</v>
          </cell>
          <cell r="BE16">
            <v>0</v>
          </cell>
          <cell r="BQ16">
            <v>7</v>
          </cell>
        </row>
        <row r="17">
          <cell r="A17" t="str">
            <v>Wildfire</v>
          </cell>
          <cell r="H17">
            <v>0.1</v>
          </cell>
          <cell r="AR17">
            <v>6.0250000000000006E-4</v>
          </cell>
          <cell r="BE17">
            <v>0</v>
          </cell>
          <cell r="BQ17">
            <v>7</v>
          </cell>
        </row>
        <row r="18">
          <cell r="A18" t="str">
            <v>Wildfire</v>
          </cell>
          <cell r="H18">
            <v>0.1</v>
          </cell>
          <cell r="AR18">
            <v>6.0250000000000006E-4</v>
          </cell>
          <cell r="BE18">
            <v>0</v>
          </cell>
          <cell r="BQ18">
            <v>6</v>
          </cell>
        </row>
        <row r="19">
          <cell r="A19" t="str">
            <v>Wildfire</v>
          </cell>
          <cell r="H19">
            <v>0.1</v>
          </cell>
          <cell r="AR19">
            <v>6.0250000000000006E-4</v>
          </cell>
          <cell r="BE19">
            <v>0</v>
          </cell>
          <cell r="BQ19">
            <v>6</v>
          </cell>
        </row>
        <row r="20">
          <cell r="A20" t="str">
            <v>Wildfire</v>
          </cell>
          <cell r="H20">
            <v>0.1</v>
          </cell>
          <cell r="AR20">
            <v>6.0250000000000006E-4</v>
          </cell>
          <cell r="BE20">
            <v>0</v>
          </cell>
          <cell r="BQ20">
            <v>6</v>
          </cell>
        </row>
        <row r="21">
          <cell r="A21" t="str">
            <v>Wildfire</v>
          </cell>
          <cell r="H21">
            <v>0.1</v>
          </cell>
          <cell r="AR21">
            <v>6.0250000000000006E-4</v>
          </cell>
          <cell r="BE21">
            <v>0</v>
          </cell>
          <cell r="BQ21">
            <v>7</v>
          </cell>
        </row>
        <row r="22">
          <cell r="A22" t="str">
            <v>Wildfire</v>
          </cell>
          <cell r="H22">
            <v>0.1</v>
          </cell>
          <cell r="AR22">
            <v>3.3185700000000005E-2</v>
          </cell>
          <cell r="BE22">
            <v>5.6415690000000008E-3</v>
          </cell>
          <cell r="BQ22">
            <v>6</v>
          </cell>
        </row>
        <row r="23">
          <cell r="A23" t="str">
            <v>Wildfire</v>
          </cell>
          <cell r="H23">
            <v>0.1</v>
          </cell>
          <cell r="AR23">
            <v>6.0250000000000006E-4</v>
          </cell>
          <cell r="BE23">
            <v>0</v>
          </cell>
          <cell r="BQ23">
            <v>5</v>
          </cell>
        </row>
        <row r="24">
          <cell r="A24" t="str">
            <v>Wildfire</v>
          </cell>
          <cell r="H24">
            <v>0.1</v>
          </cell>
          <cell r="AR24">
            <v>6.0250000000000006E-4</v>
          </cell>
          <cell r="BE24">
            <v>0</v>
          </cell>
          <cell r="BQ24">
            <v>7</v>
          </cell>
        </row>
        <row r="25">
          <cell r="A25" t="str">
            <v>Wildfire</v>
          </cell>
          <cell r="H25">
            <v>0.1</v>
          </cell>
          <cell r="AR25">
            <v>6.0250000000000006E-4</v>
          </cell>
          <cell r="BE25">
            <v>0</v>
          </cell>
          <cell r="BQ25">
            <v>8</v>
          </cell>
        </row>
        <row r="26">
          <cell r="A26" t="str">
            <v>Wildfire</v>
          </cell>
          <cell r="H26">
            <v>0.1</v>
          </cell>
          <cell r="AR26">
            <v>3.3185700000000005E-2</v>
          </cell>
          <cell r="BE26">
            <v>5.6415690000000008E-3</v>
          </cell>
          <cell r="BQ26">
            <v>8</v>
          </cell>
        </row>
        <row r="27">
          <cell r="A27" t="str">
            <v>Wildfire</v>
          </cell>
          <cell r="H27">
            <v>0.1</v>
          </cell>
          <cell r="AR27">
            <v>6.0250000000000006E-4</v>
          </cell>
          <cell r="BE27">
            <v>0</v>
          </cell>
          <cell r="BQ27">
            <v>5</v>
          </cell>
        </row>
        <row r="28">
          <cell r="A28" t="str">
            <v>Wildfire</v>
          </cell>
          <cell r="H28">
            <v>0.1</v>
          </cell>
          <cell r="AR28">
            <v>3.3185700000000005E-2</v>
          </cell>
          <cell r="BE28">
            <v>5.6415690000000008E-3</v>
          </cell>
          <cell r="BQ28">
            <v>9</v>
          </cell>
        </row>
        <row r="29">
          <cell r="A29" t="str">
            <v>Wildfire</v>
          </cell>
          <cell r="H29">
            <v>0.1</v>
          </cell>
          <cell r="AR29">
            <v>6.0250000000000006E-4</v>
          </cell>
          <cell r="BE29">
            <v>0</v>
          </cell>
          <cell r="BQ29">
            <v>7</v>
          </cell>
        </row>
        <row r="30">
          <cell r="A30" t="str">
            <v>Wildfire</v>
          </cell>
          <cell r="H30">
            <v>0.1</v>
          </cell>
          <cell r="AR30">
            <v>6.0250000000000006E-4</v>
          </cell>
          <cell r="BE30">
            <v>0</v>
          </cell>
          <cell r="BQ30">
            <v>7</v>
          </cell>
        </row>
        <row r="31">
          <cell r="A31" t="str">
            <v>Wildfire</v>
          </cell>
          <cell r="H31">
            <v>0.1</v>
          </cell>
          <cell r="AR31">
            <v>6.9371850000000013E-2</v>
          </cell>
          <cell r="BE31">
            <v>1.1793214500000003E-2</v>
          </cell>
          <cell r="BQ31">
            <v>6</v>
          </cell>
        </row>
        <row r="32">
          <cell r="A32" t="str">
            <v>Wildfire</v>
          </cell>
          <cell r="H32">
            <v>0.1</v>
          </cell>
          <cell r="AR32">
            <v>6.9371850000000013E-2</v>
          </cell>
          <cell r="BE32">
            <v>1.1793214500000003E-2</v>
          </cell>
          <cell r="BQ32">
            <v>2</v>
          </cell>
        </row>
        <row r="33">
          <cell r="A33" t="str">
            <v>Wildfire</v>
          </cell>
          <cell r="H33">
            <v>0.1</v>
          </cell>
          <cell r="AR33">
            <v>3.3185700000000005E-2</v>
          </cell>
          <cell r="BE33">
            <v>5.6415690000000008E-3</v>
          </cell>
          <cell r="BQ33">
            <v>5</v>
          </cell>
        </row>
        <row r="34">
          <cell r="A34" t="str">
            <v>Wildfire</v>
          </cell>
          <cell r="H34">
            <v>0.1</v>
          </cell>
          <cell r="AR34">
            <v>3.3185700000000005E-2</v>
          </cell>
          <cell r="BE34">
            <v>5.6415690000000008E-3</v>
          </cell>
          <cell r="BQ34">
            <v>5</v>
          </cell>
        </row>
        <row r="35">
          <cell r="A35" t="str">
            <v>Wildfire</v>
          </cell>
          <cell r="H35">
            <v>0.1</v>
          </cell>
          <cell r="AR35">
            <v>6.0250000000000006E-4</v>
          </cell>
          <cell r="BE35">
            <v>0</v>
          </cell>
          <cell r="BQ35">
            <v>6</v>
          </cell>
        </row>
        <row r="36">
          <cell r="A36" t="str">
            <v>Wildfire</v>
          </cell>
          <cell r="H36">
            <v>0.1</v>
          </cell>
          <cell r="AR36">
            <v>3.3185700000000005E-2</v>
          </cell>
          <cell r="BE36">
            <v>5.6415690000000008E-3</v>
          </cell>
          <cell r="BQ36">
            <v>4</v>
          </cell>
        </row>
        <row r="37">
          <cell r="A37" t="str">
            <v>Wildfire</v>
          </cell>
          <cell r="H37">
            <v>0.1</v>
          </cell>
          <cell r="AR37">
            <v>3.3185700000000005E-2</v>
          </cell>
          <cell r="BE37">
            <v>5.6415690000000008E-3</v>
          </cell>
          <cell r="BQ37">
            <v>7</v>
          </cell>
        </row>
        <row r="38">
          <cell r="A38" t="str">
            <v>Wildfire</v>
          </cell>
          <cell r="H38">
            <v>0.1</v>
          </cell>
          <cell r="AR38">
            <v>6.0250000000000006E-4</v>
          </cell>
          <cell r="BE38">
            <v>0</v>
          </cell>
          <cell r="BQ38">
            <v>4</v>
          </cell>
        </row>
        <row r="39">
          <cell r="A39" t="str">
            <v>Wildfire</v>
          </cell>
          <cell r="H39">
            <v>0.1</v>
          </cell>
          <cell r="AR39">
            <v>6.0250000000000006E-4</v>
          </cell>
          <cell r="BE39">
            <v>0</v>
          </cell>
          <cell r="BQ39">
            <v>5</v>
          </cell>
        </row>
        <row r="40">
          <cell r="A40" t="str">
            <v>Wildfire</v>
          </cell>
          <cell r="H40">
            <v>0.1</v>
          </cell>
          <cell r="AR40">
            <v>6.0250000000000006E-4</v>
          </cell>
          <cell r="BE40">
            <v>0</v>
          </cell>
          <cell r="BQ40">
            <v>4</v>
          </cell>
        </row>
        <row r="41">
          <cell r="A41" t="str">
            <v>Wildfire</v>
          </cell>
          <cell r="H41">
            <v>0.1</v>
          </cell>
          <cell r="AR41">
            <v>3.3185700000000005E-2</v>
          </cell>
          <cell r="BE41">
            <v>5.6415690000000008E-3</v>
          </cell>
          <cell r="BQ41">
            <v>7</v>
          </cell>
        </row>
        <row r="42">
          <cell r="A42" t="str">
            <v>Wildfire</v>
          </cell>
          <cell r="H42">
            <v>0.1</v>
          </cell>
          <cell r="AR42">
            <v>6.9371850000000013E-2</v>
          </cell>
          <cell r="BE42">
            <v>1.1793214500000003E-2</v>
          </cell>
          <cell r="BQ42">
            <v>7</v>
          </cell>
        </row>
        <row r="43">
          <cell r="A43" t="str">
            <v>Wildfire</v>
          </cell>
          <cell r="H43">
            <v>0.1</v>
          </cell>
          <cell r="AR43">
            <v>3.3185700000000005E-2</v>
          </cell>
          <cell r="BE43">
            <v>5.6415690000000008E-3</v>
          </cell>
          <cell r="BQ43">
            <v>6</v>
          </cell>
        </row>
        <row r="44">
          <cell r="A44" t="str">
            <v>Wildfire</v>
          </cell>
          <cell r="H44">
            <v>0.1</v>
          </cell>
          <cell r="AR44">
            <v>6.9371850000000013E-2</v>
          </cell>
          <cell r="BE44">
            <v>1.1793214500000003E-2</v>
          </cell>
          <cell r="BQ44">
            <v>8</v>
          </cell>
        </row>
        <row r="45">
          <cell r="A45" t="str">
            <v>Wildfire</v>
          </cell>
          <cell r="H45">
            <v>0.1</v>
          </cell>
          <cell r="AR45">
            <v>6.0250000000000006E-4</v>
          </cell>
          <cell r="BE45">
            <v>0</v>
          </cell>
          <cell r="BQ45">
            <v>4</v>
          </cell>
        </row>
        <row r="46">
          <cell r="A46" t="str">
            <v>Wildfire</v>
          </cell>
          <cell r="H46">
            <v>0.1</v>
          </cell>
          <cell r="AR46">
            <v>6.9371850000000013E-2</v>
          </cell>
          <cell r="BE46">
            <v>1.1793214500000003E-2</v>
          </cell>
          <cell r="BQ46">
            <v>7</v>
          </cell>
        </row>
        <row r="47">
          <cell r="A47" t="str">
            <v>Wildfire</v>
          </cell>
          <cell r="H47">
            <v>0.1</v>
          </cell>
          <cell r="AR47">
            <v>6.0250000000000006E-4</v>
          </cell>
          <cell r="BE47">
            <v>0</v>
          </cell>
          <cell r="BQ47">
            <v>8</v>
          </cell>
        </row>
        <row r="48">
          <cell r="A48" t="str">
            <v>Wildfire</v>
          </cell>
          <cell r="H48">
            <v>0.1</v>
          </cell>
          <cell r="AR48">
            <v>6.0250000000000006E-4</v>
          </cell>
          <cell r="BE48">
            <v>0</v>
          </cell>
          <cell r="BQ48">
            <v>5</v>
          </cell>
        </row>
        <row r="49">
          <cell r="A49" t="str">
            <v>Wildfire</v>
          </cell>
          <cell r="H49">
            <v>0.1</v>
          </cell>
          <cell r="AR49">
            <v>6.9371850000000013E-2</v>
          </cell>
          <cell r="BE49">
            <v>1.1793214500000003E-2</v>
          </cell>
          <cell r="BQ49">
            <v>7</v>
          </cell>
        </row>
        <row r="50">
          <cell r="A50" t="str">
            <v>Wildfire</v>
          </cell>
          <cell r="H50">
            <v>0.1</v>
          </cell>
          <cell r="AR50">
            <v>6.0250000000000006E-4</v>
          </cell>
          <cell r="BE50">
            <v>0</v>
          </cell>
          <cell r="BQ50">
            <v>5</v>
          </cell>
        </row>
        <row r="51">
          <cell r="A51" t="str">
            <v>Wildfire</v>
          </cell>
          <cell r="H51">
            <v>0.1</v>
          </cell>
          <cell r="AR51">
            <v>3.3185700000000005E-2</v>
          </cell>
          <cell r="BE51">
            <v>5.6415690000000008E-3</v>
          </cell>
          <cell r="BQ51">
            <v>8</v>
          </cell>
        </row>
        <row r="52">
          <cell r="A52" t="str">
            <v>Wildfire</v>
          </cell>
          <cell r="H52">
            <v>0.1</v>
          </cell>
          <cell r="AR52">
            <v>6.0250000000000006E-4</v>
          </cell>
          <cell r="BE52">
            <v>0</v>
          </cell>
          <cell r="BQ52">
            <v>6</v>
          </cell>
        </row>
        <row r="53">
          <cell r="A53" t="str">
            <v>Wildfire</v>
          </cell>
          <cell r="H53">
            <v>0.1</v>
          </cell>
          <cell r="AR53">
            <v>6.0250000000000006E-4</v>
          </cell>
          <cell r="BE53">
            <v>0</v>
          </cell>
          <cell r="BQ53">
            <v>6</v>
          </cell>
        </row>
        <row r="54">
          <cell r="A54" t="str">
            <v>Wildfire</v>
          </cell>
          <cell r="H54">
            <v>0.1</v>
          </cell>
          <cell r="AR54">
            <v>6.0250000000000006E-4</v>
          </cell>
          <cell r="BE54">
            <v>0</v>
          </cell>
          <cell r="BQ54">
            <v>5</v>
          </cell>
        </row>
        <row r="55">
          <cell r="A55" t="str">
            <v>Wildfire</v>
          </cell>
          <cell r="H55">
            <v>0.1</v>
          </cell>
          <cell r="AR55">
            <v>6.0250000000000006E-4</v>
          </cell>
          <cell r="BE55">
            <v>0</v>
          </cell>
          <cell r="BQ55">
            <v>8</v>
          </cell>
        </row>
        <row r="56">
          <cell r="A56" t="str">
            <v>Wildfire</v>
          </cell>
          <cell r="H56">
            <v>0.1</v>
          </cell>
          <cell r="AR56">
            <v>3.3185700000000005E-2</v>
          </cell>
          <cell r="BE56">
            <v>5.6415690000000008E-3</v>
          </cell>
          <cell r="BQ56">
            <v>5</v>
          </cell>
        </row>
        <row r="57">
          <cell r="A57" t="str">
            <v>Wildfire</v>
          </cell>
          <cell r="H57">
            <v>0.1</v>
          </cell>
          <cell r="AR57">
            <v>6.0250000000000006E-4</v>
          </cell>
          <cell r="BE57">
            <v>0</v>
          </cell>
          <cell r="BQ57">
            <v>8</v>
          </cell>
        </row>
        <row r="58">
          <cell r="A58" t="str">
            <v>Wildfire</v>
          </cell>
          <cell r="H58">
            <v>0.1</v>
          </cell>
          <cell r="AR58">
            <v>6.0250000000000006E-4</v>
          </cell>
          <cell r="BE58">
            <v>0</v>
          </cell>
          <cell r="BQ58">
            <v>6</v>
          </cell>
        </row>
        <row r="59">
          <cell r="A59" t="str">
            <v>Wildfire</v>
          </cell>
          <cell r="H59">
            <v>0.1</v>
          </cell>
          <cell r="AR59">
            <v>6.0250000000000006E-4</v>
          </cell>
          <cell r="BE59">
            <v>0</v>
          </cell>
          <cell r="BQ59">
            <v>5</v>
          </cell>
        </row>
        <row r="60">
          <cell r="A60" t="str">
            <v>Wildfire</v>
          </cell>
          <cell r="H60">
            <v>0.1</v>
          </cell>
          <cell r="AR60">
            <v>6.0250000000000006E-4</v>
          </cell>
          <cell r="BE60">
            <v>0</v>
          </cell>
          <cell r="BQ60">
            <v>4</v>
          </cell>
        </row>
        <row r="61">
          <cell r="A61" t="str">
            <v>Wildfire</v>
          </cell>
          <cell r="H61">
            <v>0.1</v>
          </cell>
          <cell r="AR61">
            <v>6.0250000000000006E-4</v>
          </cell>
          <cell r="BE61">
            <v>0</v>
          </cell>
          <cell r="BQ61">
            <v>6</v>
          </cell>
        </row>
        <row r="62">
          <cell r="A62" t="str">
            <v>Wildfire</v>
          </cell>
          <cell r="H62">
            <v>0.1</v>
          </cell>
          <cell r="AR62">
            <v>6.0250000000000006E-4</v>
          </cell>
          <cell r="BE62">
            <v>0</v>
          </cell>
          <cell r="BQ62">
            <v>9</v>
          </cell>
        </row>
        <row r="63">
          <cell r="A63" t="str">
            <v>Wildfire</v>
          </cell>
          <cell r="H63">
            <v>0.1</v>
          </cell>
          <cell r="AR63">
            <v>6.0250000000000006E-4</v>
          </cell>
          <cell r="BE63">
            <v>0</v>
          </cell>
          <cell r="BQ63">
            <v>8</v>
          </cell>
        </row>
        <row r="64">
          <cell r="A64" t="str">
            <v>Wildfire</v>
          </cell>
          <cell r="H64">
            <v>0.1</v>
          </cell>
          <cell r="AR64">
            <v>3.3185700000000005E-2</v>
          </cell>
          <cell r="BE64">
            <v>5.6415690000000008E-3</v>
          </cell>
          <cell r="BQ64">
            <v>7</v>
          </cell>
        </row>
        <row r="65">
          <cell r="A65" t="str">
            <v>Wildfire</v>
          </cell>
          <cell r="H65">
            <v>0.1</v>
          </cell>
          <cell r="AR65">
            <v>6.0250000000000006E-4</v>
          </cell>
          <cell r="BE65">
            <v>0</v>
          </cell>
          <cell r="BQ65">
            <v>7</v>
          </cell>
        </row>
        <row r="66">
          <cell r="A66" t="str">
            <v>Wildfire</v>
          </cell>
          <cell r="H66">
            <v>0.1</v>
          </cell>
          <cell r="AR66">
            <v>6.0250000000000006E-4</v>
          </cell>
          <cell r="BE66">
            <v>0</v>
          </cell>
          <cell r="BQ66">
            <v>4</v>
          </cell>
        </row>
        <row r="67">
          <cell r="A67" t="str">
            <v>Wildfire</v>
          </cell>
          <cell r="H67">
            <v>0.1</v>
          </cell>
          <cell r="AR67">
            <v>6.0250000000000006E-4</v>
          </cell>
          <cell r="BE67">
            <v>0</v>
          </cell>
          <cell r="BQ67">
            <v>8</v>
          </cell>
        </row>
        <row r="68">
          <cell r="A68" t="str">
            <v>Wildfire</v>
          </cell>
          <cell r="H68">
            <v>0.1</v>
          </cell>
          <cell r="AR68">
            <v>6.0250000000000006E-4</v>
          </cell>
          <cell r="BE68">
            <v>0</v>
          </cell>
          <cell r="BQ68">
            <v>4</v>
          </cell>
        </row>
        <row r="69">
          <cell r="A69" t="str">
            <v>Wildfire</v>
          </cell>
          <cell r="H69">
            <v>0.1</v>
          </cell>
          <cell r="AR69">
            <v>3.3185700000000005E-2</v>
          </cell>
          <cell r="BE69">
            <v>5.6415690000000008E-3</v>
          </cell>
          <cell r="BQ69">
            <v>3</v>
          </cell>
        </row>
        <row r="70">
          <cell r="A70" t="str">
            <v>Wildfire</v>
          </cell>
          <cell r="H70">
            <v>0.1</v>
          </cell>
          <cell r="AR70">
            <v>6.0250000000000006E-4</v>
          </cell>
          <cell r="BE70">
            <v>0</v>
          </cell>
          <cell r="BQ70">
            <v>7</v>
          </cell>
        </row>
        <row r="71">
          <cell r="A71" t="str">
            <v>Wildfire</v>
          </cell>
          <cell r="H71">
            <v>0.1</v>
          </cell>
          <cell r="AR71">
            <v>6.0250000000000006E-4</v>
          </cell>
          <cell r="BE71">
            <v>0</v>
          </cell>
          <cell r="BQ71">
            <v>9</v>
          </cell>
        </row>
        <row r="72">
          <cell r="A72" t="str">
            <v>Wildfire</v>
          </cell>
          <cell r="H72">
            <v>0.1</v>
          </cell>
          <cell r="AR72">
            <v>6.0250000000000006E-4</v>
          </cell>
          <cell r="BE72">
            <v>0</v>
          </cell>
          <cell r="BQ72">
            <v>7</v>
          </cell>
        </row>
        <row r="73">
          <cell r="A73" t="str">
            <v>Wildfire</v>
          </cell>
          <cell r="H73">
            <v>0.1</v>
          </cell>
          <cell r="AR73">
            <v>6.0250000000000006E-4</v>
          </cell>
          <cell r="BE73">
            <v>0</v>
          </cell>
          <cell r="BQ73">
            <v>6</v>
          </cell>
        </row>
        <row r="74">
          <cell r="A74" t="str">
            <v>Wildfire</v>
          </cell>
          <cell r="H74">
            <v>0.1</v>
          </cell>
          <cell r="AR74">
            <v>6.9371850000000013E-2</v>
          </cell>
          <cell r="BE74">
            <v>1.1793214500000003E-2</v>
          </cell>
          <cell r="BQ74">
            <v>5</v>
          </cell>
        </row>
        <row r="75">
          <cell r="A75" t="str">
            <v>Wildfire</v>
          </cell>
          <cell r="H75">
            <v>0.1</v>
          </cell>
          <cell r="AR75">
            <v>3.3185700000000005E-2</v>
          </cell>
          <cell r="BE75">
            <v>5.6415690000000008E-3</v>
          </cell>
          <cell r="BQ75">
            <v>6</v>
          </cell>
        </row>
        <row r="76">
          <cell r="A76" t="str">
            <v>Wildfire</v>
          </cell>
          <cell r="H76">
            <v>0.1</v>
          </cell>
          <cell r="AR76">
            <v>3.3185700000000005E-2</v>
          </cell>
          <cell r="BE76">
            <v>5.6415690000000008E-3</v>
          </cell>
          <cell r="BQ76">
            <v>5</v>
          </cell>
        </row>
        <row r="77">
          <cell r="A77" t="str">
            <v>Wildfire</v>
          </cell>
          <cell r="H77">
            <v>0.1</v>
          </cell>
          <cell r="AR77">
            <v>6.0250000000000006E-4</v>
          </cell>
          <cell r="BE77">
            <v>0</v>
          </cell>
          <cell r="BQ77">
            <v>5</v>
          </cell>
        </row>
        <row r="78">
          <cell r="A78" t="str">
            <v>Wildfire</v>
          </cell>
          <cell r="H78">
            <v>0.1</v>
          </cell>
          <cell r="AR78">
            <v>3.3185700000000005E-2</v>
          </cell>
          <cell r="BE78">
            <v>5.6415690000000008E-3</v>
          </cell>
          <cell r="BQ78">
            <v>6</v>
          </cell>
        </row>
        <row r="79">
          <cell r="A79" t="str">
            <v>Wildfire</v>
          </cell>
          <cell r="H79">
            <v>0.1</v>
          </cell>
          <cell r="AR79">
            <v>3.3185700000000005E-2</v>
          </cell>
          <cell r="BE79">
            <v>5.6415690000000008E-3</v>
          </cell>
          <cell r="BQ79">
            <v>6</v>
          </cell>
        </row>
        <row r="80">
          <cell r="A80" t="str">
            <v>Wildfire</v>
          </cell>
          <cell r="H80">
            <v>0.1</v>
          </cell>
          <cell r="AR80">
            <v>6.9371850000000013E-2</v>
          </cell>
          <cell r="BE80">
            <v>1.1793214500000003E-2</v>
          </cell>
          <cell r="BQ80">
            <v>9</v>
          </cell>
        </row>
        <row r="81">
          <cell r="A81" t="str">
            <v>Wildfire</v>
          </cell>
          <cell r="H81">
            <v>0.1</v>
          </cell>
          <cell r="AR81">
            <v>6.0250000000000006E-4</v>
          </cell>
          <cell r="BE81">
            <v>0</v>
          </cell>
          <cell r="BQ81">
            <v>5</v>
          </cell>
        </row>
        <row r="82">
          <cell r="A82" t="str">
            <v>Wildfire</v>
          </cell>
          <cell r="H82">
            <v>0.1</v>
          </cell>
          <cell r="AR82">
            <v>6.0250000000000006E-4</v>
          </cell>
          <cell r="BE82">
            <v>0</v>
          </cell>
          <cell r="BQ82">
            <v>5</v>
          </cell>
        </row>
        <row r="83">
          <cell r="A83" t="str">
            <v>Wildfire</v>
          </cell>
          <cell r="H83">
            <v>0.1</v>
          </cell>
          <cell r="AR83">
            <v>6.0250000000000006E-4</v>
          </cell>
          <cell r="BE83">
            <v>0</v>
          </cell>
          <cell r="BQ83">
            <v>6</v>
          </cell>
        </row>
        <row r="84">
          <cell r="A84" t="str">
            <v>Wildfire</v>
          </cell>
          <cell r="H84">
            <v>0.1</v>
          </cell>
          <cell r="AR84">
            <v>6.9371850000000013E-2</v>
          </cell>
          <cell r="BE84">
            <v>1.1793214500000003E-2</v>
          </cell>
          <cell r="BQ84">
            <v>6</v>
          </cell>
        </row>
        <row r="85">
          <cell r="A85" t="str">
            <v>Wildfire</v>
          </cell>
          <cell r="H85">
            <v>0.1</v>
          </cell>
          <cell r="AR85">
            <v>6.0250000000000006E-4</v>
          </cell>
          <cell r="BE85">
            <v>0</v>
          </cell>
          <cell r="BQ85">
            <v>6</v>
          </cell>
        </row>
        <row r="86">
          <cell r="A86" t="str">
            <v>Wildfire</v>
          </cell>
          <cell r="H86">
            <v>0.1</v>
          </cell>
          <cell r="AR86">
            <v>6.0250000000000006E-4</v>
          </cell>
          <cell r="BE86">
            <v>0</v>
          </cell>
          <cell r="BQ86">
            <v>4</v>
          </cell>
        </row>
        <row r="87">
          <cell r="A87" t="str">
            <v>Wildfire</v>
          </cell>
          <cell r="H87">
            <v>0.1</v>
          </cell>
          <cell r="AR87">
            <v>6.0250000000000006E-4</v>
          </cell>
          <cell r="BE87">
            <v>0</v>
          </cell>
          <cell r="BQ87">
            <v>7</v>
          </cell>
        </row>
        <row r="88">
          <cell r="A88" t="str">
            <v>Wildfire</v>
          </cell>
          <cell r="H88">
            <v>0.1</v>
          </cell>
          <cell r="AR88">
            <v>6.0250000000000006E-4</v>
          </cell>
          <cell r="BE88">
            <v>0</v>
          </cell>
          <cell r="BQ88">
            <v>5</v>
          </cell>
        </row>
        <row r="89">
          <cell r="A89" t="str">
            <v>Wildfire</v>
          </cell>
          <cell r="H89">
            <v>0.1</v>
          </cell>
          <cell r="AR89">
            <v>6.9371850000000013E-2</v>
          </cell>
          <cell r="BE89">
            <v>1.1793214500000003E-2</v>
          </cell>
          <cell r="BQ89">
            <v>8</v>
          </cell>
        </row>
        <row r="90">
          <cell r="A90" t="str">
            <v>Wildfire</v>
          </cell>
          <cell r="H90">
            <v>0.1</v>
          </cell>
          <cell r="AR90">
            <v>6.9371850000000013E-2</v>
          </cell>
          <cell r="BE90">
            <v>1.1793214500000003E-2</v>
          </cell>
          <cell r="BQ90">
            <v>5</v>
          </cell>
        </row>
        <row r="91">
          <cell r="A91" t="str">
            <v>Wildfire</v>
          </cell>
          <cell r="H91">
            <v>0.1</v>
          </cell>
          <cell r="AR91">
            <v>6.0250000000000006E-4</v>
          </cell>
          <cell r="BE91">
            <v>0</v>
          </cell>
          <cell r="BQ91">
            <v>7</v>
          </cell>
        </row>
        <row r="92">
          <cell r="A92" t="str">
            <v>Wildfire</v>
          </cell>
          <cell r="H92">
            <v>0.1</v>
          </cell>
          <cell r="AR92">
            <v>6.9371850000000013E-2</v>
          </cell>
          <cell r="BE92">
            <v>1.1793214500000003E-2</v>
          </cell>
          <cell r="BQ92">
            <v>8</v>
          </cell>
        </row>
        <row r="93">
          <cell r="A93" t="str">
            <v>Wildfire</v>
          </cell>
          <cell r="H93">
            <v>0.1</v>
          </cell>
          <cell r="AR93">
            <v>6.0250000000000006E-4</v>
          </cell>
          <cell r="BE93">
            <v>0</v>
          </cell>
          <cell r="BQ93">
            <v>7</v>
          </cell>
        </row>
        <row r="94">
          <cell r="A94" t="str">
            <v>Wildfire</v>
          </cell>
          <cell r="H94">
            <v>0.1</v>
          </cell>
          <cell r="AR94">
            <v>6.9371850000000013E-2</v>
          </cell>
          <cell r="BE94">
            <v>1.1793214500000003E-2</v>
          </cell>
          <cell r="BQ94">
            <v>5</v>
          </cell>
        </row>
        <row r="95">
          <cell r="A95" t="str">
            <v>Wildfire</v>
          </cell>
          <cell r="H95">
            <v>0.1</v>
          </cell>
          <cell r="AR95">
            <v>6.0250000000000006E-4</v>
          </cell>
          <cell r="BE95">
            <v>0</v>
          </cell>
          <cell r="BQ95">
            <v>5</v>
          </cell>
        </row>
        <row r="96">
          <cell r="A96" t="str">
            <v>Wildfire</v>
          </cell>
          <cell r="H96">
            <v>0.1</v>
          </cell>
          <cell r="AR96">
            <v>3.3185700000000005E-2</v>
          </cell>
          <cell r="BE96">
            <v>5.6415690000000008E-3</v>
          </cell>
          <cell r="BQ96">
            <v>4</v>
          </cell>
        </row>
        <row r="97">
          <cell r="A97" t="str">
            <v>Wildfire</v>
          </cell>
          <cell r="H97">
            <v>0.1</v>
          </cell>
          <cell r="AR97">
            <v>6.0250000000000006E-4</v>
          </cell>
          <cell r="BE97">
            <v>0</v>
          </cell>
          <cell r="BQ97">
            <v>7</v>
          </cell>
        </row>
        <row r="98">
          <cell r="A98" t="str">
            <v>Wildfire</v>
          </cell>
          <cell r="H98">
            <v>0.1</v>
          </cell>
          <cell r="AR98">
            <v>6.0250000000000006E-4</v>
          </cell>
          <cell r="BE98">
            <v>0</v>
          </cell>
          <cell r="BQ98">
            <v>6</v>
          </cell>
        </row>
        <row r="99">
          <cell r="A99" t="str">
            <v>Wildfire</v>
          </cell>
          <cell r="H99">
            <v>0.1</v>
          </cell>
          <cell r="AR99">
            <v>6.0250000000000006E-4</v>
          </cell>
          <cell r="BE99">
            <v>0</v>
          </cell>
          <cell r="BQ99">
            <v>4</v>
          </cell>
        </row>
        <row r="100">
          <cell r="A100" t="str">
            <v>Wildfire</v>
          </cell>
          <cell r="H100">
            <v>0.1</v>
          </cell>
          <cell r="AR100">
            <v>6.9371850000000013E-2</v>
          </cell>
          <cell r="BE100">
            <v>1.1793214500000003E-2</v>
          </cell>
          <cell r="BQ100">
            <v>5</v>
          </cell>
        </row>
        <row r="101">
          <cell r="A101" t="str">
            <v>Wildfire</v>
          </cell>
          <cell r="H101">
            <v>0.1</v>
          </cell>
          <cell r="AR101">
            <v>6.0250000000000006E-4</v>
          </cell>
          <cell r="BE101">
            <v>0</v>
          </cell>
          <cell r="BQ101">
            <v>5</v>
          </cell>
        </row>
        <row r="102">
          <cell r="A102" t="str">
            <v>Wildfire</v>
          </cell>
          <cell r="H102">
            <v>0.1</v>
          </cell>
          <cell r="AR102">
            <v>3.3185700000000005E-2</v>
          </cell>
          <cell r="BE102">
            <v>5.6415690000000008E-3</v>
          </cell>
          <cell r="BQ102">
            <v>6</v>
          </cell>
        </row>
        <row r="103">
          <cell r="A103" t="str">
            <v>Wildfire</v>
          </cell>
          <cell r="H103">
            <v>0.1</v>
          </cell>
          <cell r="AR103">
            <v>6.0250000000000006E-4</v>
          </cell>
          <cell r="BE103">
            <v>0</v>
          </cell>
          <cell r="BQ103">
            <v>5</v>
          </cell>
        </row>
        <row r="104">
          <cell r="A104" t="str">
            <v>Wildfire</v>
          </cell>
          <cell r="H104">
            <v>0.1</v>
          </cell>
          <cell r="AR104">
            <v>6.0250000000000006E-4</v>
          </cell>
          <cell r="BE104">
            <v>0</v>
          </cell>
          <cell r="BQ104">
            <v>5</v>
          </cell>
        </row>
        <row r="105">
          <cell r="A105" t="str">
            <v>Wildfire</v>
          </cell>
          <cell r="H105">
            <v>0.1</v>
          </cell>
          <cell r="AR105">
            <v>6.0250000000000006E-4</v>
          </cell>
          <cell r="BE105">
            <v>0</v>
          </cell>
          <cell r="BQ105">
            <v>6</v>
          </cell>
        </row>
        <row r="106">
          <cell r="A106" t="str">
            <v>Wildfire</v>
          </cell>
          <cell r="H106">
            <v>0.1</v>
          </cell>
          <cell r="AR106">
            <v>6.0250000000000006E-4</v>
          </cell>
          <cell r="BE106">
            <v>0</v>
          </cell>
          <cell r="BQ106">
            <v>5</v>
          </cell>
        </row>
        <row r="107">
          <cell r="A107" t="str">
            <v>Wildfire</v>
          </cell>
          <cell r="H107">
            <v>0.1</v>
          </cell>
          <cell r="AR107">
            <v>6.0250000000000006E-4</v>
          </cell>
          <cell r="BE107">
            <v>0</v>
          </cell>
          <cell r="BQ107">
            <v>4</v>
          </cell>
        </row>
        <row r="108">
          <cell r="A108" t="str">
            <v>Wildfire</v>
          </cell>
          <cell r="H108">
            <v>0.1</v>
          </cell>
          <cell r="AR108">
            <v>3.3185700000000005E-2</v>
          </cell>
          <cell r="BE108">
            <v>5.6415690000000008E-3</v>
          </cell>
          <cell r="BQ108">
            <v>5</v>
          </cell>
        </row>
        <row r="109">
          <cell r="A109" t="str">
            <v>Wildfire</v>
          </cell>
          <cell r="H109">
            <v>0.1</v>
          </cell>
          <cell r="AR109">
            <v>3.3185700000000005E-2</v>
          </cell>
          <cell r="BE109">
            <v>5.6415690000000008E-3</v>
          </cell>
          <cell r="BQ109">
            <v>6</v>
          </cell>
        </row>
        <row r="110">
          <cell r="A110" t="str">
            <v>Wildfire</v>
          </cell>
          <cell r="H110">
            <v>0.1</v>
          </cell>
          <cell r="AR110">
            <v>3.3185700000000005E-2</v>
          </cell>
          <cell r="BE110">
            <v>5.6415690000000008E-3</v>
          </cell>
          <cell r="BQ110">
            <v>5</v>
          </cell>
        </row>
        <row r="111">
          <cell r="A111" t="str">
            <v>Wildfire</v>
          </cell>
          <cell r="H111">
            <v>0.1</v>
          </cell>
          <cell r="AR111">
            <v>3.3185700000000005E-2</v>
          </cell>
          <cell r="BE111">
            <v>5.6415690000000008E-3</v>
          </cell>
          <cell r="BQ111">
            <v>5</v>
          </cell>
        </row>
        <row r="112">
          <cell r="A112" t="str">
            <v>Wildfire</v>
          </cell>
          <cell r="H112">
            <v>0.1</v>
          </cell>
          <cell r="AR112">
            <v>6.0250000000000006E-4</v>
          </cell>
          <cell r="BE112">
            <v>0</v>
          </cell>
          <cell r="BQ112">
            <v>6</v>
          </cell>
        </row>
        <row r="113">
          <cell r="A113" t="str">
            <v>Wildfire</v>
          </cell>
          <cell r="H113">
            <v>0.1</v>
          </cell>
          <cell r="AR113">
            <v>6.0250000000000006E-4</v>
          </cell>
          <cell r="BE113">
            <v>0</v>
          </cell>
          <cell r="BQ113">
            <v>8</v>
          </cell>
        </row>
        <row r="114">
          <cell r="A114" t="str">
            <v>Wildfire</v>
          </cell>
          <cell r="H114">
            <v>0.1</v>
          </cell>
          <cell r="AR114">
            <v>6.0250000000000006E-4</v>
          </cell>
          <cell r="BE114">
            <v>0</v>
          </cell>
          <cell r="BQ114">
            <v>5</v>
          </cell>
        </row>
        <row r="115">
          <cell r="A115" t="str">
            <v>Wildfire</v>
          </cell>
          <cell r="H115">
            <v>0.1</v>
          </cell>
          <cell r="AR115">
            <v>6.9371850000000013E-2</v>
          </cell>
          <cell r="BE115">
            <v>1.1793214500000003E-2</v>
          </cell>
          <cell r="BQ115">
            <v>8</v>
          </cell>
        </row>
        <row r="116">
          <cell r="A116" t="str">
            <v>Wildfire</v>
          </cell>
          <cell r="H116">
            <v>0.1</v>
          </cell>
          <cell r="AR116">
            <v>6.0250000000000006E-4</v>
          </cell>
          <cell r="BE116">
            <v>0</v>
          </cell>
          <cell r="BQ116">
            <v>5</v>
          </cell>
        </row>
        <row r="117">
          <cell r="A117" t="str">
            <v>Wildfire</v>
          </cell>
          <cell r="H117">
            <v>0.1</v>
          </cell>
          <cell r="AR117">
            <v>6.9371850000000013E-2</v>
          </cell>
          <cell r="BE117">
            <v>1.1793214500000003E-2</v>
          </cell>
          <cell r="BQ117">
            <v>10</v>
          </cell>
        </row>
        <row r="118">
          <cell r="A118" t="str">
            <v>Wildfire</v>
          </cell>
          <cell r="H118">
            <v>0.1</v>
          </cell>
          <cell r="AR118">
            <v>6.0250000000000006E-4</v>
          </cell>
          <cell r="BE118">
            <v>0</v>
          </cell>
          <cell r="BQ118">
            <v>6</v>
          </cell>
        </row>
        <row r="119">
          <cell r="A119" t="str">
            <v>Wildfire</v>
          </cell>
          <cell r="H119">
            <v>0.1</v>
          </cell>
          <cell r="AR119">
            <v>6.9371850000000013E-2</v>
          </cell>
          <cell r="BE119">
            <v>1.1793214500000003E-2</v>
          </cell>
          <cell r="BQ119">
            <v>6</v>
          </cell>
        </row>
        <row r="120">
          <cell r="A120" t="str">
            <v>Wildfire</v>
          </cell>
          <cell r="H120">
            <v>0.1</v>
          </cell>
          <cell r="AR120">
            <v>6.0250000000000006E-4</v>
          </cell>
          <cell r="BE120">
            <v>0</v>
          </cell>
          <cell r="BQ120">
            <v>6</v>
          </cell>
        </row>
        <row r="121">
          <cell r="A121" t="str">
            <v>Wildfire</v>
          </cell>
          <cell r="H121">
            <v>0.1</v>
          </cell>
          <cell r="AR121">
            <v>6.9371850000000013E-2</v>
          </cell>
          <cell r="BE121">
            <v>1.1793214500000003E-2</v>
          </cell>
          <cell r="BQ121">
            <v>8</v>
          </cell>
        </row>
        <row r="122">
          <cell r="A122" t="str">
            <v>Wildfire</v>
          </cell>
          <cell r="H122">
            <v>0.1</v>
          </cell>
          <cell r="AR122">
            <v>3.3185700000000005E-2</v>
          </cell>
          <cell r="BE122">
            <v>5.6415690000000008E-3</v>
          </cell>
          <cell r="BQ122">
            <v>7</v>
          </cell>
        </row>
        <row r="123">
          <cell r="A123" t="str">
            <v>Wildfire</v>
          </cell>
          <cell r="H123">
            <v>0.1</v>
          </cell>
          <cell r="AR123">
            <v>6.0250000000000006E-4</v>
          </cell>
          <cell r="BE123">
            <v>0</v>
          </cell>
          <cell r="BQ123">
            <v>6</v>
          </cell>
        </row>
        <row r="124">
          <cell r="A124" t="str">
            <v>Wildfire</v>
          </cell>
          <cell r="H124">
            <v>0.1</v>
          </cell>
          <cell r="AR124">
            <v>6.0250000000000006E-4</v>
          </cell>
          <cell r="BE124">
            <v>0</v>
          </cell>
          <cell r="BQ124">
            <v>6</v>
          </cell>
        </row>
        <row r="125">
          <cell r="A125" t="str">
            <v>Wildfire</v>
          </cell>
          <cell r="H125">
            <v>0.1</v>
          </cell>
          <cell r="AR125">
            <v>6.0250000000000006E-4</v>
          </cell>
          <cell r="BE125">
            <v>0</v>
          </cell>
          <cell r="BQ125">
            <v>4</v>
          </cell>
        </row>
        <row r="126">
          <cell r="A126" t="str">
            <v>Wildfire</v>
          </cell>
          <cell r="H126">
            <v>0.1</v>
          </cell>
          <cell r="AR126">
            <v>6.0250000000000006E-4</v>
          </cell>
          <cell r="BE126">
            <v>0</v>
          </cell>
          <cell r="BQ126">
            <v>7</v>
          </cell>
        </row>
        <row r="127">
          <cell r="A127" t="str">
            <v>Wildfire</v>
          </cell>
          <cell r="H127">
            <v>0.1</v>
          </cell>
          <cell r="AR127">
            <v>6.9371850000000013E-2</v>
          </cell>
          <cell r="BE127">
            <v>1.1793214500000003E-2</v>
          </cell>
          <cell r="BQ127">
            <v>4</v>
          </cell>
        </row>
        <row r="128">
          <cell r="A128" t="str">
            <v>Wildfire</v>
          </cell>
          <cell r="H128">
            <v>0.1</v>
          </cell>
          <cell r="AR128">
            <v>6.0250000000000006E-4</v>
          </cell>
          <cell r="BE128">
            <v>0</v>
          </cell>
          <cell r="BQ128">
            <v>4</v>
          </cell>
        </row>
        <row r="129">
          <cell r="A129" t="str">
            <v>Wildfire</v>
          </cell>
          <cell r="H129">
            <v>0.1</v>
          </cell>
          <cell r="AR129">
            <v>6.9371850000000013E-2</v>
          </cell>
          <cell r="BE129">
            <v>1.1793214500000003E-2</v>
          </cell>
          <cell r="BQ129">
            <v>7</v>
          </cell>
        </row>
        <row r="130">
          <cell r="A130" t="str">
            <v>Wildfire</v>
          </cell>
          <cell r="H130">
            <v>0.1</v>
          </cell>
          <cell r="AR130">
            <v>6.0250000000000006E-4</v>
          </cell>
          <cell r="BE130">
            <v>0</v>
          </cell>
          <cell r="BQ130">
            <v>5</v>
          </cell>
        </row>
        <row r="131">
          <cell r="A131" t="str">
            <v>Wildfire</v>
          </cell>
          <cell r="H131">
            <v>0.1</v>
          </cell>
          <cell r="AR131">
            <v>6.0250000000000006E-4</v>
          </cell>
          <cell r="BE131">
            <v>0</v>
          </cell>
          <cell r="BQ131">
            <v>4</v>
          </cell>
        </row>
        <row r="132">
          <cell r="A132" t="str">
            <v>Wildfire</v>
          </cell>
          <cell r="H132">
            <v>0.1</v>
          </cell>
          <cell r="AR132">
            <v>6.0250000000000006E-4</v>
          </cell>
          <cell r="BE132">
            <v>0</v>
          </cell>
          <cell r="BQ132">
            <v>5</v>
          </cell>
        </row>
        <row r="133">
          <cell r="A133" t="str">
            <v>Wildfire</v>
          </cell>
          <cell r="H133">
            <v>0.1</v>
          </cell>
          <cell r="AR133">
            <v>6.9371850000000013E-2</v>
          </cell>
          <cell r="BE133">
            <v>1.1793214500000003E-2</v>
          </cell>
          <cell r="BQ133">
            <v>9</v>
          </cell>
        </row>
        <row r="134">
          <cell r="A134" t="str">
            <v>Wildfire</v>
          </cell>
          <cell r="H134">
            <v>0.1</v>
          </cell>
          <cell r="AR134">
            <v>6.0250000000000006E-4</v>
          </cell>
          <cell r="BE134">
            <v>0</v>
          </cell>
          <cell r="BQ134">
            <v>7</v>
          </cell>
        </row>
        <row r="135">
          <cell r="A135" t="str">
            <v>Wildfire</v>
          </cell>
          <cell r="H135">
            <v>0.1</v>
          </cell>
          <cell r="AR135">
            <v>6.0250000000000006E-4</v>
          </cell>
          <cell r="BE135">
            <v>0</v>
          </cell>
          <cell r="BQ135">
            <v>6</v>
          </cell>
        </row>
        <row r="136">
          <cell r="A136" t="str">
            <v>Wildfire</v>
          </cell>
          <cell r="H136">
            <v>0.1</v>
          </cell>
          <cell r="AR136">
            <v>6.0250000000000006E-4</v>
          </cell>
          <cell r="BE136">
            <v>0</v>
          </cell>
          <cell r="BQ136">
            <v>4</v>
          </cell>
        </row>
        <row r="137">
          <cell r="A137" t="str">
            <v>Wildfire</v>
          </cell>
          <cell r="H137">
            <v>0.1</v>
          </cell>
          <cell r="AR137">
            <v>6.9371850000000013E-2</v>
          </cell>
          <cell r="BE137">
            <v>1.1793214500000003E-2</v>
          </cell>
          <cell r="BQ137">
            <v>6</v>
          </cell>
        </row>
        <row r="138">
          <cell r="A138" t="str">
            <v>Wildfire</v>
          </cell>
          <cell r="H138">
            <v>0.1</v>
          </cell>
          <cell r="AR138">
            <v>3.3185700000000005E-2</v>
          </cell>
          <cell r="BE138">
            <v>5.6415690000000008E-3</v>
          </cell>
          <cell r="BQ138">
            <v>5</v>
          </cell>
        </row>
        <row r="139">
          <cell r="A139" t="str">
            <v>Wildfire</v>
          </cell>
          <cell r="H139">
            <v>0.1</v>
          </cell>
          <cell r="AR139">
            <v>3.3185700000000005E-2</v>
          </cell>
          <cell r="BE139">
            <v>5.6415690000000008E-3</v>
          </cell>
          <cell r="BQ139">
            <v>6</v>
          </cell>
        </row>
        <row r="140">
          <cell r="A140" t="str">
            <v>Wildfire</v>
          </cell>
          <cell r="H140">
            <v>0.1</v>
          </cell>
          <cell r="AR140">
            <v>6.0250000000000006E-4</v>
          </cell>
          <cell r="BE140">
            <v>0</v>
          </cell>
          <cell r="BQ140">
            <v>4</v>
          </cell>
        </row>
        <row r="141">
          <cell r="A141" t="str">
            <v>Wildfire</v>
          </cell>
          <cell r="H141">
            <v>0.1</v>
          </cell>
          <cell r="AR141">
            <v>6.0250000000000006E-4</v>
          </cell>
          <cell r="BE141">
            <v>0</v>
          </cell>
          <cell r="BQ141">
            <v>4</v>
          </cell>
        </row>
        <row r="142">
          <cell r="A142" t="str">
            <v>Wildfire</v>
          </cell>
          <cell r="H142">
            <v>0.1</v>
          </cell>
          <cell r="AR142">
            <v>6.0250000000000006E-4</v>
          </cell>
          <cell r="BE142">
            <v>0</v>
          </cell>
          <cell r="BQ142">
            <v>3</v>
          </cell>
        </row>
        <row r="143">
          <cell r="A143" t="str">
            <v>Wildfire</v>
          </cell>
          <cell r="H143">
            <v>0.1</v>
          </cell>
          <cell r="AR143">
            <v>3.3185700000000005E-2</v>
          </cell>
          <cell r="BE143">
            <v>5.6415690000000008E-3</v>
          </cell>
          <cell r="BQ143">
            <v>6</v>
          </cell>
        </row>
        <row r="144">
          <cell r="A144" t="str">
            <v>Wildfire</v>
          </cell>
          <cell r="H144">
            <v>0.1</v>
          </cell>
          <cell r="AR144">
            <v>6.0250000000000006E-4</v>
          </cell>
          <cell r="BE144">
            <v>0</v>
          </cell>
          <cell r="BQ144">
            <v>5</v>
          </cell>
        </row>
        <row r="145">
          <cell r="A145" t="str">
            <v>Wildfire</v>
          </cell>
          <cell r="H145">
            <v>0.1</v>
          </cell>
          <cell r="AR145">
            <v>6.0250000000000006E-4</v>
          </cell>
          <cell r="BE145">
            <v>0</v>
          </cell>
          <cell r="BQ145">
            <v>5</v>
          </cell>
        </row>
        <row r="146">
          <cell r="A146" t="str">
            <v>Wildfire</v>
          </cell>
          <cell r="H146">
            <v>0.1</v>
          </cell>
          <cell r="AR146">
            <v>6.0250000000000006E-4</v>
          </cell>
          <cell r="BE146">
            <v>0</v>
          </cell>
          <cell r="BQ146">
            <v>5</v>
          </cell>
        </row>
        <row r="147">
          <cell r="A147" t="str">
            <v>Wildfire</v>
          </cell>
          <cell r="H147">
            <v>0.1</v>
          </cell>
          <cell r="AR147">
            <v>6.0250000000000006E-4</v>
          </cell>
          <cell r="BE147">
            <v>0</v>
          </cell>
          <cell r="BQ147">
            <v>5</v>
          </cell>
        </row>
        <row r="148">
          <cell r="A148" t="str">
            <v>Wildfire</v>
          </cell>
          <cell r="H148">
            <v>0.1</v>
          </cell>
          <cell r="AR148">
            <v>3.3185700000000005E-2</v>
          </cell>
          <cell r="BE148">
            <v>5.6415690000000008E-3</v>
          </cell>
          <cell r="BQ148">
            <v>6</v>
          </cell>
        </row>
        <row r="149">
          <cell r="A149" t="str">
            <v>Wildfire</v>
          </cell>
          <cell r="H149">
            <v>0.1</v>
          </cell>
          <cell r="AR149">
            <v>6.0250000000000006E-4</v>
          </cell>
          <cell r="BE149">
            <v>0</v>
          </cell>
          <cell r="BQ149">
            <v>5</v>
          </cell>
        </row>
        <row r="150">
          <cell r="A150" t="str">
            <v>Wildfire</v>
          </cell>
          <cell r="H150">
            <v>0.1</v>
          </cell>
          <cell r="AR150">
            <v>3.3185700000000005E-2</v>
          </cell>
          <cell r="BE150">
            <v>5.6415690000000008E-3</v>
          </cell>
          <cell r="BQ150">
            <v>6</v>
          </cell>
        </row>
        <row r="151">
          <cell r="A151" t="str">
            <v>Wildfire</v>
          </cell>
          <cell r="H151">
            <v>0.1</v>
          </cell>
          <cell r="AR151">
            <v>6.9371850000000013E-2</v>
          </cell>
          <cell r="BE151">
            <v>1.1793214500000003E-2</v>
          </cell>
          <cell r="BQ151">
            <v>5</v>
          </cell>
        </row>
        <row r="152">
          <cell r="A152" t="str">
            <v>Wildfire</v>
          </cell>
          <cell r="H152">
            <v>0.1</v>
          </cell>
          <cell r="AR152">
            <v>6.0250000000000006E-4</v>
          </cell>
          <cell r="BE152">
            <v>0</v>
          </cell>
          <cell r="BQ152">
            <v>7</v>
          </cell>
        </row>
        <row r="153">
          <cell r="A153" t="str">
            <v>Wildfire</v>
          </cell>
          <cell r="H153">
            <v>0.1</v>
          </cell>
          <cell r="AR153">
            <v>6.9371850000000013E-2</v>
          </cell>
          <cell r="BE153">
            <v>1.1793214500000003E-2</v>
          </cell>
          <cell r="BQ153">
            <v>7</v>
          </cell>
        </row>
        <row r="154">
          <cell r="A154" t="str">
            <v>Wildfire</v>
          </cell>
          <cell r="H154">
            <v>0.1</v>
          </cell>
          <cell r="AR154">
            <v>6.0250000000000006E-4</v>
          </cell>
          <cell r="BE154">
            <v>0</v>
          </cell>
          <cell r="BQ154">
            <v>5</v>
          </cell>
        </row>
        <row r="155">
          <cell r="A155" t="str">
            <v>Wildfire</v>
          </cell>
          <cell r="H155">
            <v>0.1</v>
          </cell>
          <cell r="AR155">
            <v>6.0250000000000006E-4</v>
          </cell>
          <cell r="BE155">
            <v>0</v>
          </cell>
          <cell r="BQ155">
            <v>7</v>
          </cell>
        </row>
        <row r="156">
          <cell r="A156" t="str">
            <v>Wildfire</v>
          </cell>
          <cell r="H156">
            <v>0.1</v>
          </cell>
          <cell r="AR156">
            <v>6.0250000000000006E-4</v>
          </cell>
          <cell r="BE156">
            <v>0</v>
          </cell>
          <cell r="BQ156">
            <v>5</v>
          </cell>
        </row>
        <row r="157">
          <cell r="A157" t="str">
            <v>Wildfire</v>
          </cell>
          <cell r="H157">
            <v>0.1</v>
          </cell>
          <cell r="AR157">
            <v>6.9371850000000013E-2</v>
          </cell>
          <cell r="BE157">
            <v>1.1793214500000003E-2</v>
          </cell>
          <cell r="BQ157">
            <v>6</v>
          </cell>
        </row>
        <row r="158">
          <cell r="A158" t="str">
            <v>Wildfire</v>
          </cell>
          <cell r="H158">
            <v>0.1</v>
          </cell>
          <cell r="AR158">
            <v>6.0250000000000006E-4</v>
          </cell>
          <cell r="BE158">
            <v>0</v>
          </cell>
          <cell r="BQ158">
            <v>6</v>
          </cell>
        </row>
        <row r="159">
          <cell r="A159" t="str">
            <v>Wildfire</v>
          </cell>
          <cell r="H159">
            <v>0.1</v>
          </cell>
          <cell r="AR159">
            <v>6.0250000000000006E-4</v>
          </cell>
          <cell r="BE159">
            <v>0</v>
          </cell>
          <cell r="BQ159">
            <v>6</v>
          </cell>
        </row>
        <row r="160">
          <cell r="A160" t="str">
            <v>Wildfire</v>
          </cell>
          <cell r="H160">
            <v>0.1</v>
          </cell>
          <cell r="AR160">
            <v>6.0250000000000006E-4</v>
          </cell>
          <cell r="BE160">
            <v>0</v>
          </cell>
          <cell r="BQ160">
            <v>8</v>
          </cell>
        </row>
        <row r="161">
          <cell r="A161" t="str">
            <v>Wildfire</v>
          </cell>
          <cell r="H161">
            <v>0.1</v>
          </cell>
          <cell r="AR161">
            <v>6.0250000000000006E-4</v>
          </cell>
          <cell r="BE161">
            <v>0</v>
          </cell>
          <cell r="BQ161">
            <v>3</v>
          </cell>
        </row>
        <row r="162">
          <cell r="A162" t="str">
            <v>Wildfire</v>
          </cell>
          <cell r="H162">
            <v>0.1</v>
          </cell>
          <cell r="AR162">
            <v>6.0250000000000006E-4</v>
          </cell>
          <cell r="BE162">
            <v>0</v>
          </cell>
          <cell r="BQ162">
            <v>6</v>
          </cell>
        </row>
        <row r="163">
          <cell r="A163" t="str">
            <v>Wildfire</v>
          </cell>
          <cell r="H163">
            <v>0.1</v>
          </cell>
          <cell r="AR163">
            <v>6.0250000000000006E-4</v>
          </cell>
          <cell r="BE163">
            <v>0</v>
          </cell>
          <cell r="BQ163">
            <v>7</v>
          </cell>
        </row>
        <row r="164">
          <cell r="A164" t="str">
            <v>Wildfire</v>
          </cell>
          <cell r="H164">
            <v>0.1</v>
          </cell>
          <cell r="AR164">
            <v>6.0250000000000006E-4</v>
          </cell>
          <cell r="BE164">
            <v>0</v>
          </cell>
          <cell r="BQ164">
            <v>6</v>
          </cell>
        </row>
        <row r="165">
          <cell r="A165" t="str">
            <v>Wildfire</v>
          </cell>
          <cell r="H165">
            <v>0.1</v>
          </cell>
          <cell r="AR165">
            <v>3.3185700000000005E-2</v>
          </cell>
          <cell r="BE165">
            <v>5.6415690000000008E-3</v>
          </cell>
          <cell r="BQ165">
            <v>5</v>
          </cell>
        </row>
        <row r="166">
          <cell r="A166" t="str">
            <v>Wildfire</v>
          </cell>
          <cell r="H166">
            <v>0.1</v>
          </cell>
          <cell r="AR166">
            <v>6.0250000000000006E-4</v>
          </cell>
          <cell r="BE166">
            <v>0</v>
          </cell>
          <cell r="BQ166">
            <v>9</v>
          </cell>
        </row>
        <row r="167">
          <cell r="A167" t="str">
            <v>Wildfire</v>
          </cell>
          <cell r="H167">
            <v>0.1</v>
          </cell>
          <cell r="AR167">
            <v>3.3185700000000005E-2</v>
          </cell>
          <cell r="BE167">
            <v>5.6415690000000008E-3</v>
          </cell>
          <cell r="BQ167">
            <v>3</v>
          </cell>
        </row>
        <row r="168">
          <cell r="A168" t="str">
            <v>Wildfire</v>
          </cell>
          <cell r="H168">
            <v>0.1</v>
          </cell>
          <cell r="AR168">
            <v>6.0250000000000006E-4</v>
          </cell>
          <cell r="BE168">
            <v>0</v>
          </cell>
          <cell r="BQ168">
            <v>4</v>
          </cell>
        </row>
        <row r="169">
          <cell r="A169" t="str">
            <v>Wildfire</v>
          </cell>
          <cell r="H169">
            <v>0.1</v>
          </cell>
          <cell r="AR169">
            <v>6.9371850000000013E-2</v>
          </cell>
          <cell r="BE169">
            <v>1.1793214500000003E-2</v>
          </cell>
          <cell r="BQ169">
            <v>7</v>
          </cell>
        </row>
        <row r="170">
          <cell r="A170" t="str">
            <v>Wildfire</v>
          </cell>
          <cell r="H170">
            <v>0.1</v>
          </cell>
          <cell r="AR170">
            <v>6.0250000000000006E-4</v>
          </cell>
          <cell r="BE170">
            <v>0</v>
          </cell>
          <cell r="BQ170">
            <v>7</v>
          </cell>
        </row>
        <row r="171">
          <cell r="A171" t="str">
            <v>Wildfire</v>
          </cell>
          <cell r="H171">
            <v>0.1</v>
          </cell>
          <cell r="AR171">
            <v>3.3185700000000005E-2</v>
          </cell>
          <cell r="BE171">
            <v>5.6415690000000008E-3</v>
          </cell>
          <cell r="BQ171">
            <v>6</v>
          </cell>
        </row>
        <row r="172">
          <cell r="A172" t="str">
            <v>Wildfire</v>
          </cell>
          <cell r="H172">
            <v>0.1</v>
          </cell>
          <cell r="AR172">
            <v>6.9371850000000013E-2</v>
          </cell>
          <cell r="BE172">
            <v>1.1793214500000003E-2</v>
          </cell>
          <cell r="BQ172">
            <v>5</v>
          </cell>
        </row>
        <row r="173">
          <cell r="A173" t="str">
            <v>Wildfire</v>
          </cell>
          <cell r="H173">
            <v>0.1</v>
          </cell>
          <cell r="AR173">
            <v>6.0250000000000006E-4</v>
          </cell>
          <cell r="BE173">
            <v>0</v>
          </cell>
          <cell r="BQ173">
            <v>5</v>
          </cell>
        </row>
        <row r="174">
          <cell r="A174" t="str">
            <v>Wildfire</v>
          </cell>
          <cell r="H174">
            <v>0.1</v>
          </cell>
          <cell r="AR174">
            <v>6.0250000000000006E-4</v>
          </cell>
          <cell r="BE174">
            <v>0</v>
          </cell>
          <cell r="BQ174">
            <v>7</v>
          </cell>
        </row>
        <row r="175">
          <cell r="A175" t="str">
            <v>Wildfire</v>
          </cell>
          <cell r="H175">
            <v>0.1</v>
          </cell>
          <cell r="AR175">
            <v>6.9371850000000013E-2</v>
          </cell>
          <cell r="BE175">
            <v>1.1793214500000003E-2</v>
          </cell>
          <cell r="BQ175">
            <v>7</v>
          </cell>
        </row>
        <row r="176">
          <cell r="A176" t="str">
            <v>Wildfire</v>
          </cell>
          <cell r="H176">
            <v>0.1</v>
          </cell>
          <cell r="AR176">
            <v>6.0250000000000006E-4</v>
          </cell>
          <cell r="BE176">
            <v>0</v>
          </cell>
          <cell r="BQ176">
            <v>5</v>
          </cell>
        </row>
        <row r="177">
          <cell r="A177" t="str">
            <v>Wildfire</v>
          </cell>
          <cell r="H177">
            <v>0.1</v>
          </cell>
          <cell r="AR177">
            <v>3.3185700000000005E-2</v>
          </cell>
          <cell r="BE177">
            <v>5.6415690000000008E-3</v>
          </cell>
          <cell r="BQ177">
            <v>5</v>
          </cell>
        </row>
        <row r="178">
          <cell r="A178" t="str">
            <v>Wildfire</v>
          </cell>
          <cell r="H178">
            <v>0.1</v>
          </cell>
          <cell r="AR178">
            <v>6.0250000000000006E-4</v>
          </cell>
          <cell r="BE178">
            <v>0</v>
          </cell>
          <cell r="BQ178">
            <v>5</v>
          </cell>
        </row>
        <row r="179">
          <cell r="A179" t="str">
            <v>Wildfire</v>
          </cell>
          <cell r="H179">
            <v>0.1</v>
          </cell>
          <cell r="AR179">
            <v>3.3185700000000005E-2</v>
          </cell>
          <cell r="BE179">
            <v>5.6415690000000008E-3</v>
          </cell>
          <cell r="BQ179">
            <v>5</v>
          </cell>
        </row>
        <row r="180">
          <cell r="A180" t="str">
            <v>Wildfire</v>
          </cell>
          <cell r="H180">
            <v>0.1</v>
          </cell>
          <cell r="AR180">
            <v>3.3185700000000005E-2</v>
          </cell>
          <cell r="BE180">
            <v>5.6415690000000008E-3</v>
          </cell>
          <cell r="BQ180">
            <v>5</v>
          </cell>
        </row>
        <row r="181">
          <cell r="A181" t="str">
            <v>Wildfire</v>
          </cell>
          <cell r="H181">
            <v>0.1</v>
          </cell>
          <cell r="AR181">
            <v>6.0250000000000006E-4</v>
          </cell>
          <cell r="BE181">
            <v>0</v>
          </cell>
          <cell r="BQ181">
            <v>6</v>
          </cell>
        </row>
        <row r="182">
          <cell r="A182" t="str">
            <v>Wildfire</v>
          </cell>
          <cell r="H182">
            <v>0.1</v>
          </cell>
          <cell r="AR182">
            <v>6.0250000000000006E-4</v>
          </cell>
          <cell r="BE182">
            <v>0</v>
          </cell>
          <cell r="BQ182">
            <v>5</v>
          </cell>
        </row>
        <row r="183">
          <cell r="A183" t="str">
            <v>Wildfire</v>
          </cell>
          <cell r="H183">
            <v>0.1</v>
          </cell>
          <cell r="AR183">
            <v>6.9371850000000013E-2</v>
          </cell>
          <cell r="BE183">
            <v>1.1793214500000003E-2</v>
          </cell>
          <cell r="BQ183">
            <v>6</v>
          </cell>
        </row>
        <row r="184">
          <cell r="A184" t="str">
            <v>Wildfire</v>
          </cell>
          <cell r="H184">
            <v>0.1</v>
          </cell>
          <cell r="AR184">
            <v>6.9371850000000013E-2</v>
          </cell>
          <cell r="BE184">
            <v>1.1793214500000003E-2</v>
          </cell>
          <cell r="BQ184">
            <v>8</v>
          </cell>
        </row>
        <row r="185">
          <cell r="A185" t="str">
            <v>Wildfire</v>
          </cell>
          <cell r="H185">
            <v>0.1</v>
          </cell>
          <cell r="AR185">
            <v>6.0250000000000006E-4</v>
          </cell>
          <cell r="BE185">
            <v>0</v>
          </cell>
          <cell r="BQ185">
            <v>6</v>
          </cell>
        </row>
        <row r="186">
          <cell r="A186" t="str">
            <v>Wildfire</v>
          </cell>
          <cell r="H186">
            <v>0.1</v>
          </cell>
          <cell r="AR186">
            <v>6.9371850000000013E-2</v>
          </cell>
          <cell r="BE186">
            <v>1.1793214500000003E-2</v>
          </cell>
          <cell r="BQ186">
            <v>8</v>
          </cell>
        </row>
        <row r="187">
          <cell r="A187" t="str">
            <v>Wildfire</v>
          </cell>
          <cell r="H187">
            <v>0.1</v>
          </cell>
          <cell r="AR187">
            <v>6.9371850000000013E-2</v>
          </cell>
          <cell r="BE187">
            <v>1.1793214500000003E-2</v>
          </cell>
          <cell r="BQ187">
            <v>6</v>
          </cell>
        </row>
        <row r="188">
          <cell r="A188" t="str">
            <v>Wildfire</v>
          </cell>
          <cell r="H188">
            <v>0.1</v>
          </cell>
          <cell r="AR188">
            <v>6.0250000000000006E-4</v>
          </cell>
          <cell r="BE188">
            <v>0</v>
          </cell>
          <cell r="BQ188">
            <v>6</v>
          </cell>
        </row>
        <row r="189">
          <cell r="A189" t="str">
            <v>Wildfire</v>
          </cell>
          <cell r="H189">
            <v>0.1</v>
          </cell>
          <cell r="AR189">
            <v>6.0250000000000006E-4</v>
          </cell>
          <cell r="BE189">
            <v>0</v>
          </cell>
          <cell r="BQ189">
            <v>6</v>
          </cell>
        </row>
        <row r="190">
          <cell r="A190" t="str">
            <v>Wildfire</v>
          </cell>
          <cell r="H190">
            <v>0.1</v>
          </cell>
          <cell r="AR190">
            <v>6.0250000000000006E-4</v>
          </cell>
          <cell r="BE190">
            <v>0</v>
          </cell>
          <cell r="BQ190">
            <v>6</v>
          </cell>
        </row>
        <row r="191">
          <cell r="A191" t="str">
            <v>Wildfire</v>
          </cell>
          <cell r="H191">
            <v>0.1</v>
          </cell>
          <cell r="AR191">
            <v>6.0250000000000006E-4</v>
          </cell>
          <cell r="BE191">
            <v>0</v>
          </cell>
          <cell r="BQ191">
            <v>6</v>
          </cell>
        </row>
        <row r="192">
          <cell r="A192" t="str">
            <v>Wildfire</v>
          </cell>
          <cell r="H192">
            <v>0.1</v>
          </cell>
          <cell r="AR192">
            <v>6.0250000000000006E-4</v>
          </cell>
          <cell r="BE192">
            <v>0</v>
          </cell>
          <cell r="BQ192">
            <v>6</v>
          </cell>
        </row>
        <row r="193">
          <cell r="A193" t="str">
            <v>Wildfire</v>
          </cell>
          <cell r="H193">
            <v>0.1</v>
          </cell>
          <cell r="AR193">
            <v>3.3185700000000005E-2</v>
          </cell>
          <cell r="BE193">
            <v>5.6415690000000008E-3</v>
          </cell>
          <cell r="BQ193">
            <v>4</v>
          </cell>
        </row>
        <row r="194">
          <cell r="A194" t="str">
            <v>Wildfire</v>
          </cell>
          <cell r="H194">
            <v>0.1</v>
          </cell>
          <cell r="AR194">
            <v>6.0250000000000006E-4</v>
          </cell>
          <cell r="BE194">
            <v>0</v>
          </cell>
          <cell r="BQ194">
            <v>4</v>
          </cell>
        </row>
        <row r="195">
          <cell r="A195" t="str">
            <v>Wildfire</v>
          </cell>
          <cell r="H195">
            <v>0.1</v>
          </cell>
          <cell r="AR195">
            <v>6.0250000000000006E-4</v>
          </cell>
          <cell r="BE195">
            <v>0</v>
          </cell>
          <cell r="BQ195">
            <v>6</v>
          </cell>
        </row>
        <row r="196">
          <cell r="A196" t="str">
            <v>Wildfire</v>
          </cell>
          <cell r="H196">
            <v>0.1</v>
          </cell>
          <cell r="AR196">
            <v>6.0250000000000006E-4</v>
          </cell>
          <cell r="BE196">
            <v>0</v>
          </cell>
          <cell r="BQ196">
            <v>5</v>
          </cell>
        </row>
        <row r="197">
          <cell r="A197" t="str">
            <v>Wildfire</v>
          </cell>
          <cell r="H197">
            <v>0.1</v>
          </cell>
          <cell r="AR197">
            <v>6.0250000000000006E-4</v>
          </cell>
          <cell r="BE197">
            <v>0</v>
          </cell>
          <cell r="BQ197">
            <v>6</v>
          </cell>
        </row>
        <row r="198">
          <cell r="A198" t="str">
            <v>Wildfire</v>
          </cell>
          <cell r="H198">
            <v>0.1</v>
          </cell>
          <cell r="AR198">
            <v>3.3185700000000005E-2</v>
          </cell>
          <cell r="BE198">
            <v>5.6415690000000008E-3</v>
          </cell>
          <cell r="BQ198">
            <v>4</v>
          </cell>
        </row>
        <row r="199">
          <cell r="A199" t="str">
            <v>Wildfire</v>
          </cell>
          <cell r="H199">
            <v>0.1</v>
          </cell>
          <cell r="AR199">
            <v>6.0250000000000006E-4</v>
          </cell>
          <cell r="BE199">
            <v>0</v>
          </cell>
          <cell r="BQ199">
            <v>4</v>
          </cell>
        </row>
        <row r="200">
          <cell r="A200" t="str">
            <v>Wildfire</v>
          </cell>
          <cell r="H200">
            <v>0.1</v>
          </cell>
          <cell r="AR200">
            <v>6.9371850000000013E-2</v>
          </cell>
          <cell r="BE200">
            <v>1.1793214500000003E-2</v>
          </cell>
          <cell r="BQ200">
            <v>7</v>
          </cell>
        </row>
        <row r="201">
          <cell r="A201" t="str">
            <v>Wildfire</v>
          </cell>
          <cell r="H201">
            <v>0.1</v>
          </cell>
          <cell r="AR201">
            <v>3.3185700000000005E-2</v>
          </cell>
          <cell r="BE201">
            <v>5.6415690000000008E-3</v>
          </cell>
          <cell r="BQ201">
            <v>5</v>
          </cell>
        </row>
        <row r="202">
          <cell r="A202" t="str">
            <v>Wildfire</v>
          </cell>
          <cell r="H202">
            <v>0.1</v>
          </cell>
          <cell r="AR202">
            <v>3.3185700000000005E-2</v>
          </cell>
          <cell r="BE202">
            <v>5.6415690000000008E-3</v>
          </cell>
          <cell r="BQ202">
            <v>6</v>
          </cell>
        </row>
        <row r="203">
          <cell r="A203" t="str">
            <v>Wildfire</v>
          </cell>
          <cell r="H203">
            <v>0.1</v>
          </cell>
          <cell r="AR203">
            <v>6.0250000000000006E-4</v>
          </cell>
          <cell r="BE203">
            <v>0</v>
          </cell>
          <cell r="BQ203">
            <v>6</v>
          </cell>
        </row>
        <row r="204">
          <cell r="A204" t="str">
            <v>Wildfire</v>
          </cell>
          <cell r="H204">
            <v>0.1</v>
          </cell>
          <cell r="AR204">
            <v>6.0250000000000006E-4</v>
          </cell>
          <cell r="BE204">
            <v>0</v>
          </cell>
          <cell r="BQ204">
            <v>5</v>
          </cell>
        </row>
        <row r="205">
          <cell r="A205" t="str">
            <v>Wildfire</v>
          </cell>
          <cell r="H205">
            <v>0.1</v>
          </cell>
          <cell r="AR205">
            <v>6.0250000000000006E-4</v>
          </cell>
          <cell r="BE205">
            <v>0</v>
          </cell>
          <cell r="BQ205">
            <v>5</v>
          </cell>
        </row>
        <row r="206">
          <cell r="A206" t="str">
            <v>Wildfire</v>
          </cell>
          <cell r="H206">
            <v>0.1</v>
          </cell>
          <cell r="AR206">
            <v>3.3185700000000005E-2</v>
          </cell>
          <cell r="BE206">
            <v>5.6415690000000008E-3</v>
          </cell>
          <cell r="BQ206">
            <v>6</v>
          </cell>
        </row>
        <row r="207">
          <cell r="A207" t="str">
            <v>Wildfire</v>
          </cell>
          <cell r="H207">
            <v>0.1</v>
          </cell>
          <cell r="AR207">
            <v>3.3185700000000005E-2</v>
          </cell>
          <cell r="BE207">
            <v>5.6415690000000008E-3</v>
          </cell>
          <cell r="BQ207">
            <v>7</v>
          </cell>
        </row>
        <row r="208">
          <cell r="A208" t="str">
            <v>Wildfire</v>
          </cell>
          <cell r="H208">
            <v>0.1</v>
          </cell>
          <cell r="AR208">
            <v>6.0250000000000006E-4</v>
          </cell>
          <cell r="BE208">
            <v>0</v>
          </cell>
          <cell r="BQ208">
            <v>6</v>
          </cell>
        </row>
        <row r="209">
          <cell r="A209" t="str">
            <v>Wildfire</v>
          </cell>
          <cell r="H209">
            <v>0.1</v>
          </cell>
          <cell r="AR209">
            <v>6.0250000000000006E-4</v>
          </cell>
          <cell r="BE209">
            <v>0</v>
          </cell>
          <cell r="BQ209">
            <v>5</v>
          </cell>
        </row>
        <row r="210">
          <cell r="A210" t="str">
            <v>Wildfire</v>
          </cell>
          <cell r="H210">
            <v>0.1</v>
          </cell>
          <cell r="AR210">
            <v>6.0250000000000006E-4</v>
          </cell>
          <cell r="BE210">
            <v>0</v>
          </cell>
          <cell r="BQ210">
            <v>6</v>
          </cell>
        </row>
        <row r="211">
          <cell r="A211" t="str">
            <v>Wildfire</v>
          </cell>
          <cell r="H211">
            <v>0.1</v>
          </cell>
          <cell r="AR211">
            <v>6.0250000000000006E-4</v>
          </cell>
          <cell r="BE211">
            <v>0</v>
          </cell>
          <cell r="BQ211">
            <v>5</v>
          </cell>
        </row>
        <row r="212">
          <cell r="A212" t="str">
            <v>Wildfire</v>
          </cell>
          <cell r="H212">
            <v>0.1</v>
          </cell>
          <cell r="AR212">
            <v>6.0250000000000006E-4</v>
          </cell>
          <cell r="BE212">
            <v>0</v>
          </cell>
          <cell r="BQ212">
            <v>5</v>
          </cell>
        </row>
        <row r="213">
          <cell r="A213" t="str">
            <v>Wildfire</v>
          </cell>
          <cell r="H213">
            <v>0.1</v>
          </cell>
          <cell r="AR213">
            <v>6.9371850000000013E-2</v>
          </cell>
          <cell r="BE213">
            <v>1.1793214500000003E-2</v>
          </cell>
          <cell r="BQ213">
            <v>8</v>
          </cell>
        </row>
        <row r="214">
          <cell r="A214" t="str">
            <v>Wildfire</v>
          </cell>
          <cell r="H214">
            <v>0.1</v>
          </cell>
          <cell r="AR214">
            <v>6.0250000000000006E-4</v>
          </cell>
          <cell r="BE214">
            <v>0</v>
          </cell>
          <cell r="BQ214">
            <v>7</v>
          </cell>
        </row>
        <row r="215">
          <cell r="A215" t="str">
            <v>Wildfire</v>
          </cell>
          <cell r="H215">
            <v>0.1</v>
          </cell>
          <cell r="AR215">
            <v>6.0250000000000006E-4</v>
          </cell>
          <cell r="BE215">
            <v>0</v>
          </cell>
          <cell r="BQ215">
            <v>9</v>
          </cell>
        </row>
        <row r="216">
          <cell r="A216" t="str">
            <v>Wildfire</v>
          </cell>
          <cell r="H216">
            <v>0.1</v>
          </cell>
          <cell r="AR216">
            <v>6.9371850000000013E-2</v>
          </cell>
          <cell r="BE216">
            <v>1.1793214500000003E-2</v>
          </cell>
          <cell r="BQ216">
            <v>7</v>
          </cell>
        </row>
        <row r="217">
          <cell r="A217" t="str">
            <v>Wildfire</v>
          </cell>
          <cell r="H217">
            <v>0.1</v>
          </cell>
          <cell r="AR217">
            <v>6.0250000000000006E-4</v>
          </cell>
          <cell r="BE217">
            <v>0</v>
          </cell>
          <cell r="BQ217">
            <v>7</v>
          </cell>
        </row>
        <row r="218">
          <cell r="A218" t="str">
            <v>Wildfire</v>
          </cell>
          <cell r="H218">
            <v>0.1</v>
          </cell>
          <cell r="AR218">
            <v>6.9371850000000013E-2</v>
          </cell>
          <cell r="BE218">
            <v>1.1793214500000003E-2</v>
          </cell>
          <cell r="BQ218">
            <v>8</v>
          </cell>
        </row>
        <row r="219">
          <cell r="A219" t="str">
            <v>Wildfire</v>
          </cell>
          <cell r="H219">
            <v>0.1</v>
          </cell>
          <cell r="AR219">
            <v>6.0250000000000006E-4</v>
          </cell>
          <cell r="BE219">
            <v>0</v>
          </cell>
          <cell r="BQ219">
            <v>6</v>
          </cell>
        </row>
        <row r="220">
          <cell r="A220" t="str">
            <v>Wildfire</v>
          </cell>
          <cell r="H220">
            <v>0.1</v>
          </cell>
          <cell r="AR220">
            <v>6.0250000000000006E-4</v>
          </cell>
          <cell r="BE220">
            <v>0</v>
          </cell>
          <cell r="BQ220">
            <v>8</v>
          </cell>
        </row>
        <row r="221">
          <cell r="A221" t="str">
            <v>Wildfire</v>
          </cell>
          <cell r="H221">
            <v>0.1</v>
          </cell>
          <cell r="AR221">
            <v>6.0250000000000006E-4</v>
          </cell>
          <cell r="BE221">
            <v>0</v>
          </cell>
          <cell r="BQ221">
            <v>9</v>
          </cell>
        </row>
        <row r="222">
          <cell r="A222" t="str">
            <v>Wildfire</v>
          </cell>
          <cell r="H222">
            <v>0.1</v>
          </cell>
          <cell r="AR222">
            <v>6.0250000000000006E-4</v>
          </cell>
          <cell r="BE222">
            <v>0</v>
          </cell>
          <cell r="BQ222">
            <v>7</v>
          </cell>
        </row>
        <row r="223">
          <cell r="A223" t="str">
            <v>Wildfire</v>
          </cell>
          <cell r="H223">
            <v>0.1</v>
          </cell>
          <cell r="AR223">
            <v>6.9371850000000013E-2</v>
          </cell>
          <cell r="BE223">
            <v>1.1793214500000003E-2</v>
          </cell>
          <cell r="BQ223">
            <v>6</v>
          </cell>
        </row>
        <row r="224">
          <cell r="A224" t="str">
            <v>Wildfire</v>
          </cell>
          <cell r="H224">
            <v>0.1</v>
          </cell>
          <cell r="AR224">
            <v>3.3185700000000005E-2</v>
          </cell>
          <cell r="BE224">
            <v>5.6415690000000008E-3</v>
          </cell>
          <cell r="BQ224">
            <v>5</v>
          </cell>
        </row>
        <row r="225">
          <cell r="A225" t="str">
            <v>Wildfire</v>
          </cell>
          <cell r="H225">
            <v>0.1</v>
          </cell>
          <cell r="AR225">
            <v>6.0250000000000006E-4</v>
          </cell>
          <cell r="BE225">
            <v>0</v>
          </cell>
          <cell r="BQ225">
            <v>5</v>
          </cell>
        </row>
        <row r="226">
          <cell r="A226" t="str">
            <v>Wildfire</v>
          </cell>
          <cell r="H226">
            <v>0.1</v>
          </cell>
          <cell r="AR226">
            <v>3.3185700000000005E-2</v>
          </cell>
          <cell r="BE226">
            <v>5.6415690000000008E-3</v>
          </cell>
          <cell r="BQ226">
            <v>6</v>
          </cell>
        </row>
        <row r="227">
          <cell r="A227" t="str">
            <v>Wildfire</v>
          </cell>
          <cell r="H227">
            <v>0.1</v>
          </cell>
          <cell r="AR227">
            <v>6.0250000000000006E-4</v>
          </cell>
          <cell r="BE227">
            <v>0</v>
          </cell>
          <cell r="BQ227">
            <v>5</v>
          </cell>
        </row>
        <row r="228">
          <cell r="A228" t="str">
            <v>Wildfire</v>
          </cell>
          <cell r="H228">
            <v>0.1</v>
          </cell>
          <cell r="AR228">
            <v>6.0250000000000006E-4</v>
          </cell>
          <cell r="BE228">
            <v>0</v>
          </cell>
          <cell r="BQ228">
            <v>3</v>
          </cell>
        </row>
        <row r="229">
          <cell r="A229" t="str">
            <v>Wildfire</v>
          </cell>
          <cell r="H229">
            <v>0.1</v>
          </cell>
          <cell r="AR229">
            <v>6.0250000000000006E-4</v>
          </cell>
          <cell r="BE229">
            <v>0</v>
          </cell>
          <cell r="BQ229">
            <v>6</v>
          </cell>
        </row>
        <row r="230">
          <cell r="A230" t="str">
            <v>Wildfire</v>
          </cell>
          <cell r="H230">
            <v>0.1</v>
          </cell>
          <cell r="AR230">
            <v>6.0250000000000006E-4</v>
          </cell>
          <cell r="BE230">
            <v>0</v>
          </cell>
          <cell r="BQ230">
            <v>7</v>
          </cell>
        </row>
        <row r="231">
          <cell r="A231" t="str">
            <v>Wildfire</v>
          </cell>
          <cell r="H231">
            <v>0.1</v>
          </cell>
          <cell r="AR231">
            <v>6.0250000000000006E-4</v>
          </cell>
          <cell r="BE231">
            <v>0</v>
          </cell>
          <cell r="BQ231">
            <v>7</v>
          </cell>
        </row>
        <row r="232">
          <cell r="A232" t="str">
            <v>Wildfire</v>
          </cell>
          <cell r="H232">
            <v>0.1</v>
          </cell>
          <cell r="AR232">
            <v>6.0250000000000006E-4</v>
          </cell>
          <cell r="BE232">
            <v>0</v>
          </cell>
          <cell r="BQ232">
            <v>6</v>
          </cell>
        </row>
        <row r="233">
          <cell r="A233" t="str">
            <v>Wildfire</v>
          </cell>
          <cell r="H233">
            <v>0.1</v>
          </cell>
          <cell r="AR233">
            <v>6.9371850000000013E-2</v>
          </cell>
          <cell r="BE233">
            <v>1.1793214500000003E-2</v>
          </cell>
          <cell r="BQ233">
            <v>6</v>
          </cell>
        </row>
        <row r="234">
          <cell r="A234" t="str">
            <v>Wildfire</v>
          </cell>
          <cell r="H234">
            <v>0.1</v>
          </cell>
          <cell r="AR234">
            <v>6.0250000000000006E-4</v>
          </cell>
          <cell r="BE234">
            <v>0</v>
          </cell>
          <cell r="BQ234">
            <v>5</v>
          </cell>
        </row>
        <row r="235">
          <cell r="A235" t="str">
            <v>Wildfire</v>
          </cell>
          <cell r="H235">
            <v>0.1</v>
          </cell>
          <cell r="AR235">
            <v>3.3185700000000005E-2</v>
          </cell>
          <cell r="BE235">
            <v>5.6415690000000008E-3</v>
          </cell>
          <cell r="BQ235">
            <v>5</v>
          </cell>
        </row>
        <row r="236">
          <cell r="A236" t="str">
            <v>Wildfire</v>
          </cell>
          <cell r="H236">
            <v>0.1</v>
          </cell>
          <cell r="AR236">
            <v>6.0250000000000006E-4</v>
          </cell>
          <cell r="BE236">
            <v>0</v>
          </cell>
          <cell r="BQ236">
            <v>5</v>
          </cell>
        </row>
        <row r="237">
          <cell r="A237" t="str">
            <v>Wildfire</v>
          </cell>
          <cell r="H237">
            <v>0.1</v>
          </cell>
          <cell r="AR237">
            <v>6.9371850000000013E-2</v>
          </cell>
          <cell r="BE237">
            <v>1.1793214500000003E-2</v>
          </cell>
          <cell r="BQ237">
            <v>5</v>
          </cell>
        </row>
        <row r="238">
          <cell r="A238" t="str">
            <v>Wildfire</v>
          </cell>
          <cell r="H238">
            <v>0.1</v>
          </cell>
          <cell r="AR238">
            <v>3.3185700000000005E-2</v>
          </cell>
          <cell r="BE238">
            <v>5.6415690000000008E-3</v>
          </cell>
          <cell r="BQ238">
            <v>4</v>
          </cell>
        </row>
        <row r="239">
          <cell r="A239" t="str">
            <v>Wildfire</v>
          </cell>
          <cell r="H239">
            <v>0.1</v>
          </cell>
          <cell r="AR239">
            <v>6.0250000000000006E-4</v>
          </cell>
          <cell r="BE239">
            <v>0</v>
          </cell>
          <cell r="BQ239">
            <v>5</v>
          </cell>
        </row>
        <row r="240">
          <cell r="A240" t="str">
            <v>Wildfire</v>
          </cell>
          <cell r="H240">
            <v>0.1</v>
          </cell>
          <cell r="AR240">
            <v>6.0250000000000006E-4</v>
          </cell>
          <cell r="BE240">
            <v>0</v>
          </cell>
          <cell r="BQ240">
            <v>4</v>
          </cell>
        </row>
        <row r="241">
          <cell r="A241" t="str">
            <v>Wildfire</v>
          </cell>
          <cell r="H241">
            <v>0.1</v>
          </cell>
          <cell r="AR241">
            <v>3.3185700000000005E-2</v>
          </cell>
          <cell r="BE241">
            <v>5.6415690000000008E-3</v>
          </cell>
          <cell r="BQ241">
            <v>6</v>
          </cell>
        </row>
        <row r="242">
          <cell r="A242" t="str">
            <v>Wildfire</v>
          </cell>
          <cell r="H242">
            <v>0.1</v>
          </cell>
          <cell r="AR242">
            <v>6.9371850000000013E-2</v>
          </cell>
          <cell r="BE242">
            <v>1.1793214500000003E-2</v>
          </cell>
          <cell r="BQ242">
            <v>5</v>
          </cell>
        </row>
        <row r="243">
          <cell r="A243" t="str">
            <v>Wildfire</v>
          </cell>
          <cell r="H243">
            <v>0.1</v>
          </cell>
          <cell r="AR243">
            <v>6.0250000000000006E-4</v>
          </cell>
          <cell r="BE243">
            <v>0</v>
          </cell>
          <cell r="BQ243">
            <v>5</v>
          </cell>
        </row>
        <row r="244">
          <cell r="A244" t="str">
            <v>Wildfire</v>
          </cell>
          <cell r="H244">
            <v>0.1</v>
          </cell>
          <cell r="AR244">
            <v>3.3185700000000005E-2</v>
          </cell>
          <cell r="BE244">
            <v>5.6415690000000008E-3</v>
          </cell>
          <cell r="BQ244">
            <v>6</v>
          </cell>
        </row>
        <row r="245">
          <cell r="A245" t="str">
            <v>Wildfire</v>
          </cell>
          <cell r="H245">
            <v>0.1</v>
          </cell>
          <cell r="AR245">
            <v>6.9371850000000013E-2</v>
          </cell>
          <cell r="BE245">
            <v>1.1793214500000003E-2</v>
          </cell>
          <cell r="BQ245">
            <v>5</v>
          </cell>
        </row>
        <row r="246">
          <cell r="A246" t="str">
            <v>Wildfire</v>
          </cell>
          <cell r="H246">
            <v>0.1</v>
          </cell>
          <cell r="AR246">
            <v>6.9371850000000013E-2</v>
          </cell>
          <cell r="BE246">
            <v>1.1793214500000003E-2</v>
          </cell>
          <cell r="BQ246">
            <v>10</v>
          </cell>
        </row>
        <row r="247">
          <cell r="A247" t="str">
            <v>Wildfire</v>
          </cell>
          <cell r="H247">
            <v>0.1</v>
          </cell>
          <cell r="AR247">
            <v>3.3185700000000005E-2</v>
          </cell>
          <cell r="BE247">
            <v>5.6415690000000008E-3</v>
          </cell>
          <cell r="BQ247">
            <v>6</v>
          </cell>
        </row>
        <row r="248">
          <cell r="A248" t="str">
            <v>Wildfire</v>
          </cell>
          <cell r="H248">
            <v>0.1</v>
          </cell>
          <cell r="AR248">
            <v>6.0250000000000006E-4</v>
          </cell>
          <cell r="BE248">
            <v>0</v>
          </cell>
          <cell r="BQ248">
            <v>7</v>
          </cell>
        </row>
        <row r="249">
          <cell r="A249" t="str">
            <v>Wildfire</v>
          </cell>
          <cell r="H249">
            <v>0.1</v>
          </cell>
          <cell r="AR249">
            <v>6.0250000000000006E-4</v>
          </cell>
          <cell r="BE249">
            <v>0</v>
          </cell>
          <cell r="BQ249">
            <v>6</v>
          </cell>
        </row>
        <row r="250">
          <cell r="A250" t="str">
            <v>Wildfire</v>
          </cell>
          <cell r="H250">
            <v>0.1</v>
          </cell>
          <cell r="AR250">
            <v>6.9371850000000013E-2</v>
          </cell>
          <cell r="BE250">
            <v>1.1793214500000003E-2</v>
          </cell>
          <cell r="BQ250">
            <v>6</v>
          </cell>
        </row>
        <row r="251">
          <cell r="A251" t="str">
            <v>Wildfire</v>
          </cell>
          <cell r="H251">
            <v>0.1</v>
          </cell>
          <cell r="AR251">
            <v>6.0250000000000006E-4</v>
          </cell>
          <cell r="BE251">
            <v>0</v>
          </cell>
          <cell r="BQ251">
            <v>5</v>
          </cell>
        </row>
        <row r="252">
          <cell r="A252" t="str">
            <v>Wildfire</v>
          </cell>
          <cell r="H252">
            <v>0.1</v>
          </cell>
          <cell r="AR252">
            <v>6.0250000000000006E-4</v>
          </cell>
          <cell r="BE252">
            <v>0</v>
          </cell>
          <cell r="BQ252">
            <v>5</v>
          </cell>
        </row>
        <row r="253">
          <cell r="A253" t="str">
            <v>Wildfire</v>
          </cell>
          <cell r="H253">
            <v>0.1</v>
          </cell>
          <cell r="AR253">
            <v>6.0250000000000006E-4</v>
          </cell>
          <cell r="BE253">
            <v>0</v>
          </cell>
          <cell r="BQ253">
            <v>5</v>
          </cell>
        </row>
        <row r="254">
          <cell r="A254" t="str">
            <v>Wildfire</v>
          </cell>
          <cell r="H254">
            <v>0.1</v>
          </cell>
          <cell r="AR254">
            <v>6.0250000000000006E-4</v>
          </cell>
          <cell r="BE254">
            <v>0</v>
          </cell>
          <cell r="BQ254">
            <v>5</v>
          </cell>
        </row>
        <row r="255">
          <cell r="A255" t="str">
            <v>Wildfire</v>
          </cell>
          <cell r="H255">
            <v>0.1</v>
          </cell>
          <cell r="AR255">
            <v>6.0250000000000006E-4</v>
          </cell>
          <cell r="BE255">
            <v>0</v>
          </cell>
          <cell r="BQ255">
            <v>6</v>
          </cell>
        </row>
        <row r="256">
          <cell r="A256" t="str">
            <v>Wildfire</v>
          </cell>
          <cell r="H256">
            <v>0.1</v>
          </cell>
          <cell r="AR256">
            <v>6.0250000000000006E-4</v>
          </cell>
          <cell r="BE256">
            <v>0</v>
          </cell>
          <cell r="BQ256">
            <v>8</v>
          </cell>
        </row>
        <row r="257">
          <cell r="A257" t="str">
            <v>Wildfire</v>
          </cell>
          <cell r="H257">
            <v>0.1</v>
          </cell>
          <cell r="AR257">
            <v>6.0250000000000006E-4</v>
          </cell>
          <cell r="BE257">
            <v>0</v>
          </cell>
          <cell r="BQ257">
            <v>7</v>
          </cell>
        </row>
        <row r="258">
          <cell r="A258" t="str">
            <v>Wildfire</v>
          </cell>
          <cell r="H258">
            <v>0.1</v>
          </cell>
          <cell r="AR258">
            <v>6.0250000000000006E-4</v>
          </cell>
          <cell r="BE258">
            <v>0</v>
          </cell>
          <cell r="BQ258">
            <v>6</v>
          </cell>
        </row>
        <row r="259">
          <cell r="A259" t="str">
            <v>Wildfire</v>
          </cell>
          <cell r="H259">
            <v>0.1</v>
          </cell>
          <cell r="AR259">
            <v>6.0250000000000006E-4</v>
          </cell>
          <cell r="BE259">
            <v>0</v>
          </cell>
          <cell r="BQ259">
            <v>5</v>
          </cell>
        </row>
        <row r="260">
          <cell r="A260" t="str">
            <v>Wildfire</v>
          </cell>
          <cell r="H260">
            <v>0.1</v>
          </cell>
          <cell r="AR260">
            <v>6.0250000000000006E-4</v>
          </cell>
          <cell r="BE260">
            <v>0</v>
          </cell>
          <cell r="BQ260">
            <v>6</v>
          </cell>
        </row>
        <row r="261">
          <cell r="A261" t="str">
            <v>Wildfire</v>
          </cell>
          <cell r="H261">
            <v>0.1</v>
          </cell>
          <cell r="AR261">
            <v>3.3185700000000005E-2</v>
          </cell>
          <cell r="BE261">
            <v>5.6415690000000008E-3</v>
          </cell>
          <cell r="BQ261">
            <v>6</v>
          </cell>
        </row>
        <row r="262">
          <cell r="A262" t="str">
            <v>Wildfire</v>
          </cell>
          <cell r="H262">
            <v>0.1</v>
          </cell>
          <cell r="AR262">
            <v>6.0250000000000006E-4</v>
          </cell>
          <cell r="BE262">
            <v>0</v>
          </cell>
          <cell r="BQ262">
            <v>5</v>
          </cell>
        </row>
        <row r="263">
          <cell r="A263" t="str">
            <v>Wildfire</v>
          </cell>
          <cell r="H263">
            <v>0.1</v>
          </cell>
          <cell r="AR263">
            <v>6.0250000000000006E-4</v>
          </cell>
          <cell r="BE263">
            <v>0</v>
          </cell>
          <cell r="BQ263">
            <v>9</v>
          </cell>
        </row>
        <row r="264">
          <cell r="A264" t="str">
            <v>Wildfire</v>
          </cell>
          <cell r="H264">
            <v>0.1</v>
          </cell>
          <cell r="AR264">
            <v>6.0250000000000006E-4</v>
          </cell>
          <cell r="BE264">
            <v>0</v>
          </cell>
          <cell r="BQ264">
            <v>7</v>
          </cell>
        </row>
        <row r="265">
          <cell r="A265" t="str">
            <v>Wildfire</v>
          </cell>
          <cell r="H265">
            <v>0.1</v>
          </cell>
          <cell r="AR265">
            <v>3.3185700000000005E-2</v>
          </cell>
          <cell r="BE265">
            <v>5.6415690000000008E-3</v>
          </cell>
          <cell r="BQ265">
            <v>5</v>
          </cell>
        </row>
        <row r="266">
          <cell r="A266" t="str">
            <v>Wildfire</v>
          </cell>
          <cell r="H266">
            <v>0.1</v>
          </cell>
          <cell r="AR266">
            <v>6.0250000000000006E-4</v>
          </cell>
          <cell r="BE266">
            <v>0</v>
          </cell>
          <cell r="BQ266">
            <v>5</v>
          </cell>
        </row>
        <row r="267">
          <cell r="A267" t="str">
            <v>Wildfire</v>
          </cell>
          <cell r="H267">
            <v>0.1</v>
          </cell>
          <cell r="AR267">
            <v>6.0250000000000006E-4</v>
          </cell>
          <cell r="BE267">
            <v>0</v>
          </cell>
          <cell r="BQ267">
            <v>6</v>
          </cell>
        </row>
        <row r="268">
          <cell r="A268" t="str">
            <v>Wildfire</v>
          </cell>
          <cell r="H268">
            <v>0.1</v>
          </cell>
          <cell r="AR268">
            <v>6.0250000000000006E-4</v>
          </cell>
          <cell r="BE268">
            <v>0</v>
          </cell>
          <cell r="BQ268">
            <v>6</v>
          </cell>
        </row>
        <row r="269">
          <cell r="A269" t="str">
            <v>Wildfire</v>
          </cell>
          <cell r="H269">
            <v>0.1</v>
          </cell>
          <cell r="AR269">
            <v>6.0250000000000006E-4</v>
          </cell>
          <cell r="BE269">
            <v>0</v>
          </cell>
          <cell r="BQ269">
            <v>4</v>
          </cell>
        </row>
        <row r="270">
          <cell r="A270" t="str">
            <v>Wildfire</v>
          </cell>
          <cell r="H270">
            <v>0.1</v>
          </cell>
          <cell r="AR270">
            <v>6.0250000000000006E-4</v>
          </cell>
          <cell r="BE270">
            <v>0</v>
          </cell>
          <cell r="BQ270">
            <v>4</v>
          </cell>
        </row>
        <row r="271">
          <cell r="A271" t="str">
            <v>Wildfire</v>
          </cell>
          <cell r="H271">
            <v>0.1</v>
          </cell>
          <cell r="AR271">
            <v>6.0250000000000006E-4</v>
          </cell>
          <cell r="BE271">
            <v>0</v>
          </cell>
          <cell r="BQ271">
            <v>4</v>
          </cell>
        </row>
        <row r="272">
          <cell r="A272" t="str">
            <v>Wildfire</v>
          </cell>
          <cell r="H272">
            <v>0.1</v>
          </cell>
          <cell r="AR272">
            <v>3.3185700000000005E-2</v>
          </cell>
          <cell r="BE272">
            <v>5.6415690000000008E-3</v>
          </cell>
          <cell r="BQ272">
            <v>4</v>
          </cell>
        </row>
        <row r="273">
          <cell r="A273" t="str">
            <v>Wildfire</v>
          </cell>
          <cell r="H273">
            <v>0.1</v>
          </cell>
          <cell r="AR273">
            <v>6.0250000000000006E-4</v>
          </cell>
          <cell r="BE273">
            <v>0</v>
          </cell>
          <cell r="BQ273">
            <v>7</v>
          </cell>
        </row>
        <row r="274">
          <cell r="A274" t="str">
            <v>Wildfire</v>
          </cell>
          <cell r="H274">
            <v>0.1</v>
          </cell>
          <cell r="AR274">
            <v>3.3185700000000005E-2</v>
          </cell>
          <cell r="BE274">
            <v>5.6415690000000008E-3</v>
          </cell>
          <cell r="BQ274">
            <v>5</v>
          </cell>
        </row>
        <row r="275">
          <cell r="A275" t="str">
            <v>Wildfire</v>
          </cell>
          <cell r="H275">
            <v>0.1</v>
          </cell>
          <cell r="AR275">
            <v>6.0250000000000006E-4</v>
          </cell>
          <cell r="BE275">
            <v>0</v>
          </cell>
          <cell r="BQ275">
            <v>7</v>
          </cell>
        </row>
        <row r="276">
          <cell r="A276" t="str">
            <v>Wildfire</v>
          </cell>
          <cell r="H276">
            <v>0.1</v>
          </cell>
          <cell r="AR276">
            <v>6.9371850000000013E-2</v>
          </cell>
          <cell r="BE276">
            <v>1.1793214500000003E-2</v>
          </cell>
          <cell r="BQ276">
            <v>7</v>
          </cell>
        </row>
        <row r="277">
          <cell r="A277" t="str">
            <v>Wildfire</v>
          </cell>
          <cell r="H277">
            <v>0.1</v>
          </cell>
          <cell r="AR277">
            <v>6.9371850000000013E-2</v>
          </cell>
          <cell r="BE277">
            <v>1.1793214500000003E-2</v>
          </cell>
          <cell r="BQ277">
            <v>6</v>
          </cell>
        </row>
        <row r="278">
          <cell r="A278" t="str">
            <v>Wildfire</v>
          </cell>
          <cell r="H278">
            <v>0.1</v>
          </cell>
          <cell r="AR278">
            <v>6.0250000000000006E-4</v>
          </cell>
          <cell r="BE278">
            <v>0</v>
          </cell>
          <cell r="BQ278">
            <v>5</v>
          </cell>
        </row>
        <row r="279">
          <cell r="A279" t="str">
            <v>Wildfire</v>
          </cell>
          <cell r="H279">
            <v>0.1</v>
          </cell>
          <cell r="AR279">
            <v>6.0250000000000006E-4</v>
          </cell>
          <cell r="BE279">
            <v>0</v>
          </cell>
          <cell r="BQ279">
            <v>4</v>
          </cell>
        </row>
        <row r="280">
          <cell r="A280" t="str">
            <v>Wildfire</v>
          </cell>
          <cell r="H280">
            <v>0.1</v>
          </cell>
          <cell r="AR280">
            <v>6.0250000000000006E-4</v>
          </cell>
          <cell r="BE280">
            <v>0</v>
          </cell>
          <cell r="BQ280">
            <v>4</v>
          </cell>
        </row>
        <row r="281">
          <cell r="A281" t="str">
            <v>Wildfire</v>
          </cell>
          <cell r="H281">
            <v>0.1</v>
          </cell>
          <cell r="AR281">
            <v>6.0250000000000006E-4</v>
          </cell>
          <cell r="BE281">
            <v>0</v>
          </cell>
          <cell r="BQ281">
            <v>4</v>
          </cell>
        </row>
        <row r="282">
          <cell r="A282" t="str">
            <v>Wildfire</v>
          </cell>
          <cell r="H282">
            <v>0.1</v>
          </cell>
          <cell r="AR282">
            <v>6.0250000000000006E-4</v>
          </cell>
          <cell r="BE282">
            <v>0</v>
          </cell>
          <cell r="BQ282">
            <v>5</v>
          </cell>
        </row>
        <row r="283">
          <cell r="A283" t="str">
            <v>Wildfire</v>
          </cell>
          <cell r="H283">
            <v>0.1</v>
          </cell>
          <cell r="AR283">
            <v>6.0250000000000006E-4</v>
          </cell>
          <cell r="BE283">
            <v>0</v>
          </cell>
          <cell r="BQ283">
            <v>6</v>
          </cell>
        </row>
        <row r="284">
          <cell r="A284" t="str">
            <v>Wildfire</v>
          </cell>
          <cell r="H284">
            <v>0.1</v>
          </cell>
          <cell r="AR284">
            <v>6.0250000000000006E-4</v>
          </cell>
          <cell r="BE284">
            <v>0</v>
          </cell>
          <cell r="BQ284">
            <v>5</v>
          </cell>
        </row>
        <row r="285">
          <cell r="A285" t="str">
            <v>Wildfire</v>
          </cell>
          <cell r="H285">
            <v>0.1</v>
          </cell>
          <cell r="AR285">
            <v>6.0250000000000006E-4</v>
          </cell>
          <cell r="BE285">
            <v>0</v>
          </cell>
          <cell r="BQ285">
            <v>5</v>
          </cell>
        </row>
        <row r="286">
          <cell r="A286" t="str">
            <v>Wildfire</v>
          </cell>
          <cell r="H286">
            <v>0.1</v>
          </cell>
          <cell r="AR286">
            <v>6.9371850000000013E-2</v>
          </cell>
          <cell r="BE286">
            <v>1.1793214500000003E-2</v>
          </cell>
          <cell r="BQ286">
            <v>6</v>
          </cell>
        </row>
        <row r="287">
          <cell r="A287" t="str">
            <v>Wildfire</v>
          </cell>
          <cell r="H287">
            <v>0.1</v>
          </cell>
          <cell r="AR287">
            <v>6.0250000000000006E-4</v>
          </cell>
          <cell r="BE287">
            <v>0</v>
          </cell>
          <cell r="BQ287">
            <v>6</v>
          </cell>
        </row>
        <row r="288">
          <cell r="A288" t="str">
            <v>Wildfire</v>
          </cell>
          <cell r="H288">
            <v>0.2</v>
          </cell>
          <cell r="AR288">
            <v>6.6371400000000011E-2</v>
          </cell>
          <cell r="BE288">
            <v>1.1283138000000002E-2</v>
          </cell>
          <cell r="BQ288">
            <v>5</v>
          </cell>
        </row>
        <row r="289">
          <cell r="A289" t="str">
            <v>Wildfire</v>
          </cell>
          <cell r="H289">
            <v>0.2</v>
          </cell>
          <cell r="AR289">
            <v>1.2050000000000001E-3</v>
          </cell>
          <cell r="BE289">
            <v>0</v>
          </cell>
          <cell r="BQ289">
            <v>6</v>
          </cell>
        </row>
        <row r="290">
          <cell r="A290" t="str">
            <v>Wildfire</v>
          </cell>
          <cell r="H290">
            <v>0.2</v>
          </cell>
          <cell r="AR290">
            <v>1.2050000000000001E-3</v>
          </cell>
          <cell r="BE290">
            <v>0</v>
          </cell>
          <cell r="BQ290">
            <v>6</v>
          </cell>
        </row>
        <row r="291">
          <cell r="A291" t="str">
            <v>Wildfire</v>
          </cell>
          <cell r="H291">
            <v>0.2</v>
          </cell>
          <cell r="AR291">
            <v>0.13874370000000003</v>
          </cell>
          <cell r="BE291">
            <v>2.3586429000000006E-2</v>
          </cell>
          <cell r="BQ291">
            <v>6</v>
          </cell>
        </row>
        <row r="292">
          <cell r="A292" t="str">
            <v>Wildfire</v>
          </cell>
          <cell r="H292">
            <v>0.2</v>
          </cell>
          <cell r="AR292">
            <v>1.2050000000000001E-3</v>
          </cell>
          <cell r="BE292">
            <v>0</v>
          </cell>
          <cell r="BQ292">
            <v>5</v>
          </cell>
        </row>
        <row r="293">
          <cell r="A293" t="str">
            <v>Wildfire</v>
          </cell>
          <cell r="H293">
            <v>0.2</v>
          </cell>
          <cell r="AR293">
            <v>6.6371400000000011E-2</v>
          </cell>
          <cell r="BE293">
            <v>1.1283138000000002E-2</v>
          </cell>
          <cell r="BQ293">
            <v>6</v>
          </cell>
        </row>
        <row r="294">
          <cell r="A294" t="str">
            <v>Wildfire</v>
          </cell>
          <cell r="H294">
            <v>0.2</v>
          </cell>
          <cell r="AR294">
            <v>6.6371400000000011E-2</v>
          </cell>
          <cell r="BE294">
            <v>1.1283138000000002E-2</v>
          </cell>
          <cell r="BQ294">
            <v>6</v>
          </cell>
        </row>
        <row r="295">
          <cell r="A295" t="str">
            <v>Wildfire</v>
          </cell>
          <cell r="H295">
            <v>0.2</v>
          </cell>
          <cell r="AR295">
            <v>0.13874370000000003</v>
          </cell>
          <cell r="BE295">
            <v>2.3586429000000006E-2</v>
          </cell>
          <cell r="BQ295">
            <v>6</v>
          </cell>
        </row>
        <row r="296">
          <cell r="A296" t="str">
            <v>Wildfire</v>
          </cell>
          <cell r="H296">
            <v>0.2</v>
          </cell>
          <cell r="AR296">
            <v>0.13874370000000003</v>
          </cell>
          <cell r="BE296">
            <v>2.3586429000000006E-2</v>
          </cell>
          <cell r="BQ296">
            <v>7</v>
          </cell>
        </row>
        <row r="297">
          <cell r="A297" t="str">
            <v>Wildfire</v>
          </cell>
          <cell r="H297">
            <v>0.2</v>
          </cell>
          <cell r="AR297">
            <v>6.6371400000000011E-2</v>
          </cell>
          <cell r="BE297">
            <v>1.1283138000000002E-2</v>
          </cell>
          <cell r="BQ297">
            <v>5</v>
          </cell>
        </row>
        <row r="298">
          <cell r="A298" t="str">
            <v>Wildfire</v>
          </cell>
          <cell r="H298">
            <v>0.2</v>
          </cell>
          <cell r="AR298">
            <v>6.6371400000000011E-2</v>
          </cell>
          <cell r="BE298">
            <v>1.1283138000000002E-2</v>
          </cell>
          <cell r="BQ298">
            <v>5</v>
          </cell>
        </row>
        <row r="299">
          <cell r="A299" t="str">
            <v>Wildfire</v>
          </cell>
          <cell r="H299">
            <v>0.2</v>
          </cell>
          <cell r="AR299">
            <v>0.13874370000000003</v>
          </cell>
          <cell r="BE299">
            <v>2.3586429000000006E-2</v>
          </cell>
          <cell r="BQ299">
            <v>6</v>
          </cell>
        </row>
        <row r="300">
          <cell r="A300" t="str">
            <v>Wildfire</v>
          </cell>
          <cell r="H300">
            <v>0.2</v>
          </cell>
          <cell r="AR300">
            <v>6.6371400000000011E-2</v>
          </cell>
          <cell r="BE300">
            <v>1.1283138000000002E-2</v>
          </cell>
          <cell r="BQ300">
            <v>5</v>
          </cell>
        </row>
        <row r="301">
          <cell r="A301" t="str">
            <v>Wildfire</v>
          </cell>
          <cell r="H301">
            <v>0.2</v>
          </cell>
          <cell r="AR301">
            <v>1.2050000000000001E-3</v>
          </cell>
          <cell r="BE301">
            <v>0</v>
          </cell>
          <cell r="BQ301">
            <v>3</v>
          </cell>
        </row>
        <row r="302">
          <cell r="A302" t="str">
            <v>Wildfire</v>
          </cell>
          <cell r="H302">
            <v>0.2</v>
          </cell>
          <cell r="AR302">
            <v>1.2050000000000001E-3</v>
          </cell>
          <cell r="BE302">
            <v>0</v>
          </cell>
          <cell r="BQ302">
            <v>3</v>
          </cell>
        </row>
        <row r="303">
          <cell r="A303" t="str">
            <v>Wildfire</v>
          </cell>
          <cell r="H303">
            <v>0.2</v>
          </cell>
          <cell r="AR303">
            <v>1.2050000000000001E-3</v>
          </cell>
          <cell r="BE303">
            <v>0</v>
          </cell>
          <cell r="BQ303">
            <v>5</v>
          </cell>
        </row>
        <row r="304">
          <cell r="A304" t="str">
            <v>Wildfire</v>
          </cell>
          <cell r="H304">
            <v>0.2</v>
          </cell>
          <cell r="AR304">
            <v>6.6371400000000011E-2</v>
          </cell>
          <cell r="BE304">
            <v>1.1283138000000002E-2</v>
          </cell>
          <cell r="BQ304">
            <v>5</v>
          </cell>
        </row>
        <row r="305">
          <cell r="A305" t="str">
            <v>Wildfire</v>
          </cell>
          <cell r="H305">
            <v>0.2</v>
          </cell>
          <cell r="AR305">
            <v>1.2050000000000001E-3</v>
          </cell>
          <cell r="BE305">
            <v>0</v>
          </cell>
          <cell r="BQ305">
            <v>5</v>
          </cell>
        </row>
        <row r="306">
          <cell r="A306" t="str">
            <v>Wildfire</v>
          </cell>
          <cell r="H306">
            <v>0.2</v>
          </cell>
          <cell r="AR306">
            <v>6.6371400000000011E-2</v>
          </cell>
          <cell r="BE306">
            <v>1.1283138000000002E-2</v>
          </cell>
          <cell r="BQ306">
            <v>7</v>
          </cell>
        </row>
        <row r="307">
          <cell r="A307" t="str">
            <v>Wildfire</v>
          </cell>
          <cell r="H307">
            <v>0.2</v>
          </cell>
          <cell r="AR307">
            <v>1.2050000000000001E-3</v>
          </cell>
          <cell r="BE307">
            <v>0</v>
          </cell>
          <cell r="BQ307">
            <v>5</v>
          </cell>
        </row>
        <row r="308">
          <cell r="A308" t="str">
            <v>Wildfire</v>
          </cell>
          <cell r="H308">
            <v>0.2</v>
          </cell>
          <cell r="AR308">
            <v>1.2050000000000001E-3</v>
          </cell>
          <cell r="BE308">
            <v>0</v>
          </cell>
          <cell r="BQ308">
            <v>5</v>
          </cell>
        </row>
        <row r="309">
          <cell r="A309" t="str">
            <v>Wildfire</v>
          </cell>
          <cell r="H309">
            <v>0.3</v>
          </cell>
          <cell r="AR309">
            <v>0.20811555000000001</v>
          </cell>
          <cell r="BE309">
            <v>3.5379643500000009E-2</v>
          </cell>
          <cell r="BQ309">
            <v>6</v>
          </cell>
        </row>
        <row r="310">
          <cell r="A310" t="str">
            <v>Wildfire</v>
          </cell>
          <cell r="H310">
            <v>0.3</v>
          </cell>
          <cell r="AR310">
            <v>1.8075000000000001E-3</v>
          </cell>
          <cell r="BE310">
            <v>0</v>
          </cell>
          <cell r="BQ310">
            <v>5</v>
          </cell>
        </row>
        <row r="311">
          <cell r="A311" t="str">
            <v>Wildfire</v>
          </cell>
          <cell r="H311">
            <v>0.3</v>
          </cell>
          <cell r="AR311">
            <v>9.9557099999999996E-2</v>
          </cell>
          <cell r="BE311">
            <v>1.6924707000000001E-2</v>
          </cell>
          <cell r="BQ311">
            <v>9</v>
          </cell>
        </row>
        <row r="312">
          <cell r="A312" t="str">
            <v>Wildfire</v>
          </cell>
          <cell r="H312">
            <v>0.3</v>
          </cell>
          <cell r="AR312">
            <v>1.8075000000000001E-3</v>
          </cell>
          <cell r="BE312">
            <v>0</v>
          </cell>
          <cell r="BQ312">
            <v>7</v>
          </cell>
        </row>
        <row r="313">
          <cell r="A313" t="str">
            <v>Wildfire</v>
          </cell>
          <cell r="H313">
            <v>0.3</v>
          </cell>
          <cell r="AR313">
            <v>9.9557099999999996E-2</v>
          </cell>
          <cell r="BE313">
            <v>1.6924707000000001E-2</v>
          </cell>
          <cell r="BQ313">
            <v>7</v>
          </cell>
        </row>
        <row r="314">
          <cell r="A314" t="str">
            <v>Wildfire</v>
          </cell>
          <cell r="H314">
            <v>0.3</v>
          </cell>
          <cell r="AR314">
            <v>9.9557099999999996E-2</v>
          </cell>
          <cell r="BE314">
            <v>1.6924707000000001E-2</v>
          </cell>
          <cell r="BQ314">
            <v>7</v>
          </cell>
        </row>
        <row r="315">
          <cell r="A315" t="str">
            <v>Wildfire</v>
          </cell>
          <cell r="H315">
            <v>0.3</v>
          </cell>
          <cell r="AR315">
            <v>1.8075000000000001E-3</v>
          </cell>
          <cell r="BE315">
            <v>0</v>
          </cell>
          <cell r="BQ315">
            <v>6</v>
          </cell>
        </row>
        <row r="316">
          <cell r="A316" t="str">
            <v>Wildfire</v>
          </cell>
          <cell r="H316">
            <v>0.3</v>
          </cell>
          <cell r="AR316">
            <v>1.8075000000000001E-3</v>
          </cell>
          <cell r="BE316">
            <v>0</v>
          </cell>
          <cell r="BQ316">
            <v>7</v>
          </cell>
        </row>
        <row r="317">
          <cell r="A317" t="str">
            <v>Wildfire</v>
          </cell>
          <cell r="H317">
            <v>0.3</v>
          </cell>
          <cell r="AR317">
            <v>1.8075000000000001E-3</v>
          </cell>
          <cell r="BE317">
            <v>0</v>
          </cell>
          <cell r="BQ317">
            <v>7</v>
          </cell>
        </row>
        <row r="318">
          <cell r="A318" t="str">
            <v>Wildfire</v>
          </cell>
          <cell r="H318">
            <v>0.3</v>
          </cell>
          <cell r="AR318">
            <v>1.8075000000000001E-3</v>
          </cell>
          <cell r="BE318">
            <v>0</v>
          </cell>
          <cell r="BQ318">
            <v>4</v>
          </cell>
        </row>
        <row r="319">
          <cell r="A319" t="str">
            <v>Wildfire</v>
          </cell>
          <cell r="H319">
            <v>0.3</v>
          </cell>
          <cell r="AR319">
            <v>9.9557099999999996E-2</v>
          </cell>
          <cell r="BE319">
            <v>1.6924707000000001E-2</v>
          </cell>
          <cell r="BQ319">
            <v>9</v>
          </cell>
        </row>
        <row r="320">
          <cell r="A320" t="str">
            <v>Wildfire</v>
          </cell>
          <cell r="H320">
            <v>0.3</v>
          </cell>
          <cell r="AR320">
            <v>0.20811555000000001</v>
          </cell>
          <cell r="BE320">
            <v>3.5379643500000009E-2</v>
          </cell>
          <cell r="BQ320">
            <v>6</v>
          </cell>
        </row>
        <row r="321">
          <cell r="A321" t="str">
            <v>Wildfire</v>
          </cell>
          <cell r="H321">
            <v>0.3</v>
          </cell>
          <cell r="AR321">
            <v>1.8075000000000001E-3</v>
          </cell>
          <cell r="BE321">
            <v>0</v>
          </cell>
          <cell r="BQ321">
            <v>7</v>
          </cell>
        </row>
        <row r="322">
          <cell r="A322" t="str">
            <v>Wildfire</v>
          </cell>
          <cell r="H322">
            <v>0.3</v>
          </cell>
          <cell r="AR322">
            <v>0.20811555000000001</v>
          </cell>
          <cell r="BE322">
            <v>3.5379643500000009E-2</v>
          </cell>
          <cell r="BQ322">
            <v>12</v>
          </cell>
        </row>
        <row r="323">
          <cell r="A323" t="str">
            <v>Wildfire</v>
          </cell>
          <cell r="H323">
            <v>0.3</v>
          </cell>
          <cell r="AR323">
            <v>1.8075000000000001E-3</v>
          </cell>
          <cell r="BE323">
            <v>0</v>
          </cell>
          <cell r="BQ323">
            <v>5</v>
          </cell>
        </row>
        <row r="324">
          <cell r="A324" t="str">
            <v>Wildfire</v>
          </cell>
          <cell r="H324">
            <v>0.3</v>
          </cell>
          <cell r="AR324">
            <v>1.8075000000000001E-3</v>
          </cell>
          <cell r="BE324">
            <v>0</v>
          </cell>
          <cell r="BQ324">
            <v>7</v>
          </cell>
        </row>
        <row r="325">
          <cell r="A325" t="str">
            <v>Wildfire</v>
          </cell>
          <cell r="H325">
            <v>0.3</v>
          </cell>
          <cell r="AR325">
            <v>1.8075000000000001E-3</v>
          </cell>
          <cell r="BE325">
            <v>0</v>
          </cell>
          <cell r="BQ325">
            <v>7</v>
          </cell>
        </row>
        <row r="326">
          <cell r="A326" t="str">
            <v>Wildfire</v>
          </cell>
          <cell r="H326">
            <v>0.3</v>
          </cell>
          <cell r="AR326">
            <v>1.8075000000000001E-3</v>
          </cell>
          <cell r="BE326">
            <v>0</v>
          </cell>
          <cell r="BQ326">
            <v>7</v>
          </cell>
        </row>
        <row r="327">
          <cell r="A327" t="str">
            <v>Wildfire</v>
          </cell>
          <cell r="H327">
            <v>0.3</v>
          </cell>
          <cell r="AR327">
            <v>0.20811555000000001</v>
          </cell>
          <cell r="BE327">
            <v>3.5379643500000009E-2</v>
          </cell>
          <cell r="BQ327">
            <v>7</v>
          </cell>
        </row>
        <row r="328">
          <cell r="A328" t="str">
            <v>Wildfire</v>
          </cell>
          <cell r="H328">
            <v>0.3</v>
          </cell>
          <cell r="AR328">
            <v>0.20811555000000001</v>
          </cell>
          <cell r="BE328">
            <v>3.5379643500000009E-2</v>
          </cell>
          <cell r="BQ328">
            <v>8</v>
          </cell>
        </row>
        <row r="329">
          <cell r="A329" t="str">
            <v>Wildfire</v>
          </cell>
          <cell r="H329">
            <v>0.3</v>
          </cell>
          <cell r="AR329">
            <v>9.9557099999999996E-2</v>
          </cell>
          <cell r="BE329">
            <v>1.6924707000000001E-2</v>
          </cell>
          <cell r="BQ329">
            <v>3</v>
          </cell>
        </row>
        <row r="330">
          <cell r="A330" t="str">
            <v>Wildfire</v>
          </cell>
          <cell r="H330">
            <v>0.3</v>
          </cell>
          <cell r="AR330">
            <v>1.8075000000000001E-3</v>
          </cell>
          <cell r="BE330">
            <v>0</v>
          </cell>
          <cell r="BQ330">
            <v>7</v>
          </cell>
        </row>
        <row r="331">
          <cell r="A331" t="str">
            <v>Wildfire</v>
          </cell>
          <cell r="H331">
            <v>0.3</v>
          </cell>
          <cell r="AR331">
            <v>1.8075000000000001E-3</v>
          </cell>
          <cell r="BE331">
            <v>0</v>
          </cell>
          <cell r="BQ331">
            <v>5</v>
          </cell>
        </row>
        <row r="332">
          <cell r="A332" t="str">
            <v>Wildfire</v>
          </cell>
          <cell r="H332">
            <v>0.3</v>
          </cell>
          <cell r="AR332">
            <v>1.8075000000000001E-3</v>
          </cell>
          <cell r="BE332">
            <v>0</v>
          </cell>
          <cell r="BQ332">
            <v>6</v>
          </cell>
        </row>
        <row r="333">
          <cell r="A333" t="str">
            <v>Wildfire</v>
          </cell>
          <cell r="H333">
            <v>0.4</v>
          </cell>
          <cell r="AR333">
            <v>0.13274280000000002</v>
          </cell>
          <cell r="BE333">
            <v>2.2566276000000003E-2</v>
          </cell>
          <cell r="BQ333">
            <v>3</v>
          </cell>
        </row>
        <row r="334">
          <cell r="A334" t="str">
            <v>Wildfire</v>
          </cell>
          <cell r="H334">
            <v>0.4</v>
          </cell>
          <cell r="AR334">
            <v>0.27748740000000005</v>
          </cell>
          <cell r="BE334">
            <v>4.7172858000000012E-2</v>
          </cell>
          <cell r="BQ334">
            <v>7</v>
          </cell>
        </row>
        <row r="335">
          <cell r="A335" t="str">
            <v>Wildfire</v>
          </cell>
          <cell r="H335">
            <v>0.5</v>
          </cell>
          <cell r="AR335">
            <v>0.34685925000000006</v>
          </cell>
          <cell r="BE335">
            <v>5.8966072500000008E-2</v>
          </cell>
          <cell r="BQ335">
            <v>7</v>
          </cell>
        </row>
        <row r="336">
          <cell r="A336" t="str">
            <v>Wildfire</v>
          </cell>
          <cell r="H336">
            <v>0.5</v>
          </cell>
          <cell r="AR336">
            <v>0.34685925000000006</v>
          </cell>
          <cell r="BE336">
            <v>5.8966072500000008E-2</v>
          </cell>
          <cell r="BQ336">
            <v>7</v>
          </cell>
        </row>
        <row r="337">
          <cell r="A337" t="str">
            <v>Wildfire</v>
          </cell>
          <cell r="H337">
            <v>0.5</v>
          </cell>
          <cell r="AR337">
            <v>3.0125000000000004E-3</v>
          </cell>
          <cell r="BE337">
            <v>0</v>
          </cell>
          <cell r="BQ337">
            <v>7</v>
          </cell>
        </row>
        <row r="338">
          <cell r="A338" t="str">
            <v>Wildfire</v>
          </cell>
          <cell r="H338">
            <v>0.5</v>
          </cell>
          <cell r="AR338">
            <v>0.34685925000000006</v>
          </cell>
          <cell r="BE338">
            <v>5.8966072500000008E-2</v>
          </cell>
          <cell r="BQ338">
            <v>8</v>
          </cell>
        </row>
        <row r="339">
          <cell r="A339" t="str">
            <v>Wildfire</v>
          </cell>
          <cell r="H339">
            <v>0.5</v>
          </cell>
          <cell r="AR339">
            <v>0.34685925000000006</v>
          </cell>
          <cell r="BE339">
            <v>5.8966072500000008E-2</v>
          </cell>
          <cell r="BQ339">
            <v>6</v>
          </cell>
        </row>
        <row r="340">
          <cell r="A340" t="str">
            <v>Wildfire</v>
          </cell>
          <cell r="H340">
            <v>0.5</v>
          </cell>
          <cell r="AR340">
            <v>0.34685925000000006</v>
          </cell>
          <cell r="BE340">
            <v>5.8966072500000008E-2</v>
          </cell>
          <cell r="BQ340">
            <v>7</v>
          </cell>
        </row>
        <row r="341">
          <cell r="A341" t="str">
            <v>Wildfire</v>
          </cell>
          <cell r="H341">
            <v>0.5</v>
          </cell>
          <cell r="AR341">
            <v>0.34685925000000006</v>
          </cell>
          <cell r="BE341">
            <v>5.8966072500000008E-2</v>
          </cell>
          <cell r="BQ341">
            <v>6</v>
          </cell>
        </row>
        <row r="342">
          <cell r="A342" t="str">
            <v>Wildfire</v>
          </cell>
          <cell r="H342">
            <v>0.5</v>
          </cell>
          <cell r="AR342">
            <v>0.34685925000000006</v>
          </cell>
          <cell r="BE342">
            <v>5.8966072500000008E-2</v>
          </cell>
          <cell r="BQ342">
            <v>5</v>
          </cell>
        </row>
        <row r="343">
          <cell r="A343" t="str">
            <v>Wildfire</v>
          </cell>
          <cell r="H343">
            <v>0.5</v>
          </cell>
          <cell r="AR343">
            <v>3.0125000000000004E-3</v>
          </cell>
          <cell r="BE343">
            <v>0</v>
          </cell>
          <cell r="BQ343">
            <v>4</v>
          </cell>
        </row>
        <row r="344">
          <cell r="A344" t="str">
            <v>Wildfire</v>
          </cell>
          <cell r="H344">
            <v>0.5</v>
          </cell>
          <cell r="AR344">
            <v>3.0125000000000004E-3</v>
          </cell>
          <cell r="BE344">
            <v>0</v>
          </cell>
          <cell r="BQ344">
            <v>6</v>
          </cell>
        </row>
        <row r="345">
          <cell r="A345" t="str">
            <v>Wildfire</v>
          </cell>
          <cell r="H345">
            <v>0.5</v>
          </cell>
          <cell r="AR345">
            <v>0.34685925000000006</v>
          </cell>
          <cell r="BE345">
            <v>5.8966072500000008E-2</v>
          </cell>
          <cell r="BQ345">
            <v>5</v>
          </cell>
        </row>
        <row r="346">
          <cell r="A346" t="str">
            <v>Wildfire</v>
          </cell>
          <cell r="H346">
            <v>0.5</v>
          </cell>
          <cell r="AR346">
            <v>3.0125000000000004E-3</v>
          </cell>
          <cell r="BE346">
            <v>0</v>
          </cell>
          <cell r="BQ346">
            <v>5</v>
          </cell>
        </row>
        <row r="347">
          <cell r="A347" t="str">
            <v>Wildfire</v>
          </cell>
          <cell r="H347">
            <v>0.5</v>
          </cell>
          <cell r="AR347">
            <v>0.34685925000000006</v>
          </cell>
          <cell r="BE347">
            <v>5.8966072500000008E-2</v>
          </cell>
          <cell r="BQ347">
            <v>8</v>
          </cell>
        </row>
        <row r="348">
          <cell r="A348" t="str">
            <v>Wildfire</v>
          </cell>
          <cell r="H348">
            <v>0.5</v>
          </cell>
          <cell r="AR348">
            <v>3.0125000000000004E-3</v>
          </cell>
          <cell r="BE348">
            <v>0</v>
          </cell>
          <cell r="BQ348">
            <v>9</v>
          </cell>
        </row>
        <row r="349">
          <cell r="A349" t="str">
            <v>Wildfire</v>
          </cell>
          <cell r="H349">
            <v>0.5</v>
          </cell>
          <cell r="AR349">
            <v>3.0125000000000004E-3</v>
          </cell>
          <cell r="BE349">
            <v>0</v>
          </cell>
          <cell r="BQ349">
            <v>5</v>
          </cell>
        </row>
        <row r="350">
          <cell r="A350" t="str">
            <v>Wildfire</v>
          </cell>
          <cell r="H350">
            <v>0.5</v>
          </cell>
          <cell r="AR350">
            <v>3.0125000000000004E-3</v>
          </cell>
          <cell r="BE350">
            <v>0</v>
          </cell>
          <cell r="BQ350">
            <v>5</v>
          </cell>
        </row>
        <row r="351">
          <cell r="A351" t="str">
            <v>Wildfire</v>
          </cell>
          <cell r="H351">
            <v>0.5</v>
          </cell>
          <cell r="AR351">
            <v>0.34685925000000006</v>
          </cell>
          <cell r="BE351">
            <v>5.8966072500000008E-2</v>
          </cell>
          <cell r="BQ351">
            <v>6</v>
          </cell>
        </row>
        <row r="352">
          <cell r="A352" t="str">
            <v>Wildfire</v>
          </cell>
          <cell r="H352">
            <v>0.6</v>
          </cell>
          <cell r="AR352">
            <v>3.6150000000000002E-3</v>
          </cell>
          <cell r="BE352">
            <v>0</v>
          </cell>
          <cell r="BQ352">
            <v>5</v>
          </cell>
        </row>
        <row r="353">
          <cell r="A353" t="str">
            <v>Wildfire</v>
          </cell>
          <cell r="H353">
            <v>0.6</v>
          </cell>
          <cell r="AR353">
            <v>0.41623110000000002</v>
          </cell>
          <cell r="BE353">
            <v>7.0759287000000018E-2</v>
          </cell>
          <cell r="BQ353">
            <v>5</v>
          </cell>
        </row>
        <row r="354">
          <cell r="A354" t="str">
            <v>Wildfire</v>
          </cell>
          <cell r="H354">
            <v>0.6</v>
          </cell>
          <cell r="AR354">
            <v>0.19911419999999999</v>
          </cell>
          <cell r="BE354">
            <v>3.3849414000000001E-2</v>
          </cell>
          <cell r="BQ354">
            <v>7</v>
          </cell>
        </row>
        <row r="355">
          <cell r="A355" t="str">
            <v>Wildfire</v>
          </cell>
          <cell r="H355">
            <v>0.7</v>
          </cell>
          <cell r="AR355">
            <v>4.2175000000000008E-3</v>
          </cell>
          <cell r="BE355">
            <v>0</v>
          </cell>
          <cell r="BQ355">
            <v>5</v>
          </cell>
        </row>
        <row r="356">
          <cell r="A356" t="str">
            <v>Wildfire</v>
          </cell>
          <cell r="H356">
            <v>0.7</v>
          </cell>
          <cell r="AR356">
            <v>4.2175000000000008E-3</v>
          </cell>
          <cell r="BE356">
            <v>0</v>
          </cell>
          <cell r="BQ356">
            <v>4</v>
          </cell>
        </row>
        <row r="357">
          <cell r="A357" t="str">
            <v>Wildfire</v>
          </cell>
          <cell r="H357">
            <v>0.7</v>
          </cell>
          <cell r="AR357">
            <v>0.48560295000000003</v>
          </cell>
          <cell r="BE357">
            <v>8.2552501500000014E-2</v>
          </cell>
          <cell r="BQ357">
            <v>7</v>
          </cell>
        </row>
        <row r="358">
          <cell r="A358" t="str">
            <v>Wildfire</v>
          </cell>
          <cell r="H358">
            <v>0.9</v>
          </cell>
          <cell r="AR358">
            <v>5.4225000000000002E-3</v>
          </cell>
          <cell r="BE358">
            <v>0</v>
          </cell>
          <cell r="BQ358">
            <v>5</v>
          </cell>
        </row>
        <row r="359">
          <cell r="A359" t="str">
            <v>Wildfire</v>
          </cell>
          <cell r="H359">
            <v>1</v>
          </cell>
          <cell r="AR359">
            <v>0.69371850000000013</v>
          </cell>
          <cell r="BE359">
            <v>0.11793214500000002</v>
          </cell>
          <cell r="BQ359">
            <v>7</v>
          </cell>
        </row>
        <row r="360">
          <cell r="A360" t="str">
            <v>Wildfire</v>
          </cell>
          <cell r="H360">
            <v>1</v>
          </cell>
          <cell r="AR360">
            <v>6.0250000000000008E-3</v>
          </cell>
          <cell r="BE360">
            <v>0</v>
          </cell>
          <cell r="BQ360">
            <v>7</v>
          </cell>
        </row>
        <row r="361">
          <cell r="A361" t="str">
            <v>Wildfire</v>
          </cell>
          <cell r="H361">
            <v>1</v>
          </cell>
          <cell r="AR361">
            <v>0.69371850000000013</v>
          </cell>
          <cell r="BE361">
            <v>0.11793214500000002</v>
          </cell>
          <cell r="BQ361">
            <v>7</v>
          </cell>
        </row>
        <row r="362">
          <cell r="A362" t="str">
            <v>Wildfire</v>
          </cell>
          <cell r="H362">
            <v>1</v>
          </cell>
          <cell r="AR362">
            <v>6.0250000000000008E-3</v>
          </cell>
          <cell r="BE362">
            <v>0</v>
          </cell>
          <cell r="BQ362">
            <v>6</v>
          </cell>
        </row>
        <row r="363">
          <cell r="A363" t="str">
            <v>Wildfire</v>
          </cell>
          <cell r="H363">
            <v>1</v>
          </cell>
          <cell r="AR363">
            <v>6.0250000000000008E-3</v>
          </cell>
          <cell r="BE363">
            <v>0</v>
          </cell>
          <cell r="BQ363">
            <v>5</v>
          </cell>
        </row>
        <row r="364">
          <cell r="A364" t="str">
            <v>Wildfire</v>
          </cell>
          <cell r="H364">
            <v>1</v>
          </cell>
          <cell r="AR364">
            <v>6.0250000000000008E-3</v>
          </cell>
          <cell r="BE364">
            <v>0</v>
          </cell>
          <cell r="BQ364">
            <v>5</v>
          </cell>
        </row>
        <row r="365">
          <cell r="A365" t="str">
            <v>Wildfire</v>
          </cell>
          <cell r="H365">
            <v>1</v>
          </cell>
          <cell r="AR365">
            <v>6.0250000000000008E-3</v>
          </cell>
          <cell r="BE365">
            <v>0</v>
          </cell>
          <cell r="BQ365">
            <v>7</v>
          </cell>
        </row>
        <row r="366">
          <cell r="A366" t="str">
            <v>Wildfire</v>
          </cell>
          <cell r="H366">
            <v>1</v>
          </cell>
          <cell r="AR366">
            <v>6.0250000000000008E-3</v>
          </cell>
          <cell r="BE366">
            <v>0</v>
          </cell>
          <cell r="BQ366">
            <v>7</v>
          </cell>
        </row>
        <row r="367">
          <cell r="A367" t="str">
            <v>Wildfire</v>
          </cell>
          <cell r="H367">
            <v>1</v>
          </cell>
          <cell r="AR367">
            <v>0.69371850000000013</v>
          </cell>
          <cell r="BE367">
            <v>0.11793214500000002</v>
          </cell>
          <cell r="BQ367">
            <v>5</v>
          </cell>
        </row>
        <row r="368">
          <cell r="A368" t="str">
            <v>Wildfire</v>
          </cell>
          <cell r="H368">
            <v>1</v>
          </cell>
          <cell r="AR368">
            <v>0.69371850000000013</v>
          </cell>
          <cell r="BE368">
            <v>0.11793214500000002</v>
          </cell>
          <cell r="BQ368">
            <v>6</v>
          </cell>
        </row>
        <row r="369">
          <cell r="A369" t="str">
            <v>Wildfire</v>
          </cell>
          <cell r="H369">
            <v>1</v>
          </cell>
          <cell r="AR369">
            <v>6.0250000000000008E-3</v>
          </cell>
          <cell r="BE369">
            <v>0</v>
          </cell>
          <cell r="BQ369">
            <v>4</v>
          </cell>
        </row>
        <row r="370">
          <cell r="A370" t="str">
            <v>Wildfire</v>
          </cell>
          <cell r="H370">
            <v>1</v>
          </cell>
          <cell r="AR370">
            <v>0.69371850000000013</v>
          </cell>
          <cell r="BE370">
            <v>0.11793214500000002</v>
          </cell>
          <cell r="BQ370">
            <v>7</v>
          </cell>
        </row>
        <row r="371">
          <cell r="A371" t="str">
            <v>Wildfire</v>
          </cell>
          <cell r="H371">
            <v>1</v>
          </cell>
          <cell r="AR371">
            <v>0.33185700000000001</v>
          </cell>
          <cell r="BE371">
            <v>5.6415690000000004E-2</v>
          </cell>
          <cell r="BQ371">
            <v>7</v>
          </cell>
        </row>
        <row r="372">
          <cell r="A372" t="str">
            <v>Wildfire</v>
          </cell>
          <cell r="H372">
            <v>1</v>
          </cell>
          <cell r="AR372">
            <v>6.0250000000000008E-3</v>
          </cell>
          <cell r="BE372">
            <v>0</v>
          </cell>
          <cell r="BQ372">
            <v>5</v>
          </cell>
        </row>
        <row r="373">
          <cell r="A373" t="str">
            <v>Wildfire</v>
          </cell>
          <cell r="H373">
            <v>1</v>
          </cell>
          <cell r="AR373">
            <v>0.69371850000000013</v>
          </cell>
          <cell r="BE373">
            <v>0.11793214500000002</v>
          </cell>
          <cell r="BQ373">
            <v>6</v>
          </cell>
        </row>
        <row r="374">
          <cell r="A374" t="str">
            <v>Wildfire</v>
          </cell>
          <cell r="H374">
            <v>1</v>
          </cell>
          <cell r="AR374">
            <v>0.23256500000000002</v>
          </cell>
          <cell r="BE374">
            <v>3.9536050000000003E-2</v>
          </cell>
          <cell r="BQ374">
            <v>9</v>
          </cell>
        </row>
        <row r="375">
          <cell r="A375" t="str">
            <v>Wildfire</v>
          </cell>
          <cell r="H375">
            <v>1</v>
          </cell>
          <cell r="AR375">
            <v>0.69371850000000013</v>
          </cell>
          <cell r="BE375">
            <v>0.11793214500000002</v>
          </cell>
          <cell r="BQ375">
            <v>6</v>
          </cell>
        </row>
        <row r="376">
          <cell r="A376" t="str">
            <v>Wildfire</v>
          </cell>
          <cell r="H376">
            <v>1</v>
          </cell>
          <cell r="AR376">
            <v>0.69371850000000013</v>
          </cell>
          <cell r="BE376">
            <v>0.11793214500000002</v>
          </cell>
          <cell r="BQ376">
            <v>6</v>
          </cell>
        </row>
        <row r="377">
          <cell r="A377" t="str">
            <v>Wildfire</v>
          </cell>
          <cell r="H377">
            <v>1</v>
          </cell>
          <cell r="AR377">
            <v>0.69371850000000013</v>
          </cell>
          <cell r="BE377">
            <v>0.11793214500000002</v>
          </cell>
          <cell r="BQ377">
            <v>7</v>
          </cell>
        </row>
        <row r="378">
          <cell r="A378" t="str">
            <v>Wildfire</v>
          </cell>
          <cell r="H378">
            <v>1</v>
          </cell>
          <cell r="AR378">
            <v>0.69371850000000013</v>
          </cell>
          <cell r="BE378">
            <v>0.11793214500000002</v>
          </cell>
          <cell r="BQ378">
            <v>7</v>
          </cell>
        </row>
        <row r="379">
          <cell r="A379" t="str">
            <v>Wildfire</v>
          </cell>
          <cell r="H379">
            <v>1</v>
          </cell>
          <cell r="AR379">
            <v>0.69371850000000013</v>
          </cell>
          <cell r="BE379">
            <v>0.11793214500000002</v>
          </cell>
          <cell r="BQ379">
            <v>6</v>
          </cell>
        </row>
        <row r="380">
          <cell r="A380" t="str">
            <v>Wildfire</v>
          </cell>
          <cell r="H380">
            <v>1</v>
          </cell>
          <cell r="AR380">
            <v>6.0250000000000008E-3</v>
          </cell>
          <cell r="BE380">
            <v>0</v>
          </cell>
          <cell r="BQ380">
            <v>7</v>
          </cell>
        </row>
        <row r="381">
          <cell r="A381" t="str">
            <v>Wildfire</v>
          </cell>
          <cell r="H381">
            <v>1</v>
          </cell>
          <cell r="AR381">
            <v>6.0250000000000008E-3</v>
          </cell>
          <cell r="BE381">
            <v>0</v>
          </cell>
          <cell r="BQ381">
            <v>6</v>
          </cell>
        </row>
        <row r="382">
          <cell r="A382" t="str">
            <v>Wildfire</v>
          </cell>
          <cell r="H382">
            <v>1</v>
          </cell>
          <cell r="AR382">
            <v>6.0250000000000008E-3</v>
          </cell>
          <cell r="BE382">
            <v>0</v>
          </cell>
          <cell r="BQ382">
            <v>5</v>
          </cell>
        </row>
        <row r="383">
          <cell r="A383" t="str">
            <v>Wildfire</v>
          </cell>
          <cell r="H383">
            <v>1</v>
          </cell>
          <cell r="AR383">
            <v>6.0250000000000008E-3</v>
          </cell>
          <cell r="BE383">
            <v>0</v>
          </cell>
          <cell r="BQ383">
            <v>8</v>
          </cell>
        </row>
        <row r="384">
          <cell r="A384" t="str">
            <v>Wildfire</v>
          </cell>
          <cell r="H384">
            <v>1.4</v>
          </cell>
          <cell r="AR384">
            <v>0.97120590000000007</v>
          </cell>
          <cell r="BE384">
            <v>0.16510500300000003</v>
          </cell>
          <cell r="BQ384">
            <v>7</v>
          </cell>
        </row>
        <row r="385">
          <cell r="A385" t="str">
            <v>Wildfire</v>
          </cell>
          <cell r="H385">
            <v>1.5</v>
          </cell>
          <cell r="AR385">
            <v>9.0375000000000021E-3</v>
          </cell>
          <cell r="BE385">
            <v>0</v>
          </cell>
          <cell r="BQ385">
            <v>5</v>
          </cell>
        </row>
        <row r="386">
          <cell r="A386" t="str">
            <v>Wildfire</v>
          </cell>
          <cell r="H386">
            <v>1.5</v>
          </cell>
          <cell r="AR386">
            <v>9.0375000000000021E-3</v>
          </cell>
          <cell r="BE386">
            <v>0</v>
          </cell>
          <cell r="BQ386">
            <v>5</v>
          </cell>
        </row>
        <row r="387">
          <cell r="A387" t="str">
            <v>Wildfire</v>
          </cell>
          <cell r="H387">
            <v>1.5</v>
          </cell>
          <cell r="AR387">
            <v>0.4977855000000001</v>
          </cell>
          <cell r="BE387">
            <v>8.4623535E-2</v>
          </cell>
          <cell r="BQ387">
            <v>5</v>
          </cell>
        </row>
        <row r="388">
          <cell r="A388" t="str">
            <v>Wildfire</v>
          </cell>
          <cell r="H388">
            <v>1.6</v>
          </cell>
          <cell r="AR388">
            <v>0.53097120000000009</v>
          </cell>
          <cell r="BE388">
            <v>9.0265104000000013E-2</v>
          </cell>
          <cell r="BQ388">
            <v>4</v>
          </cell>
        </row>
        <row r="389">
          <cell r="A389" t="str">
            <v>Wildfire</v>
          </cell>
          <cell r="H389">
            <v>1.8</v>
          </cell>
          <cell r="AR389">
            <v>0.59734260000000006</v>
          </cell>
          <cell r="BE389">
            <v>0.10154824200000001</v>
          </cell>
          <cell r="BQ389">
            <v>6</v>
          </cell>
        </row>
        <row r="390">
          <cell r="A390" t="str">
            <v>Wildfire</v>
          </cell>
          <cell r="H390">
            <v>1.9</v>
          </cell>
          <cell r="AR390">
            <v>1.1447499999999999E-2</v>
          </cell>
          <cell r="BE390">
            <v>0</v>
          </cell>
          <cell r="BQ390">
            <v>5</v>
          </cell>
        </row>
        <row r="391">
          <cell r="A391" t="str">
            <v>Wildfire</v>
          </cell>
          <cell r="H391">
            <v>2</v>
          </cell>
          <cell r="AR391">
            <v>1.2050000000000002E-2</v>
          </cell>
          <cell r="BE391">
            <v>0</v>
          </cell>
          <cell r="BQ391">
            <v>7</v>
          </cell>
        </row>
        <row r="392">
          <cell r="A392" t="str">
            <v>Wildfire</v>
          </cell>
          <cell r="H392">
            <v>2</v>
          </cell>
          <cell r="AR392">
            <v>1.2050000000000002E-2</v>
          </cell>
          <cell r="BE392">
            <v>0</v>
          </cell>
          <cell r="BQ392">
            <v>4</v>
          </cell>
        </row>
        <row r="393">
          <cell r="A393" t="str">
            <v>Wildfire</v>
          </cell>
          <cell r="H393">
            <v>2</v>
          </cell>
          <cell r="AR393">
            <v>1.2050000000000002E-2</v>
          </cell>
          <cell r="BE393">
            <v>0</v>
          </cell>
          <cell r="BQ393">
            <v>4</v>
          </cell>
        </row>
        <row r="394">
          <cell r="A394" t="str">
            <v>Wildfire</v>
          </cell>
          <cell r="H394">
            <v>2</v>
          </cell>
          <cell r="AR394">
            <v>1.3874370000000003</v>
          </cell>
          <cell r="BE394">
            <v>0.23586429000000003</v>
          </cell>
          <cell r="BQ394">
            <v>5</v>
          </cell>
        </row>
        <row r="395">
          <cell r="A395" t="str">
            <v>Wildfire</v>
          </cell>
          <cell r="H395">
            <v>2</v>
          </cell>
          <cell r="AR395">
            <v>1.3874370000000003</v>
          </cell>
          <cell r="BE395">
            <v>0.23586429000000003</v>
          </cell>
          <cell r="BQ395">
            <v>7</v>
          </cell>
        </row>
        <row r="396">
          <cell r="A396" t="str">
            <v>Wildfire</v>
          </cell>
          <cell r="H396">
            <v>2</v>
          </cell>
          <cell r="AR396">
            <v>1.3874370000000003</v>
          </cell>
          <cell r="BE396">
            <v>0.23586429000000003</v>
          </cell>
          <cell r="BQ396">
            <v>7</v>
          </cell>
        </row>
        <row r="397">
          <cell r="A397" t="str">
            <v>Wildfire</v>
          </cell>
          <cell r="H397">
            <v>2</v>
          </cell>
          <cell r="AR397">
            <v>1.2050000000000002E-2</v>
          </cell>
          <cell r="BE397">
            <v>0</v>
          </cell>
          <cell r="BQ397">
            <v>1</v>
          </cell>
        </row>
        <row r="398">
          <cell r="A398" t="str">
            <v>Wildfire</v>
          </cell>
          <cell r="H398">
            <v>2</v>
          </cell>
          <cell r="AR398">
            <v>0.66371400000000003</v>
          </cell>
          <cell r="BE398">
            <v>0.11283138000000001</v>
          </cell>
          <cell r="BQ398">
            <v>6</v>
          </cell>
        </row>
        <row r="399">
          <cell r="A399" t="str">
            <v>Wildfire</v>
          </cell>
          <cell r="H399">
            <v>2</v>
          </cell>
          <cell r="AR399">
            <v>1.2050000000000002E-2</v>
          </cell>
          <cell r="BE399">
            <v>0</v>
          </cell>
          <cell r="BQ399">
            <v>5</v>
          </cell>
        </row>
        <row r="400">
          <cell r="A400" t="str">
            <v>Wildfire</v>
          </cell>
          <cell r="H400">
            <v>2</v>
          </cell>
          <cell r="AR400">
            <v>0.66371400000000003</v>
          </cell>
          <cell r="BE400">
            <v>0.11283138000000001</v>
          </cell>
          <cell r="BQ400">
            <v>6</v>
          </cell>
        </row>
        <row r="401">
          <cell r="A401" t="str">
            <v>Wildfire</v>
          </cell>
          <cell r="H401">
            <v>2</v>
          </cell>
          <cell r="AR401">
            <v>1.2050000000000002E-2</v>
          </cell>
          <cell r="BE401">
            <v>0</v>
          </cell>
          <cell r="BQ401">
            <v>7</v>
          </cell>
        </row>
        <row r="402">
          <cell r="A402" t="str">
            <v>Wildfire</v>
          </cell>
          <cell r="H402">
            <v>2</v>
          </cell>
          <cell r="AR402">
            <v>1.3874370000000003</v>
          </cell>
          <cell r="BE402">
            <v>0.23586429000000003</v>
          </cell>
          <cell r="BQ402">
            <v>7</v>
          </cell>
        </row>
        <row r="403">
          <cell r="A403" t="str">
            <v>Wildfire</v>
          </cell>
          <cell r="H403">
            <v>2</v>
          </cell>
          <cell r="AR403">
            <v>1.2050000000000002E-2</v>
          </cell>
          <cell r="BE403">
            <v>0</v>
          </cell>
          <cell r="BQ403">
            <v>6</v>
          </cell>
        </row>
        <row r="404">
          <cell r="A404" t="str">
            <v>Wildfire</v>
          </cell>
          <cell r="H404">
            <v>2.2000000000000002</v>
          </cell>
          <cell r="AR404">
            <v>1.3255000000000003E-2</v>
          </cell>
          <cell r="BE404">
            <v>0</v>
          </cell>
          <cell r="BQ404">
            <v>6</v>
          </cell>
        </row>
        <row r="405">
          <cell r="A405" t="str">
            <v>Wildfire</v>
          </cell>
          <cell r="H405">
            <v>2.2999999999999998</v>
          </cell>
          <cell r="AR405">
            <v>1.5955525500000001</v>
          </cell>
          <cell r="BE405">
            <v>0.27124393350000003</v>
          </cell>
          <cell r="BQ405">
            <v>6</v>
          </cell>
        </row>
        <row r="406">
          <cell r="A406" t="str">
            <v>Wildfire</v>
          </cell>
          <cell r="H406">
            <v>2.5</v>
          </cell>
          <cell r="AR406">
            <v>0.82964249999999995</v>
          </cell>
          <cell r="BE406">
            <v>0.14103922499999999</v>
          </cell>
          <cell r="BQ406">
            <v>9</v>
          </cell>
        </row>
        <row r="407">
          <cell r="A407" t="str">
            <v>Wildfire</v>
          </cell>
          <cell r="H407">
            <v>3</v>
          </cell>
          <cell r="AR407">
            <v>1.8075000000000004E-2</v>
          </cell>
          <cell r="BE407">
            <v>0</v>
          </cell>
          <cell r="BQ407">
            <v>6</v>
          </cell>
        </row>
        <row r="408">
          <cell r="A408" t="str">
            <v>Wildfire</v>
          </cell>
          <cell r="H408">
            <v>3</v>
          </cell>
          <cell r="AR408">
            <v>2.0811555000000004</v>
          </cell>
          <cell r="BE408">
            <v>0.35379643500000002</v>
          </cell>
          <cell r="BQ408">
            <v>6</v>
          </cell>
        </row>
        <row r="409">
          <cell r="A409" t="str">
            <v>Wildfire</v>
          </cell>
          <cell r="H409">
            <v>3</v>
          </cell>
          <cell r="AR409">
            <v>2.0811555000000004</v>
          </cell>
          <cell r="BE409">
            <v>0.35379643500000002</v>
          </cell>
          <cell r="BQ409">
            <v>7</v>
          </cell>
        </row>
        <row r="410">
          <cell r="A410" t="str">
            <v>Wildfire</v>
          </cell>
          <cell r="H410">
            <v>3</v>
          </cell>
          <cell r="AR410">
            <v>1.8075000000000004E-2</v>
          </cell>
          <cell r="BE410">
            <v>0</v>
          </cell>
          <cell r="BQ410">
            <v>5</v>
          </cell>
        </row>
        <row r="411">
          <cell r="A411" t="str">
            <v>Wildfire</v>
          </cell>
          <cell r="H411">
            <v>3</v>
          </cell>
          <cell r="AR411">
            <v>0.99557100000000021</v>
          </cell>
          <cell r="BE411">
            <v>0.16924707</v>
          </cell>
          <cell r="BQ411">
            <v>7</v>
          </cell>
        </row>
        <row r="412">
          <cell r="A412" t="str">
            <v>Wildfire</v>
          </cell>
          <cell r="H412">
            <v>3</v>
          </cell>
          <cell r="AR412">
            <v>0.54225000000000001</v>
          </cell>
          <cell r="BE412">
            <v>9.2182500000000001E-2</v>
          </cell>
          <cell r="BQ412">
            <v>8</v>
          </cell>
        </row>
        <row r="413">
          <cell r="A413" t="str">
            <v>Wildfire</v>
          </cell>
          <cell r="H413">
            <v>3</v>
          </cell>
          <cell r="AR413">
            <v>1.8075000000000004E-2</v>
          </cell>
          <cell r="BE413">
            <v>0</v>
          </cell>
          <cell r="BQ413">
            <v>7</v>
          </cell>
        </row>
        <row r="414">
          <cell r="A414" t="str">
            <v>Wildfire</v>
          </cell>
          <cell r="H414">
            <v>3</v>
          </cell>
          <cell r="AR414">
            <v>2.0811555000000004</v>
          </cell>
          <cell r="BE414">
            <v>0.35379643500000002</v>
          </cell>
          <cell r="BQ414">
            <v>7</v>
          </cell>
        </row>
        <row r="415">
          <cell r="A415" t="str">
            <v>Wildfire</v>
          </cell>
          <cell r="H415">
            <v>3.5</v>
          </cell>
          <cell r="AR415">
            <v>2.4280147500000004</v>
          </cell>
          <cell r="BE415">
            <v>0.4127625075000001</v>
          </cell>
          <cell r="BQ415">
            <v>6</v>
          </cell>
        </row>
        <row r="416">
          <cell r="A416" t="str">
            <v>Wildfire</v>
          </cell>
          <cell r="H416">
            <v>4</v>
          </cell>
          <cell r="AR416">
            <v>2.4100000000000003E-2</v>
          </cell>
          <cell r="BE416">
            <v>0</v>
          </cell>
          <cell r="BQ416">
            <v>5</v>
          </cell>
        </row>
        <row r="417">
          <cell r="A417" t="str">
            <v>Wildfire</v>
          </cell>
          <cell r="H417">
            <v>4</v>
          </cell>
          <cell r="AR417">
            <v>2.4100000000000003E-2</v>
          </cell>
          <cell r="BE417">
            <v>0</v>
          </cell>
          <cell r="BQ417">
            <v>6</v>
          </cell>
        </row>
        <row r="418">
          <cell r="A418" t="str">
            <v>Wildfire</v>
          </cell>
          <cell r="H418">
            <v>4</v>
          </cell>
          <cell r="AR418">
            <v>1.3274280000000001</v>
          </cell>
          <cell r="BE418">
            <v>0.22566276000000002</v>
          </cell>
          <cell r="BQ418">
            <v>6</v>
          </cell>
        </row>
        <row r="419">
          <cell r="A419" t="str">
            <v>Wildfire</v>
          </cell>
          <cell r="H419">
            <v>4.8</v>
          </cell>
          <cell r="AR419">
            <v>3.3298488000000002</v>
          </cell>
          <cell r="BE419">
            <v>0.56607429600000014</v>
          </cell>
          <cell r="BQ419">
            <v>6</v>
          </cell>
        </row>
        <row r="420">
          <cell r="A420" t="str">
            <v>Wildfire</v>
          </cell>
          <cell r="H420">
            <v>5</v>
          </cell>
          <cell r="AR420">
            <v>3.0124999999999999E-2</v>
          </cell>
          <cell r="BE420">
            <v>0</v>
          </cell>
          <cell r="BQ420">
            <v>6</v>
          </cell>
        </row>
        <row r="421">
          <cell r="A421" t="str">
            <v>Wildfire</v>
          </cell>
          <cell r="H421">
            <v>5</v>
          </cell>
          <cell r="AR421">
            <v>3.4685925000000006</v>
          </cell>
          <cell r="BE421">
            <v>0.58966072500000011</v>
          </cell>
          <cell r="BQ421">
            <v>6</v>
          </cell>
        </row>
        <row r="422">
          <cell r="A422" t="str">
            <v>Wildfire</v>
          </cell>
          <cell r="H422">
            <v>5</v>
          </cell>
          <cell r="AR422">
            <v>3.4685925000000006</v>
          </cell>
          <cell r="BE422">
            <v>0.58966072500000011</v>
          </cell>
          <cell r="BQ422">
            <v>7</v>
          </cell>
        </row>
        <row r="423">
          <cell r="A423" t="str">
            <v>Wildfire</v>
          </cell>
          <cell r="H423">
            <v>5</v>
          </cell>
          <cell r="AR423">
            <v>1.6592849999999999</v>
          </cell>
          <cell r="BE423">
            <v>0.28207844999999998</v>
          </cell>
          <cell r="BQ423">
            <v>9</v>
          </cell>
        </row>
        <row r="424">
          <cell r="A424" t="str">
            <v>Wildfire</v>
          </cell>
          <cell r="H424">
            <v>5</v>
          </cell>
          <cell r="AR424">
            <v>3.4685925000000006</v>
          </cell>
          <cell r="BE424">
            <v>0.58966072500000011</v>
          </cell>
          <cell r="BQ424">
            <v>7</v>
          </cell>
        </row>
        <row r="425">
          <cell r="A425" t="str">
            <v>Wildfire</v>
          </cell>
          <cell r="H425">
            <v>5</v>
          </cell>
          <cell r="AR425">
            <v>1.6592849999999999</v>
          </cell>
          <cell r="BE425">
            <v>0.28207844999999998</v>
          </cell>
          <cell r="BQ425">
            <v>7</v>
          </cell>
        </row>
        <row r="426">
          <cell r="A426" t="str">
            <v>Wildfire</v>
          </cell>
          <cell r="H426">
            <v>5</v>
          </cell>
          <cell r="AR426">
            <v>1.6592849999999999</v>
          </cell>
          <cell r="BE426">
            <v>0.28207844999999998</v>
          </cell>
          <cell r="BQ426">
            <v>7</v>
          </cell>
        </row>
        <row r="427">
          <cell r="A427" t="str">
            <v>Wildfire</v>
          </cell>
          <cell r="H427">
            <v>5</v>
          </cell>
          <cell r="AR427">
            <v>3.0124999999999999E-2</v>
          </cell>
          <cell r="BE427">
            <v>0</v>
          </cell>
          <cell r="BQ427">
            <v>5</v>
          </cell>
        </row>
        <row r="428">
          <cell r="A428" t="str">
            <v>Wildfire</v>
          </cell>
          <cell r="H428">
            <v>5</v>
          </cell>
          <cell r="AR428">
            <v>1.6592849999999999</v>
          </cell>
          <cell r="BE428">
            <v>0.28207844999999998</v>
          </cell>
          <cell r="BQ428">
            <v>7</v>
          </cell>
        </row>
        <row r="429">
          <cell r="A429" t="str">
            <v>Wildfire</v>
          </cell>
          <cell r="H429">
            <v>5.0999999999999996</v>
          </cell>
          <cell r="AR429">
            <v>3.0727500000000001E-2</v>
          </cell>
          <cell r="BE429">
            <v>0</v>
          </cell>
          <cell r="BQ429">
            <v>5</v>
          </cell>
        </row>
        <row r="430">
          <cell r="A430" t="str">
            <v>Wildfire</v>
          </cell>
          <cell r="H430">
            <v>5.4</v>
          </cell>
          <cell r="AR430">
            <v>3.7460799000000007</v>
          </cell>
          <cell r="BE430">
            <v>0.63683358300000015</v>
          </cell>
          <cell r="BQ430">
            <v>7</v>
          </cell>
        </row>
        <row r="431">
          <cell r="A431" t="str">
            <v>Wildfire</v>
          </cell>
          <cell r="H431">
            <v>6.5</v>
          </cell>
          <cell r="AR431">
            <v>4.5091702500000004</v>
          </cell>
          <cell r="BE431">
            <v>0.76655894250000012</v>
          </cell>
          <cell r="BQ431">
            <v>8</v>
          </cell>
        </row>
        <row r="432">
          <cell r="A432" t="str">
            <v>Wildfire</v>
          </cell>
          <cell r="H432">
            <v>6.6</v>
          </cell>
          <cell r="AR432">
            <v>4.5785421000000008</v>
          </cell>
          <cell r="BE432">
            <v>0.77835215700000016</v>
          </cell>
          <cell r="BQ432">
            <v>7</v>
          </cell>
        </row>
        <row r="433">
          <cell r="A433" t="str">
            <v>Wildfire</v>
          </cell>
          <cell r="H433">
            <v>7</v>
          </cell>
          <cell r="AR433">
            <v>4.8560295000000009</v>
          </cell>
          <cell r="BE433">
            <v>0.8255250150000002</v>
          </cell>
          <cell r="BQ433">
            <v>7</v>
          </cell>
        </row>
        <row r="434">
          <cell r="A434" t="str">
            <v>Wildfire</v>
          </cell>
          <cell r="H434">
            <v>7</v>
          </cell>
          <cell r="AR434">
            <v>1.627955</v>
          </cell>
          <cell r="BE434">
            <v>0.27675235000000004</v>
          </cell>
          <cell r="BQ434">
            <v>7</v>
          </cell>
        </row>
        <row r="435">
          <cell r="A435" t="str">
            <v>Wildfire</v>
          </cell>
          <cell r="H435">
            <v>7</v>
          </cell>
          <cell r="AR435">
            <v>4.8560295000000009</v>
          </cell>
          <cell r="BE435">
            <v>0.8255250150000002</v>
          </cell>
          <cell r="BQ435">
            <v>6</v>
          </cell>
        </row>
        <row r="436">
          <cell r="A436" t="str">
            <v>Wildfire</v>
          </cell>
          <cell r="H436">
            <v>7</v>
          </cell>
          <cell r="AR436">
            <v>4.8560295000000009</v>
          </cell>
          <cell r="BE436">
            <v>0.8255250150000002</v>
          </cell>
          <cell r="BQ436">
            <v>6</v>
          </cell>
        </row>
        <row r="437">
          <cell r="A437" t="str">
            <v>Wildfire</v>
          </cell>
          <cell r="H437">
            <v>7</v>
          </cell>
          <cell r="AR437">
            <v>4.8560295000000009</v>
          </cell>
          <cell r="BE437">
            <v>0.8255250150000002</v>
          </cell>
          <cell r="BQ437">
            <v>6</v>
          </cell>
        </row>
        <row r="438">
          <cell r="A438" t="str">
            <v>Wildfire</v>
          </cell>
          <cell r="H438">
            <v>7.5</v>
          </cell>
          <cell r="AR438">
            <v>5.2028887500000005</v>
          </cell>
          <cell r="BE438">
            <v>0.88449108750000016</v>
          </cell>
          <cell r="BQ438">
            <v>7</v>
          </cell>
        </row>
        <row r="439">
          <cell r="A439" t="str">
            <v>Wildfire</v>
          </cell>
          <cell r="H439">
            <v>7.6</v>
          </cell>
          <cell r="AR439">
            <v>4.5789999999999997E-2</v>
          </cell>
          <cell r="BE439">
            <v>0</v>
          </cell>
          <cell r="BQ439">
            <v>5</v>
          </cell>
        </row>
        <row r="440">
          <cell r="A440" t="str">
            <v>Wildfire</v>
          </cell>
          <cell r="H440">
            <v>8</v>
          </cell>
          <cell r="AR440">
            <v>5.549748000000001</v>
          </cell>
          <cell r="BE440">
            <v>0.94345716000000013</v>
          </cell>
          <cell r="BQ440">
            <v>7</v>
          </cell>
        </row>
        <row r="441">
          <cell r="A441" t="str">
            <v>Wildfire</v>
          </cell>
          <cell r="H441">
            <v>8</v>
          </cell>
          <cell r="AR441">
            <v>4.8200000000000007E-2</v>
          </cell>
          <cell r="BE441">
            <v>0</v>
          </cell>
          <cell r="BQ441">
            <v>7</v>
          </cell>
        </row>
        <row r="442">
          <cell r="A442" t="str">
            <v>Wildfire</v>
          </cell>
          <cell r="H442">
            <v>8.1999999999999993</v>
          </cell>
          <cell r="AR442">
            <v>5.6884916999999993</v>
          </cell>
          <cell r="BE442">
            <v>0.96704358899999998</v>
          </cell>
          <cell r="BQ442">
            <v>6</v>
          </cell>
        </row>
        <row r="443">
          <cell r="A443" t="str">
            <v>Wildfire</v>
          </cell>
          <cell r="H443">
            <v>8.6999999999999993</v>
          </cell>
          <cell r="AR443">
            <v>2.8871559000000002</v>
          </cell>
          <cell r="BE443">
            <v>0.49081650300000002</v>
          </cell>
          <cell r="BQ443">
            <v>8</v>
          </cell>
        </row>
        <row r="444">
          <cell r="A444" t="str">
            <v>Wildfire</v>
          </cell>
          <cell r="H444">
            <v>9</v>
          </cell>
          <cell r="AR444">
            <v>6.2434665000000003</v>
          </cell>
          <cell r="BE444">
            <v>1.0613893050000001</v>
          </cell>
          <cell r="BQ444">
            <v>7</v>
          </cell>
        </row>
        <row r="445">
          <cell r="A445" t="str">
            <v>Wildfire</v>
          </cell>
          <cell r="H445">
            <v>10</v>
          </cell>
          <cell r="AR445">
            <v>6.9371850000000013</v>
          </cell>
          <cell r="BE445">
            <v>1.1793214500000002</v>
          </cell>
          <cell r="BQ445">
            <v>7</v>
          </cell>
        </row>
        <row r="446">
          <cell r="A446" t="str">
            <v>Wildfire</v>
          </cell>
          <cell r="H446">
            <v>10</v>
          </cell>
          <cell r="AR446">
            <v>6.9371850000000013</v>
          </cell>
          <cell r="BE446">
            <v>1.1793214500000002</v>
          </cell>
          <cell r="BQ446">
            <v>6</v>
          </cell>
        </row>
        <row r="447">
          <cell r="A447" t="str">
            <v>Wildfire</v>
          </cell>
          <cell r="H447">
            <v>10</v>
          </cell>
          <cell r="AR447">
            <v>6.9371850000000013</v>
          </cell>
          <cell r="BE447">
            <v>1.1793214500000002</v>
          </cell>
          <cell r="BQ447">
            <v>7</v>
          </cell>
        </row>
        <row r="448">
          <cell r="A448" t="str">
            <v>Wildfire</v>
          </cell>
          <cell r="H448">
            <v>10</v>
          </cell>
          <cell r="AR448">
            <v>6.9371850000000013</v>
          </cell>
          <cell r="BE448">
            <v>1.1793214500000002</v>
          </cell>
          <cell r="BQ448">
            <v>7</v>
          </cell>
        </row>
        <row r="449">
          <cell r="A449" t="str">
            <v>Wildfire</v>
          </cell>
          <cell r="H449">
            <v>10.5</v>
          </cell>
          <cell r="AR449">
            <v>7.2840442500000009</v>
          </cell>
          <cell r="BE449">
            <v>1.2382875225000003</v>
          </cell>
          <cell r="BQ449">
            <v>6</v>
          </cell>
        </row>
        <row r="450">
          <cell r="A450" t="str">
            <v>Wildfire</v>
          </cell>
          <cell r="H450">
            <v>10.6</v>
          </cell>
          <cell r="AR450">
            <v>6.3865000000000005E-2</v>
          </cell>
          <cell r="BE450">
            <v>0</v>
          </cell>
          <cell r="BQ450">
            <v>5</v>
          </cell>
        </row>
        <row r="451">
          <cell r="A451" t="str">
            <v>Wildfire</v>
          </cell>
          <cell r="H451">
            <v>11</v>
          </cell>
          <cell r="AR451">
            <v>7.6309035000000005</v>
          </cell>
          <cell r="BE451">
            <v>1.2972535950000004</v>
          </cell>
          <cell r="BQ451">
            <v>7</v>
          </cell>
        </row>
        <row r="452">
          <cell r="A452" t="str">
            <v>Wildfire</v>
          </cell>
          <cell r="H452">
            <v>11.2</v>
          </cell>
          <cell r="AR452">
            <v>6.7480000000000012E-2</v>
          </cell>
          <cell r="BE452">
            <v>0</v>
          </cell>
          <cell r="BQ452">
            <v>5</v>
          </cell>
        </row>
        <row r="453">
          <cell r="A453" t="str">
            <v>Wildfire</v>
          </cell>
          <cell r="H453">
            <v>12.9</v>
          </cell>
          <cell r="AR453">
            <v>8.9489686500000012</v>
          </cell>
          <cell r="BE453">
            <v>1.5213246705000003</v>
          </cell>
          <cell r="BQ453">
            <v>8</v>
          </cell>
        </row>
        <row r="454">
          <cell r="A454" t="str">
            <v>Wildfire</v>
          </cell>
          <cell r="H454">
            <v>15.1</v>
          </cell>
          <cell r="AR454">
            <v>9.0977500000000003E-2</v>
          </cell>
          <cell r="BE454">
            <v>0</v>
          </cell>
          <cell r="BQ454">
            <v>5</v>
          </cell>
        </row>
        <row r="455">
          <cell r="A455" t="str">
            <v>Wildfire</v>
          </cell>
          <cell r="H455">
            <v>15.4</v>
          </cell>
          <cell r="AR455">
            <v>10.683264900000001</v>
          </cell>
          <cell r="BE455">
            <v>1.8161550330000003</v>
          </cell>
          <cell r="BQ455">
            <v>8</v>
          </cell>
        </row>
        <row r="456">
          <cell r="A456" t="str">
            <v>Wildfire</v>
          </cell>
          <cell r="H456">
            <v>15.5</v>
          </cell>
          <cell r="AR456">
            <v>9.3387499999999998E-2</v>
          </cell>
          <cell r="BE456">
            <v>0</v>
          </cell>
          <cell r="BQ456">
            <v>6</v>
          </cell>
        </row>
        <row r="457">
          <cell r="A457" t="str">
            <v>Wildfire</v>
          </cell>
          <cell r="H457">
            <v>17</v>
          </cell>
          <cell r="AR457">
            <v>11.793214500000001</v>
          </cell>
          <cell r="BE457">
            <v>2.0048464650000004</v>
          </cell>
          <cell r="BQ457">
            <v>7</v>
          </cell>
        </row>
        <row r="458">
          <cell r="A458" t="str">
            <v>Wildfire</v>
          </cell>
          <cell r="H458">
            <v>17.2</v>
          </cell>
          <cell r="AR458">
            <v>11.9319582</v>
          </cell>
          <cell r="BE458">
            <v>2.0284328940000003</v>
          </cell>
          <cell r="BQ458">
            <v>6</v>
          </cell>
        </row>
        <row r="459">
          <cell r="A459" t="str">
            <v>Wildfire</v>
          </cell>
          <cell r="H459">
            <v>20.9</v>
          </cell>
          <cell r="AR459">
            <v>14.49871665</v>
          </cell>
          <cell r="BE459">
            <v>2.4647818305000002</v>
          </cell>
          <cell r="BQ459">
            <v>7</v>
          </cell>
        </row>
        <row r="460">
          <cell r="A460" t="str">
            <v>Wildfire</v>
          </cell>
          <cell r="H460">
            <v>22</v>
          </cell>
          <cell r="AR460">
            <v>15.261807000000001</v>
          </cell>
          <cell r="BE460">
            <v>2.5945071900000007</v>
          </cell>
          <cell r="BQ460">
            <v>5</v>
          </cell>
        </row>
        <row r="461">
          <cell r="A461" t="str">
            <v>Wildfire</v>
          </cell>
          <cell r="H461">
            <v>22</v>
          </cell>
          <cell r="AR461">
            <v>0.13255</v>
          </cell>
          <cell r="BE461">
            <v>0</v>
          </cell>
          <cell r="BQ461">
            <v>9</v>
          </cell>
        </row>
        <row r="462">
          <cell r="A462" t="str">
            <v>Wildfire</v>
          </cell>
          <cell r="H462">
            <v>22</v>
          </cell>
          <cell r="AR462">
            <v>0.13255</v>
          </cell>
          <cell r="BE462">
            <v>0</v>
          </cell>
          <cell r="BQ462">
            <v>5</v>
          </cell>
        </row>
        <row r="463">
          <cell r="A463" t="str">
            <v>Wildfire</v>
          </cell>
          <cell r="H463">
            <v>22</v>
          </cell>
          <cell r="AR463">
            <v>0.13255</v>
          </cell>
          <cell r="BE463">
            <v>0</v>
          </cell>
          <cell r="BQ463">
            <v>6</v>
          </cell>
        </row>
        <row r="464">
          <cell r="A464" t="str">
            <v>Wildfire</v>
          </cell>
          <cell r="H464">
            <v>22.5</v>
          </cell>
          <cell r="AR464">
            <v>15.608666250000002</v>
          </cell>
          <cell r="BE464">
            <v>2.6534732625000008</v>
          </cell>
          <cell r="BQ464">
            <v>7</v>
          </cell>
        </row>
        <row r="465">
          <cell r="A465" t="str">
            <v>Wildfire</v>
          </cell>
          <cell r="H465">
            <v>22.5</v>
          </cell>
          <cell r="AR465">
            <v>0.1355625</v>
          </cell>
          <cell r="BE465">
            <v>0</v>
          </cell>
          <cell r="BQ465">
            <v>4</v>
          </cell>
        </row>
        <row r="466">
          <cell r="A466" t="str">
            <v>Wildfire</v>
          </cell>
          <cell r="H466">
            <v>25</v>
          </cell>
          <cell r="AR466">
            <v>17.342962500000002</v>
          </cell>
          <cell r="BE466">
            <v>2.9483036250000003</v>
          </cell>
          <cell r="BQ466">
            <v>7</v>
          </cell>
        </row>
        <row r="467">
          <cell r="A467" t="str">
            <v>Wildfire</v>
          </cell>
          <cell r="H467">
            <v>25</v>
          </cell>
          <cell r="AR467">
            <v>8.296425000000001</v>
          </cell>
          <cell r="BE467">
            <v>1.4103922500000001</v>
          </cell>
          <cell r="BQ467">
            <v>7</v>
          </cell>
        </row>
        <row r="468">
          <cell r="A468" t="str">
            <v>Wildfire</v>
          </cell>
          <cell r="H468">
            <v>27.8</v>
          </cell>
          <cell r="AR468">
            <v>0.167495</v>
          </cell>
          <cell r="BE468">
            <v>0</v>
          </cell>
          <cell r="BQ468">
            <v>6</v>
          </cell>
        </row>
        <row r="469">
          <cell r="A469" t="str">
            <v>Wildfire</v>
          </cell>
          <cell r="H469">
            <v>28.4</v>
          </cell>
          <cell r="AR469">
            <v>0.17111000000000001</v>
          </cell>
          <cell r="BE469">
            <v>0</v>
          </cell>
          <cell r="BQ469">
            <v>5</v>
          </cell>
        </row>
        <row r="470">
          <cell r="A470" t="str">
            <v>Wildfire</v>
          </cell>
          <cell r="H470">
            <v>28.5</v>
          </cell>
          <cell r="AR470">
            <v>0.17171250000000002</v>
          </cell>
          <cell r="BE470">
            <v>0</v>
          </cell>
          <cell r="BQ470">
            <v>7</v>
          </cell>
        </row>
        <row r="471">
          <cell r="A471" t="str">
            <v>Wildfire</v>
          </cell>
          <cell r="H471">
            <v>34.9</v>
          </cell>
          <cell r="AR471">
            <v>8.1165185000000015</v>
          </cell>
          <cell r="BE471">
            <v>1.3798081450000002</v>
          </cell>
          <cell r="BQ471">
            <v>8</v>
          </cell>
        </row>
        <row r="472">
          <cell r="A472" t="str">
            <v>Wildfire</v>
          </cell>
          <cell r="H472">
            <v>37</v>
          </cell>
          <cell r="AR472">
            <v>25.667584500000004</v>
          </cell>
          <cell r="BE472">
            <v>4.3634893650000013</v>
          </cell>
          <cell r="BQ472">
            <v>7</v>
          </cell>
        </row>
        <row r="473">
          <cell r="A473" t="str">
            <v>Wildfire</v>
          </cell>
          <cell r="H473">
            <v>37</v>
          </cell>
          <cell r="AR473">
            <v>25.667584500000004</v>
          </cell>
          <cell r="BE473">
            <v>4.3634893650000013</v>
          </cell>
          <cell r="BQ473">
            <v>7</v>
          </cell>
        </row>
        <row r="474">
          <cell r="A474" t="str">
            <v>Wildfire</v>
          </cell>
          <cell r="H474">
            <v>39.799999999999997</v>
          </cell>
          <cell r="AR474">
            <v>27.609996300000002</v>
          </cell>
          <cell r="BE474">
            <v>4.693699371000001</v>
          </cell>
          <cell r="BQ474">
            <v>6</v>
          </cell>
        </row>
        <row r="475">
          <cell r="A475" t="str">
            <v>Wildfire</v>
          </cell>
          <cell r="H475">
            <v>40.200000000000003</v>
          </cell>
          <cell r="AR475">
            <v>27.887483700000004</v>
          </cell>
          <cell r="BE475">
            <v>4.7408722290000007</v>
          </cell>
          <cell r="BQ475">
            <v>8</v>
          </cell>
        </row>
        <row r="476">
          <cell r="A476" t="str">
            <v>Wildfire</v>
          </cell>
          <cell r="H476">
            <v>42</v>
          </cell>
          <cell r="AR476">
            <v>29.136177000000004</v>
          </cell>
          <cell r="BE476">
            <v>4.9531500900000012</v>
          </cell>
          <cell r="BQ476">
            <v>7</v>
          </cell>
        </row>
        <row r="477">
          <cell r="A477" t="str">
            <v>Wildfire</v>
          </cell>
          <cell r="H477">
            <v>42.6</v>
          </cell>
          <cell r="AR477">
            <v>0.25666500000000003</v>
          </cell>
          <cell r="BE477">
            <v>0</v>
          </cell>
          <cell r="BQ477">
            <v>8</v>
          </cell>
        </row>
        <row r="478">
          <cell r="A478" t="str">
            <v>Wildfire</v>
          </cell>
          <cell r="H478">
            <v>44</v>
          </cell>
          <cell r="AR478">
            <v>30.523614000000002</v>
          </cell>
          <cell r="BE478">
            <v>5.1890143800000015</v>
          </cell>
          <cell r="BQ478">
            <v>7</v>
          </cell>
        </row>
        <row r="479">
          <cell r="A479" t="str">
            <v>Wildfire</v>
          </cell>
          <cell r="H479">
            <v>48</v>
          </cell>
          <cell r="AR479">
            <v>0.28920000000000007</v>
          </cell>
          <cell r="BE479">
            <v>0</v>
          </cell>
          <cell r="BQ479">
            <v>9</v>
          </cell>
        </row>
        <row r="480">
          <cell r="A480" t="str">
            <v>Wildfire</v>
          </cell>
          <cell r="H480">
            <v>48</v>
          </cell>
          <cell r="AR480">
            <v>33.298488000000006</v>
          </cell>
          <cell r="BE480">
            <v>5.6607429600000003</v>
          </cell>
          <cell r="BQ480">
            <v>7</v>
          </cell>
        </row>
        <row r="481">
          <cell r="A481" t="str">
            <v>Wildfire</v>
          </cell>
          <cell r="H481">
            <v>49</v>
          </cell>
          <cell r="AR481">
            <v>33.992206500000002</v>
          </cell>
          <cell r="BE481">
            <v>5.7786751050000005</v>
          </cell>
          <cell r="BQ481">
            <v>7</v>
          </cell>
        </row>
        <row r="482">
          <cell r="A482" t="str">
            <v>Wildfire</v>
          </cell>
          <cell r="H482">
            <v>52.4</v>
          </cell>
          <cell r="AR482">
            <v>36.350849400000008</v>
          </cell>
          <cell r="BE482">
            <v>6.1796443980000006</v>
          </cell>
          <cell r="BQ482">
            <v>8</v>
          </cell>
        </row>
        <row r="483">
          <cell r="A483" t="str">
            <v>Wildfire</v>
          </cell>
          <cell r="H483">
            <v>56</v>
          </cell>
          <cell r="AR483">
            <v>0.33740000000000003</v>
          </cell>
          <cell r="BE483">
            <v>0</v>
          </cell>
          <cell r="BQ483">
            <v>7</v>
          </cell>
        </row>
        <row r="484">
          <cell r="A484" t="str">
            <v>Wildfire</v>
          </cell>
          <cell r="H484">
            <v>59</v>
          </cell>
          <cell r="AR484">
            <v>40.929391500000008</v>
          </cell>
          <cell r="BE484">
            <v>6.957996555000002</v>
          </cell>
          <cell r="BQ484">
            <v>7</v>
          </cell>
        </row>
        <row r="485">
          <cell r="A485" t="str">
            <v>Wildfire</v>
          </cell>
          <cell r="H485">
            <v>60.5</v>
          </cell>
          <cell r="AR485">
            <v>20.077348499999999</v>
          </cell>
          <cell r="BE485">
            <v>3.4131492450000001</v>
          </cell>
          <cell r="BQ485">
            <v>6</v>
          </cell>
        </row>
        <row r="486">
          <cell r="A486" t="str">
            <v>Wildfire</v>
          </cell>
          <cell r="H486">
            <v>61.6</v>
          </cell>
          <cell r="AR486">
            <v>0.37114000000000003</v>
          </cell>
          <cell r="BE486">
            <v>0</v>
          </cell>
          <cell r="BQ486">
            <v>5</v>
          </cell>
        </row>
        <row r="487">
          <cell r="A487" t="str">
            <v>Wildfire</v>
          </cell>
          <cell r="H487">
            <v>64</v>
          </cell>
          <cell r="AR487">
            <v>44.397984000000008</v>
          </cell>
          <cell r="BE487">
            <v>7.547657280000001</v>
          </cell>
          <cell r="BQ487">
            <v>7</v>
          </cell>
        </row>
        <row r="488">
          <cell r="A488" t="str">
            <v>Wildfire</v>
          </cell>
          <cell r="H488">
            <v>66</v>
          </cell>
          <cell r="AR488">
            <v>21.902562</v>
          </cell>
          <cell r="BE488">
            <v>3.7234355400000005</v>
          </cell>
          <cell r="BQ488">
            <v>7</v>
          </cell>
        </row>
        <row r="489">
          <cell r="A489" t="str">
            <v>Wildfire</v>
          </cell>
          <cell r="H489">
            <v>69</v>
          </cell>
          <cell r="AR489">
            <v>47.866576500000001</v>
          </cell>
          <cell r="BE489">
            <v>8.1373180050000009</v>
          </cell>
          <cell r="BQ489">
            <v>8</v>
          </cell>
        </row>
        <row r="490">
          <cell r="A490" t="str">
            <v>Wildfire</v>
          </cell>
          <cell r="H490">
            <v>73</v>
          </cell>
          <cell r="AR490">
            <v>50.641450499999998</v>
          </cell>
          <cell r="BE490">
            <v>8.6090465849999998</v>
          </cell>
          <cell r="BQ490">
            <v>7</v>
          </cell>
        </row>
        <row r="491">
          <cell r="A491" t="str">
            <v>Wildfire</v>
          </cell>
          <cell r="H491">
            <v>73</v>
          </cell>
          <cell r="AR491">
            <v>50.641450499999998</v>
          </cell>
          <cell r="BE491">
            <v>8.6090465849999998</v>
          </cell>
          <cell r="BQ491">
            <v>7</v>
          </cell>
        </row>
        <row r="492">
          <cell r="A492" t="str">
            <v>Wildfire</v>
          </cell>
          <cell r="H492">
            <v>78</v>
          </cell>
          <cell r="AR492">
            <v>54.110043000000005</v>
          </cell>
          <cell r="BE492">
            <v>9.1987073100000014</v>
          </cell>
          <cell r="BQ492">
            <v>7</v>
          </cell>
        </row>
        <row r="493">
          <cell r="A493" t="str">
            <v>Wildfire</v>
          </cell>
          <cell r="H493">
            <v>79.2</v>
          </cell>
          <cell r="AR493">
            <v>54.942505199999999</v>
          </cell>
          <cell r="BE493">
            <v>9.3402258840000023</v>
          </cell>
          <cell r="BQ493">
            <v>7</v>
          </cell>
        </row>
        <row r="494">
          <cell r="A494" t="str">
            <v>Wildfire</v>
          </cell>
          <cell r="H494">
            <v>80</v>
          </cell>
          <cell r="AR494">
            <v>55.49748000000001</v>
          </cell>
          <cell r="BE494">
            <v>9.4345716000000017</v>
          </cell>
          <cell r="BQ494">
            <v>7</v>
          </cell>
        </row>
        <row r="495">
          <cell r="A495" t="str">
            <v>Wildfire</v>
          </cell>
          <cell r="H495">
            <v>80.099999999999994</v>
          </cell>
          <cell r="AR495">
            <v>0.48260250000000005</v>
          </cell>
          <cell r="BE495">
            <v>0</v>
          </cell>
          <cell r="BQ495">
            <v>5</v>
          </cell>
        </row>
        <row r="496">
          <cell r="A496" t="str">
            <v>Wildfire</v>
          </cell>
          <cell r="H496">
            <v>80.900000000000006</v>
          </cell>
          <cell r="AR496">
            <v>18.814508500000002</v>
          </cell>
          <cell r="BE496">
            <v>3.1984664450000007</v>
          </cell>
          <cell r="BQ496">
            <v>7</v>
          </cell>
        </row>
        <row r="497">
          <cell r="A497" t="str">
            <v>Wildfire</v>
          </cell>
          <cell r="H497">
            <v>81</v>
          </cell>
          <cell r="AR497">
            <v>56.191198500000006</v>
          </cell>
          <cell r="BE497">
            <v>9.5525037450000028</v>
          </cell>
          <cell r="BQ497">
            <v>7</v>
          </cell>
        </row>
        <row r="498">
          <cell r="A498" t="str">
            <v>Wildfire</v>
          </cell>
          <cell r="H498">
            <v>90</v>
          </cell>
          <cell r="AR498">
            <v>29.867130000000003</v>
          </cell>
          <cell r="BE498">
            <v>5.077412100000001</v>
          </cell>
          <cell r="BQ498">
            <v>7</v>
          </cell>
        </row>
        <row r="499">
          <cell r="A499" t="str">
            <v>Wildfire</v>
          </cell>
          <cell r="H499">
            <v>90.1</v>
          </cell>
          <cell r="AR499">
            <v>0.54285249999999996</v>
          </cell>
          <cell r="BE499">
            <v>0</v>
          </cell>
          <cell r="BQ499">
            <v>7</v>
          </cell>
        </row>
        <row r="500">
          <cell r="A500" t="str">
            <v>Wildfire</v>
          </cell>
          <cell r="H500">
            <v>93.4</v>
          </cell>
          <cell r="AR500">
            <v>30.9954438</v>
          </cell>
          <cell r="BE500">
            <v>5.2692254460000001</v>
          </cell>
          <cell r="BQ500">
            <v>7</v>
          </cell>
        </row>
        <row r="501">
          <cell r="A501" t="str">
            <v>Wildfire</v>
          </cell>
          <cell r="H501">
            <v>97.2</v>
          </cell>
          <cell r="AR501">
            <v>67.429438200000007</v>
          </cell>
          <cell r="BE501">
            <v>11.463004494000003</v>
          </cell>
          <cell r="BQ501">
            <v>7</v>
          </cell>
        </row>
        <row r="502">
          <cell r="A502" t="str">
            <v>Wildfire</v>
          </cell>
          <cell r="H502">
            <v>98</v>
          </cell>
          <cell r="AR502">
            <v>67.984413000000004</v>
          </cell>
          <cell r="BE502">
            <v>11.557350210000001</v>
          </cell>
          <cell r="BQ502">
            <v>7</v>
          </cell>
        </row>
        <row r="503">
          <cell r="A503" t="str">
            <v>Wildfire</v>
          </cell>
          <cell r="H503">
            <v>101</v>
          </cell>
          <cell r="AR503">
            <v>33.517557000000004</v>
          </cell>
          <cell r="BE503">
            <v>5.6979846900000002</v>
          </cell>
          <cell r="BQ503">
            <v>7</v>
          </cell>
        </row>
        <row r="504">
          <cell r="A504" t="str">
            <v>Wildfire</v>
          </cell>
          <cell r="H504">
            <v>106</v>
          </cell>
          <cell r="AR504">
            <v>73.534161000000012</v>
          </cell>
          <cell r="BE504">
            <v>12.500807370000002</v>
          </cell>
          <cell r="BQ504">
            <v>8</v>
          </cell>
        </row>
        <row r="505">
          <cell r="A505" t="str">
            <v>Wildfire</v>
          </cell>
          <cell r="H505">
            <v>108</v>
          </cell>
          <cell r="AR505">
            <v>0.65070000000000006</v>
          </cell>
          <cell r="BE505">
            <v>0</v>
          </cell>
          <cell r="BQ505">
            <v>5</v>
          </cell>
        </row>
        <row r="506">
          <cell r="A506" t="str">
            <v>Wildfire</v>
          </cell>
          <cell r="H506">
            <v>115.2</v>
          </cell>
          <cell r="AR506">
            <v>0.69408000000000003</v>
          </cell>
          <cell r="BE506">
            <v>0</v>
          </cell>
          <cell r="BQ506">
            <v>7</v>
          </cell>
        </row>
        <row r="507">
          <cell r="A507" t="str">
            <v>Wildfire</v>
          </cell>
          <cell r="H507">
            <v>118.2</v>
          </cell>
          <cell r="AR507">
            <v>81.997526700000009</v>
          </cell>
          <cell r="BE507">
            <v>13.939579539000002</v>
          </cell>
          <cell r="BQ507">
            <v>7</v>
          </cell>
        </row>
        <row r="508">
          <cell r="A508" t="str">
            <v>Wildfire</v>
          </cell>
          <cell r="H508">
            <v>120.8</v>
          </cell>
          <cell r="AR508">
            <v>28.093852000000002</v>
          </cell>
          <cell r="BE508">
            <v>4.7759548400000007</v>
          </cell>
          <cell r="BQ508">
            <v>7</v>
          </cell>
        </row>
        <row r="509">
          <cell r="A509" t="str">
            <v>Wildfire</v>
          </cell>
          <cell r="H509">
            <v>124.2</v>
          </cell>
          <cell r="AR509">
            <v>0.74830500000000011</v>
          </cell>
          <cell r="BE509">
            <v>0</v>
          </cell>
          <cell r="BQ509">
            <v>5</v>
          </cell>
        </row>
        <row r="510">
          <cell r="A510" t="str">
            <v>Wildfire</v>
          </cell>
          <cell r="H510">
            <v>125</v>
          </cell>
          <cell r="AR510">
            <v>0.75312500000000004</v>
          </cell>
          <cell r="BE510">
            <v>0</v>
          </cell>
          <cell r="BQ510">
            <v>7</v>
          </cell>
        </row>
        <row r="511">
          <cell r="A511" t="str">
            <v>Wildfire</v>
          </cell>
          <cell r="H511">
            <v>127.9</v>
          </cell>
          <cell r="AR511">
            <v>88.72659615000002</v>
          </cell>
          <cell r="BE511">
            <v>15.083521345500003</v>
          </cell>
          <cell r="BQ511">
            <v>6</v>
          </cell>
        </row>
        <row r="512">
          <cell r="A512" t="str">
            <v>Wildfire</v>
          </cell>
          <cell r="H512">
            <v>128.19999999999999</v>
          </cell>
          <cell r="AR512">
            <v>88.934711700000008</v>
          </cell>
          <cell r="BE512">
            <v>15.118900989</v>
          </cell>
          <cell r="BQ512">
            <v>8</v>
          </cell>
        </row>
        <row r="513">
          <cell r="A513" t="str">
            <v>Wildfire</v>
          </cell>
          <cell r="H513">
            <v>129</v>
          </cell>
          <cell r="AR513">
            <v>0.77722500000000005</v>
          </cell>
          <cell r="BE513">
            <v>0</v>
          </cell>
          <cell r="BQ513">
            <v>8</v>
          </cell>
        </row>
        <row r="514">
          <cell r="A514" t="str">
            <v>Wildfire</v>
          </cell>
          <cell r="H514">
            <v>144.5</v>
          </cell>
          <cell r="AR514">
            <v>100.24232325</v>
          </cell>
          <cell r="BE514">
            <v>17.041194952500003</v>
          </cell>
          <cell r="BQ514">
            <v>7</v>
          </cell>
        </row>
        <row r="515">
          <cell r="A515" t="str">
            <v>Wildfire</v>
          </cell>
          <cell r="H515">
            <v>150</v>
          </cell>
          <cell r="AR515">
            <v>104.05777500000001</v>
          </cell>
          <cell r="BE515">
            <v>17.689821750000004</v>
          </cell>
          <cell r="BQ515">
            <v>6</v>
          </cell>
        </row>
        <row r="516">
          <cell r="A516" t="str">
            <v>Wildfire</v>
          </cell>
          <cell r="H516">
            <v>151.19999999999999</v>
          </cell>
          <cell r="AR516">
            <v>104.89023719999999</v>
          </cell>
          <cell r="BE516">
            <v>17.831340324000003</v>
          </cell>
          <cell r="BQ516">
            <v>7</v>
          </cell>
        </row>
        <row r="517">
          <cell r="A517" t="str">
            <v>Wildfire</v>
          </cell>
          <cell r="H517">
            <v>151.30000000000001</v>
          </cell>
          <cell r="AR517">
            <v>104.95960905000001</v>
          </cell>
          <cell r="BE517">
            <v>17.843133538500005</v>
          </cell>
          <cell r="BQ517">
            <v>7</v>
          </cell>
        </row>
        <row r="518">
          <cell r="A518" t="str">
            <v>Wildfire</v>
          </cell>
          <cell r="H518">
            <v>175</v>
          </cell>
          <cell r="AR518">
            <v>58.074975000000009</v>
          </cell>
          <cell r="BE518">
            <v>9.87274575</v>
          </cell>
          <cell r="BQ518">
            <v>7</v>
          </cell>
        </row>
        <row r="519">
          <cell r="A519" t="str">
            <v>Wildfire</v>
          </cell>
          <cell r="H519">
            <v>180</v>
          </cell>
          <cell r="AR519">
            <v>1.0845</v>
          </cell>
          <cell r="BE519">
            <v>0</v>
          </cell>
          <cell r="BQ519">
            <v>7</v>
          </cell>
        </row>
        <row r="520">
          <cell r="A520" t="str">
            <v>Wildfire</v>
          </cell>
          <cell r="H520">
            <v>182</v>
          </cell>
          <cell r="AR520">
            <v>126.25676700000001</v>
          </cell>
          <cell r="BE520">
            <v>21.463650390000002</v>
          </cell>
          <cell r="BQ520">
            <v>7</v>
          </cell>
        </row>
        <row r="521">
          <cell r="A521" t="str">
            <v>Wildfire</v>
          </cell>
          <cell r="H521">
            <v>190</v>
          </cell>
          <cell r="AR521">
            <v>1.1447499999999999</v>
          </cell>
          <cell r="BE521">
            <v>0</v>
          </cell>
          <cell r="BQ521">
            <v>4</v>
          </cell>
        </row>
        <row r="522">
          <cell r="A522" t="str">
            <v>Wildfire</v>
          </cell>
          <cell r="H522">
            <v>204</v>
          </cell>
          <cell r="AR522">
            <v>141.51857400000003</v>
          </cell>
          <cell r="BE522">
            <v>24.058157580000003</v>
          </cell>
          <cell r="BQ522">
            <v>6</v>
          </cell>
        </row>
        <row r="523">
          <cell r="A523" t="str">
            <v>Wildfire</v>
          </cell>
          <cell r="H523">
            <v>208</v>
          </cell>
          <cell r="AR523">
            <v>1.2532000000000001</v>
          </cell>
          <cell r="BE523">
            <v>0</v>
          </cell>
          <cell r="BQ523">
            <v>7</v>
          </cell>
        </row>
        <row r="524">
          <cell r="A524" t="str">
            <v>Wildfire</v>
          </cell>
          <cell r="H524">
            <v>231</v>
          </cell>
          <cell r="AR524">
            <v>1.3917750000000002</v>
          </cell>
          <cell r="BE524">
            <v>0</v>
          </cell>
          <cell r="BQ524">
            <v>7</v>
          </cell>
        </row>
        <row r="525">
          <cell r="A525" t="str">
            <v>Wildfire</v>
          </cell>
          <cell r="H525">
            <v>233</v>
          </cell>
          <cell r="AR525">
            <v>161.63641050000001</v>
          </cell>
          <cell r="BE525">
            <v>27.478189785000005</v>
          </cell>
          <cell r="BQ525">
            <v>7</v>
          </cell>
        </row>
        <row r="526">
          <cell r="A526" t="str">
            <v>Wildfire</v>
          </cell>
          <cell r="H526">
            <v>239.4</v>
          </cell>
          <cell r="AR526">
            <v>166.07620890000001</v>
          </cell>
          <cell r="BE526">
            <v>28.232955513000004</v>
          </cell>
          <cell r="BQ526">
            <v>7</v>
          </cell>
        </row>
        <row r="527">
          <cell r="A527" t="str">
            <v>Wildfire</v>
          </cell>
          <cell r="H527">
            <v>244</v>
          </cell>
          <cell r="AR527">
            <v>169.26731400000003</v>
          </cell>
          <cell r="BE527">
            <v>28.775443380000009</v>
          </cell>
          <cell r="BQ527">
            <v>7</v>
          </cell>
        </row>
        <row r="528">
          <cell r="A528" t="str">
            <v>Wildfire</v>
          </cell>
          <cell r="H528">
            <v>252.5</v>
          </cell>
          <cell r="AR528">
            <v>175.16392125000002</v>
          </cell>
          <cell r="BE528">
            <v>29.777866612500002</v>
          </cell>
          <cell r="BQ528">
            <v>7</v>
          </cell>
        </row>
        <row r="529">
          <cell r="A529" t="str">
            <v>Wildfire</v>
          </cell>
          <cell r="H529">
            <v>257.60000000000002</v>
          </cell>
          <cell r="AR529">
            <v>178.70188560000005</v>
          </cell>
          <cell r="BE529">
            <v>30.379320552000006</v>
          </cell>
          <cell r="BQ529">
            <v>7</v>
          </cell>
        </row>
        <row r="530">
          <cell r="A530" t="str">
            <v>Wildfire</v>
          </cell>
          <cell r="H530">
            <v>263.60000000000002</v>
          </cell>
          <cell r="AR530">
            <v>1.5881900000000002</v>
          </cell>
          <cell r="BE530">
            <v>0</v>
          </cell>
          <cell r="BQ530">
            <v>7</v>
          </cell>
        </row>
        <row r="531">
          <cell r="A531" t="str">
            <v>Wildfire</v>
          </cell>
          <cell r="H531">
            <v>270</v>
          </cell>
          <cell r="AR531">
            <v>187.30399499999999</v>
          </cell>
          <cell r="BE531">
            <v>31.841679150000004</v>
          </cell>
          <cell r="BQ531">
            <v>7</v>
          </cell>
        </row>
        <row r="532">
          <cell r="A532" t="str">
            <v>Wildfire</v>
          </cell>
          <cell r="H532">
            <v>282</v>
          </cell>
          <cell r="AR532">
            <v>1.6990500000000002</v>
          </cell>
          <cell r="BE532">
            <v>0</v>
          </cell>
          <cell r="BQ532">
            <v>7</v>
          </cell>
        </row>
        <row r="533">
          <cell r="A533" t="str">
            <v>Wildfire</v>
          </cell>
          <cell r="H533">
            <v>283.3</v>
          </cell>
          <cell r="AR533">
            <v>196.53045105000001</v>
          </cell>
          <cell r="BE533">
            <v>33.410176678500008</v>
          </cell>
          <cell r="BQ533">
            <v>8</v>
          </cell>
        </row>
        <row r="534">
          <cell r="A534" t="str">
            <v>Wildfire</v>
          </cell>
          <cell r="H534">
            <v>292</v>
          </cell>
          <cell r="AR534">
            <v>96.902243999999996</v>
          </cell>
          <cell r="BE534">
            <v>16.47338148</v>
          </cell>
          <cell r="BQ534">
            <v>7</v>
          </cell>
        </row>
        <row r="535">
          <cell r="A535" t="str">
            <v>Wildfire</v>
          </cell>
          <cell r="H535">
            <v>298.89999999999998</v>
          </cell>
          <cell r="AR535">
            <v>207.35245965000001</v>
          </cell>
          <cell r="BE535">
            <v>35.249918140500007</v>
          </cell>
          <cell r="BQ535">
            <v>8</v>
          </cell>
        </row>
        <row r="536">
          <cell r="A536" t="str">
            <v>Wildfire</v>
          </cell>
          <cell r="H536">
            <v>307.60000000000002</v>
          </cell>
          <cell r="AR536">
            <v>213.38781060000005</v>
          </cell>
          <cell r="BE536">
            <v>36.275927802000005</v>
          </cell>
          <cell r="BQ536">
            <v>7</v>
          </cell>
        </row>
        <row r="537">
          <cell r="A537" t="str">
            <v>Wildfire</v>
          </cell>
          <cell r="H537">
            <v>315</v>
          </cell>
          <cell r="AR537">
            <v>218.52132750000001</v>
          </cell>
          <cell r="BE537">
            <v>37.148625675000005</v>
          </cell>
          <cell r="BQ537">
            <v>7</v>
          </cell>
        </row>
        <row r="538">
          <cell r="A538" t="str">
            <v>Wildfire</v>
          </cell>
          <cell r="H538">
            <v>315.10000000000002</v>
          </cell>
          <cell r="AR538">
            <v>218.59069935000002</v>
          </cell>
          <cell r="BE538">
            <v>37.160418889500015</v>
          </cell>
          <cell r="BQ538">
            <v>9</v>
          </cell>
        </row>
        <row r="539">
          <cell r="A539" t="str">
            <v>Wildfire</v>
          </cell>
          <cell r="H539">
            <v>323</v>
          </cell>
          <cell r="AR539">
            <v>224.07107550000001</v>
          </cell>
          <cell r="BE539">
            <v>38.092082834999999</v>
          </cell>
          <cell r="BQ539">
            <v>7</v>
          </cell>
        </row>
        <row r="540">
          <cell r="A540" t="str">
            <v>Wildfire</v>
          </cell>
          <cell r="H540">
            <v>323.3</v>
          </cell>
          <cell r="AR540">
            <v>224.27919105000004</v>
          </cell>
          <cell r="BE540">
            <v>38.127462478500007</v>
          </cell>
          <cell r="BQ540">
            <v>8</v>
          </cell>
        </row>
        <row r="541">
          <cell r="A541" t="str">
            <v>Wildfire</v>
          </cell>
          <cell r="H541">
            <v>325</v>
          </cell>
          <cell r="AR541">
            <v>225.45851250000001</v>
          </cell>
          <cell r="BE541">
            <v>38.327947125000009</v>
          </cell>
          <cell r="BQ541">
            <v>7</v>
          </cell>
        </row>
        <row r="542">
          <cell r="A542" t="str">
            <v>Wildfire</v>
          </cell>
          <cell r="H542">
            <v>329.5</v>
          </cell>
          <cell r="AR542">
            <v>1.9852375000000002</v>
          </cell>
          <cell r="BE542">
            <v>0</v>
          </cell>
          <cell r="BQ542">
            <v>7</v>
          </cell>
        </row>
        <row r="543">
          <cell r="A543" t="str">
            <v>Wildfire</v>
          </cell>
          <cell r="H543">
            <v>335</v>
          </cell>
          <cell r="AR543">
            <v>2.0183750000000003</v>
          </cell>
          <cell r="BE543">
            <v>0</v>
          </cell>
          <cell r="BQ543">
            <v>8</v>
          </cell>
        </row>
        <row r="544">
          <cell r="A544" t="str">
            <v>Wildfire</v>
          </cell>
          <cell r="H544">
            <v>349</v>
          </cell>
          <cell r="AR544">
            <v>2.102725</v>
          </cell>
          <cell r="BE544">
            <v>0</v>
          </cell>
          <cell r="BQ544">
            <v>7</v>
          </cell>
        </row>
        <row r="545">
          <cell r="A545" t="str">
            <v>Wildfire</v>
          </cell>
          <cell r="H545">
            <v>360</v>
          </cell>
          <cell r="AR545">
            <v>249.73866000000004</v>
          </cell>
          <cell r="BE545">
            <v>42.455572200000013</v>
          </cell>
          <cell r="BQ545">
            <v>7</v>
          </cell>
        </row>
        <row r="546">
          <cell r="A546" t="str">
            <v>Wildfire</v>
          </cell>
          <cell r="H546">
            <v>361.3</v>
          </cell>
          <cell r="AR546">
            <v>250.64049405000003</v>
          </cell>
          <cell r="BE546">
            <v>42.608883988500004</v>
          </cell>
          <cell r="BQ546">
            <v>7</v>
          </cell>
        </row>
        <row r="547">
          <cell r="A547" t="str">
            <v>Wildfire</v>
          </cell>
          <cell r="H547">
            <v>365</v>
          </cell>
          <cell r="AR547">
            <v>2.199125</v>
          </cell>
          <cell r="BE547">
            <v>0</v>
          </cell>
          <cell r="BQ547">
            <v>7</v>
          </cell>
        </row>
        <row r="548">
          <cell r="A548" t="str">
            <v>Wildfire</v>
          </cell>
          <cell r="H548">
            <v>372</v>
          </cell>
          <cell r="AR548">
            <v>2.2413000000000003</v>
          </cell>
          <cell r="BE548">
            <v>0</v>
          </cell>
          <cell r="BQ548">
            <v>6</v>
          </cell>
        </row>
        <row r="549">
          <cell r="A549" t="str">
            <v>Wildfire</v>
          </cell>
          <cell r="H549">
            <v>407.3</v>
          </cell>
          <cell r="AR549">
            <v>282.55154505000002</v>
          </cell>
          <cell r="BE549">
            <v>48.033762658500009</v>
          </cell>
          <cell r="BQ549">
            <v>8</v>
          </cell>
        </row>
        <row r="550">
          <cell r="A550" t="str">
            <v>Wildfire</v>
          </cell>
          <cell r="H550">
            <v>426.4</v>
          </cell>
          <cell r="AR550">
            <v>295.80156840000001</v>
          </cell>
          <cell r="BE550">
            <v>50.286266628000014</v>
          </cell>
          <cell r="BQ550">
            <v>6</v>
          </cell>
        </row>
        <row r="551">
          <cell r="A551" t="str">
            <v>Wildfire</v>
          </cell>
          <cell r="H551">
            <v>452.1</v>
          </cell>
          <cell r="AR551">
            <v>313.63013385000005</v>
          </cell>
          <cell r="BE551">
            <v>53.317122754500005</v>
          </cell>
          <cell r="BQ551">
            <v>6</v>
          </cell>
        </row>
        <row r="552">
          <cell r="A552" t="str">
            <v>Wildfire</v>
          </cell>
          <cell r="H552">
            <v>465</v>
          </cell>
          <cell r="AR552">
            <v>2.801625</v>
          </cell>
          <cell r="BE552">
            <v>0</v>
          </cell>
          <cell r="BQ552">
            <v>7</v>
          </cell>
        </row>
        <row r="553">
          <cell r="A553" t="str">
            <v>Wildfire</v>
          </cell>
          <cell r="H553">
            <v>482</v>
          </cell>
          <cell r="AR553">
            <v>159.955074</v>
          </cell>
          <cell r="BE553">
            <v>27.192362580000001</v>
          </cell>
          <cell r="BQ553">
            <v>7</v>
          </cell>
        </row>
        <row r="554">
          <cell r="A554" t="str">
            <v>Wildfire</v>
          </cell>
          <cell r="H554">
            <v>509</v>
          </cell>
          <cell r="AR554">
            <v>353.10271650000004</v>
          </cell>
          <cell r="BE554">
            <v>60.027461805000009</v>
          </cell>
          <cell r="BQ554">
            <v>8</v>
          </cell>
        </row>
        <row r="555">
          <cell r="A555" t="str">
            <v>Wildfire</v>
          </cell>
          <cell r="H555">
            <v>535.4</v>
          </cell>
          <cell r="AR555">
            <v>371.41688490000001</v>
          </cell>
          <cell r="BE555">
            <v>63.140870433000011</v>
          </cell>
          <cell r="BQ555">
            <v>6</v>
          </cell>
        </row>
        <row r="556">
          <cell r="A556" t="str">
            <v>Wildfire</v>
          </cell>
          <cell r="H556">
            <v>549</v>
          </cell>
          <cell r="AR556">
            <v>3.3077250000000005</v>
          </cell>
          <cell r="BE556">
            <v>0</v>
          </cell>
          <cell r="BQ556">
            <v>7</v>
          </cell>
        </row>
        <row r="557">
          <cell r="A557" t="str">
            <v>Wildfire</v>
          </cell>
          <cell r="H557">
            <v>573.6</v>
          </cell>
          <cell r="AR557">
            <v>190.35317520000001</v>
          </cell>
          <cell r="BE557">
            <v>32.360039784000001</v>
          </cell>
          <cell r="BQ557">
            <v>7</v>
          </cell>
        </row>
        <row r="558">
          <cell r="A558" t="str">
            <v>Wildfire</v>
          </cell>
          <cell r="H558">
            <v>603.29999999999995</v>
          </cell>
          <cell r="AR558">
            <v>418.52037105000005</v>
          </cell>
          <cell r="BE558">
            <v>71.148463078500001</v>
          </cell>
          <cell r="BQ558">
            <v>8</v>
          </cell>
        </row>
        <row r="559">
          <cell r="A559" t="str">
            <v>Wildfire</v>
          </cell>
          <cell r="H559">
            <v>604.20000000000005</v>
          </cell>
          <cell r="AR559">
            <v>419.14471770000006</v>
          </cell>
          <cell r="BE559">
            <v>71.254602009000024</v>
          </cell>
          <cell r="BQ559">
            <v>7</v>
          </cell>
        </row>
        <row r="560">
          <cell r="A560" t="str">
            <v>Wildfire</v>
          </cell>
          <cell r="H560">
            <v>620</v>
          </cell>
          <cell r="AR560">
            <v>3.7355</v>
          </cell>
          <cell r="BE560">
            <v>0</v>
          </cell>
          <cell r="BQ560">
            <v>7</v>
          </cell>
        </row>
        <row r="561">
          <cell r="A561" t="str">
            <v>Wildfire</v>
          </cell>
          <cell r="H561">
            <v>622.6</v>
          </cell>
          <cell r="AR561">
            <v>431.90913810000006</v>
          </cell>
          <cell r="BE561">
            <v>73.424553477000018</v>
          </cell>
          <cell r="BQ561">
            <v>7</v>
          </cell>
        </row>
        <row r="562">
          <cell r="A562" t="str">
            <v>Wildfire</v>
          </cell>
          <cell r="H562">
            <v>643</v>
          </cell>
          <cell r="AR562">
            <v>446.0609955000001</v>
          </cell>
          <cell r="BE562">
            <v>75.83036923500002</v>
          </cell>
          <cell r="BQ562">
            <v>6</v>
          </cell>
        </row>
        <row r="563">
          <cell r="A563" t="str">
            <v>Wildfire</v>
          </cell>
          <cell r="H563">
            <v>687</v>
          </cell>
          <cell r="AR563">
            <v>4.1391749999999998</v>
          </cell>
          <cell r="BE563">
            <v>0</v>
          </cell>
          <cell r="BQ563">
            <v>7</v>
          </cell>
        </row>
        <row r="564">
          <cell r="A564" t="str">
            <v>Wildfire</v>
          </cell>
          <cell r="H564">
            <v>721.6</v>
          </cell>
          <cell r="AR564">
            <v>500.58726960000007</v>
          </cell>
          <cell r="BE564">
            <v>85.099835832000011</v>
          </cell>
          <cell r="BQ564">
            <v>7</v>
          </cell>
        </row>
        <row r="565">
          <cell r="A565" t="str">
            <v>Wildfire</v>
          </cell>
          <cell r="H565">
            <v>743.5</v>
          </cell>
          <cell r="AR565">
            <v>4.4795875000000009</v>
          </cell>
          <cell r="BE565">
            <v>0</v>
          </cell>
          <cell r="BQ565">
            <v>5</v>
          </cell>
        </row>
        <row r="566">
          <cell r="A566" t="str">
            <v>Wildfire</v>
          </cell>
          <cell r="H566">
            <v>761</v>
          </cell>
          <cell r="AR566">
            <v>4.5850250000000008</v>
          </cell>
          <cell r="BE566">
            <v>0</v>
          </cell>
          <cell r="BQ566">
            <v>7</v>
          </cell>
        </row>
        <row r="567">
          <cell r="A567" t="str">
            <v>Wildfire</v>
          </cell>
          <cell r="H567">
            <v>778.5</v>
          </cell>
          <cell r="AR567">
            <v>181.05185250000005</v>
          </cell>
          <cell r="BE567">
            <v>30.778814925000002</v>
          </cell>
          <cell r="BQ567">
            <v>6</v>
          </cell>
        </row>
        <row r="568">
          <cell r="A568" t="str">
            <v>Wildfire</v>
          </cell>
          <cell r="H568">
            <v>903.9</v>
          </cell>
          <cell r="AR568">
            <v>627.0521521500001</v>
          </cell>
          <cell r="BE568">
            <v>106.59886586550002</v>
          </cell>
          <cell r="BQ568">
            <v>6</v>
          </cell>
        </row>
        <row r="569">
          <cell r="A569" t="str">
            <v>Wildfire</v>
          </cell>
          <cell r="H569">
            <v>912.7</v>
          </cell>
          <cell r="AR569">
            <v>633.15687495000009</v>
          </cell>
          <cell r="BE569">
            <v>107.63666874150002</v>
          </cell>
          <cell r="BQ569">
            <v>7</v>
          </cell>
        </row>
        <row r="570">
          <cell r="A570" t="str">
            <v>Wildfire</v>
          </cell>
          <cell r="H570">
            <v>938</v>
          </cell>
          <cell r="AR570">
            <v>5.6514500000000005</v>
          </cell>
          <cell r="BE570">
            <v>0</v>
          </cell>
          <cell r="BQ570">
            <v>7</v>
          </cell>
        </row>
        <row r="571">
          <cell r="A571" t="str">
            <v>Wildfire</v>
          </cell>
          <cell r="H571">
            <v>954</v>
          </cell>
          <cell r="AR571">
            <v>5.7478500000000006</v>
          </cell>
          <cell r="BE571">
            <v>0</v>
          </cell>
          <cell r="BQ571">
            <v>7</v>
          </cell>
        </row>
        <row r="572">
          <cell r="A572" t="str">
            <v>Wildfire</v>
          </cell>
          <cell r="H572">
            <v>966.5</v>
          </cell>
          <cell r="AR572">
            <v>670.47893024999996</v>
          </cell>
          <cell r="BE572">
            <v>113.98141814250002</v>
          </cell>
          <cell r="BQ572">
            <v>7</v>
          </cell>
        </row>
        <row r="573">
          <cell r="A573" t="str">
            <v>Wildfire</v>
          </cell>
          <cell r="H573">
            <v>970</v>
          </cell>
          <cell r="AR573">
            <v>321.90129000000002</v>
          </cell>
          <cell r="BE573">
            <v>54.723219299999997</v>
          </cell>
          <cell r="BQ573">
            <v>7</v>
          </cell>
        </row>
        <row r="574">
          <cell r="A574" t="str">
            <v>Wildfire</v>
          </cell>
          <cell r="H574">
            <v>980.6</v>
          </cell>
          <cell r="AR574">
            <v>680.26036109999995</v>
          </cell>
          <cell r="BE574">
            <v>115.64426138700003</v>
          </cell>
          <cell r="BQ574">
            <v>8</v>
          </cell>
        </row>
        <row r="575">
          <cell r="A575" t="str">
            <v>Wildfire</v>
          </cell>
          <cell r="H575">
            <v>984.6</v>
          </cell>
          <cell r="AR575">
            <v>683.03523510000002</v>
          </cell>
          <cell r="BE575">
            <v>116.11598996700003</v>
          </cell>
          <cell r="BQ575">
            <v>7</v>
          </cell>
        </row>
        <row r="576">
          <cell r="A576" t="str">
            <v>Wildfire</v>
          </cell>
          <cell r="H576">
            <v>1000</v>
          </cell>
          <cell r="AR576">
            <v>693.71850000000006</v>
          </cell>
          <cell r="BE576">
            <v>117.93214500000002</v>
          </cell>
          <cell r="BQ576">
            <v>7</v>
          </cell>
        </row>
        <row r="577">
          <cell r="A577" t="str">
            <v>Wildfire</v>
          </cell>
          <cell r="H577">
            <v>1000.4</v>
          </cell>
          <cell r="AR577">
            <v>693.99598739999999</v>
          </cell>
          <cell r="BE577">
            <v>117.97931785800003</v>
          </cell>
          <cell r="BQ577">
            <v>6</v>
          </cell>
        </row>
        <row r="578">
          <cell r="A578" t="str">
            <v>Wildfire</v>
          </cell>
          <cell r="H578">
            <v>1003.5</v>
          </cell>
          <cell r="AR578">
            <v>696.14651475000005</v>
          </cell>
          <cell r="BE578">
            <v>118.34490750750001</v>
          </cell>
          <cell r="BQ578">
            <v>6</v>
          </cell>
        </row>
        <row r="579">
          <cell r="A579" t="str">
            <v>Wildfire</v>
          </cell>
          <cell r="H579">
            <v>1009</v>
          </cell>
          <cell r="AR579">
            <v>6.0792250000000001</v>
          </cell>
          <cell r="BE579">
            <v>0</v>
          </cell>
          <cell r="BQ579">
            <v>7</v>
          </cell>
        </row>
        <row r="580">
          <cell r="A580" t="str">
            <v>Wildfire</v>
          </cell>
          <cell r="H580">
            <v>1036</v>
          </cell>
          <cell r="AR580">
            <v>6.2419000000000011</v>
          </cell>
          <cell r="BE580">
            <v>0</v>
          </cell>
          <cell r="BQ580">
            <v>7</v>
          </cell>
        </row>
        <row r="581">
          <cell r="A581" t="str">
            <v>Wildfire</v>
          </cell>
          <cell r="H581">
            <v>1043.0999999999999</v>
          </cell>
          <cell r="AR581">
            <v>723.61776735000001</v>
          </cell>
          <cell r="BE581">
            <v>123.01502044950001</v>
          </cell>
          <cell r="BQ581">
            <v>7</v>
          </cell>
        </row>
        <row r="582">
          <cell r="A582" t="str">
            <v>Wildfire</v>
          </cell>
          <cell r="H582">
            <v>1046</v>
          </cell>
          <cell r="AR582">
            <v>725.62955100000011</v>
          </cell>
          <cell r="BE582">
            <v>123.35702367000002</v>
          </cell>
          <cell r="BQ582">
            <v>6</v>
          </cell>
        </row>
        <row r="583">
          <cell r="A583" t="str">
            <v>Wildfire</v>
          </cell>
          <cell r="H583">
            <v>1076</v>
          </cell>
          <cell r="AR583">
            <v>6.4829000000000008</v>
          </cell>
          <cell r="BE583">
            <v>0</v>
          </cell>
          <cell r="BQ583">
            <v>7</v>
          </cell>
        </row>
        <row r="584">
          <cell r="A584" t="str">
            <v>Wildfire</v>
          </cell>
          <cell r="H584">
            <v>1091</v>
          </cell>
          <cell r="AR584">
            <v>756.8468835000001</v>
          </cell>
          <cell r="BE584">
            <v>128.66397019500002</v>
          </cell>
          <cell r="BQ584">
            <v>7</v>
          </cell>
        </row>
        <row r="585">
          <cell r="A585" t="str">
            <v>Wildfire</v>
          </cell>
          <cell r="H585">
            <v>1108.8</v>
          </cell>
          <cell r="AR585">
            <v>769.19507279999993</v>
          </cell>
          <cell r="BE585">
            <v>130.763162376</v>
          </cell>
          <cell r="BQ585">
            <v>6</v>
          </cell>
        </row>
        <row r="586">
          <cell r="A586" t="str">
            <v>Wildfire</v>
          </cell>
          <cell r="H586">
            <v>1142.5999999999999</v>
          </cell>
          <cell r="AR586">
            <v>792.64275809999992</v>
          </cell>
          <cell r="BE586">
            <v>134.74926887700002</v>
          </cell>
          <cell r="BQ586">
            <v>7</v>
          </cell>
        </row>
        <row r="587">
          <cell r="A587" t="str">
            <v>Wildfire</v>
          </cell>
          <cell r="H587">
            <v>1199</v>
          </cell>
          <cell r="AR587">
            <v>397.89654300000001</v>
          </cell>
          <cell r="BE587">
            <v>67.642412309999997</v>
          </cell>
          <cell r="BQ587">
            <v>8</v>
          </cell>
        </row>
        <row r="588">
          <cell r="A588" t="str">
            <v>Wildfire</v>
          </cell>
          <cell r="H588">
            <v>1340.9</v>
          </cell>
          <cell r="AR588">
            <v>8.0789225000000009</v>
          </cell>
          <cell r="BE588">
            <v>0</v>
          </cell>
          <cell r="BQ588">
            <v>5</v>
          </cell>
        </row>
        <row r="589">
          <cell r="A589" t="str">
            <v>Wildfire</v>
          </cell>
          <cell r="H589">
            <v>1345.6</v>
          </cell>
          <cell r="AR589">
            <v>312.93946399999999</v>
          </cell>
          <cell r="BE589">
            <v>53.199708880000003</v>
          </cell>
          <cell r="BQ589">
            <v>7</v>
          </cell>
        </row>
        <row r="590">
          <cell r="A590" t="str">
            <v>Wildfire</v>
          </cell>
          <cell r="H590">
            <v>1396.7</v>
          </cell>
          <cell r="AR590">
            <v>968.91662895000002</v>
          </cell>
          <cell r="BE590">
            <v>164.71582692150002</v>
          </cell>
          <cell r="BQ590">
            <v>7</v>
          </cell>
        </row>
        <row r="591">
          <cell r="A591" t="str">
            <v>Wildfire</v>
          </cell>
          <cell r="H591">
            <v>1536</v>
          </cell>
          <cell r="AR591">
            <v>9.2544000000000022</v>
          </cell>
          <cell r="BE591">
            <v>0</v>
          </cell>
          <cell r="BQ591">
            <v>7</v>
          </cell>
        </row>
        <row r="592">
          <cell r="A592" t="str">
            <v>Wildfire</v>
          </cell>
          <cell r="H592">
            <v>1543</v>
          </cell>
          <cell r="AR592">
            <v>512.05535100000009</v>
          </cell>
          <cell r="BE592">
            <v>87.049409670000017</v>
          </cell>
          <cell r="BQ592">
            <v>8</v>
          </cell>
        </row>
        <row r="593">
          <cell r="A593" t="str">
            <v>Wildfire</v>
          </cell>
          <cell r="H593">
            <v>1563.9</v>
          </cell>
          <cell r="AR593">
            <v>1084.9063621500002</v>
          </cell>
          <cell r="BE593">
            <v>184.43408156550004</v>
          </cell>
          <cell r="BQ593">
            <v>7</v>
          </cell>
        </row>
        <row r="594">
          <cell r="A594" t="str">
            <v>Wildfire</v>
          </cell>
          <cell r="H594">
            <v>1593.6</v>
          </cell>
          <cell r="AR594">
            <v>1105.5098016000002</v>
          </cell>
          <cell r="BE594">
            <v>187.93666627200002</v>
          </cell>
          <cell r="BQ594">
            <v>7</v>
          </cell>
        </row>
        <row r="595">
          <cell r="A595" t="str">
            <v>Wildfire</v>
          </cell>
          <cell r="H595">
            <v>1682</v>
          </cell>
          <cell r="AR595">
            <v>1166.8345170000002</v>
          </cell>
          <cell r="BE595">
            <v>198.36186789000001</v>
          </cell>
          <cell r="BQ595">
            <v>7</v>
          </cell>
        </row>
        <row r="596">
          <cell r="A596" t="str">
            <v>Wildfire</v>
          </cell>
          <cell r="H596">
            <v>1694.2</v>
          </cell>
          <cell r="AR596">
            <v>1175.2978826999999</v>
          </cell>
          <cell r="BE596">
            <v>199.80064005900002</v>
          </cell>
          <cell r="BQ596">
            <v>8</v>
          </cell>
        </row>
        <row r="597">
          <cell r="A597" t="str">
            <v>Wildfire</v>
          </cell>
          <cell r="H597">
            <v>1728.2</v>
          </cell>
          <cell r="AR597">
            <v>1198.8843117000001</v>
          </cell>
          <cell r="BE597">
            <v>203.81033298900002</v>
          </cell>
          <cell r="BQ597">
            <v>7</v>
          </cell>
        </row>
        <row r="598">
          <cell r="A598" t="str">
            <v>Wildfire</v>
          </cell>
          <cell r="H598">
            <v>1743.1</v>
          </cell>
          <cell r="AR598">
            <v>1209.2207173500001</v>
          </cell>
          <cell r="BE598">
            <v>205.56752194949999</v>
          </cell>
          <cell r="BQ598">
            <v>7</v>
          </cell>
        </row>
        <row r="599">
          <cell r="A599" t="str">
            <v>Wildfire</v>
          </cell>
          <cell r="H599">
            <v>1744.7</v>
          </cell>
          <cell r="AR599">
            <v>405.75615549999998</v>
          </cell>
          <cell r="BE599">
            <v>68.978546435000013</v>
          </cell>
          <cell r="BQ599">
            <v>8</v>
          </cell>
        </row>
        <row r="600">
          <cell r="A600" t="str">
            <v>Wildfire</v>
          </cell>
          <cell r="H600">
            <v>1825</v>
          </cell>
          <cell r="AR600">
            <v>10.995625</v>
          </cell>
          <cell r="BE600">
            <v>0</v>
          </cell>
          <cell r="BQ600">
            <v>7</v>
          </cell>
        </row>
        <row r="601">
          <cell r="A601" t="str">
            <v>Wildfire</v>
          </cell>
          <cell r="H601">
            <v>1878</v>
          </cell>
          <cell r="AR601">
            <v>1302.803343</v>
          </cell>
          <cell r="BE601">
            <v>221.47656831000003</v>
          </cell>
          <cell r="BQ601">
            <v>8</v>
          </cell>
        </row>
        <row r="602">
          <cell r="A602" t="str">
            <v>Wildfire</v>
          </cell>
          <cell r="H602">
            <v>1928</v>
          </cell>
          <cell r="AR602">
            <v>1337.4892680000003</v>
          </cell>
          <cell r="BE602">
            <v>227.37317556000005</v>
          </cell>
          <cell r="BQ602">
            <v>7</v>
          </cell>
        </row>
        <row r="603">
          <cell r="A603" t="str">
            <v>Wildfire</v>
          </cell>
          <cell r="H603">
            <v>1931</v>
          </cell>
          <cell r="AR603">
            <v>640.81586700000003</v>
          </cell>
          <cell r="BE603">
            <v>108.93869739</v>
          </cell>
          <cell r="BQ603">
            <v>7</v>
          </cell>
        </row>
        <row r="604">
          <cell r="A604" t="str">
            <v>Wildfire</v>
          </cell>
          <cell r="H604">
            <v>1949.4</v>
          </cell>
          <cell r="AR604">
            <v>1352.3348438999999</v>
          </cell>
          <cell r="BE604">
            <v>229.89692346300004</v>
          </cell>
          <cell r="BQ604">
            <v>7</v>
          </cell>
        </row>
        <row r="605">
          <cell r="A605" t="str">
            <v>Wildfire</v>
          </cell>
          <cell r="H605">
            <v>2049</v>
          </cell>
          <cell r="AR605">
            <v>12.345225000000001</v>
          </cell>
          <cell r="BE605">
            <v>0</v>
          </cell>
          <cell r="BQ605">
            <v>7</v>
          </cell>
        </row>
        <row r="606">
          <cell r="A606" t="str">
            <v>Wildfire</v>
          </cell>
          <cell r="H606">
            <v>2060.1</v>
          </cell>
          <cell r="AR606">
            <v>1429.12948185</v>
          </cell>
          <cell r="BE606">
            <v>242.95201191450005</v>
          </cell>
          <cell r="BQ606">
            <v>8</v>
          </cell>
        </row>
        <row r="607">
          <cell r="A607" t="str">
            <v>Wildfire</v>
          </cell>
          <cell r="H607">
            <v>2109</v>
          </cell>
          <cell r="AR607">
            <v>12.706725</v>
          </cell>
          <cell r="BE607">
            <v>0</v>
          </cell>
          <cell r="BQ607">
            <v>7</v>
          </cell>
        </row>
        <row r="608">
          <cell r="A608" t="str">
            <v>Wildfire</v>
          </cell>
          <cell r="H608">
            <v>2239</v>
          </cell>
          <cell r="AR608">
            <v>1553.2357215</v>
          </cell>
          <cell r="BE608">
            <v>264.05007265500006</v>
          </cell>
          <cell r="BQ608">
            <v>6</v>
          </cell>
        </row>
        <row r="609">
          <cell r="A609" t="str">
            <v>Wildfire</v>
          </cell>
          <cell r="H609">
            <v>2363</v>
          </cell>
          <cell r="AR609">
            <v>1639.2568155000001</v>
          </cell>
          <cell r="BE609">
            <v>278.67365863500004</v>
          </cell>
          <cell r="BQ609">
            <v>8</v>
          </cell>
        </row>
        <row r="610">
          <cell r="A610" t="str">
            <v>Wildfire</v>
          </cell>
          <cell r="H610">
            <v>2370</v>
          </cell>
          <cell r="AR610">
            <v>14.279250000000001</v>
          </cell>
          <cell r="BE610">
            <v>0</v>
          </cell>
          <cell r="BQ610">
            <v>7</v>
          </cell>
        </row>
        <row r="611">
          <cell r="A611" t="str">
            <v>Wildfire</v>
          </cell>
          <cell r="H611">
            <v>2416.1</v>
          </cell>
          <cell r="AR611">
            <v>1676.0932678500003</v>
          </cell>
          <cell r="BE611">
            <v>284.93585553450004</v>
          </cell>
          <cell r="BQ611">
            <v>7</v>
          </cell>
        </row>
        <row r="612">
          <cell r="A612" t="str">
            <v>Wildfire</v>
          </cell>
          <cell r="H612">
            <v>2468</v>
          </cell>
          <cell r="AR612">
            <v>1712.0972580000002</v>
          </cell>
          <cell r="BE612">
            <v>291.05653386000006</v>
          </cell>
          <cell r="BQ612">
            <v>6</v>
          </cell>
        </row>
        <row r="613">
          <cell r="A613" t="str">
            <v>Wildfire</v>
          </cell>
          <cell r="H613">
            <v>2518.6</v>
          </cell>
          <cell r="AR613">
            <v>15.174565000000001</v>
          </cell>
          <cell r="BE613">
            <v>0</v>
          </cell>
          <cell r="BQ613">
            <v>7</v>
          </cell>
        </row>
        <row r="614">
          <cell r="A614" t="str">
            <v>Wildfire</v>
          </cell>
          <cell r="H614">
            <v>2695</v>
          </cell>
          <cell r="AR614">
            <v>1869.5713575</v>
          </cell>
          <cell r="BE614">
            <v>317.82713077500006</v>
          </cell>
          <cell r="BQ614">
            <v>6</v>
          </cell>
        </row>
        <row r="615">
          <cell r="A615" t="str">
            <v>Wildfire</v>
          </cell>
          <cell r="H615">
            <v>2697.9</v>
          </cell>
          <cell r="AR615">
            <v>627.43711350000012</v>
          </cell>
          <cell r="BE615">
            <v>106.66430929500001</v>
          </cell>
          <cell r="BQ615">
            <v>6</v>
          </cell>
        </row>
        <row r="616">
          <cell r="A616" t="str">
            <v>Wildfire</v>
          </cell>
          <cell r="H616">
            <v>2738</v>
          </cell>
          <cell r="AR616">
            <v>1899.4012530000002</v>
          </cell>
          <cell r="BE616">
            <v>322.89821301000006</v>
          </cell>
          <cell r="BQ616">
            <v>7</v>
          </cell>
        </row>
        <row r="617">
          <cell r="A617" t="str">
            <v>Wildfire</v>
          </cell>
          <cell r="H617">
            <v>2770</v>
          </cell>
          <cell r="AR617">
            <v>1921.6002450000001</v>
          </cell>
          <cell r="BE617">
            <v>326.6720416500001</v>
          </cell>
          <cell r="BQ617">
            <v>7</v>
          </cell>
        </row>
        <row r="618">
          <cell r="A618" t="str">
            <v>Wildfire</v>
          </cell>
          <cell r="H618">
            <v>2807.2</v>
          </cell>
          <cell r="AR618">
            <v>1947.4065731999999</v>
          </cell>
          <cell r="BE618">
            <v>331.05911744400004</v>
          </cell>
          <cell r="BQ618">
            <v>7</v>
          </cell>
        </row>
        <row r="619">
          <cell r="A619" t="str">
            <v>Wildfire</v>
          </cell>
          <cell r="H619">
            <v>2865.4</v>
          </cell>
          <cell r="AR619">
            <v>1987.7809899000001</v>
          </cell>
          <cell r="BE619">
            <v>337.92276828300004</v>
          </cell>
          <cell r="BQ619">
            <v>7</v>
          </cell>
        </row>
        <row r="620">
          <cell r="A620" t="str">
            <v>Wildfire</v>
          </cell>
          <cell r="H620">
            <v>2902.3</v>
          </cell>
          <cell r="AR620">
            <v>2013.3792025500004</v>
          </cell>
          <cell r="BE620">
            <v>342.2744644335001</v>
          </cell>
          <cell r="BQ620">
            <v>7</v>
          </cell>
        </row>
        <row r="621">
          <cell r="A621" t="str">
            <v>Wildfire</v>
          </cell>
          <cell r="H621">
            <v>3141</v>
          </cell>
          <cell r="AR621">
            <v>2178.9698085000005</v>
          </cell>
          <cell r="BE621">
            <v>370.42486744500013</v>
          </cell>
          <cell r="BQ621">
            <v>7</v>
          </cell>
        </row>
        <row r="622">
          <cell r="A622" t="str">
            <v>Wildfire</v>
          </cell>
          <cell r="H622">
            <v>3342</v>
          </cell>
          <cell r="AR622">
            <v>20.135550000000002</v>
          </cell>
          <cell r="BE622">
            <v>0</v>
          </cell>
          <cell r="BQ622">
            <v>7</v>
          </cell>
        </row>
        <row r="623">
          <cell r="A623" t="str">
            <v>Wildfire</v>
          </cell>
          <cell r="H623">
            <v>3356.5</v>
          </cell>
          <cell r="AR623">
            <v>2328.46614525</v>
          </cell>
          <cell r="BE623">
            <v>395.83924469250007</v>
          </cell>
          <cell r="BQ623">
            <v>7</v>
          </cell>
        </row>
        <row r="624">
          <cell r="A624" t="str">
            <v>Wildfire</v>
          </cell>
          <cell r="H624">
            <v>3395</v>
          </cell>
          <cell r="AR624">
            <v>2355.1743074999999</v>
          </cell>
          <cell r="BE624">
            <v>400.37963227500006</v>
          </cell>
          <cell r="BQ624">
            <v>8</v>
          </cell>
        </row>
        <row r="625">
          <cell r="A625" t="str">
            <v>Wildfire</v>
          </cell>
          <cell r="H625">
            <v>3409.7</v>
          </cell>
          <cell r="AR625">
            <v>2365.3719694500001</v>
          </cell>
          <cell r="BE625">
            <v>402.11323480650003</v>
          </cell>
          <cell r="BQ625">
            <v>7</v>
          </cell>
        </row>
        <row r="626">
          <cell r="A626" t="str">
            <v>Wildfire</v>
          </cell>
          <cell r="H626">
            <v>3412.1</v>
          </cell>
          <cell r="AR626">
            <v>2367.0368938500001</v>
          </cell>
          <cell r="BE626">
            <v>402.39627195449998</v>
          </cell>
          <cell r="BQ626">
            <v>7</v>
          </cell>
        </row>
        <row r="627">
          <cell r="A627" t="str">
            <v>Wildfire</v>
          </cell>
          <cell r="H627">
            <v>3879</v>
          </cell>
          <cell r="AR627">
            <v>1287.2733030000002</v>
          </cell>
          <cell r="BE627">
            <v>218.83646151000002</v>
          </cell>
          <cell r="BQ627">
            <v>7</v>
          </cell>
        </row>
        <row r="628">
          <cell r="A628" t="str">
            <v>Wildfire</v>
          </cell>
          <cell r="H628">
            <v>3900.2</v>
          </cell>
          <cell r="AR628">
            <v>2705.6408937000001</v>
          </cell>
          <cell r="BE628">
            <v>459.95895192900008</v>
          </cell>
          <cell r="BQ628">
            <v>6</v>
          </cell>
        </row>
        <row r="629">
          <cell r="A629" t="str">
            <v>Wildfire</v>
          </cell>
          <cell r="H629">
            <v>3932.2</v>
          </cell>
          <cell r="AR629">
            <v>1304.9280954000001</v>
          </cell>
          <cell r="BE629">
            <v>221.83777621799999</v>
          </cell>
          <cell r="BQ629">
            <v>7</v>
          </cell>
        </row>
        <row r="630">
          <cell r="A630" t="str">
            <v>Wildfire</v>
          </cell>
          <cell r="H630">
            <v>4054.4</v>
          </cell>
          <cell r="AR630">
            <v>2812.6122864000008</v>
          </cell>
          <cell r="BE630">
            <v>478.14408868800007</v>
          </cell>
          <cell r="BQ630">
            <v>6</v>
          </cell>
        </row>
        <row r="631">
          <cell r="A631" t="str">
            <v>Wildfire</v>
          </cell>
          <cell r="H631">
            <v>4088.6</v>
          </cell>
          <cell r="AR631">
            <v>2836.3374591000002</v>
          </cell>
          <cell r="BE631">
            <v>482.17736804700007</v>
          </cell>
          <cell r="BQ631">
            <v>8</v>
          </cell>
        </row>
        <row r="632">
          <cell r="A632" t="str">
            <v>Wildfire</v>
          </cell>
          <cell r="H632">
            <v>4148.5</v>
          </cell>
          <cell r="AR632">
            <v>2877.8911972500005</v>
          </cell>
          <cell r="BE632">
            <v>489.24150353250013</v>
          </cell>
          <cell r="BQ632">
            <v>7</v>
          </cell>
        </row>
        <row r="633">
          <cell r="A633" t="str">
            <v>Wildfire</v>
          </cell>
          <cell r="H633">
            <v>4156.6000000000004</v>
          </cell>
          <cell r="AR633">
            <v>2883.5103171000005</v>
          </cell>
          <cell r="BE633">
            <v>490.19675390700019</v>
          </cell>
          <cell r="BQ633">
            <v>8</v>
          </cell>
        </row>
        <row r="634">
          <cell r="A634" t="str">
            <v>Wildfire</v>
          </cell>
          <cell r="H634">
            <v>4223.7</v>
          </cell>
          <cell r="AR634">
            <v>1401.6644109000001</v>
          </cell>
          <cell r="BE634">
            <v>238.28294985299999</v>
          </cell>
          <cell r="BQ634">
            <v>8</v>
          </cell>
        </row>
        <row r="635">
          <cell r="A635" t="str">
            <v>Wildfire</v>
          </cell>
          <cell r="H635">
            <v>4250</v>
          </cell>
          <cell r="AR635">
            <v>2948.303625</v>
          </cell>
          <cell r="BE635">
            <v>501.21161625000008</v>
          </cell>
          <cell r="BQ635">
            <v>8</v>
          </cell>
        </row>
        <row r="636">
          <cell r="A636" t="str">
            <v>Wildfire</v>
          </cell>
          <cell r="H636">
            <v>4481</v>
          </cell>
          <cell r="AR636">
            <v>3108.5525985000004</v>
          </cell>
          <cell r="BE636">
            <v>528.45394174500007</v>
          </cell>
          <cell r="BQ636">
            <v>8</v>
          </cell>
        </row>
        <row r="637">
          <cell r="A637" t="str">
            <v>Wildfire</v>
          </cell>
          <cell r="H637">
            <v>4488.6000000000004</v>
          </cell>
          <cell r="AR637">
            <v>1489.5733302000003</v>
          </cell>
          <cell r="BE637">
            <v>253.22746613400005</v>
          </cell>
          <cell r="BQ637">
            <v>7</v>
          </cell>
        </row>
        <row r="638">
          <cell r="A638" t="str">
            <v>Wildfire</v>
          </cell>
          <cell r="H638">
            <v>4692.5</v>
          </cell>
          <cell r="AR638">
            <v>3255.2740612499997</v>
          </cell>
          <cell r="BE638">
            <v>553.39659041250013</v>
          </cell>
          <cell r="BQ638">
            <v>6</v>
          </cell>
        </row>
        <row r="639">
          <cell r="A639" t="str">
            <v>Wildfire</v>
          </cell>
          <cell r="H639">
            <v>4861.3</v>
          </cell>
          <cell r="AR639">
            <v>1613.2564341</v>
          </cell>
          <cell r="BE639">
            <v>274.25359379700001</v>
          </cell>
          <cell r="BQ639">
            <v>7</v>
          </cell>
        </row>
        <row r="640">
          <cell r="A640" t="str">
            <v>Wildfire</v>
          </cell>
          <cell r="H640">
            <v>4862</v>
          </cell>
          <cell r="AR640">
            <v>29.293550000000003</v>
          </cell>
          <cell r="BE640">
            <v>0</v>
          </cell>
          <cell r="BQ640">
            <v>10</v>
          </cell>
        </row>
        <row r="641">
          <cell r="A641" t="str">
            <v>Wildfire</v>
          </cell>
          <cell r="H641">
            <v>4897</v>
          </cell>
          <cell r="AR641">
            <v>3397.1394945000002</v>
          </cell>
          <cell r="BE641">
            <v>577.51371406500016</v>
          </cell>
          <cell r="BQ641">
            <v>8</v>
          </cell>
        </row>
        <row r="642">
          <cell r="A642" t="str">
            <v>Wildfire</v>
          </cell>
          <cell r="H642">
            <v>4904</v>
          </cell>
          <cell r="AR642">
            <v>3401.9955240000008</v>
          </cell>
          <cell r="BE642">
            <v>578.33923908000008</v>
          </cell>
          <cell r="BQ642">
            <v>6</v>
          </cell>
        </row>
        <row r="643">
          <cell r="A643" t="str">
            <v>Wildfire</v>
          </cell>
          <cell r="H643">
            <v>4947</v>
          </cell>
          <cell r="AR643">
            <v>29.805675000000004</v>
          </cell>
          <cell r="BE643">
            <v>0</v>
          </cell>
          <cell r="BQ643">
            <v>6</v>
          </cell>
        </row>
        <row r="644">
          <cell r="A644" t="str">
            <v>Wildfire</v>
          </cell>
          <cell r="H644">
            <v>5167</v>
          </cell>
          <cell r="AR644">
            <v>31.131175000000002</v>
          </cell>
          <cell r="BE644">
            <v>0</v>
          </cell>
          <cell r="BQ644">
            <v>7</v>
          </cell>
        </row>
        <row r="645">
          <cell r="A645" t="str">
            <v>Wildfire</v>
          </cell>
          <cell r="H645">
            <v>5183.6000000000004</v>
          </cell>
          <cell r="AR645">
            <v>3595.9592166000007</v>
          </cell>
          <cell r="BE645">
            <v>611.31306682200022</v>
          </cell>
          <cell r="BQ645">
            <v>7</v>
          </cell>
        </row>
        <row r="646">
          <cell r="A646" t="str">
            <v>Wildfire</v>
          </cell>
          <cell r="H646">
            <v>5432.1</v>
          </cell>
          <cell r="AR646">
            <v>1263.3163365000003</v>
          </cell>
          <cell r="BE646">
            <v>214.76377720500005</v>
          </cell>
          <cell r="BQ646">
            <v>7</v>
          </cell>
        </row>
        <row r="647">
          <cell r="A647" t="str">
            <v>Wildfire</v>
          </cell>
          <cell r="H647">
            <v>5459</v>
          </cell>
          <cell r="AR647">
            <v>3787.0092915000005</v>
          </cell>
          <cell r="BE647">
            <v>643.79157955500011</v>
          </cell>
          <cell r="BQ647">
            <v>8</v>
          </cell>
        </row>
        <row r="648">
          <cell r="A648" t="str">
            <v>Wildfire</v>
          </cell>
          <cell r="H648">
            <v>5609.4</v>
          </cell>
          <cell r="AR648">
            <v>3891.3445539000004</v>
          </cell>
          <cell r="BE648">
            <v>661.52857416300003</v>
          </cell>
          <cell r="BQ648">
            <v>7</v>
          </cell>
        </row>
        <row r="649">
          <cell r="A649" t="str">
            <v>Wildfire</v>
          </cell>
          <cell r="H649">
            <v>5645</v>
          </cell>
          <cell r="AR649">
            <v>34.011125</v>
          </cell>
          <cell r="BE649">
            <v>0</v>
          </cell>
          <cell r="BQ649">
            <v>7</v>
          </cell>
        </row>
        <row r="650">
          <cell r="A650" t="str">
            <v>Wildfire</v>
          </cell>
          <cell r="H650">
            <v>5774.7</v>
          </cell>
          <cell r="AR650">
            <v>4006.0162219500003</v>
          </cell>
          <cell r="BE650">
            <v>681.02275773150006</v>
          </cell>
          <cell r="BQ650">
            <v>7</v>
          </cell>
        </row>
        <row r="651">
          <cell r="A651" t="str">
            <v>Wildfire</v>
          </cell>
          <cell r="H651">
            <v>5797.7</v>
          </cell>
          <cell r="AR651">
            <v>4021.9717474500003</v>
          </cell>
          <cell r="BE651">
            <v>683.73519706650006</v>
          </cell>
          <cell r="BQ651">
            <v>7</v>
          </cell>
        </row>
        <row r="652">
          <cell r="A652" t="str">
            <v>Wildfire</v>
          </cell>
          <cell r="H652">
            <v>5802.2</v>
          </cell>
          <cell r="AR652">
            <v>4025.0934807000003</v>
          </cell>
          <cell r="BE652">
            <v>684.26589171900002</v>
          </cell>
          <cell r="BQ652">
            <v>7</v>
          </cell>
        </row>
        <row r="653">
          <cell r="A653" t="str">
            <v>Wildfire</v>
          </cell>
          <cell r="H653">
            <v>6110</v>
          </cell>
          <cell r="AR653">
            <v>36.812750000000001</v>
          </cell>
          <cell r="BE653">
            <v>0</v>
          </cell>
          <cell r="BQ653">
            <v>7</v>
          </cell>
        </row>
        <row r="654">
          <cell r="A654" t="str">
            <v>Wildfire</v>
          </cell>
          <cell r="H654">
            <v>6135.2</v>
          </cell>
          <cell r="AR654">
            <v>36.964580000000005</v>
          </cell>
          <cell r="BE654">
            <v>0</v>
          </cell>
          <cell r="BQ654">
            <v>7</v>
          </cell>
        </row>
        <row r="655">
          <cell r="A655" t="str">
            <v>Wildfire</v>
          </cell>
          <cell r="H655">
            <v>6246.1</v>
          </cell>
          <cell r="AR655">
            <v>4333.0351228500012</v>
          </cell>
          <cell r="BE655">
            <v>736.61597088450014</v>
          </cell>
          <cell r="BQ655">
            <v>7</v>
          </cell>
        </row>
        <row r="656">
          <cell r="A656" t="str">
            <v>Wildfire</v>
          </cell>
          <cell r="H656">
            <v>6500.8</v>
          </cell>
          <cell r="AR656">
            <v>4509.7252248000013</v>
          </cell>
          <cell r="BE656">
            <v>766.65328821600008</v>
          </cell>
          <cell r="BQ656">
            <v>8</v>
          </cell>
        </row>
        <row r="657">
          <cell r="A657" t="str">
            <v>Wildfire</v>
          </cell>
          <cell r="H657">
            <v>6659.6</v>
          </cell>
          <cell r="AR657">
            <v>4619.8877226000013</v>
          </cell>
          <cell r="BE657">
            <v>785.38091284200016</v>
          </cell>
          <cell r="BQ657">
            <v>7</v>
          </cell>
        </row>
        <row r="658">
          <cell r="A658" t="str">
            <v>Wildfire</v>
          </cell>
          <cell r="H658">
            <v>6760.1</v>
          </cell>
          <cell r="AR658">
            <v>40.729602500000006</v>
          </cell>
          <cell r="BE658">
            <v>0</v>
          </cell>
          <cell r="BQ658">
            <v>6</v>
          </cell>
        </row>
        <row r="659">
          <cell r="A659" t="str">
            <v>Wildfire</v>
          </cell>
          <cell r="H659">
            <v>6771.4</v>
          </cell>
          <cell r="AR659">
            <v>1574.7906410000001</v>
          </cell>
          <cell r="BE659">
            <v>267.71440897000008</v>
          </cell>
          <cell r="BQ659">
            <v>7</v>
          </cell>
        </row>
        <row r="660">
          <cell r="A660" t="str">
            <v>Wildfire</v>
          </cell>
          <cell r="H660">
            <v>6940.5</v>
          </cell>
          <cell r="AR660">
            <v>4814.7532492500004</v>
          </cell>
          <cell r="BE660">
            <v>818.50805237250017</v>
          </cell>
          <cell r="BQ660">
            <v>7</v>
          </cell>
        </row>
        <row r="661">
          <cell r="A661" t="str">
            <v>Wildfire</v>
          </cell>
          <cell r="H661">
            <v>7264.9</v>
          </cell>
          <cell r="AR661">
            <v>2410.9079193000002</v>
          </cell>
          <cell r="BE661">
            <v>409.85434628100001</v>
          </cell>
          <cell r="BQ661">
            <v>8</v>
          </cell>
        </row>
        <row r="662">
          <cell r="A662" t="str">
            <v>Wildfire</v>
          </cell>
          <cell r="H662">
            <v>7377.5</v>
          </cell>
          <cell r="AR662">
            <v>5117.9082337500004</v>
          </cell>
          <cell r="BE662">
            <v>870.04439973750027</v>
          </cell>
          <cell r="BQ662">
            <v>6</v>
          </cell>
        </row>
        <row r="663">
          <cell r="A663" t="str">
            <v>Wildfire</v>
          </cell>
          <cell r="H663">
            <v>7464</v>
          </cell>
          <cell r="AR663">
            <v>5177.9148840000007</v>
          </cell>
          <cell r="BE663">
            <v>880.24553028000014</v>
          </cell>
          <cell r="BQ663">
            <v>7</v>
          </cell>
        </row>
        <row r="664">
          <cell r="A664" t="str">
            <v>Wildfire</v>
          </cell>
          <cell r="H664">
            <v>7563.2</v>
          </cell>
          <cell r="AR664">
            <v>1758.9356080000002</v>
          </cell>
          <cell r="BE664">
            <v>299.01905336000004</v>
          </cell>
          <cell r="BQ664">
            <v>6</v>
          </cell>
        </row>
        <row r="665">
          <cell r="A665" t="str">
            <v>Wildfire</v>
          </cell>
          <cell r="H665">
            <v>7680</v>
          </cell>
          <cell r="AR665">
            <v>1786.0992000000001</v>
          </cell>
          <cell r="BE665">
            <v>303.63686400000006</v>
          </cell>
          <cell r="BQ665">
            <v>6</v>
          </cell>
        </row>
        <row r="666">
          <cell r="A666" t="str">
            <v>Wildfire</v>
          </cell>
          <cell r="H666">
            <v>8019.8</v>
          </cell>
          <cell r="AR666">
            <v>5563.4836263000007</v>
          </cell>
          <cell r="BE666">
            <v>945.7922164710003</v>
          </cell>
          <cell r="BQ666">
            <v>7</v>
          </cell>
        </row>
        <row r="667">
          <cell r="A667" t="str">
            <v>Wildfire</v>
          </cell>
          <cell r="H667">
            <v>8236.1</v>
          </cell>
          <cell r="AR667">
            <v>5713.5349378500005</v>
          </cell>
          <cell r="BE667">
            <v>971.30093943450026</v>
          </cell>
          <cell r="BQ667">
            <v>7</v>
          </cell>
        </row>
        <row r="668">
          <cell r="A668" t="str">
            <v>Wildfire</v>
          </cell>
          <cell r="H668">
            <v>8289.9</v>
          </cell>
          <cell r="AR668">
            <v>5750.8569931500006</v>
          </cell>
          <cell r="BE668">
            <v>977.64568883550021</v>
          </cell>
          <cell r="BQ668">
            <v>8</v>
          </cell>
        </row>
        <row r="669">
          <cell r="A669" t="str">
            <v>Wildfire</v>
          </cell>
          <cell r="H669">
            <v>8642</v>
          </cell>
          <cell r="AR669">
            <v>5995.1152770000008</v>
          </cell>
          <cell r="BE669">
            <v>1019.1695970900001</v>
          </cell>
          <cell r="BQ669">
            <v>7</v>
          </cell>
        </row>
        <row r="670">
          <cell r="A670" t="str">
            <v>Wildfire</v>
          </cell>
          <cell r="H670">
            <v>8660.9</v>
          </cell>
          <cell r="AR670">
            <v>2874.1802913000001</v>
          </cell>
          <cell r="BE670">
            <v>488.61064952100003</v>
          </cell>
          <cell r="BQ670">
            <v>7</v>
          </cell>
        </row>
        <row r="671">
          <cell r="A671" t="str">
            <v>Wildfire</v>
          </cell>
          <cell r="H671">
            <v>8681</v>
          </cell>
          <cell r="AR671">
            <v>2880.8506170000001</v>
          </cell>
          <cell r="BE671">
            <v>489.74460488999995</v>
          </cell>
          <cell r="BQ671">
            <v>8</v>
          </cell>
        </row>
        <row r="672">
          <cell r="A672" t="str">
            <v>Wildfire</v>
          </cell>
          <cell r="H672">
            <v>8867.2999999999993</v>
          </cell>
          <cell r="AR672">
            <v>6151.4100550499998</v>
          </cell>
          <cell r="BE672">
            <v>1045.7397093585</v>
          </cell>
          <cell r="BQ672">
            <v>8</v>
          </cell>
        </row>
        <row r="673">
          <cell r="A673" t="str">
            <v>Wildfire</v>
          </cell>
          <cell r="H673">
            <v>8876</v>
          </cell>
          <cell r="AR673">
            <v>6157.4454060000007</v>
          </cell>
          <cell r="BE673">
            <v>1046.7657190200002</v>
          </cell>
          <cell r="BQ673">
            <v>9</v>
          </cell>
        </row>
        <row r="674">
          <cell r="A674" t="str">
            <v>Wildfire</v>
          </cell>
          <cell r="H674">
            <v>9178</v>
          </cell>
          <cell r="AR674">
            <v>55.297450000000005</v>
          </cell>
          <cell r="BE674">
            <v>0</v>
          </cell>
          <cell r="BQ674">
            <v>8</v>
          </cell>
        </row>
        <row r="675">
          <cell r="A675" t="str">
            <v>Wildfire</v>
          </cell>
          <cell r="H675">
            <v>9405</v>
          </cell>
          <cell r="AR675">
            <v>56.665125000000003</v>
          </cell>
          <cell r="BE675">
            <v>0</v>
          </cell>
          <cell r="BQ675">
            <v>6</v>
          </cell>
        </row>
        <row r="676">
          <cell r="A676" t="str">
            <v>Wildfire</v>
          </cell>
          <cell r="H676">
            <v>9453.2000000000007</v>
          </cell>
          <cell r="AR676">
            <v>6557.8597242000014</v>
          </cell>
          <cell r="BE676">
            <v>1114.8361531140004</v>
          </cell>
          <cell r="BQ676">
            <v>6</v>
          </cell>
        </row>
        <row r="677">
          <cell r="A677" t="str">
            <v>Wildfire</v>
          </cell>
          <cell r="H677">
            <v>9527.4</v>
          </cell>
          <cell r="AR677">
            <v>6609.3336368999999</v>
          </cell>
          <cell r="BE677">
            <v>1123.5867182730001</v>
          </cell>
          <cell r="BQ677">
            <v>7</v>
          </cell>
        </row>
        <row r="678">
          <cell r="A678" t="str">
            <v>Wildfire</v>
          </cell>
          <cell r="H678">
            <v>9592.7999999999993</v>
          </cell>
          <cell r="AR678">
            <v>57.796620000000004</v>
          </cell>
          <cell r="BE678">
            <v>0</v>
          </cell>
          <cell r="BQ678">
            <v>7</v>
          </cell>
        </row>
        <row r="679">
          <cell r="A679" t="str">
            <v>Wildfire</v>
          </cell>
          <cell r="H679">
            <v>9751.2000000000007</v>
          </cell>
          <cell r="AR679">
            <v>6764.5878372000006</v>
          </cell>
          <cell r="BE679">
            <v>1149.9799323240004</v>
          </cell>
          <cell r="BQ679">
            <v>6</v>
          </cell>
        </row>
        <row r="680">
          <cell r="A680" t="str">
            <v>Wildfire</v>
          </cell>
          <cell r="H680">
            <v>9826.2999999999993</v>
          </cell>
          <cell r="AR680">
            <v>6816.6860965500009</v>
          </cell>
          <cell r="BE680">
            <v>1158.8366364134999</v>
          </cell>
          <cell r="BQ680">
            <v>7</v>
          </cell>
        </row>
        <row r="681">
          <cell r="A681" t="str">
            <v>Wildfire</v>
          </cell>
          <cell r="H681">
            <v>10109.200000000001</v>
          </cell>
          <cell r="AR681">
            <v>60.907930000000007</v>
          </cell>
          <cell r="BE681">
            <v>0</v>
          </cell>
          <cell r="BQ681">
            <v>7</v>
          </cell>
        </row>
        <row r="682">
          <cell r="A682" t="str">
            <v>Wildfire</v>
          </cell>
          <cell r="H682">
            <v>10481.200000000001</v>
          </cell>
          <cell r="AR682">
            <v>2437.5602780000004</v>
          </cell>
          <cell r="BE682">
            <v>414.38524726000009</v>
          </cell>
          <cell r="BQ682">
            <v>7</v>
          </cell>
        </row>
        <row r="683">
          <cell r="A683" t="str">
            <v>Wildfire</v>
          </cell>
          <cell r="H683">
            <v>10661</v>
          </cell>
          <cell r="AR683">
            <v>7395.7329285000005</v>
          </cell>
          <cell r="BE683">
            <v>1257.2745978450002</v>
          </cell>
          <cell r="BQ683">
            <v>8</v>
          </cell>
        </row>
        <row r="684">
          <cell r="A684" t="str">
            <v>Wildfire</v>
          </cell>
          <cell r="H684">
            <v>10708</v>
          </cell>
          <cell r="AR684">
            <v>64.51570000000001</v>
          </cell>
          <cell r="BE684">
            <v>0</v>
          </cell>
          <cell r="BQ684">
            <v>8</v>
          </cell>
        </row>
        <row r="685">
          <cell r="A685" t="str">
            <v>Wildfire</v>
          </cell>
          <cell r="H685">
            <v>10906.6</v>
          </cell>
          <cell r="AR685">
            <v>7566.1101921000018</v>
          </cell>
          <cell r="BE685">
            <v>1286.2387326570001</v>
          </cell>
          <cell r="BQ685">
            <v>7</v>
          </cell>
        </row>
        <row r="686">
          <cell r="A686" t="str">
            <v>Wildfire</v>
          </cell>
          <cell r="H686">
            <v>11357.2</v>
          </cell>
          <cell r="AR686">
            <v>7878.6997482000015</v>
          </cell>
          <cell r="BE686">
            <v>1339.3789571940006</v>
          </cell>
          <cell r="BQ686">
            <v>8</v>
          </cell>
        </row>
        <row r="687">
          <cell r="A687" t="str">
            <v>Wildfire</v>
          </cell>
          <cell r="H687">
            <v>11473.6</v>
          </cell>
          <cell r="AR687">
            <v>7959.4485816000006</v>
          </cell>
          <cell r="BE687">
            <v>1353.1062588720004</v>
          </cell>
          <cell r="BQ687">
            <v>7</v>
          </cell>
        </row>
        <row r="688">
          <cell r="A688" t="str">
            <v>Wildfire</v>
          </cell>
          <cell r="H688">
            <v>11542.9</v>
          </cell>
          <cell r="AR688">
            <v>8007.5232736500011</v>
          </cell>
          <cell r="BE688">
            <v>1361.2789565205001</v>
          </cell>
          <cell r="BQ688">
            <v>7</v>
          </cell>
        </row>
        <row r="689">
          <cell r="A689" t="str">
            <v>Wildfire</v>
          </cell>
          <cell r="H689">
            <v>11589.7</v>
          </cell>
          <cell r="AR689">
            <v>8039.9892994500015</v>
          </cell>
          <cell r="BE689">
            <v>1366.7981809065004</v>
          </cell>
          <cell r="BQ689">
            <v>8</v>
          </cell>
        </row>
        <row r="690">
          <cell r="A690" t="str">
            <v>Wildfire</v>
          </cell>
          <cell r="H690">
            <v>11631</v>
          </cell>
          <cell r="AR690">
            <v>70.076775000000012</v>
          </cell>
          <cell r="BE690">
            <v>0</v>
          </cell>
          <cell r="BQ690">
            <v>7</v>
          </cell>
        </row>
        <row r="691">
          <cell r="A691" t="str">
            <v>Wildfire</v>
          </cell>
          <cell r="H691">
            <v>12409.5</v>
          </cell>
          <cell r="AR691">
            <v>8608.6997257500007</v>
          </cell>
          <cell r="BE691">
            <v>1463.4789533775001</v>
          </cell>
          <cell r="BQ691">
            <v>7</v>
          </cell>
        </row>
        <row r="692">
          <cell r="A692" t="str">
            <v>Wildfire</v>
          </cell>
          <cell r="H692">
            <v>12461.1</v>
          </cell>
          <cell r="AR692">
            <v>8644.495600350001</v>
          </cell>
          <cell r="BE692">
            <v>1469.5642520595002</v>
          </cell>
          <cell r="BQ692">
            <v>8</v>
          </cell>
        </row>
        <row r="693">
          <cell r="A693" t="str">
            <v>Wildfire</v>
          </cell>
          <cell r="H693">
            <v>12880.7</v>
          </cell>
          <cell r="AR693">
            <v>8935.5798829500018</v>
          </cell>
          <cell r="BE693">
            <v>1519.0485801015002</v>
          </cell>
          <cell r="BQ693">
            <v>7</v>
          </cell>
        </row>
        <row r="694">
          <cell r="A694" t="str">
            <v>Wildfire</v>
          </cell>
          <cell r="H694">
            <v>12923.6</v>
          </cell>
          <cell r="AR694">
            <v>8965.3404066000003</v>
          </cell>
          <cell r="BE694">
            <v>1524.1078691220005</v>
          </cell>
          <cell r="BQ694">
            <v>6</v>
          </cell>
        </row>
        <row r="695">
          <cell r="A695" t="str">
            <v>Wildfire</v>
          </cell>
          <cell r="H695">
            <v>13556.3</v>
          </cell>
          <cell r="AR695">
            <v>3152.7209095000003</v>
          </cell>
          <cell r="BE695">
            <v>535.96255461500004</v>
          </cell>
          <cell r="BQ695">
            <v>7</v>
          </cell>
        </row>
        <row r="696">
          <cell r="A696" t="str">
            <v>Wildfire</v>
          </cell>
          <cell r="H696">
            <v>13766.3</v>
          </cell>
          <cell r="AR696">
            <v>9549.9369865499993</v>
          </cell>
          <cell r="BE696">
            <v>1623.4892877135003</v>
          </cell>
          <cell r="BQ696">
            <v>8</v>
          </cell>
        </row>
        <row r="697">
          <cell r="A697" t="str">
            <v>Wildfire</v>
          </cell>
          <cell r="H697">
            <v>13775.7</v>
          </cell>
          <cell r="AR697">
            <v>9556.45794045</v>
          </cell>
          <cell r="BE697">
            <v>1624.5978498765005</v>
          </cell>
          <cell r="BQ697">
            <v>7</v>
          </cell>
        </row>
        <row r="698">
          <cell r="A698" t="str">
            <v>Wildfire</v>
          </cell>
          <cell r="H698">
            <v>13789.6</v>
          </cell>
          <cell r="AR698">
            <v>9566.1006276000007</v>
          </cell>
          <cell r="BE698">
            <v>1626.2371066920002</v>
          </cell>
          <cell r="BQ698">
            <v>6</v>
          </cell>
        </row>
        <row r="699">
          <cell r="A699" t="str">
            <v>Wildfire</v>
          </cell>
          <cell r="H699">
            <v>13932</v>
          </cell>
          <cell r="AR699">
            <v>83.940300000000008</v>
          </cell>
          <cell r="BE699">
            <v>0</v>
          </cell>
          <cell r="BQ699">
            <v>6</v>
          </cell>
        </row>
        <row r="700">
          <cell r="A700" t="str">
            <v>Wildfire</v>
          </cell>
          <cell r="H700">
            <v>14413</v>
          </cell>
          <cell r="AR700">
            <v>86.838325000000012</v>
          </cell>
          <cell r="BE700">
            <v>0</v>
          </cell>
          <cell r="BQ700">
            <v>7</v>
          </cell>
        </row>
        <row r="701">
          <cell r="A701" t="str">
            <v>Wildfire</v>
          </cell>
          <cell r="H701">
            <v>14881.4</v>
          </cell>
          <cell r="AR701">
            <v>10323.5024859</v>
          </cell>
          <cell r="BE701">
            <v>1754.9954226030002</v>
          </cell>
          <cell r="BQ701">
            <v>7</v>
          </cell>
        </row>
        <row r="702">
          <cell r="A702" t="str">
            <v>Wildfire</v>
          </cell>
          <cell r="H702">
            <v>14999</v>
          </cell>
          <cell r="AR702">
            <v>90.368975000000006</v>
          </cell>
          <cell r="BE702">
            <v>0</v>
          </cell>
          <cell r="BQ702">
            <v>7</v>
          </cell>
        </row>
        <row r="703">
          <cell r="A703" t="str">
            <v>Wildfire</v>
          </cell>
          <cell r="H703">
            <v>15002</v>
          </cell>
          <cell r="AR703">
            <v>90.387050000000002</v>
          </cell>
          <cell r="BE703">
            <v>0</v>
          </cell>
          <cell r="BQ703">
            <v>7</v>
          </cell>
        </row>
        <row r="704">
          <cell r="A704" t="str">
            <v>Wildfire</v>
          </cell>
          <cell r="H704">
            <v>15031.9</v>
          </cell>
          <cell r="AR704">
            <v>10427.907120149999</v>
          </cell>
          <cell r="BE704">
            <v>1772.7442104255003</v>
          </cell>
          <cell r="BQ704">
            <v>7</v>
          </cell>
        </row>
        <row r="705">
          <cell r="A705" t="str">
            <v>Wildfire</v>
          </cell>
          <cell r="H705">
            <v>15131.6</v>
          </cell>
          <cell r="AR705">
            <v>10497.070854600001</v>
          </cell>
          <cell r="BE705">
            <v>1784.5020452820004</v>
          </cell>
          <cell r="BQ705">
            <v>8</v>
          </cell>
        </row>
        <row r="706">
          <cell r="A706" t="str">
            <v>Wildfire</v>
          </cell>
          <cell r="H706">
            <v>15403</v>
          </cell>
          <cell r="AR706">
            <v>5111.5933709999999</v>
          </cell>
          <cell r="BE706">
            <v>868.97087307000015</v>
          </cell>
          <cell r="BQ706">
            <v>8</v>
          </cell>
        </row>
        <row r="707">
          <cell r="A707" t="str">
            <v>Wildfire</v>
          </cell>
          <cell r="H707">
            <v>15562.5</v>
          </cell>
          <cell r="AR707">
            <v>10795.994156250001</v>
          </cell>
          <cell r="BE707">
            <v>1835.3190065625004</v>
          </cell>
          <cell r="BQ707">
            <v>8</v>
          </cell>
        </row>
        <row r="708">
          <cell r="A708" t="str">
            <v>Wildfire</v>
          </cell>
          <cell r="H708">
            <v>15716.3</v>
          </cell>
          <cell r="AR708">
            <v>10902.688061550001</v>
          </cell>
          <cell r="BE708">
            <v>1853.4569704635001</v>
          </cell>
          <cell r="BQ708">
            <v>7</v>
          </cell>
        </row>
        <row r="709">
          <cell r="A709" t="str">
            <v>Wildfire</v>
          </cell>
          <cell r="H709">
            <v>15814.3</v>
          </cell>
          <cell r="AR709">
            <v>10970.67247455</v>
          </cell>
          <cell r="BE709">
            <v>1865.0143206735004</v>
          </cell>
          <cell r="BQ709">
            <v>8</v>
          </cell>
        </row>
        <row r="710">
          <cell r="A710" t="str">
            <v>Wildfire</v>
          </cell>
          <cell r="H710">
            <v>16107</v>
          </cell>
          <cell r="AR710">
            <v>11173.723879499999</v>
          </cell>
          <cell r="BE710">
            <v>1899.5330595150003</v>
          </cell>
          <cell r="BQ710">
            <v>8</v>
          </cell>
        </row>
        <row r="711">
          <cell r="A711" t="str">
            <v>Wildfire</v>
          </cell>
          <cell r="H711">
            <v>16703.5</v>
          </cell>
          <cell r="AR711">
            <v>11587.526964750001</v>
          </cell>
          <cell r="BE711">
            <v>1969.8795840075002</v>
          </cell>
          <cell r="BQ711">
            <v>8</v>
          </cell>
        </row>
        <row r="712">
          <cell r="A712" t="str">
            <v>Wildfire</v>
          </cell>
          <cell r="H712">
            <v>16869.2</v>
          </cell>
          <cell r="AR712">
            <v>11702.476120200001</v>
          </cell>
          <cell r="BE712">
            <v>1989.4209404340004</v>
          </cell>
          <cell r="BQ712">
            <v>8</v>
          </cell>
        </row>
        <row r="713">
          <cell r="A713" t="str">
            <v>Wildfire</v>
          </cell>
          <cell r="H713">
            <v>16944</v>
          </cell>
          <cell r="AR713">
            <v>11754.366264</v>
          </cell>
          <cell r="BE713">
            <v>1998.2422648800002</v>
          </cell>
          <cell r="BQ713">
            <v>8</v>
          </cell>
        </row>
        <row r="714">
          <cell r="A714" t="str">
            <v>Wildfire</v>
          </cell>
          <cell r="H714">
            <v>18795</v>
          </cell>
          <cell r="AR714">
            <v>113.239875</v>
          </cell>
          <cell r="BE714">
            <v>0</v>
          </cell>
          <cell r="BQ714">
            <v>7</v>
          </cell>
        </row>
        <row r="715">
          <cell r="A715" t="str">
            <v>Wildfire</v>
          </cell>
          <cell r="H715">
            <v>19920.7</v>
          </cell>
          <cell r="AR715">
            <v>120.02221750000001</v>
          </cell>
          <cell r="BE715">
            <v>0</v>
          </cell>
          <cell r="BQ715">
            <v>7</v>
          </cell>
        </row>
        <row r="716">
          <cell r="A716" t="str">
            <v>Wildfire</v>
          </cell>
          <cell r="H716">
            <v>20049.2</v>
          </cell>
          <cell r="AR716">
            <v>4662.7421980000008</v>
          </cell>
          <cell r="BE716">
            <v>792.66617366000025</v>
          </cell>
          <cell r="BQ716">
            <v>7</v>
          </cell>
        </row>
        <row r="717">
          <cell r="A717" t="str">
            <v>Wildfire</v>
          </cell>
          <cell r="H717">
            <v>20729.900000000001</v>
          </cell>
          <cell r="AR717">
            <v>14380.715133150003</v>
          </cell>
          <cell r="BE717">
            <v>2444.7215726355007</v>
          </cell>
          <cell r="BQ717">
            <v>7</v>
          </cell>
        </row>
        <row r="718">
          <cell r="A718" t="str">
            <v>Wildfire</v>
          </cell>
          <cell r="H718">
            <v>20942.8</v>
          </cell>
          <cell r="AR718">
            <v>14528.407801800002</v>
          </cell>
          <cell r="BE718">
            <v>2469.8293263060004</v>
          </cell>
          <cell r="BQ718">
            <v>7</v>
          </cell>
        </row>
        <row r="719">
          <cell r="A719" t="str">
            <v>Wildfire</v>
          </cell>
          <cell r="H719">
            <v>21492.9</v>
          </cell>
          <cell r="AR719">
            <v>14910.022348650002</v>
          </cell>
          <cell r="BE719">
            <v>2534.7037992705004</v>
          </cell>
          <cell r="BQ719">
            <v>8</v>
          </cell>
        </row>
        <row r="720">
          <cell r="A720" t="str">
            <v>Wildfire</v>
          </cell>
          <cell r="H720">
            <v>21698</v>
          </cell>
          <cell r="AR720">
            <v>15052.304013000003</v>
          </cell>
          <cell r="BE720">
            <v>2558.8916822100009</v>
          </cell>
          <cell r="BQ720">
            <v>8</v>
          </cell>
        </row>
        <row r="721">
          <cell r="A721" t="str">
            <v>Wildfire</v>
          </cell>
          <cell r="H721">
            <v>21867.200000000001</v>
          </cell>
          <cell r="AR721">
            <v>15169.681183200002</v>
          </cell>
          <cell r="BE721">
            <v>2578.8458011440007</v>
          </cell>
          <cell r="BQ721">
            <v>7</v>
          </cell>
        </row>
        <row r="722">
          <cell r="A722" t="str">
            <v>Wildfire</v>
          </cell>
          <cell r="H722">
            <v>22613</v>
          </cell>
          <cell r="AR722">
            <v>136.24332500000003</v>
          </cell>
          <cell r="BE722">
            <v>0</v>
          </cell>
          <cell r="BQ722">
            <v>7</v>
          </cell>
        </row>
        <row r="723">
          <cell r="A723" t="str">
            <v>Wildfire</v>
          </cell>
          <cell r="H723">
            <v>23241.5</v>
          </cell>
          <cell r="AR723">
            <v>140.03003750000002</v>
          </cell>
          <cell r="BE723">
            <v>0</v>
          </cell>
          <cell r="BQ723">
            <v>8</v>
          </cell>
        </row>
        <row r="724">
          <cell r="A724" t="str">
            <v>Wildfire</v>
          </cell>
          <cell r="H724">
            <v>23271.599999999999</v>
          </cell>
          <cell r="AR724">
            <v>7722.8433611999999</v>
          </cell>
          <cell r="BE724">
            <v>1312.8833714039999</v>
          </cell>
          <cell r="BQ724">
            <v>7</v>
          </cell>
        </row>
        <row r="725">
          <cell r="A725" t="str">
            <v>Wildfire</v>
          </cell>
          <cell r="H725">
            <v>24179.1</v>
          </cell>
          <cell r="AR725">
            <v>16773.488983350002</v>
          </cell>
          <cell r="BE725">
            <v>2851.4931271695</v>
          </cell>
          <cell r="BQ725">
            <v>8</v>
          </cell>
        </row>
        <row r="726">
          <cell r="A726" t="str">
            <v>Wildfire</v>
          </cell>
          <cell r="H726">
            <v>25117</v>
          </cell>
          <cell r="AR726">
            <v>17424.127564500002</v>
          </cell>
          <cell r="BE726">
            <v>2962.1016859650008</v>
          </cell>
          <cell r="BQ726">
            <v>6</v>
          </cell>
        </row>
        <row r="727">
          <cell r="A727" t="str">
            <v>Wildfire</v>
          </cell>
          <cell r="H727">
            <v>25259.8</v>
          </cell>
          <cell r="AR727">
            <v>17523.1905663</v>
          </cell>
          <cell r="BE727">
            <v>2978.9423962710002</v>
          </cell>
          <cell r="BQ727">
            <v>7</v>
          </cell>
        </row>
        <row r="728">
          <cell r="A728" t="str">
            <v>Wildfire</v>
          </cell>
          <cell r="H728">
            <v>25687.5</v>
          </cell>
          <cell r="AR728">
            <v>8524.5766875000008</v>
          </cell>
          <cell r="BE728">
            <v>1449.1780368750003</v>
          </cell>
          <cell r="BQ728">
            <v>8</v>
          </cell>
        </row>
        <row r="729">
          <cell r="A729" t="str">
            <v>Wildfire</v>
          </cell>
          <cell r="H729">
            <v>27066</v>
          </cell>
          <cell r="AR729">
            <v>18776.184921000004</v>
          </cell>
          <cell r="BE729">
            <v>3191.9514365700006</v>
          </cell>
          <cell r="BQ729">
            <v>8</v>
          </cell>
        </row>
        <row r="730">
          <cell r="A730" t="str">
            <v>Wildfire</v>
          </cell>
          <cell r="H730">
            <v>29048</v>
          </cell>
          <cell r="AR730">
            <v>20151.134988000002</v>
          </cell>
          <cell r="BE730">
            <v>3425.6929479600012</v>
          </cell>
          <cell r="BQ730">
            <v>6</v>
          </cell>
        </row>
        <row r="731">
          <cell r="A731" t="str">
            <v>Wildfire</v>
          </cell>
          <cell r="H731">
            <v>29501.4</v>
          </cell>
          <cell r="AR731">
            <v>20465.666955900004</v>
          </cell>
          <cell r="BE731">
            <v>3479.1633825030012</v>
          </cell>
          <cell r="BQ731">
            <v>7</v>
          </cell>
        </row>
        <row r="732">
          <cell r="A732" t="str">
            <v>Wildfire</v>
          </cell>
          <cell r="H732">
            <v>30678.1</v>
          </cell>
          <cell r="AR732">
            <v>21281.965514850002</v>
          </cell>
          <cell r="BE732">
            <v>3617.9341375245008</v>
          </cell>
          <cell r="BQ732">
            <v>8</v>
          </cell>
        </row>
        <row r="733">
          <cell r="A733" t="str">
            <v>Wildfire</v>
          </cell>
          <cell r="H733">
            <v>30736.799999999999</v>
          </cell>
          <cell r="AR733">
            <v>21322.686790800002</v>
          </cell>
          <cell r="BE733">
            <v>3624.8567544360008</v>
          </cell>
          <cell r="BQ733">
            <v>8</v>
          </cell>
        </row>
        <row r="734">
          <cell r="A734" t="str">
            <v>Wildfire</v>
          </cell>
          <cell r="H734">
            <v>30929</v>
          </cell>
          <cell r="AR734">
            <v>10264.005153</v>
          </cell>
          <cell r="BE734">
            <v>1744.8808760100003</v>
          </cell>
          <cell r="BQ734">
            <v>8</v>
          </cell>
        </row>
        <row r="735">
          <cell r="A735" t="str">
            <v>Wildfire</v>
          </cell>
          <cell r="H735">
            <v>31089.9</v>
          </cell>
          <cell r="AR735">
            <v>21567.638793149999</v>
          </cell>
          <cell r="BE735">
            <v>3666.4985948355011</v>
          </cell>
          <cell r="BQ735">
            <v>8</v>
          </cell>
        </row>
        <row r="736">
          <cell r="A736" t="str">
            <v>Wildfire</v>
          </cell>
          <cell r="H736">
            <v>31705</v>
          </cell>
          <cell r="AR736">
            <v>21994.345042500005</v>
          </cell>
          <cell r="BE736">
            <v>3739.0386572250004</v>
          </cell>
          <cell r="BQ736">
            <v>7</v>
          </cell>
        </row>
        <row r="737">
          <cell r="A737" t="str">
            <v>Wildfire</v>
          </cell>
          <cell r="H737">
            <v>31917</v>
          </cell>
          <cell r="AR737">
            <v>22141.4133645</v>
          </cell>
          <cell r="BE737">
            <v>3764.040271965001</v>
          </cell>
          <cell r="BQ737">
            <v>8</v>
          </cell>
        </row>
        <row r="738">
          <cell r="A738" t="str">
            <v>Wildfire</v>
          </cell>
          <cell r="H738">
            <v>32327.8</v>
          </cell>
          <cell r="AR738">
            <v>22426.392924300002</v>
          </cell>
          <cell r="BE738">
            <v>3812.4867971310005</v>
          </cell>
          <cell r="BQ738">
            <v>7</v>
          </cell>
        </row>
        <row r="739">
          <cell r="A739" t="str">
            <v>Wildfire</v>
          </cell>
          <cell r="H739">
            <v>33131</v>
          </cell>
          <cell r="AR739">
            <v>199.61427500000002</v>
          </cell>
          <cell r="BE739">
            <v>0</v>
          </cell>
          <cell r="BQ739">
            <v>8</v>
          </cell>
        </row>
        <row r="740">
          <cell r="A740" t="str">
            <v>Wildfire</v>
          </cell>
          <cell r="H740">
            <v>33362.6</v>
          </cell>
          <cell r="AR740">
            <v>23144.252828100001</v>
          </cell>
          <cell r="BE740">
            <v>3934.5229807770002</v>
          </cell>
          <cell r="BQ740">
            <v>7</v>
          </cell>
        </row>
        <row r="741">
          <cell r="A741" t="str">
            <v>Wildfire</v>
          </cell>
          <cell r="H741">
            <v>34851.4</v>
          </cell>
          <cell r="AR741">
            <v>209.97968500000002</v>
          </cell>
          <cell r="BE741">
            <v>0</v>
          </cell>
          <cell r="BQ741">
            <v>8</v>
          </cell>
        </row>
        <row r="742">
          <cell r="A742" t="str">
            <v>Wildfire</v>
          </cell>
          <cell r="H742">
            <v>35580</v>
          </cell>
          <cell r="AR742">
            <v>214.36950000000002</v>
          </cell>
          <cell r="BE742">
            <v>0</v>
          </cell>
          <cell r="BQ742">
            <v>8</v>
          </cell>
        </row>
        <row r="743">
          <cell r="A743" t="str">
            <v>Wildfire</v>
          </cell>
          <cell r="H743">
            <v>35748.9</v>
          </cell>
          <cell r="AR743">
            <v>24799.673284650005</v>
          </cell>
          <cell r="BE743">
            <v>4215.9444583905015</v>
          </cell>
          <cell r="BQ743">
            <v>7</v>
          </cell>
        </row>
        <row r="744">
          <cell r="A744" t="str">
            <v>Wildfire</v>
          </cell>
          <cell r="H744">
            <v>37597.300000000003</v>
          </cell>
          <cell r="AR744">
            <v>26081.942560050004</v>
          </cell>
          <cell r="BE744">
            <v>4433.9302352085015</v>
          </cell>
          <cell r="BQ744">
            <v>7</v>
          </cell>
        </row>
        <row r="745">
          <cell r="A745" t="str">
            <v>Wildfire</v>
          </cell>
          <cell r="H745">
            <v>39043</v>
          </cell>
          <cell r="AR745">
            <v>12956.692851</v>
          </cell>
          <cell r="BE745">
            <v>2202.6377846700007</v>
          </cell>
          <cell r="BQ745">
            <v>8</v>
          </cell>
        </row>
        <row r="746">
          <cell r="A746" t="str">
            <v>Wildfire</v>
          </cell>
          <cell r="H746">
            <v>39550</v>
          </cell>
          <cell r="AR746">
            <v>238.28874999999999</v>
          </cell>
          <cell r="BE746">
            <v>0</v>
          </cell>
          <cell r="BQ746">
            <v>7</v>
          </cell>
        </row>
        <row r="747">
          <cell r="A747" t="str">
            <v>Wildfire</v>
          </cell>
          <cell r="H747">
            <v>39639.699999999997</v>
          </cell>
          <cell r="AR747">
            <v>27498.793224449997</v>
          </cell>
          <cell r="BE747">
            <v>4674.7948481565008</v>
          </cell>
          <cell r="BQ747">
            <v>8</v>
          </cell>
        </row>
        <row r="748">
          <cell r="A748" t="str">
            <v>Wildfire</v>
          </cell>
          <cell r="H748">
            <v>41628</v>
          </cell>
          <cell r="AR748">
            <v>250.80870000000002</v>
          </cell>
          <cell r="BE748">
            <v>0</v>
          </cell>
          <cell r="BQ748">
            <v>7</v>
          </cell>
        </row>
        <row r="749">
          <cell r="A749" t="str">
            <v>Wildfire</v>
          </cell>
          <cell r="H749">
            <v>42402.8</v>
          </cell>
          <cell r="AR749">
            <v>29415.606811800004</v>
          </cell>
          <cell r="BE749">
            <v>5000.6531580060009</v>
          </cell>
          <cell r="BQ749">
            <v>8</v>
          </cell>
        </row>
        <row r="750">
          <cell r="A750" t="str">
            <v>Wildfire</v>
          </cell>
          <cell r="H750">
            <v>42767</v>
          </cell>
          <cell r="AR750">
            <v>29668.259089500003</v>
          </cell>
          <cell r="BE750">
            <v>5043.604045215001</v>
          </cell>
          <cell r="BQ750">
            <v>7</v>
          </cell>
        </row>
        <row r="751">
          <cell r="A751" t="str">
            <v>Wildfire</v>
          </cell>
          <cell r="H751">
            <v>43199.8</v>
          </cell>
          <cell r="AR751">
            <v>29968.500456300004</v>
          </cell>
          <cell r="BE751">
            <v>5094.6450775710018</v>
          </cell>
          <cell r="BQ751">
            <v>7</v>
          </cell>
        </row>
        <row r="752">
          <cell r="A752" t="str">
            <v>Wildfire</v>
          </cell>
          <cell r="H752">
            <v>43378</v>
          </cell>
          <cell r="AR752">
            <v>261.35245000000003</v>
          </cell>
          <cell r="BE752">
            <v>0</v>
          </cell>
          <cell r="BQ752">
            <v>7</v>
          </cell>
        </row>
        <row r="753">
          <cell r="A753" t="str">
            <v>Wildfire</v>
          </cell>
          <cell r="H753">
            <v>45995.7</v>
          </cell>
          <cell r="AR753">
            <v>31908.068010450002</v>
          </cell>
          <cell r="BE753">
            <v>5424.3715617765001</v>
          </cell>
          <cell r="BQ753">
            <v>8</v>
          </cell>
        </row>
        <row r="754">
          <cell r="A754" t="str">
            <v>Wildfire</v>
          </cell>
          <cell r="H754">
            <v>46545.3</v>
          </cell>
          <cell r="AR754">
            <v>32289.335698050003</v>
          </cell>
          <cell r="BE754">
            <v>5489.1870686685015</v>
          </cell>
          <cell r="BQ754">
            <v>8</v>
          </cell>
        </row>
        <row r="755">
          <cell r="A755" t="str">
            <v>Wildfire</v>
          </cell>
          <cell r="H755">
            <v>47333.2</v>
          </cell>
          <cell r="AR755">
            <v>32835.916504200002</v>
          </cell>
          <cell r="BE755">
            <v>5582.1058057139999</v>
          </cell>
          <cell r="BQ755">
            <v>7</v>
          </cell>
        </row>
        <row r="756">
          <cell r="A756" t="str">
            <v>Wildfire</v>
          </cell>
          <cell r="H756">
            <v>48176.1</v>
          </cell>
          <cell r="AR756">
            <v>290.26100250000002</v>
          </cell>
          <cell r="BE756">
            <v>0</v>
          </cell>
          <cell r="BQ756">
            <v>7</v>
          </cell>
        </row>
        <row r="757">
          <cell r="A757" t="str">
            <v>Wildfire</v>
          </cell>
          <cell r="H757">
            <v>48728.3</v>
          </cell>
          <cell r="AR757">
            <v>293.5880075</v>
          </cell>
          <cell r="BE757">
            <v>0</v>
          </cell>
          <cell r="BQ757">
            <v>7</v>
          </cell>
        </row>
        <row r="758">
          <cell r="A758" t="str">
            <v>Wildfire</v>
          </cell>
          <cell r="H758">
            <v>49182.400000000001</v>
          </cell>
          <cell r="AR758">
            <v>34118.740754400009</v>
          </cell>
          <cell r="BE758">
            <v>5800.1859282480018</v>
          </cell>
          <cell r="BQ758">
            <v>7</v>
          </cell>
        </row>
        <row r="759">
          <cell r="A759" t="str">
            <v>Wildfire</v>
          </cell>
          <cell r="H759">
            <v>49446</v>
          </cell>
          <cell r="AR759">
            <v>16409.001221999999</v>
          </cell>
          <cell r="BE759">
            <v>2789.5302077400002</v>
          </cell>
          <cell r="BQ759">
            <v>8</v>
          </cell>
        </row>
        <row r="760">
          <cell r="A760" t="str">
            <v>Wildfire</v>
          </cell>
          <cell r="H760">
            <v>50773.7</v>
          </cell>
          <cell r="AR760">
            <v>35222.655003449996</v>
          </cell>
          <cell r="BE760">
            <v>5987.8513505865012</v>
          </cell>
          <cell r="BQ760">
            <v>7</v>
          </cell>
        </row>
        <row r="761">
          <cell r="A761" t="str">
            <v>Wildfire</v>
          </cell>
          <cell r="H761">
            <v>52108.5</v>
          </cell>
          <cell r="AR761">
            <v>36148.630457250008</v>
          </cell>
          <cell r="BE761">
            <v>6145.2671777325013</v>
          </cell>
          <cell r="BQ761">
            <v>7</v>
          </cell>
        </row>
        <row r="762">
          <cell r="A762" t="str">
            <v>Wildfire</v>
          </cell>
          <cell r="H762">
            <v>54036</v>
          </cell>
          <cell r="AR762">
            <v>37485.772866000007</v>
          </cell>
          <cell r="BE762">
            <v>6372.5813872200015</v>
          </cell>
          <cell r="BQ762">
            <v>6</v>
          </cell>
        </row>
        <row r="763">
          <cell r="A763" t="str">
            <v>Wildfire</v>
          </cell>
          <cell r="H763">
            <v>54503</v>
          </cell>
          <cell r="AR763">
            <v>37809.739405500004</v>
          </cell>
          <cell r="BE763">
            <v>6427.6556989350001</v>
          </cell>
          <cell r="BQ763">
            <v>6</v>
          </cell>
        </row>
        <row r="764">
          <cell r="A764" t="str">
            <v>Wildfire</v>
          </cell>
          <cell r="H764">
            <v>55704</v>
          </cell>
          <cell r="AR764">
            <v>18485.762328000001</v>
          </cell>
          <cell r="BE764">
            <v>3142.5795957600003</v>
          </cell>
          <cell r="BQ764">
            <v>8</v>
          </cell>
        </row>
        <row r="765">
          <cell r="A765" t="str">
            <v>Wildfire</v>
          </cell>
          <cell r="H765">
            <v>59532.5</v>
          </cell>
          <cell r="AR765">
            <v>41298.796601250004</v>
          </cell>
          <cell r="BE765">
            <v>7020.7954222125018</v>
          </cell>
          <cell r="BQ765">
            <v>8</v>
          </cell>
        </row>
        <row r="766">
          <cell r="A766" t="str">
            <v>Wildfire</v>
          </cell>
          <cell r="H766">
            <v>60806.6</v>
          </cell>
          <cell r="AR766">
            <v>42182.663342100001</v>
          </cell>
          <cell r="BE766">
            <v>7171.0527681570011</v>
          </cell>
          <cell r="BQ766">
            <v>7</v>
          </cell>
        </row>
        <row r="767">
          <cell r="A767" t="str">
            <v>Wildfire</v>
          </cell>
          <cell r="H767">
            <v>66267.899999999994</v>
          </cell>
          <cell r="AR767">
            <v>45971.268186150002</v>
          </cell>
          <cell r="BE767">
            <v>7815.1155916455009</v>
          </cell>
          <cell r="BQ767">
            <v>8</v>
          </cell>
        </row>
        <row r="768">
          <cell r="A768" t="str">
            <v>Wildfire</v>
          </cell>
          <cell r="H768">
            <v>67778</v>
          </cell>
          <cell r="AR768">
            <v>47018.852492999999</v>
          </cell>
          <cell r="BE768">
            <v>7993.2049238100008</v>
          </cell>
          <cell r="BQ768">
            <v>7</v>
          </cell>
        </row>
        <row r="769">
          <cell r="A769" t="str">
            <v>Wildfire</v>
          </cell>
          <cell r="H769">
            <v>75135</v>
          </cell>
          <cell r="AR769">
            <v>452.68837500000001</v>
          </cell>
          <cell r="BE769">
            <v>0</v>
          </cell>
          <cell r="BQ769">
            <v>8</v>
          </cell>
        </row>
        <row r="770">
          <cell r="A770" t="str">
            <v>Wildfire</v>
          </cell>
          <cell r="H770">
            <v>78212.5</v>
          </cell>
          <cell r="AR770">
            <v>54257.458181250004</v>
          </cell>
          <cell r="BE770">
            <v>9223.7678908125017</v>
          </cell>
          <cell r="BQ770">
            <v>7</v>
          </cell>
        </row>
        <row r="771">
          <cell r="A771" t="str">
            <v>Wildfire</v>
          </cell>
          <cell r="H771">
            <v>82432.2</v>
          </cell>
          <cell r="AR771">
            <v>57184.742135700006</v>
          </cell>
          <cell r="BE771">
            <v>9721.4061630690012</v>
          </cell>
          <cell r="BQ771">
            <v>7</v>
          </cell>
        </row>
        <row r="772">
          <cell r="A772" t="str">
            <v>Wildfire</v>
          </cell>
          <cell r="H772">
            <v>91444.2</v>
          </cell>
          <cell r="AR772">
            <v>63436.533257700001</v>
          </cell>
          <cell r="BE772">
            <v>10784.210653809001</v>
          </cell>
          <cell r="BQ772">
            <v>8</v>
          </cell>
        </row>
        <row r="773">
          <cell r="A773" t="str">
            <v>Wildfire</v>
          </cell>
          <cell r="H773">
            <v>97303.3</v>
          </cell>
          <cell r="AR773">
            <v>67501.099321050016</v>
          </cell>
          <cell r="BE773">
            <v>11475.186884578503</v>
          </cell>
          <cell r="BQ773">
            <v>7</v>
          </cell>
        </row>
        <row r="774">
          <cell r="A774" t="str">
            <v>Wildfire</v>
          </cell>
          <cell r="H774">
            <v>98247.1</v>
          </cell>
          <cell r="AR774">
            <v>68155.830841350005</v>
          </cell>
          <cell r="BE774">
            <v>11586.491243029501</v>
          </cell>
          <cell r="BQ774">
            <v>8</v>
          </cell>
        </row>
        <row r="775">
          <cell r="A775" t="str">
            <v>Wildfire</v>
          </cell>
          <cell r="H775">
            <v>100524</v>
          </cell>
          <cell r="AR775">
            <v>69735.358494</v>
          </cell>
          <cell r="BE775">
            <v>11855.010943980004</v>
          </cell>
          <cell r="BQ775">
            <v>8</v>
          </cell>
        </row>
        <row r="776">
          <cell r="A776" t="str">
            <v>Wildfire</v>
          </cell>
          <cell r="H776">
            <v>103967.5</v>
          </cell>
          <cell r="AR776">
            <v>72124.178148750012</v>
          </cell>
          <cell r="BE776">
            <v>12261.110285287503</v>
          </cell>
          <cell r="BQ776">
            <v>8</v>
          </cell>
        </row>
        <row r="777">
          <cell r="A777" t="str">
            <v>Wildfire</v>
          </cell>
          <cell r="H777">
            <v>111193.8</v>
          </cell>
          <cell r="AR777">
            <v>77137.196145300011</v>
          </cell>
          <cell r="BE777">
            <v>13113.323344701002</v>
          </cell>
          <cell r="BQ777">
            <v>8</v>
          </cell>
        </row>
        <row r="778">
          <cell r="A778" t="str">
            <v>Wildfire</v>
          </cell>
          <cell r="H778">
            <v>112806.8</v>
          </cell>
          <cell r="AR778">
            <v>78256.164085800003</v>
          </cell>
          <cell r="BE778">
            <v>13303.547894586003</v>
          </cell>
          <cell r="BQ778">
            <v>8</v>
          </cell>
        </row>
        <row r="779">
          <cell r="A779" t="str">
            <v>Wildfire</v>
          </cell>
          <cell r="H779">
            <v>121339.2</v>
          </cell>
          <cell r="AR779">
            <v>84175.247815199997</v>
          </cell>
          <cell r="BE779">
            <v>14309.792128584002</v>
          </cell>
          <cell r="BQ779">
            <v>8</v>
          </cell>
        </row>
        <row r="780">
          <cell r="A780" t="str">
            <v>Wildfire</v>
          </cell>
          <cell r="H780">
            <v>142650.4</v>
          </cell>
          <cell r="AR780">
            <v>64546.096365999998</v>
          </cell>
          <cell r="BE780">
            <v>10972.836382220001</v>
          </cell>
          <cell r="BQ780">
            <v>8</v>
          </cell>
        </row>
        <row r="781">
          <cell r="A781" t="str">
            <v>Wildfire</v>
          </cell>
          <cell r="H781">
            <v>149359.29999999999</v>
          </cell>
          <cell r="AR781">
            <v>77138.552155900004</v>
          </cell>
          <cell r="BE781">
            <v>13113.553866502998</v>
          </cell>
          <cell r="BQ781">
            <v>8</v>
          </cell>
        </row>
        <row r="782">
          <cell r="A782" t="str">
            <v>Wildfire</v>
          </cell>
          <cell r="H782">
            <v>223154.1</v>
          </cell>
          <cell r="AR782">
            <v>84811.277783700003</v>
          </cell>
          <cell r="BE782">
            <v>14417.917223229004</v>
          </cell>
          <cell r="BQ782">
            <v>8</v>
          </cell>
        </row>
        <row r="783">
          <cell r="A783" t="str">
            <v>Wildfire</v>
          </cell>
          <cell r="H783">
            <v>276038.2</v>
          </cell>
          <cell r="AR783">
            <v>133283.25062170002</v>
          </cell>
          <cell r="BE783">
            <v>22658.152605689003</v>
          </cell>
          <cell r="BQ783">
            <v>8</v>
          </cell>
        </row>
        <row r="784">
          <cell r="A784" t="str">
            <v>Wildfire</v>
          </cell>
          <cell r="H784">
            <v>312918.2</v>
          </cell>
          <cell r="AR784">
            <v>131860.13092070003</v>
          </cell>
          <cell r="BE784">
            <v>22416.222256519006</v>
          </cell>
          <cell r="BQ784">
            <v>8</v>
          </cell>
        </row>
        <row r="785">
          <cell r="H785"/>
          <cell r="BQ785"/>
        </row>
        <row r="786">
          <cell r="H786"/>
          <cell r="BQ786"/>
        </row>
        <row r="787">
          <cell r="H787"/>
          <cell r="BQ787"/>
        </row>
        <row r="788">
          <cell r="H788"/>
          <cell r="BQ788"/>
        </row>
        <row r="789">
          <cell r="H789"/>
          <cell r="BQ789"/>
        </row>
        <row r="790">
          <cell r="H790"/>
          <cell r="BQ790"/>
        </row>
        <row r="791">
          <cell r="H791"/>
          <cell r="BQ791"/>
        </row>
        <row r="792">
          <cell r="H792"/>
          <cell r="BQ792"/>
        </row>
        <row r="793">
          <cell r="H793"/>
          <cell r="BQ793"/>
        </row>
        <row r="794">
          <cell r="H794"/>
          <cell r="BQ794"/>
        </row>
        <row r="795">
          <cell r="H795"/>
          <cell r="BQ795"/>
        </row>
        <row r="796">
          <cell r="H796"/>
          <cell r="BQ796"/>
        </row>
        <row r="797">
          <cell r="H797"/>
          <cell r="BQ797"/>
        </row>
        <row r="798">
          <cell r="H798"/>
          <cell r="BQ798"/>
        </row>
        <row r="799">
          <cell r="H799"/>
          <cell r="BQ799"/>
        </row>
        <row r="800">
          <cell r="H800"/>
          <cell r="BQ800"/>
        </row>
        <row r="801">
          <cell r="H801"/>
          <cell r="BQ801"/>
        </row>
        <row r="802">
          <cell r="H802"/>
          <cell r="BQ802"/>
        </row>
        <row r="803">
          <cell r="H803"/>
          <cell r="BQ803"/>
        </row>
      </sheetData>
      <sheetData sheetId="7">
        <row r="2">
          <cell r="A2" t="str">
            <v>Wildfire</v>
          </cell>
        </row>
        <row r="3">
          <cell r="A3" t="str">
            <v>WFU</v>
          </cell>
        </row>
        <row r="4">
          <cell r="A4" t="str">
            <v>Prescribed</v>
          </cell>
        </row>
      </sheetData>
      <sheetData sheetId="8"/>
      <sheetData sheetId="9">
        <row r="3">
          <cell r="O3">
            <v>1</v>
          </cell>
          <cell r="P3" t="str">
            <v>January</v>
          </cell>
        </row>
        <row r="4">
          <cell r="O4">
            <v>2</v>
          </cell>
          <cell r="P4" t="str">
            <v>February</v>
          </cell>
        </row>
        <row r="5">
          <cell r="O5">
            <v>3</v>
          </cell>
          <cell r="P5" t="str">
            <v>March</v>
          </cell>
        </row>
        <row r="6">
          <cell r="O6">
            <v>4</v>
          </cell>
          <cell r="P6" t="str">
            <v>April</v>
          </cell>
        </row>
        <row r="7">
          <cell r="O7">
            <v>5</v>
          </cell>
          <cell r="P7" t="str">
            <v>May</v>
          </cell>
        </row>
        <row r="8">
          <cell r="O8">
            <v>6</v>
          </cell>
          <cell r="P8" t="str">
            <v>June</v>
          </cell>
        </row>
        <row r="9">
          <cell r="O9">
            <v>7</v>
          </cell>
          <cell r="P9" t="str">
            <v>July</v>
          </cell>
        </row>
        <row r="10">
          <cell r="O10">
            <v>8</v>
          </cell>
          <cell r="P10" t="str">
            <v>August</v>
          </cell>
        </row>
        <row r="11">
          <cell r="O11">
            <v>9</v>
          </cell>
          <cell r="P11" t="str">
            <v>September</v>
          </cell>
        </row>
        <row r="12">
          <cell r="O12">
            <v>10</v>
          </cell>
          <cell r="P12" t="str">
            <v>October</v>
          </cell>
        </row>
        <row r="13">
          <cell r="O13">
            <v>11</v>
          </cell>
          <cell r="P13" t="str">
            <v>November</v>
          </cell>
        </row>
        <row r="14">
          <cell r="O14">
            <v>12</v>
          </cell>
          <cell r="P14" t="str">
            <v>December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7">
          <cell r="B17">
            <v>2.5</v>
          </cell>
          <cell r="C17">
            <v>2.99</v>
          </cell>
          <cell r="D17">
            <v>3.38</v>
          </cell>
          <cell r="E17">
            <v>1</v>
          </cell>
          <cell r="F17">
            <v>3.16</v>
          </cell>
          <cell r="G17">
            <v>3.07</v>
          </cell>
          <cell r="H17">
            <v>1.82</v>
          </cell>
          <cell r="I17">
            <v>1.7</v>
          </cell>
          <cell r="J17">
            <v>1.5</v>
          </cell>
          <cell r="K17">
            <v>3.49</v>
          </cell>
          <cell r="L17">
            <v>2.42</v>
          </cell>
          <cell r="M17">
            <v>1.7</v>
          </cell>
          <cell r="N17">
            <v>0</v>
          </cell>
          <cell r="O17">
            <v>2.1300000000000003</v>
          </cell>
          <cell r="P17">
            <v>1.7</v>
          </cell>
          <cell r="Q17">
            <v>1.4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5826C-71B7-46EA-B6BC-C27A5EFE8571}">
  <sheetPr>
    <tabColor rgb="FF00B050"/>
  </sheetPr>
  <dimension ref="A1:L337"/>
  <sheetViews>
    <sheetView zoomScaleNormal="100" workbookViewId="0">
      <pane xSplit="1" topLeftCell="B1" activePane="topRight" state="frozen"/>
      <selection pane="topRight" activeCell="H38" sqref="H38"/>
    </sheetView>
  </sheetViews>
  <sheetFormatPr defaultRowHeight="15" x14ac:dyDescent="0.25"/>
  <cols>
    <col min="1" max="3" width="15.140625" bestFit="1" customWidth="1"/>
    <col min="4" max="4" width="13.7109375" bestFit="1" customWidth="1"/>
    <col min="5" max="7" width="15.140625" bestFit="1" customWidth="1"/>
    <col min="8" max="8" width="13" bestFit="1" customWidth="1"/>
    <col min="9" max="9" width="14.7109375" bestFit="1" customWidth="1"/>
    <col min="10" max="10" width="15.140625" bestFit="1" customWidth="1"/>
    <col min="11" max="12" width="15.42578125" bestFit="1" customWidth="1"/>
  </cols>
  <sheetData>
    <row r="1" spans="1:12" x14ac:dyDescent="0.25">
      <c r="A1" s="340" t="s">
        <v>304</v>
      </c>
      <c r="B1" s="338" t="s">
        <v>303</v>
      </c>
      <c r="C1" s="338" t="s">
        <v>303</v>
      </c>
      <c r="D1" s="339" t="s">
        <v>302</v>
      </c>
      <c r="E1" s="338" t="s">
        <v>163</v>
      </c>
      <c r="F1" s="338" t="s">
        <v>163</v>
      </c>
      <c r="G1" s="338" t="s">
        <v>301</v>
      </c>
      <c r="H1" s="339" t="s">
        <v>269</v>
      </c>
      <c r="I1" s="338" t="s">
        <v>1</v>
      </c>
      <c r="J1" s="338" t="s">
        <v>1</v>
      </c>
      <c r="K1" s="338" t="s">
        <v>300</v>
      </c>
      <c r="L1" s="337" t="s">
        <v>299</v>
      </c>
    </row>
    <row r="2" spans="1:12" x14ac:dyDescent="0.25">
      <c r="A2" s="336" t="s">
        <v>298</v>
      </c>
      <c r="B2" s="334" t="s">
        <v>295</v>
      </c>
      <c r="C2" s="334" t="s">
        <v>297</v>
      </c>
      <c r="D2" s="335" t="s">
        <v>293</v>
      </c>
      <c r="E2" s="334" t="s">
        <v>295</v>
      </c>
      <c r="F2" s="334" t="s">
        <v>297</v>
      </c>
      <c r="G2" s="334" t="s">
        <v>297</v>
      </c>
      <c r="H2" s="335" t="s">
        <v>293</v>
      </c>
      <c r="I2" s="334" t="s">
        <v>296</v>
      </c>
      <c r="J2" s="334" t="s">
        <v>295</v>
      </c>
      <c r="K2" s="334" t="s">
        <v>294</v>
      </c>
      <c r="L2" s="333" t="s">
        <v>293</v>
      </c>
    </row>
    <row r="3" spans="1:12" x14ac:dyDescent="0.25">
      <c r="A3" s="245" t="s">
        <v>292</v>
      </c>
      <c r="B3" s="331">
        <v>34</v>
      </c>
      <c r="C3" s="331">
        <v>34</v>
      </c>
      <c r="D3" s="332">
        <v>34</v>
      </c>
      <c r="E3" s="331">
        <v>35</v>
      </c>
      <c r="F3" s="331">
        <v>35</v>
      </c>
      <c r="G3" s="331">
        <v>35</v>
      </c>
      <c r="H3" s="332">
        <v>35</v>
      </c>
      <c r="I3" s="331">
        <v>10</v>
      </c>
      <c r="J3" s="331">
        <v>10</v>
      </c>
      <c r="K3" s="331">
        <v>40</v>
      </c>
      <c r="L3" s="330">
        <v>40</v>
      </c>
    </row>
    <row r="4" spans="1:12" x14ac:dyDescent="0.25">
      <c r="A4" s="245" t="s">
        <v>291</v>
      </c>
      <c r="B4" s="331">
        <v>88101</v>
      </c>
      <c r="C4" s="331">
        <v>88101</v>
      </c>
      <c r="D4" s="332">
        <v>88501</v>
      </c>
      <c r="E4" s="331">
        <v>88101</v>
      </c>
      <c r="F4" s="331">
        <v>88101</v>
      </c>
      <c r="G4" s="331">
        <v>88101</v>
      </c>
      <c r="H4" s="332">
        <v>88501</v>
      </c>
      <c r="I4" s="331">
        <v>88101</v>
      </c>
      <c r="J4" s="331">
        <v>88101</v>
      </c>
      <c r="K4" s="331">
        <v>88101</v>
      </c>
      <c r="L4" s="330">
        <v>88501</v>
      </c>
    </row>
    <row r="5" spans="1:12" ht="15.75" thickBot="1" x14ac:dyDescent="0.3">
      <c r="A5" s="245" t="s">
        <v>179</v>
      </c>
      <c r="B5" s="328">
        <v>1</v>
      </c>
      <c r="C5" s="328">
        <v>2</v>
      </c>
      <c r="D5" s="329">
        <v>3</v>
      </c>
      <c r="E5" s="328">
        <v>1</v>
      </c>
      <c r="F5" s="328">
        <v>2</v>
      </c>
      <c r="G5" s="328">
        <v>4</v>
      </c>
      <c r="H5" s="329">
        <v>3</v>
      </c>
      <c r="I5" s="328">
        <v>1</v>
      </c>
      <c r="J5" s="328">
        <v>2</v>
      </c>
      <c r="K5" s="328">
        <v>1</v>
      </c>
      <c r="L5" s="327">
        <v>3</v>
      </c>
    </row>
    <row r="6" spans="1:12" x14ac:dyDescent="0.25">
      <c r="A6" s="326">
        <v>43617</v>
      </c>
      <c r="B6" s="319" cm="1">
        <f t="array" ref="B6">IFERROR((INDEX(ValueNull,MATCH(1,($A6=DateAQS)*(B$5=POC)*(B$3=SiteID)*(B$4=ParamCode),0))),"")</f>
        <v>1.5</v>
      </c>
      <c r="C6" s="319" t="str" cm="1">
        <f t="array" ref="C6">IFERROR((INDEX(ValueNull,MATCH(1,($A6=DateAQS)*(C$5=POC)*(C$3=SiteID)*(C$4=ParamCode),0))),"")</f>
        <v/>
      </c>
      <c r="D6" s="325" cm="1">
        <f t="array" ref="D6">IFERROR((INDEX(BAMValue,MATCH(1,($A6=BAMDate)*(D$5=BAMPOC)*(D$3=BAMSiteID)*(D$4=BAMParamCode),0))),"")</f>
        <v>2.6</v>
      </c>
      <c r="E6" s="319" cm="1">
        <f t="array" ref="E6">IFERROR((INDEX(ValueNull,MATCH(1,($A6=DateAQS)*(E$5=POC)*(E$3=SiteID)*(E$4=ParamCode),0))),"")</f>
        <v>1.2</v>
      </c>
      <c r="F6" s="319" t="str" cm="1">
        <f t="array" ref="F6">IFERROR((INDEX(ValueNull,MATCH(1,($A6=DateAQS)*(F$5=POC)*(F$3=SiteID)*(F$4=ParamCode),0))),"")</f>
        <v/>
      </c>
      <c r="G6" s="319" t="str" cm="1">
        <f t="array" ref="G6">IFERROR((INDEX(ValueNull,MATCH(1,($A6=DateAQS)*(G$5=POC)*(G$3=SiteID)*(G$4=ParamCode),0))),"")</f>
        <v/>
      </c>
      <c r="H6" s="325" cm="1">
        <f t="array" ref="H6">IFERROR((INDEX(BAMValue,MATCH(1,($A6=BAMDate)*(H$5=BAMPOC)*(H$3=BAMSiteID)*(H$4=BAMParamCode),0))),"")</f>
        <v>0</v>
      </c>
      <c r="I6" s="319" cm="1">
        <f t="array" ref="I6">IFERROR((INDEX(ValueNull,MATCH(1,($A6=DateAQS)*(I$5=POC)*(I$3=SiteID)*(I$4=ParamCode),0))),"")</f>
        <v>1.5</v>
      </c>
      <c r="J6" s="319" t="str" cm="1">
        <f t="array" ref="J6">IFERROR((INDEX(ValueNull,MATCH(1,($A6=DateAQS)*(J$5=POC)*(J$3=SiteID)*(J$4=ParamCode),0))),"")</f>
        <v/>
      </c>
      <c r="K6" s="319" t="str" cm="1">
        <f t="array" ref="K6">IFERROR((INDEX(ValueNull,MATCH(1,($A6=DateAQS)*(K$5=POC)*(K$3=SiteID)*(K$4=ParamCode),0))),"")</f>
        <v/>
      </c>
      <c r="L6" s="324" cm="1">
        <f t="array" ref="L6">IFERROR((INDEX(BAMValue,MATCH(1,($A6=BAMDate)*(L$5=BAMPOC)*(L$3=BAMSiteID)*(L$4=BAMParamCode),0))),"")</f>
        <v>0.3</v>
      </c>
    </row>
    <row r="7" spans="1:12" x14ac:dyDescent="0.25">
      <c r="A7" s="326">
        <f t="shared" ref="A7:A38" si="0">A6+1</f>
        <v>43618</v>
      </c>
      <c r="B7" s="319" cm="1">
        <f t="array" ref="B7">IFERROR((INDEX(ValueNull,MATCH(1,($A7=DateAQS)*(B$5=POC)*(B$3=SiteID)*(B$4=ParamCode),0))),"")</f>
        <v>4.4000000000000004</v>
      </c>
      <c r="C7" s="319" cm="1">
        <f t="array" ref="C7">IFERROR((INDEX(ValueNull,MATCH(1,($A7=DateAQS)*(C$5=POC)*(C$3=SiteID)*(C$4=ParamCode),0))),"")</f>
        <v>2.2999999999999998</v>
      </c>
      <c r="D7" s="325" cm="1">
        <f t="array" ref="D7">IFERROR((INDEX(BAMValue,MATCH(1,($A7=BAMDate)*(D$5=BAMPOC)*(D$3=BAMSiteID)*(D$4=BAMParamCode),0))),"")</f>
        <v>3.8</v>
      </c>
      <c r="E7" s="319" cm="1">
        <f t="array" ref="E7">IFERROR((INDEX(ValueNull,MATCH(1,($A7=DateAQS)*(E$5=POC)*(E$3=SiteID)*(E$4=ParamCode),0))),"")</f>
        <v>2.6</v>
      </c>
      <c r="F7" s="319" cm="1">
        <f t="array" ref="F7">IFERROR((INDEX(ValueNull,MATCH(1,($A7=DateAQS)*(F$5=POC)*(F$3=SiteID)*(F$4=ParamCode),0))),"")</f>
        <v>2.2000000000000002</v>
      </c>
      <c r="G7" s="319" t="str" cm="1">
        <f t="array" ref="G7">IFERROR((INDEX(ValueNull,MATCH(1,($A7=DateAQS)*(G$5=POC)*(G$3=SiteID)*(G$4=ParamCode),0))),"")</f>
        <v/>
      </c>
      <c r="H7" s="325" cm="1">
        <f t="array" ref="H7">IFERROR((INDEX(BAMValue,MATCH(1,($A7=BAMDate)*(H$5=BAMPOC)*(H$3=BAMSiteID)*(H$4=BAMParamCode),0))),"")</f>
        <v>2</v>
      </c>
      <c r="I7" s="319" cm="1">
        <f t="array" ref="I7">IFERROR((INDEX(ValueNull,MATCH(1,($A7=DateAQS)*(I$5=POC)*(I$3=SiteID)*(I$4=ParamCode),0))),"")</f>
        <v>2.2000000000000002</v>
      </c>
      <c r="J7" s="319" cm="1">
        <f t="array" ref="J7">IFERROR((INDEX(ValueNull,MATCH(1,($A7=DateAQS)*(J$5=POC)*(J$3=SiteID)*(J$4=ParamCode),0))),"")</f>
        <v>2.2999999999999998</v>
      </c>
      <c r="K7" s="319" t="str" cm="1">
        <f t="array" ref="K7">IFERROR((INDEX(ValueNull,MATCH(1,($A7=DateAQS)*(K$5=POC)*(K$3=SiteID)*(K$4=ParamCode),0))),"")</f>
        <v/>
      </c>
      <c r="L7" s="324" cm="1">
        <f t="array" ref="L7">IFERROR((INDEX(BAMValue,MATCH(1,($A7=BAMDate)*(L$5=BAMPOC)*(L$3=BAMSiteID)*(L$4=BAMParamCode),0))),"")</f>
        <v>0.7</v>
      </c>
    </row>
    <row r="8" spans="1:12" x14ac:dyDescent="0.25">
      <c r="A8" s="326">
        <f t="shared" si="0"/>
        <v>43619</v>
      </c>
      <c r="B8" s="319" cm="1">
        <f t="array" ref="B8">IFERROR((INDEX(ValueNull,MATCH(1,($A8=DateAQS)*(B$5=POC)*(B$3=SiteID)*(B$4=ParamCode),0))),"")</f>
        <v>2.5</v>
      </c>
      <c r="C8" s="319" t="str" cm="1">
        <f t="array" ref="C8">IFERROR((INDEX(ValueNull,MATCH(1,($A8=DateAQS)*(C$5=POC)*(C$3=SiteID)*(C$4=ParamCode),0))),"")</f>
        <v/>
      </c>
      <c r="D8" s="325" cm="1">
        <f t="array" ref="D8">IFERROR((INDEX(BAMValue,MATCH(1,($A8=BAMDate)*(D$5=BAMPOC)*(D$3=BAMSiteID)*(D$4=BAMParamCode),0))),"")</f>
        <v>1.6</v>
      </c>
      <c r="E8" s="319" cm="1">
        <f t="array" ref="E8">IFERROR((INDEX(ValueNull,MATCH(1,($A8=DateAQS)*(E$5=POC)*(E$3=SiteID)*(E$4=ParamCode),0))),"")</f>
        <v>2.2000000000000002</v>
      </c>
      <c r="F8" s="319" t="str" cm="1">
        <f t="array" ref="F8">IFERROR((INDEX(ValueNull,MATCH(1,($A8=DateAQS)*(F$5=POC)*(F$3=SiteID)*(F$4=ParamCode),0))),"")</f>
        <v/>
      </c>
      <c r="G8" s="319" t="str" cm="1">
        <f t="array" ref="G8">IFERROR((INDEX(ValueNull,MATCH(1,($A8=DateAQS)*(G$5=POC)*(G$3=SiteID)*(G$4=ParamCode),0))),"")</f>
        <v/>
      </c>
      <c r="H8" s="325" cm="1">
        <f t="array" ref="H8">IFERROR((INDEX(BAMValue,MATCH(1,($A8=BAMDate)*(H$5=BAMPOC)*(H$3=BAMSiteID)*(H$4=BAMParamCode),0))),"")</f>
        <v>2</v>
      </c>
      <c r="I8" s="319" cm="1">
        <f t="array" ref="I8">IFERROR((INDEX(ValueNull,MATCH(1,($A8=DateAQS)*(I$5=POC)*(I$3=SiteID)*(I$4=ParamCode),0))),"")</f>
        <v>2.5</v>
      </c>
      <c r="J8" s="319" t="str" cm="1">
        <f t="array" ref="J8">IFERROR((INDEX(ValueNull,MATCH(1,($A8=DateAQS)*(J$5=POC)*(J$3=SiteID)*(J$4=ParamCode),0))),"")</f>
        <v/>
      </c>
      <c r="K8" s="319" t="str" cm="1">
        <f t="array" ref="K8">IFERROR((INDEX(ValueNull,MATCH(1,($A8=DateAQS)*(K$5=POC)*(K$3=SiteID)*(K$4=ParamCode),0))),"")</f>
        <v/>
      </c>
      <c r="L8" s="324" cm="1">
        <f t="array" ref="L8">IFERROR((INDEX(BAMValue,MATCH(1,($A8=BAMDate)*(L$5=BAMPOC)*(L$3=BAMSiteID)*(L$4=BAMParamCode),0))),"")</f>
        <v>-0.2</v>
      </c>
    </row>
    <row r="9" spans="1:12" x14ac:dyDescent="0.25">
      <c r="A9" s="326">
        <f t="shared" si="0"/>
        <v>43620</v>
      </c>
      <c r="B9" s="319" cm="1">
        <f t="array" ref="B9">IFERROR((INDEX(ValueNull,MATCH(1,($A9=DateAQS)*(B$5=POC)*(B$3=SiteID)*(B$4=ParamCode),0))),"")</f>
        <v>2.9</v>
      </c>
      <c r="C9" s="319" t="str" cm="1">
        <f t="array" ref="C9">IFERROR((INDEX(ValueNull,MATCH(1,($A9=DateAQS)*(C$5=POC)*(C$3=SiteID)*(C$4=ParamCode),0))),"")</f>
        <v/>
      </c>
      <c r="D9" s="325" cm="1">
        <f t="array" ref="D9">IFERROR((INDEX(BAMValue,MATCH(1,($A9=BAMDate)*(D$5=BAMPOC)*(D$3=BAMSiteID)*(D$4=BAMParamCode),0))),"")</f>
        <v>3</v>
      </c>
      <c r="E9" s="319" cm="1">
        <f t="array" ref="E9">IFERROR((INDEX(ValueNull,MATCH(1,($A9=DateAQS)*(E$5=POC)*(E$3=SiteID)*(E$4=ParamCode),0))),"")</f>
        <v>3.3</v>
      </c>
      <c r="F9" s="319" t="str" cm="1">
        <f t="array" ref="F9">IFERROR((INDEX(ValueNull,MATCH(1,($A9=DateAQS)*(F$5=POC)*(F$3=SiteID)*(F$4=ParamCode),0))),"")</f>
        <v/>
      </c>
      <c r="G9" s="319" t="str" cm="1">
        <f t="array" ref="G9">IFERROR((INDEX(ValueNull,MATCH(1,($A9=DateAQS)*(G$5=POC)*(G$3=SiteID)*(G$4=ParamCode),0))),"")</f>
        <v/>
      </c>
      <c r="H9" s="325" cm="1">
        <f t="array" ref="H9">IFERROR((INDEX(BAMValue,MATCH(1,($A9=BAMDate)*(H$5=BAMPOC)*(H$3=BAMSiteID)*(H$4=BAMParamCode),0))),"")</f>
        <v>2</v>
      </c>
      <c r="I9" s="319" cm="1">
        <f t="array" ref="I9">IFERROR((INDEX(ValueNull,MATCH(1,($A9=DateAQS)*(I$5=POC)*(I$3=SiteID)*(I$4=ParamCode),0))),"")</f>
        <v>3</v>
      </c>
      <c r="J9" s="319" t="str" cm="1">
        <f t="array" ref="J9">IFERROR((INDEX(ValueNull,MATCH(1,($A9=DateAQS)*(J$5=POC)*(J$3=SiteID)*(J$4=ParamCode),0))),"")</f>
        <v/>
      </c>
      <c r="K9" s="319" t="str" cm="1">
        <f t="array" ref="K9">IFERROR((INDEX(ValueNull,MATCH(1,($A9=DateAQS)*(K$5=POC)*(K$3=SiteID)*(K$4=ParamCode),0))),"")</f>
        <v/>
      </c>
      <c r="L9" s="324" cm="1">
        <f t="array" ref="L9">IFERROR((INDEX(BAMValue,MATCH(1,($A9=BAMDate)*(L$5=BAMPOC)*(L$3=BAMSiteID)*(L$4=BAMParamCode),0))),"")</f>
        <v>1.4</v>
      </c>
    </row>
    <row r="10" spans="1:12" x14ac:dyDescent="0.25">
      <c r="A10" s="326">
        <f t="shared" si="0"/>
        <v>43621</v>
      </c>
      <c r="B10" s="319" cm="1">
        <f t="array" ref="B10">IFERROR((INDEX(ValueNull,MATCH(1,($A10=DateAQS)*(B$5=POC)*(B$3=SiteID)*(B$4=ParamCode),0))),"")</f>
        <v>3.2</v>
      </c>
      <c r="C10" s="319" cm="1">
        <f t="array" ref="C10">IFERROR((INDEX(ValueNull,MATCH(1,($A10=DateAQS)*(C$5=POC)*(C$3=SiteID)*(C$4=ParamCode),0))),"")</f>
        <v>3.4</v>
      </c>
      <c r="D10" s="325" cm="1">
        <f t="array" ref="D10">IFERROR((INDEX(BAMValue,MATCH(1,($A10=BAMDate)*(D$5=BAMPOC)*(D$3=BAMSiteID)*(D$4=BAMParamCode),0))),"")</f>
        <v>3.9</v>
      </c>
      <c r="E10" s="319" cm="1">
        <f t="array" ref="E10">IFERROR((INDEX(ValueNull,MATCH(1,($A10=DateAQS)*(E$5=POC)*(E$3=SiteID)*(E$4=ParamCode),0))),"")</f>
        <v>3.5</v>
      </c>
      <c r="F10" s="319" t="str" cm="1">
        <f t="array" ref="F10">IFERROR((INDEX(ValueNull,MATCH(1,($A10=DateAQS)*(F$5=POC)*(F$3=SiteID)*(F$4=ParamCode),0))),"")</f>
        <v/>
      </c>
      <c r="G10" s="319" cm="1">
        <f t="array" ref="G10">IFERROR((INDEX(ValueNull,MATCH(1,($A10=DateAQS)*(G$5=POC)*(G$3=SiteID)*(G$4=ParamCode),0))),"")</f>
        <v>4.0999999999999996</v>
      </c>
      <c r="H10" s="325" cm="1">
        <f t="array" ref="H10">IFERROR((INDEX(BAMValue,MATCH(1,($A10=BAMDate)*(H$5=BAMPOC)*(H$3=BAMSiteID)*(H$4=BAMParamCode),0))),"")</f>
        <v>3.2</v>
      </c>
      <c r="I10" s="319" cm="1">
        <f t="array" ref="I10">IFERROR((INDEX(ValueNull,MATCH(1,($A10=DateAQS)*(I$5=POC)*(I$3=SiteID)*(I$4=ParamCode),0))),"")</f>
        <v>4.2</v>
      </c>
      <c r="J10" s="319" t="str" cm="1">
        <f t="array" ref="J10">IFERROR((INDEX(ValueNull,MATCH(1,($A10=DateAQS)*(J$5=POC)*(J$3=SiteID)*(J$4=ParamCode),0))),"")</f>
        <v/>
      </c>
      <c r="K10" s="319" t="str" cm="1">
        <f t="array" ref="K10">IFERROR((INDEX(ValueNull,MATCH(1,($A10=DateAQS)*(K$5=POC)*(K$3=SiteID)*(K$4=ParamCode),0))),"")</f>
        <v/>
      </c>
      <c r="L10" s="324" cm="1">
        <f t="array" ref="L10">IFERROR((INDEX(BAMValue,MATCH(1,($A10=BAMDate)*(L$5=BAMPOC)*(L$3=BAMSiteID)*(L$4=BAMParamCode),0))),"")</f>
        <v>1.9</v>
      </c>
    </row>
    <row r="11" spans="1:12" x14ac:dyDescent="0.25">
      <c r="A11" s="326">
        <f t="shared" si="0"/>
        <v>43622</v>
      </c>
      <c r="B11" s="319" cm="1">
        <f t="array" ref="B11">IFERROR((INDEX(ValueNull,MATCH(1,($A11=DateAQS)*(B$5=POC)*(B$3=SiteID)*(B$4=ParamCode),0))),"")</f>
        <v>3.2</v>
      </c>
      <c r="C11" s="319" t="str" cm="1">
        <f t="array" ref="C11">IFERROR((INDEX(ValueNull,MATCH(1,($A11=DateAQS)*(C$5=POC)*(C$3=SiteID)*(C$4=ParamCode),0))),"")</f>
        <v/>
      </c>
      <c r="D11" s="325" cm="1">
        <f t="array" ref="D11">IFERROR((INDEX(BAMValue,MATCH(1,($A11=BAMDate)*(D$5=BAMPOC)*(D$3=BAMSiteID)*(D$4=BAMParamCode),0))),"")</f>
        <v>3.2</v>
      </c>
      <c r="E11" s="319" cm="1">
        <f t="array" ref="E11">IFERROR((INDEX(ValueNull,MATCH(1,($A11=DateAQS)*(E$5=POC)*(E$3=SiteID)*(E$4=ParamCode),0))),"")</f>
        <v>3.2</v>
      </c>
      <c r="F11" s="319" t="str" cm="1">
        <f t="array" ref="F11">IFERROR((INDEX(ValueNull,MATCH(1,($A11=DateAQS)*(F$5=POC)*(F$3=SiteID)*(F$4=ParamCode),0))),"")</f>
        <v/>
      </c>
      <c r="G11" s="319" t="str" cm="1">
        <f t="array" ref="G11">IFERROR((INDEX(ValueNull,MATCH(1,($A11=DateAQS)*(G$5=POC)*(G$3=SiteID)*(G$4=ParamCode),0))),"")</f>
        <v/>
      </c>
      <c r="H11" s="325" cm="1">
        <f t="array" ref="H11">IFERROR((INDEX(BAMValue,MATCH(1,($A11=BAMDate)*(H$5=BAMPOC)*(H$3=BAMSiteID)*(H$4=BAMParamCode),0))),"")</f>
        <v>2.9</v>
      </c>
      <c r="I11" s="319" cm="1">
        <f t="array" ref="I11">IFERROR((INDEX(ValueNull,MATCH(1,($A11=DateAQS)*(I$5=POC)*(I$3=SiteID)*(I$4=ParamCode),0))),"")</f>
        <v>2.8</v>
      </c>
      <c r="J11" s="319" t="str" cm="1">
        <f t="array" ref="J11">IFERROR((INDEX(ValueNull,MATCH(1,($A11=DateAQS)*(J$5=POC)*(J$3=SiteID)*(J$4=ParamCode),0))),"")</f>
        <v/>
      </c>
      <c r="K11" s="319" t="str" cm="1">
        <f t="array" ref="K11">IFERROR((INDEX(ValueNull,MATCH(1,($A11=DateAQS)*(K$5=POC)*(K$3=SiteID)*(K$4=ParamCode),0))),"")</f>
        <v/>
      </c>
      <c r="L11" s="324" cm="1">
        <f t="array" ref="L11">IFERROR((INDEX(BAMValue,MATCH(1,($A11=BAMDate)*(L$5=BAMPOC)*(L$3=BAMSiteID)*(L$4=BAMParamCode),0))),"")</f>
        <v>1.6</v>
      </c>
    </row>
    <row r="12" spans="1:12" x14ac:dyDescent="0.25">
      <c r="A12" s="326">
        <f t="shared" si="0"/>
        <v>43623</v>
      </c>
      <c r="B12" s="319" cm="1">
        <f t="array" ref="B12">IFERROR((INDEX(ValueNull,MATCH(1,($A12=DateAQS)*(B$5=POC)*(B$3=SiteID)*(B$4=ParamCode),0))),"")</f>
        <v>3.1</v>
      </c>
      <c r="C12" s="319" t="str" cm="1">
        <f t="array" ref="C12">IFERROR((INDEX(ValueNull,MATCH(1,($A12=DateAQS)*(C$5=POC)*(C$3=SiteID)*(C$4=ParamCode),0))),"")</f>
        <v/>
      </c>
      <c r="D12" s="325" cm="1">
        <f t="array" ref="D12">IFERROR((INDEX(BAMValue,MATCH(1,($A12=BAMDate)*(D$5=BAMPOC)*(D$3=BAMSiteID)*(D$4=BAMParamCode),0))),"")</f>
        <v>2.5</v>
      </c>
      <c r="E12" s="319" cm="1">
        <f t="array" ref="E12">IFERROR((INDEX(ValueNull,MATCH(1,($A12=DateAQS)*(E$5=POC)*(E$3=SiteID)*(E$4=ParamCode),0))),"")</f>
        <v>4.7</v>
      </c>
      <c r="F12" s="319" t="str" cm="1">
        <f t="array" ref="F12">IFERROR((INDEX(ValueNull,MATCH(1,($A12=DateAQS)*(F$5=POC)*(F$3=SiteID)*(F$4=ParamCode),0))),"")</f>
        <v/>
      </c>
      <c r="G12" s="319" t="str" cm="1">
        <f t="array" ref="G12">IFERROR((INDEX(ValueNull,MATCH(1,($A12=DateAQS)*(G$5=POC)*(G$3=SiteID)*(G$4=ParamCode),0))),"")</f>
        <v/>
      </c>
      <c r="H12" s="325" cm="1">
        <f t="array" ref="H12">IFERROR((INDEX(BAMValue,MATCH(1,($A12=BAMDate)*(H$5=BAMPOC)*(H$3=BAMSiteID)*(H$4=BAMParamCode),0))),"")</f>
        <v>3.3</v>
      </c>
      <c r="I12" s="319" cm="1">
        <f t="array" ref="I12">IFERROR((INDEX(ValueNull,MATCH(1,($A12=DateAQS)*(I$5=POC)*(I$3=SiteID)*(I$4=ParamCode),0))),"")</f>
        <v>2.8</v>
      </c>
      <c r="J12" s="319" t="str" cm="1">
        <f t="array" ref="J12">IFERROR((INDEX(ValueNull,MATCH(1,($A12=DateAQS)*(J$5=POC)*(J$3=SiteID)*(J$4=ParamCode),0))),"")</f>
        <v/>
      </c>
      <c r="K12" s="319" t="str" cm="1">
        <f t="array" ref="K12">IFERROR((INDEX(ValueNull,MATCH(1,($A12=DateAQS)*(K$5=POC)*(K$3=SiteID)*(K$4=ParamCode),0))),"")</f>
        <v/>
      </c>
      <c r="L12" s="324" t="str" cm="1">
        <f t="array" ref="L12">IFERROR((INDEX(BAMValue,MATCH(1,($A12=BAMDate)*(L$5=BAMPOC)*(L$3=BAMSiteID)*(L$4=BAMParamCode),0))),"")</f>
        <v/>
      </c>
    </row>
    <row r="13" spans="1:12" x14ac:dyDescent="0.25">
      <c r="A13" s="326">
        <f t="shared" si="0"/>
        <v>43624</v>
      </c>
      <c r="B13" s="319" cm="1">
        <f t="array" ref="B13">IFERROR((INDEX(ValueNull,MATCH(1,($A13=DateAQS)*(B$5=POC)*(B$3=SiteID)*(B$4=ParamCode),0))),"")</f>
        <v>3.5</v>
      </c>
      <c r="C13" s="319" cm="1">
        <f t="array" ref="C13">IFERROR((INDEX(ValueNull,MATCH(1,($A13=DateAQS)*(C$5=POC)*(C$3=SiteID)*(C$4=ParamCode),0))),"")</f>
        <v>0.4</v>
      </c>
      <c r="D13" s="325" cm="1">
        <f t="array" ref="D13">IFERROR((INDEX(BAMValue,MATCH(1,($A13=BAMDate)*(D$5=BAMPOC)*(D$3=BAMSiteID)*(D$4=BAMParamCode),0))),"")</f>
        <v>2.5</v>
      </c>
      <c r="E13" s="319" cm="1">
        <f t="array" ref="E13">IFERROR((INDEX(ValueNull,MATCH(1,($A13=DateAQS)*(E$5=POC)*(E$3=SiteID)*(E$4=ParamCode),0))),"")</f>
        <v>7.4</v>
      </c>
      <c r="F13" s="319" cm="1">
        <f t="array" ref="F13">IFERROR((INDEX(ValueNull,MATCH(1,($A13=DateAQS)*(F$5=POC)*(F$3=SiteID)*(F$4=ParamCode),0))),"")</f>
        <v>6.5</v>
      </c>
      <c r="G13" s="319" t="str" cm="1">
        <f t="array" ref="G13">IFERROR((INDEX(ValueNull,MATCH(1,($A13=DateAQS)*(G$5=POC)*(G$3=SiteID)*(G$4=ParamCode),0))),"")</f>
        <v/>
      </c>
      <c r="H13" s="325" cm="1">
        <f t="array" ref="H13">IFERROR((INDEX(BAMValue,MATCH(1,($A13=BAMDate)*(H$5=BAMPOC)*(H$3=BAMSiteID)*(H$4=BAMParamCode),0))),"")</f>
        <v>6.6</v>
      </c>
      <c r="I13" s="319" cm="1">
        <f t="array" ref="I13">IFERROR((INDEX(ValueNull,MATCH(1,($A13=DateAQS)*(I$5=POC)*(I$3=SiteID)*(I$4=ParamCode),0))),"")</f>
        <v>2.7</v>
      </c>
      <c r="J13" s="319" t="str" cm="1">
        <f t="array" ref="J13">IFERROR((INDEX(ValueNull,MATCH(1,($A13=DateAQS)*(J$5=POC)*(J$3=SiteID)*(J$4=ParamCode),0))),"")</f>
        <v>AF</v>
      </c>
      <c r="K13" s="319" t="str" cm="1">
        <f t="array" ref="K13">IFERROR((INDEX(ValueNull,MATCH(1,($A13=DateAQS)*(K$5=POC)*(K$3=SiteID)*(K$4=ParamCode),0))),"")</f>
        <v/>
      </c>
      <c r="L13" s="324" t="str" cm="1">
        <f t="array" ref="L13">IFERROR((INDEX(BAMValue,MATCH(1,($A13=BAMDate)*(L$5=BAMPOC)*(L$3=BAMSiteID)*(L$4=BAMParamCode),0))),"")</f>
        <v/>
      </c>
    </row>
    <row r="14" spans="1:12" x14ac:dyDescent="0.25">
      <c r="A14" s="326">
        <f t="shared" si="0"/>
        <v>43625</v>
      </c>
      <c r="B14" s="319" cm="1">
        <f t="array" ref="B14">IFERROR((INDEX(ValueNull,MATCH(1,($A14=DateAQS)*(B$5=POC)*(B$3=SiteID)*(B$4=ParamCode),0))),"")</f>
        <v>3.2</v>
      </c>
      <c r="C14" s="319" t="str" cm="1">
        <f t="array" ref="C14">IFERROR((INDEX(ValueNull,MATCH(1,($A14=DateAQS)*(C$5=POC)*(C$3=SiteID)*(C$4=ParamCode),0))),"")</f>
        <v/>
      </c>
      <c r="D14" s="325" cm="1">
        <f t="array" ref="D14">IFERROR((INDEX(BAMValue,MATCH(1,($A14=BAMDate)*(D$5=BAMPOC)*(D$3=BAMSiteID)*(D$4=BAMParamCode),0))),"")</f>
        <v>3.2</v>
      </c>
      <c r="E14" s="319" cm="1">
        <f t="array" ref="E14">IFERROR((INDEX(ValueNull,MATCH(1,($A14=DateAQS)*(E$5=POC)*(E$3=SiteID)*(E$4=ParamCode),0))),"")</f>
        <v>4.8</v>
      </c>
      <c r="F14" s="319" t="str" cm="1">
        <f t="array" ref="F14">IFERROR((INDEX(ValueNull,MATCH(1,($A14=DateAQS)*(F$5=POC)*(F$3=SiteID)*(F$4=ParamCode),0))),"")</f>
        <v/>
      </c>
      <c r="G14" s="319" t="str" cm="1">
        <f t="array" ref="G14">IFERROR((INDEX(ValueNull,MATCH(1,($A14=DateAQS)*(G$5=POC)*(G$3=SiteID)*(G$4=ParamCode),0))),"")</f>
        <v/>
      </c>
      <c r="H14" s="325" cm="1">
        <f t="array" ref="H14">IFERROR((INDEX(BAMValue,MATCH(1,($A14=BAMDate)*(H$5=BAMPOC)*(H$3=BAMSiteID)*(H$4=BAMParamCode),0))),"")</f>
        <v>4.0999999999999996</v>
      </c>
      <c r="I14" s="319" cm="1">
        <f t="array" ref="I14">IFERROR((INDEX(ValueNull,MATCH(1,($A14=DateAQS)*(I$5=POC)*(I$3=SiteID)*(I$4=ParamCode),0))),"")</f>
        <v>2.9</v>
      </c>
      <c r="J14" s="319" t="str" cm="1">
        <f t="array" ref="J14">IFERROR((INDEX(ValueNull,MATCH(1,($A14=DateAQS)*(J$5=POC)*(J$3=SiteID)*(J$4=ParamCode),0))),"")</f>
        <v/>
      </c>
      <c r="K14" s="319" t="str" cm="1">
        <f t="array" ref="K14">IFERROR((INDEX(ValueNull,MATCH(1,($A14=DateAQS)*(K$5=POC)*(K$3=SiteID)*(K$4=ParamCode),0))),"")</f>
        <v/>
      </c>
      <c r="L14" s="324" t="str" cm="1">
        <f t="array" ref="L14">IFERROR((INDEX(BAMValue,MATCH(1,($A14=BAMDate)*(L$5=BAMPOC)*(L$3=BAMSiteID)*(L$4=BAMParamCode),0))),"")</f>
        <v/>
      </c>
    </row>
    <row r="15" spans="1:12" x14ac:dyDescent="0.25">
      <c r="A15" s="326">
        <f t="shared" si="0"/>
        <v>43626</v>
      </c>
      <c r="B15" s="319" cm="1">
        <f t="array" ref="B15">IFERROR((INDEX(ValueNull,MATCH(1,($A15=DateAQS)*(B$5=POC)*(B$3=SiteID)*(B$4=ParamCode),0))),"")</f>
        <v>2.4</v>
      </c>
      <c r="C15" s="319" t="str" cm="1">
        <f t="array" ref="C15">IFERROR((INDEX(ValueNull,MATCH(1,($A15=DateAQS)*(C$5=POC)*(C$3=SiteID)*(C$4=ParamCode),0))),"")</f>
        <v/>
      </c>
      <c r="D15" s="325" cm="1">
        <f t="array" ref="D15">IFERROR((INDEX(BAMValue,MATCH(1,($A15=BAMDate)*(D$5=BAMPOC)*(D$3=BAMSiteID)*(D$4=BAMParamCode),0))),"")</f>
        <v>2.6</v>
      </c>
      <c r="E15" s="319" cm="1">
        <f t="array" ref="E15">IFERROR((INDEX(ValueNull,MATCH(1,($A15=DateAQS)*(E$5=POC)*(E$3=SiteID)*(E$4=ParamCode),0))),"")</f>
        <v>3.9</v>
      </c>
      <c r="F15" s="319" t="str" cm="1">
        <f t="array" ref="F15">IFERROR((INDEX(ValueNull,MATCH(1,($A15=DateAQS)*(F$5=POC)*(F$3=SiteID)*(F$4=ParamCode),0))),"")</f>
        <v/>
      </c>
      <c r="G15" s="319" t="str" cm="1">
        <f t="array" ref="G15">IFERROR((INDEX(ValueNull,MATCH(1,($A15=DateAQS)*(G$5=POC)*(G$3=SiteID)*(G$4=ParamCode),0))),"")</f>
        <v/>
      </c>
      <c r="H15" s="325" cm="1">
        <f t="array" ref="H15">IFERROR((INDEX(BAMValue,MATCH(1,($A15=BAMDate)*(H$5=BAMPOC)*(H$3=BAMSiteID)*(H$4=BAMParamCode),0))),"")</f>
        <v>2.5</v>
      </c>
      <c r="I15" s="319" cm="1">
        <f t="array" ref="I15">IFERROR((INDEX(ValueNull,MATCH(1,($A15=DateAQS)*(I$5=POC)*(I$3=SiteID)*(I$4=ParamCode),0))),"")</f>
        <v>2.2000000000000002</v>
      </c>
      <c r="J15" s="319" t="str" cm="1">
        <f t="array" ref="J15">IFERROR((INDEX(ValueNull,MATCH(1,($A15=DateAQS)*(J$5=POC)*(J$3=SiteID)*(J$4=ParamCode),0))),"")</f>
        <v/>
      </c>
      <c r="K15" s="319" t="str" cm="1">
        <f t="array" ref="K15">IFERROR((INDEX(ValueNull,MATCH(1,($A15=DateAQS)*(K$5=POC)*(K$3=SiteID)*(K$4=ParamCode),0))),"")</f>
        <v/>
      </c>
      <c r="L15" s="324" t="str" cm="1">
        <f t="array" ref="L15">IFERROR((INDEX(BAMValue,MATCH(1,($A15=BAMDate)*(L$5=BAMPOC)*(L$3=BAMSiteID)*(L$4=BAMParamCode),0))),"")</f>
        <v/>
      </c>
    </row>
    <row r="16" spans="1:12" x14ac:dyDescent="0.25">
      <c r="A16" s="326">
        <f t="shared" si="0"/>
        <v>43627</v>
      </c>
      <c r="B16" s="319" cm="1">
        <f t="array" ref="B16">IFERROR((INDEX(ValueNull,MATCH(1,($A16=DateAQS)*(B$5=POC)*(B$3=SiteID)*(B$4=ParamCode),0))),"")</f>
        <v>2</v>
      </c>
      <c r="C16" s="319" cm="1">
        <f t="array" ref="C16">IFERROR((INDEX(ValueNull,MATCH(1,($A16=DateAQS)*(C$5=POC)*(C$3=SiteID)*(C$4=ParamCode),0))),"")</f>
        <v>2.2999999999999998</v>
      </c>
      <c r="D16" s="325" cm="1">
        <f t="array" ref="D16">IFERROR((INDEX(BAMValue,MATCH(1,($A16=BAMDate)*(D$5=BAMPOC)*(D$3=BAMSiteID)*(D$4=BAMParamCode),0))),"")</f>
        <v>2.8</v>
      </c>
      <c r="E16" s="319" cm="1">
        <f t="array" ref="E16">IFERROR((INDEX(ValueNull,MATCH(1,($A16=DateAQS)*(E$5=POC)*(E$3=SiteID)*(E$4=ParamCode),0))),"")</f>
        <v>2.8</v>
      </c>
      <c r="F16" s="319" t="str" cm="1">
        <f t="array" ref="F16">IFERROR((INDEX(ValueNull,MATCH(1,($A16=DateAQS)*(F$5=POC)*(F$3=SiteID)*(F$4=ParamCode),0))),"")</f>
        <v/>
      </c>
      <c r="G16" s="319" cm="1">
        <f t="array" ref="G16">IFERROR((INDEX(ValueNull,MATCH(1,($A16=DateAQS)*(G$5=POC)*(G$3=SiteID)*(G$4=ParamCode),0))),"")</f>
        <v>3.1</v>
      </c>
      <c r="H16" s="325" cm="1">
        <f t="array" ref="H16">IFERROR((INDEX(BAMValue,MATCH(1,($A16=BAMDate)*(H$5=BAMPOC)*(H$3=BAMSiteID)*(H$4=BAMParamCode),0))),"")</f>
        <v>1.1000000000000001</v>
      </c>
      <c r="I16" s="319" cm="1">
        <f t="array" ref="I16">IFERROR((INDEX(ValueNull,MATCH(1,($A16=DateAQS)*(I$5=POC)*(I$3=SiteID)*(I$4=ParamCode),0))),"")</f>
        <v>3.1</v>
      </c>
      <c r="J16" s="319" t="str" cm="1">
        <f t="array" ref="J16">IFERROR((INDEX(ValueNull,MATCH(1,($A16=DateAQS)*(J$5=POC)*(J$3=SiteID)*(J$4=ParamCode),0))),"")</f>
        <v/>
      </c>
      <c r="K16" s="319" t="str" cm="1">
        <f t="array" ref="K16">IFERROR((INDEX(ValueNull,MATCH(1,($A16=DateAQS)*(K$5=POC)*(K$3=SiteID)*(K$4=ParamCode),0))),"")</f>
        <v/>
      </c>
      <c r="L16" s="324" t="str" cm="1">
        <f t="array" ref="L16">IFERROR((INDEX(BAMValue,MATCH(1,($A16=BAMDate)*(L$5=BAMPOC)*(L$3=BAMSiteID)*(L$4=BAMParamCode),0))),"")</f>
        <v/>
      </c>
    </row>
    <row r="17" spans="1:12" x14ac:dyDescent="0.25">
      <c r="A17" s="326">
        <f t="shared" si="0"/>
        <v>43628</v>
      </c>
      <c r="B17" s="319" cm="1">
        <f t="array" ref="B17">IFERROR((INDEX(ValueNull,MATCH(1,($A17=DateAQS)*(B$5=POC)*(B$3=SiteID)*(B$4=ParamCode),0))),"")</f>
        <v>2.8</v>
      </c>
      <c r="C17" s="319" t="str" cm="1">
        <f t="array" ref="C17">IFERROR((INDEX(ValueNull,MATCH(1,($A17=DateAQS)*(C$5=POC)*(C$3=SiteID)*(C$4=ParamCode),0))),"")</f>
        <v/>
      </c>
      <c r="D17" s="325" cm="1">
        <f t="array" ref="D17">IFERROR((INDEX(BAMValue,MATCH(1,($A17=BAMDate)*(D$5=BAMPOC)*(D$3=BAMSiteID)*(D$4=BAMParamCode),0))),"")</f>
        <v>2.6</v>
      </c>
      <c r="E17" s="319" cm="1">
        <f t="array" ref="E17">IFERROR((INDEX(ValueNull,MATCH(1,($A17=DateAQS)*(E$5=POC)*(E$3=SiteID)*(E$4=ParamCode),0))),"")</f>
        <v>3.7</v>
      </c>
      <c r="F17" s="319" t="str" cm="1">
        <f t="array" ref="F17">IFERROR((INDEX(ValueNull,MATCH(1,($A17=DateAQS)*(F$5=POC)*(F$3=SiteID)*(F$4=ParamCode),0))),"")</f>
        <v/>
      </c>
      <c r="G17" s="319" t="str" cm="1">
        <f t="array" ref="G17">IFERROR((INDEX(ValueNull,MATCH(1,($A17=DateAQS)*(G$5=POC)*(G$3=SiteID)*(G$4=ParamCode),0))),"")</f>
        <v/>
      </c>
      <c r="H17" s="325" cm="1">
        <f t="array" ref="H17">IFERROR((INDEX(BAMValue,MATCH(1,($A17=BAMDate)*(H$5=BAMPOC)*(H$3=BAMSiteID)*(H$4=BAMParamCode),0))),"")</f>
        <v>1.6</v>
      </c>
      <c r="I17" s="319" cm="1">
        <f t="array" ref="I17">IFERROR((INDEX(ValueNull,MATCH(1,($A17=DateAQS)*(I$5=POC)*(I$3=SiteID)*(I$4=ParamCode),0))),"")</f>
        <v>3.3</v>
      </c>
      <c r="J17" s="319" t="str" cm="1">
        <f t="array" ref="J17">IFERROR((INDEX(ValueNull,MATCH(1,($A17=DateAQS)*(J$5=POC)*(J$3=SiteID)*(J$4=ParamCode),0))),"")</f>
        <v/>
      </c>
      <c r="K17" s="319" t="str" cm="1">
        <f t="array" ref="K17">IFERROR((INDEX(ValueNull,MATCH(1,($A17=DateAQS)*(K$5=POC)*(K$3=SiteID)*(K$4=ParamCode),0))),"")</f>
        <v/>
      </c>
      <c r="L17" s="324" t="str" cm="1">
        <f t="array" ref="L17">IFERROR((INDEX(BAMValue,MATCH(1,($A17=BAMDate)*(L$5=BAMPOC)*(L$3=BAMSiteID)*(L$4=BAMParamCode),0))),"")</f>
        <v/>
      </c>
    </row>
    <row r="18" spans="1:12" x14ac:dyDescent="0.25">
      <c r="A18" s="326">
        <f t="shared" si="0"/>
        <v>43629</v>
      </c>
      <c r="B18" s="319" cm="1">
        <f t="array" ref="B18">IFERROR((INDEX(ValueNull,MATCH(1,($A18=DateAQS)*(B$5=POC)*(B$3=SiteID)*(B$4=ParamCode),0))),"")</f>
        <v>3.7</v>
      </c>
      <c r="C18" s="319" t="str" cm="1">
        <f t="array" ref="C18">IFERROR((INDEX(ValueNull,MATCH(1,($A18=DateAQS)*(C$5=POC)*(C$3=SiteID)*(C$4=ParamCode),0))),"")</f>
        <v/>
      </c>
      <c r="D18" s="325" cm="1">
        <f t="array" ref="D18">IFERROR((INDEX(BAMValue,MATCH(1,($A18=BAMDate)*(D$5=BAMPOC)*(D$3=BAMSiteID)*(D$4=BAMParamCode),0))),"")</f>
        <v>3.3</v>
      </c>
      <c r="E18" s="319" cm="1">
        <f t="array" ref="E18">IFERROR((INDEX(ValueNull,MATCH(1,($A18=DateAQS)*(E$5=POC)*(E$3=SiteID)*(E$4=ParamCode),0))),"")</f>
        <v>4.3</v>
      </c>
      <c r="F18" s="319" t="str" cm="1">
        <f t="array" ref="F18">IFERROR((INDEX(ValueNull,MATCH(1,($A18=DateAQS)*(F$5=POC)*(F$3=SiteID)*(F$4=ParamCode),0))),"")</f>
        <v/>
      </c>
      <c r="G18" s="319" t="str" cm="1">
        <f t="array" ref="G18">IFERROR((INDEX(ValueNull,MATCH(1,($A18=DateAQS)*(G$5=POC)*(G$3=SiteID)*(G$4=ParamCode),0))),"")</f>
        <v/>
      </c>
      <c r="H18" s="325" cm="1">
        <f t="array" ref="H18">IFERROR((INDEX(BAMValue,MATCH(1,($A18=BAMDate)*(H$5=BAMPOC)*(H$3=BAMSiteID)*(H$4=BAMParamCode),0))),"")</f>
        <v>3</v>
      </c>
      <c r="I18" s="319" cm="1">
        <f t="array" ref="I18">IFERROR((INDEX(ValueNull,MATCH(1,($A18=DateAQS)*(I$5=POC)*(I$3=SiteID)*(I$4=ParamCode),0))),"")</f>
        <v>3.9</v>
      </c>
      <c r="J18" s="319" t="str" cm="1">
        <f t="array" ref="J18">IFERROR((INDEX(ValueNull,MATCH(1,($A18=DateAQS)*(J$5=POC)*(J$3=SiteID)*(J$4=ParamCode),0))),"")</f>
        <v/>
      </c>
      <c r="K18" s="319" t="str" cm="1">
        <f t="array" ref="K18">IFERROR((INDEX(ValueNull,MATCH(1,($A18=DateAQS)*(K$5=POC)*(K$3=SiteID)*(K$4=ParamCode),0))),"")</f>
        <v/>
      </c>
      <c r="L18" s="324" t="str" cm="1">
        <f t="array" ref="L18">IFERROR((INDEX(BAMValue,MATCH(1,($A18=BAMDate)*(L$5=BAMPOC)*(L$3=BAMSiteID)*(L$4=BAMParamCode),0))),"")</f>
        <v/>
      </c>
    </row>
    <row r="19" spans="1:12" x14ac:dyDescent="0.25">
      <c r="A19" s="326">
        <f t="shared" si="0"/>
        <v>43630</v>
      </c>
      <c r="B19" s="319" cm="1">
        <f t="array" ref="B19">IFERROR((INDEX(ValueNull,MATCH(1,($A19=DateAQS)*(B$5=POC)*(B$3=SiteID)*(B$4=ParamCode),0))),"")</f>
        <v>4.8</v>
      </c>
      <c r="C19" s="319" cm="1">
        <f t="array" ref="C19">IFERROR((INDEX(ValueNull,MATCH(1,($A19=DateAQS)*(C$5=POC)*(C$3=SiteID)*(C$4=ParamCode),0))),"")</f>
        <v>6</v>
      </c>
      <c r="D19" s="325" cm="1">
        <f t="array" ref="D19">IFERROR((INDEX(BAMValue,MATCH(1,($A19=BAMDate)*(D$5=BAMPOC)*(D$3=BAMSiteID)*(D$4=BAMParamCode),0))),"")</f>
        <v>4.8</v>
      </c>
      <c r="E19" s="319" cm="1">
        <f t="array" ref="E19">IFERROR((INDEX(ValueNull,MATCH(1,($A19=DateAQS)*(E$5=POC)*(E$3=SiteID)*(E$4=ParamCode),0))),"")</f>
        <v>5.4</v>
      </c>
      <c r="F19" s="319" cm="1">
        <f t="array" ref="F19">IFERROR((INDEX(ValueNull,MATCH(1,($A19=DateAQS)*(F$5=POC)*(F$3=SiteID)*(F$4=ParamCode),0))),"")</f>
        <v>4.7</v>
      </c>
      <c r="G19" s="319" t="str" cm="1">
        <f t="array" ref="G19">IFERROR((INDEX(ValueNull,MATCH(1,($A19=DateAQS)*(G$5=POC)*(G$3=SiteID)*(G$4=ParamCode),0))),"")</f>
        <v/>
      </c>
      <c r="H19" s="325" cm="1">
        <f t="array" ref="H19">IFERROR((INDEX(BAMValue,MATCH(1,($A19=BAMDate)*(H$5=BAMPOC)*(H$3=BAMSiteID)*(H$4=BAMParamCode),0))),"")</f>
        <v>3.7</v>
      </c>
      <c r="I19" s="319" cm="1">
        <f t="array" ref="I19">IFERROR((INDEX(ValueNull,MATCH(1,($A19=DateAQS)*(I$5=POC)*(I$3=SiteID)*(I$4=ParamCode),0))),"")</f>
        <v>4.5</v>
      </c>
      <c r="J19" s="319" cm="1">
        <f t="array" ref="J19">IFERROR((INDEX(ValueNull,MATCH(1,($A19=DateAQS)*(J$5=POC)*(J$3=SiteID)*(J$4=ParamCode),0))),"")</f>
        <v>4.7</v>
      </c>
      <c r="K19" s="319" t="str" cm="1">
        <f t="array" ref="K19">IFERROR((INDEX(ValueNull,MATCH(1,($A19=DateAQS)*(K$5=POC)*(K$3=SiteID)*(K$4=ParamCode),0))),"")</f>
        <v/>
      </c>
      <c r="L19" s="324" t="str" cm="1">
        <f t="array" ref="L19">IFERROR((INDEX(BAMValue,MATCH(1,($A19=BAMDate)*(L$5=BAMPOC)*(L$3=BAMSiteID)*(L$4=BAMParamCode),0))),"")</f>
        <v/>
      </c>
    </row>
    <row r="20" spans="1:12" x14ac:dyDescent="0.25">
      <c r="A20" s="326">
        <f t="shared" si="0"/>
        <v>43631</v>
      </c>
      <c r="B20" s="319" cm="1">
        <f t="array" ref="B20">IFERROR((INDEX(ValueNull,MATCH(1,($A20=DateAQS)*(B$5=POC)*(B$3=SiteID)*(B$4=ParamCode),0))),"")</f>
        <v>4.3</v>
      </c>
      <c r="C20" s="319" t="str" cm="1">
        <f t="array" ref="C20">IFERROR((INDEX(ValueNull,MATCH(1,($A20=DateAQS)*(C$5=POC)*(C$3=SiteID)*(C$4=ParamCode),0))),"")</f>
        <v/>
      </c>
      <c r="D20" s="325" cm="1">
        <f t="array" ref="D20">IFERROR((INDEX(BAMValue,MATCH(1,($A20=BAMDate)*(D$5=BAMPOC)*(D$3=BAMSiteID)*(D$4=BAMParamCode),0))),"")</f>
        <v>4.8</v>
      </c>
      <c r="E20" s="319" cm="1">
        <f t="array" ref="E20">IFERROR((INDEX(ValueNull,MATCH(1,($A20=DateAQS)*(E$5=POC)*(E$3=SiteID)*(E$4=ParamCode),0))),"")</f>
        <v>5.7</v>
      </c>
      <c r="F20" s="319" t="str" cm="1">
        <f t="array" ref="F20">IFERROR((INDEX(ValueNull,MATCH(1,($A20=DateAQS)*(F$5=POC)*(F$3=SiteID)*(F$4=ParamCode),0))),"")</f>
        <v/>
      </c>
      <c r="G20" s="319" t="str" cm="1">
        <f t="array" ref="G20">IFERROR((INDEX(ValueNull,MATCH(1,($A20=DateAQS)*(G$5=POC)*(G$3=SiteID)*(G$4=ParamCode),0))),"")</f>
        <v/>
      </c>
      <c r="H20" s="325" cm="1">
        <f t="array" ref="H20">IFERROR((INDEX(BAMValue,MATCH(1,($A20=BAMDate)*(H$5=BAMPOC)*(H$3=BAMSiteID)*(H$4=BAMParamCode),0))),"")</f>
        <v>4.2</v>
      </c>
      <c r="I20" s="319" cm="1">
        <f t="array" ref="I20">IFERROR((INDEX(ValueNull,MATCH(1,($A20=DateAQS)*(I$5=POC)*(I$3=SiteID)*(I$4=ParamCode),0))),"")</f>
        <v>4.2</v>
      </c>
      <c r="J20" s="319" t="str" cm="1">
        <f t="array" ref="J20">IFERROR((INDEX(ValueNull,MATCH(1,($A20=DateAQS)*(J$5=POC)*(J$3=SiteID)*(J$4=ParamCode),0))),"")</f>
        <v/>
      </c>
      <c r="K20" s="319" t="str" cm="1">
        <f t="array" ref="K20">IFERROR((INDEX(ValueNull,MATCH(1,($A20=DateAQS)*(K$5=POC)*(K$3=SiteID)*(K$4=ParamCode),0))),"")</f>
        <v/>
      </c>
      <c r="L20" s="324" t="str" cm="1">
        <f t="array" ref="L20">IFERROR((INDEX(BAMValue,MATCH(1,($A20=BAMDate)*(L$5=BAMPOC)*(L$3=BAMSiteID)*(L$4=BAMParamCode),0))),"")</f>
        <v/>
      </c>
    </row>
    <row r="21" spans="1:12" x14ac:dyDescent="0.25">
      <c r="A21" s="326">
        <f t="shared" si="0"/>
        <v>43632</v>
      </c>
      <c r="B21" s="319" cm="1">
        <f t="array" ref="B21">IFERROR((INDEX(ValueNull,MATCH(1,($A21=DateAQS)*(B$5=POC)*(B$3=SiteID)*(B$4=ParamCode),0))),"")</f>
        <v>2.9</v>
      </c>
      <c r="C21" s="319" t="str" cm="1">
        <f t="array" ref="C21">IFERROR((INDEX(ValueNull,MATCH(1,($A21=DateAQS)*(C$5=POC)*(C$3=SiteID)*(C$4=ParamCode),0))),"")</f>
        <v/>
      </c>
      <c r="D21" s="325" cm="1">
        <f t="array" ref="D21">IFERROR((INDEX(BAMValue,MATCH(1,($A21=BAMDate)*(D$5=BAMPOC)*(D$3=BAMSiteID)*(D$4=BAMParamCode),0))),"")</f>
        <v>3.8</v>
      </c>
      <c r="E21" s="319" cm="1">
        <f t="array" ref="E21">IFERROR((INDEX(ValueNull,MATCH(1,($A21=DateAQS)*(E$5=POC)*(E$3=SiteID)*(E$4=ParamCode),0))),"")</f>
        <v>3.7</v>
      </c>
      <c r="F21" s="319" t="str" cm="1">
        <f t="array" ref="F21">IFERROR((INDEX(ValueNull,MATCH(1,($A21=DateAQS)*(F$5=POC)*(F$3=SiteID)*(F$4=ParamCode),0))),"")</f>
        <v/>
      </c>
      <c r="G21" s="319" t="str" cm="1">
        <f t="array" ref="G21">IFERROR((INDEX(ValueNull,MATCH(1,($A21=DateAQS)*(G$5=POC)*(G$3=SiteID)*(G$4=ParamCode),0))),"")</f>
        <v/>
      </c>
      <c r="H21" s="325" cm="1">
        <f t="array" ref="H21">IFERROR((INDEX(BAMValue,MATCH(1,($A21=BAMDate)*(H$5=BAMPOC)*(H$3=BAMSiteID)*(H$4=BAMParamCode),0))),"")</f>
        <v>2</v>
      </c>
      <c r="I21" s="319" cm="1">
        <f t="array" ref="I21">IFERROR((INDEX(ValueNull,MATCH(1,($A21=DateAQS)*(I$5=POC)*(I$3=SiteID)*(I$4=ParamCode),0))),"")</f>
        <v>3.3</v>
      </c>
      <c r="J21" s="319" t="str" cm="1">
        <f t="array" ref="J21">IFERROR((INDEX(ValueNull,MATCH(1,($A21=DateAQS)*(J$5=POC)*(J$3=SiteID)*(J$4=ParamCode),0))),"")</f>
        <v/>
      </c>
      <c r="K21" s="319" t="str" cm="1">
        <f t="array" ref="K21">IFERROR((INDEX(ValueNull,MATCH(1,($A21=DateAQS)*(K$5=POC)*(K$3=SiteID)*(K$4=ParamCode),0))),"")</f>
        <v/>
      </c>
      <c r="L21" s="324" t="str" cm="1">
        <f t="array" ref="L21">IFERROR((INDEX(BAMValue,MATCH(1,($A21=BAMDate)*(L$5=BAMPOC)*(L$3=BAMSiteID)*(L$4=BAMParamCode),0))),"")</f>
        <v/>
      </c>
    </row>
    <row r="22" spans="1:12" x14ac:dyDescent="0.25">
      <c r="A22" s="326">
        <f t="shared" si="0"/>
        <v>43633</v>
      </c>
      <c r="B22" s="319" cm="1">
        <f t="array" ref="B22">IFERROR((INDEX(ValueNull,MATCH(1,($A22=DateAQS)*(B$5=POC)*(B$3=SiteID)*(B$4=ParamCode),0))),"")</f>
        <v>3.5</v>
      </c>
      <c r="C22" s="319" t="str" cm="1">
        <f t="array" ref="C22">IFERROR((INDEX(ValueNull,MATCH(1,($A22=DateAQS)*(C$5=POC)*(C$3=SiteID)*(C$4=ParamCode),0))),"")</f>
        <v>AF</v>
      </c>
      <c r="D22" s="325" cm="1">
        <f t="array" ref="D22">IFERROR((INDEX(BAMValue,MATCH(1,($A22=BAMDate)*(D$5=BAMPOC)*(D$3=BAMSiteID)*(D$4=BAMParamCode),0))),"")</f>
        <v>4</v>
      </c>
      <c r="E22" s="319" cm="1">
        <f t="array" ref="E22">IFERROR((INDEX(ValueNull,MATCH(1,($A22=DateAQS)*(E$5=POC)*(E$3=SiteID)*(E$4=ParamCode),0))),"")</f>
        <v>3.8</v>
      </c>
      <c r="F22" s="319" t="str" cm="1">
        <f t="array" ref="F22">IFERROR((INDEX(ValueNull,MATCH(1,($A22=DateAQS)*(F$5=POC)*(F$3=SiteID)*(F$4=ParamCode),0))),"")</f>
        <v/>
      </c>
      <c r="G22" s="319" cm="1">
        <f t="array" ref="G22">IFERROR((INDEX(ValueNull,MATCH(1,($A22=DateAQS)*(G$5=POC)*(G$3=SiteID)*(G$4=ParamCode),0))),"")</f>
        <v>3.8</v>
      </c>
      <c r="H22" s="325" t="str" cm="1">
        <f t="array" ref="H22">IFERROR((INDEX(BAMValue,MATCH(1,($A22=BAMDate)*(H$5=BAMPOC)*(H$3=BAMSiteID)*(H$4=BAMParamCode),0))),"")</f>
        <v/>
      </c>
      <c r="I22" s="319" cm="1">
        <f t="array" ref="I22">IFERROR((INDEX(ValueNull,MATCH(1,($A22=DateAQS)*(I$5=POC)*(I$3=SiteID)*(I$4=ParamCode),0))),"")</f>
        <v>3.3</v>
      </c>
      <c r="J22" s="319" t="str" cm="1">
        <f t="array" ref="J22">IFERROR((INDEX(ValueNull,MATCH(1,($A22=DateAQS)*(J$5=POC)*(J$3=SiteID)*(J$4=ParamCode),0))),"")</f>
        <v/>
      </c>
      <c r="K22" s="319" t="str" cm="1">
        <f t="array" ref="K22">IFERROR((INDEX(ValueNull,MATCH(1,($A22=DateAQS)*(K$5=POC)*(K$3=SiteID)*(K$4=ParamCode),0))),"")</f>
        <v/>
      </c>
      <c r="L22" s="324" t="str" cm="1">
        <f t="array" ref="L22">IFERROR((INDEX(BAMValue,MATCH(1,($A22=BAMDate)*(L$5=BAMPOC)*(L$3=BAMSiteID)*(L$4=BAMParamCode),0))),"")</f>
        <v/>
      </c>
    </row>
    <row r="23" spans="1:12" x14ac:dyDescent="0.25">
      <c r="A23" s="326">
        <f t="shared" si="0"/>
        <v>43634</v>
      </c>
      <c r="B23" s="319" t="str" cm="1">
        <f t="array" ref="B23">INDEX(ValueNull,MATCH(1,($A23=DateAQS)*(B$5=POC)*(B$3=SiteID)*(B$4=ParamCode),0))</f>
        <v>AG</v>
      </c>
      <c r="C23" s="319" cm="1">
        <f t="array" ref="C23">IFERROR((INDEX(ValueNull,MATCH(1,($A23=DateAQS)*(C$5=POC)*(C$3=SiteID)*(C$4=ParamCode),0))),"")</f>
        <v>3</v>
      </c>
      <c r="D23" s="325" cm="1">
        <f t="array" ref="D23">IFERROR((INDEX(BAMValue,MATCH(1,($A23=BAMDate)*(D$5=BAMPOC)*(D$3=BAMSiteID)*(D$4=BAMParamCode),0))),"")</f>
        <v>3.7</v>
      </c>
      <c r="E23" s="319" cm="1">
        <f t="array" ref="E23">IFERROR((INDEX(ValueNull,MATCH(1,($A23=DateAQS)*(E$5=POC)*(E$3=SiteID)*(E$4=ParamCode),0))),"")</f>
        <v>5.0999999999999996</v>
      </c>
      <c r="F23" s="319" t="str" cm="1">
        <f t="array" ref="F23">IFERROR((INDEX(ValueNull,MATCH(1,($A23=DateAQS)*(F$5=POC)*(F$3=SiteID)*(F$4=ParamCode),0))),"")</f>
        <v/>
      </c>
      <c r="G23" s="319" t="str" cm="1">
        <f t="array" ref="G23">IFERROR((INDEX(ValueNull,MATCH(1,($A23=DateAQS)*(G$5=POC)*(G$3=SiteID)*(G$4=ParamCode),0))),"")</f>
        <v/>
      </c>
      <c r="H23" s="325" cm="1">
        <f t="array" ref="H23">IFERROR((INDEX(BAMValue,MATCH(1,($A23=BAMDate)*(H$5=BAMPOC)*(H$3=BAMSiteID)*(H$4=BAMParamCode),0))),"")</f>
        <v>4.0999999999999996</v>
      </c>
      <c r="I23" s="319" cm="1">
        <f t="array" ref="I23">IFERROR((INDEX(ValueNull,MATCH(1,($A23=DateAQS)*(I$5=POC)*(I$3=SiteID)*(I$4=ParamCode),0))),"")</f>
        <v>2.5</v>
      </c>
      <c r="J23" s="319" t="str" cm="1">
        <f t="array" ref="J23">IFERROR((INDEX(ValueNull,MATCH(1,($A23=DateAQS)*(J$5=POC)*(J$3=SiteID)*(J$4=ParamCode),0))),"")</f>
        <v/>
      </c>
      <c r="K23" s="319" t="str" cm="1">
        <f t="array" ref="K23">IFERROR((INDEX(ValueNull,MATCH(1,($A23=DateAQS)*(K$5=POC)*(K$3=SiteID)*(K$4=ParamCode),0))),"")</f>
        <v/>
      </c>
      <c r="L23" s="324" cm="1">
        <f t="array" ref="L23">IFERROR((INDEX(BAMValue,MATCH(1,($A23=BAMDate)*(L$5=BAMPOC)*(L$3=BAMSiteID)*(L$4=BAMParamCode),0))),"")</f>
        <v>3.5</v>
      </c>
    </row>
    <row r="24" spans="1:12" x14ac:dyDescent="0.25">
      <c r="A24" s="326">
        <f t="shared" si="0"/>
        <v>43635</v>
      </c>
      <c r="B24" s="319" cm="1">
        <f t="array" ref="B24">INDEX(ValueNull,MATCH(1,($A24=DateAQS)*(B$5=POC)*(B$3=SiteID)*(B$4=ParamCode),0))</f>
        <v>3.2</v>
      </c>
      <c r="C24" s="319" t="str" cm="1">
        <f t="array" ref="C24">IFERROR((INDEX(ValueNull,MATCH(1,($A24=DateAQS)*(C$5=POC)*(C$3=SiteID)*(C$4=ParamCode),0))),"")</f>
        <v/>
      </c>
      <c r="D24" s="325" cm="1">
        <f t="array" ref="D24">IFERROR((INDEX(BAMValue,MATCH(1,($A24=BAMDate)*(D$5=BAMPOC)*(D$3=BAMSiteID)*(D$4=BAMParamCode),0))),"")</f>
        <v>4</v>
      </c>
      <c r="E24" s="319" cm="1">
        <f t="array" ref="E24">IFERROR((INDEX(ValueNull,MATCH(1,($A24=DateAQS)*(E$5=POC)*(E$3=SiteID)*(E$4=ParamCode),0))),"")</f>
        <v>3.7</v>
      </c>
      <c r="F24" s="319" t="str" cm="1">
        <f t="array" ref="F24">IFERROR((INDEX(ValueNull,MATCH(1,($A24=DateAQS)*(F$5=POC)*(F$3=SiteID)*(F$4=ParamCode),0))),"")</f>
        <v/>
      </c>
      <c r="G24" s="319" t="str" cm="1">
        <f t="array" ref="G24">IFERROR((INDEX(ValueNull,MATCH(1,($A24=DateAQS)*(G$5=POC)*(G$3=SiteID)*(G$4=ParamCode),0))),"")</f>
        <v/>
      </c>
      <c r="H24" s="325" cm="1">
        <f t="array" ref="H24">IFERROR((INDEX(BAMValue,MATCH(1,($A24=BAMDate)*(H$5=BAMPOC)*(H$3=BAMSiteID)*(H$4=BAMParamCode),0))),"")</f>
        <v>2.9</v>
      </c>
      <c r="I24" s="319" cm="1">
        <f t="array" ref="I24">IFERROR((INDEX(ValueNull,MATCH(1,($A24=DateAQS)*(I$5=POC)*(I$3=SiteID)*(I$4=ParamCode),0))),"")</f>
        <v>3.3</v>
      </c>
      <c r="J24" s="319" t="str" cm="1">
        <f t="array" ref="J24">IFERROR((INDEX(ValueNull,MATCH(1,($A24=DateAQS)*(J$5=POC)*(J$3=SiteID)*(J$4=ParamCode),0))),"")</f>
        <v/>
      </c>
      <c r="K24" s="319" t="str" cm="1">
        <f t="array" ref="K24">IFERROR((INDEX(ValueNull,MATCH(1,($A24=DateAQS)*(K$5=POC)*(K$3=SiteID)*(K$4=ParamCode),0))),"")</f>
        <v/>
      </c>
      <c r="L24" s="324" cm="1">
        <f t="array" ref="L24">IFERROR((INDEX(BAMValue,MATCH(1,($A24=BAMDate)*(L$5=BAMPOC)*(L$3=BAMSiteID)*(L$4=BAMParamCode),0))),"")</f>
        <v>3.9</v>
      </c>
    </row>
    <row r="25" spans="1:12" x14ac:dyDescent="0.25">
      <c r="A25" s="326">
        <f t="shared" si="0"/>
        <v>43636</v>
      </c>
      <c r="B25" s="319" cm="1">
        <f t="array" ref="B25">INDEX(ValueNull,MATCH(1,($A25=DateAQS)*(B$5=POC)*(B$3=SiteID)*(B$4=ParamCode),0))</f>
        <v>4</v>
      </c>
      <c r="C25" s="319" cm="1">
        <f t="array" ref="C25">IFERROR((INDEX(ValueNull,MATCH(1,($A25=DateAQS)*(C$5=POC)*(C$3=SiteID)*(C$4=ParamCode),0))),"")</f>
        <v>4</v>
      </c>
      <c r="D25" s="325" cm="1">
        <f t="array" ref="D25">IFERROR((INDEX(BAMValue,MATCH(1,($A25=BAMDate)*(D$5=BAMPOC)*(D$3=BAMSiteID)*(D$4=BAMParamCode),0))),"")</f>
        <v>4.7</v>
      </c>
      <c r="E25" s="319" cm="1">
        <f t="array" ref="E25">IFERROR((INDEX(ValueNull,MATCH(1,($A25=DateAQS)*(E$5=POC)*(E$3=SiteID)*(E$4=ParamCode),0))),"")</f>
        <v>5.5</v>
      </c>
      <c r="F25" s="319" cm="1">
        <f t="array" ref="F25">IFERROR((INDEX(ValueNull,MATCH(1,($A25=DateAQS)*(F$5=POC)*(F$3=SiteID)*(F$4=ParamCode),0))),"")</f>
        <v>5.8</v>
      </c>
      <c r="G25" s="319" t="str" cm="1">
        <f t="array" ref="G25">IFERROR((INDEX(ValueNull,MATCH(1,($A25=DateAQS)*(G$5=POC)*(G$3=SiteID)*(G$4=ParamCode),0))),"")</f>
        <v/>
      </c>
      <c r="H25" s="325" cm="1">
        <f t="array" ref="H25">IFERROR((INDEX(BAMValue,MATCH(1,($A25=BAMDate)*(H$5=BAMPOC)*(H$3=BAMSiteID)*(H$4=BAMParamCode),0))),"")</f>
        <v>5.2</v>
      </c>
      <c r="I25" s="319" cm="1">
        <f t="array" ref="I25">IFERROR((INDEX(ValueNull,MATCH(1,($A25=DateAQS)*(I$5=POC)*(I$3=SiteID)*(I$4=ParamCode),0))),"")</f>
        <v>4.0999999999999996</v>
      </c>
      <c r="J25" s="319" cm="1">
        <f t="array" ref="J25">IFERROR((INDEX(ValueNull,MATCH(1,($A25=DateAQS)*(J$5=POC)*(J$3=SiteID)*(J$4=ParamCode),0))),"")</f>
        <v>3.4</v>
      </c>
      <c r="K25" s="319" t="str" cm="1">
        <f t="array" ref="K25">IFERROR((INDEX(ValueNull,MATCH(1,($A25=DateAQS)*(K$5=POC)*(K$3=SiteID)*(K$4=ParamCode),0))),"")</f>
        <v/>
      </c>
      <c r="L25" s="324" cm="1">
        <f t="array" ref="L25">IFERROR((INDEX(BAMValue,MATCH(1,($A25=BAMDate)*(L$5=BAMPOC)*(L$3=BAMSiteID)*(L$4=BAMParamCode),0))),"")</f>
        <v>5.9</v>
      </c>
    </row>
    <row r="26" spans="1:12" x14ac:dyDescent="0.25">
      <c r="A26" s="326">
        <f t="shared" si="0"/>
        <v>43637</v>
      </c>
      <c r="B26" s="319" cm="1">
        <f t="array" ref="B26">INDEX(ValueNull,MATCH(1,($A26=DateAQS)*(B$5=POC)*(B$3=SiteID)*(B$4=ParamCode),0))</f>
        <v>4.5</v>
      </c>
      <c r="C26" s="319" t="str" cm="1">
        <f t="array" ref="C26">IFERROR((INDEX(ValueNull,MATCH(1,($A26=DateAQS)*(C$5=POC)*(C$3=SiteID)*(C$4=ParamCode),0))),"")</f>
        <v/>
      </c>
      <c r="D26" s="325" cm="1">
        <f t="array" ref="D26">IFERROR((INDEX(BAMValue,MATCH(1,($A26=BAMDate)*(D$5=BAMPOC)*(D$3=BAMSiteID)*(D$4=BAMParamCode),0))),"")</f>
        <v>5.2</v>
      </c>
      <c r="E26" s="319" cm="1">
        <f t="array" ref="E26">IFERROR((INDEX(ValueNull,MATCH(1,($A26=DateAQS)*(E$5=POC)*(E$3=SiteID)*(E$4=ParamCode),0))),"")</f>
        <v>6.9</v>
      </c>
      <c r="F26" s="319" t="str" cm="1">
        <f t="array" ref="F26">IFERROR((INDEX(ValueNull,MATCH(1,($A26=DateAQS)*(F$5=POC)*(F$3=SiteID)*(F$4=ParamCode),0))),"")</f>
        <v/>
      </c>
      <c r="G26" s="319" t="str" cm="1">
        <f t="array" ref="G26">IFERROR((INDEX(ValueNull,MATCH(1,($A26=DateAQS)*(G$5=POC)*(G$3=SiteID)*(G$4=ParamCode),0))),"")</f>
        <v/>
      </c>
      <c r="H26" s="325" cm="1">
        <f t="array" ref="H26">IFERROR((INDEX(BAMValue,MATCH(1,($A26=BAMDate)*(H$5=BAMPOC)*(H$3=BAMSiteID)*(H$4=BAMParamCode),0))),"")</f>
        <v>6.3</v>
      </c>
      <c r="I26" s="319" cm="1">
        <f t="array" ref="I26">IFERROR((INDEX(ValueNull,MATCH(1,($A26=DateAQS)*(I$5=POC)*(I$3=SiteID)*(I$4=ParamCode),0))),"")</f>
        <v>5.4</v>
      </c>
      <c r="J26" s="319" t="str" cm="1">
        <f t="array" ref="J26">IFERROR((INDEX(ValueNull,MATCH(1,($A26=DateAQS)*(J$5=POC)*(J$3=SiteID)*(J$4=ParamCode),0))),"")</f>
        <v/>
      </c>
      <c r="K26" s="319" t="str" cm="1">
        <f t="array" ref="K26">IFERROR((INDEX(ValueNull,MATCH(1,($A26=DateAQS)*(K$5=POC)*(K$3=SiteID)*(K$4=ParamCode),0))),"")</f>
        <v/>
      </c>
      <c r="L26" s="324" cm="1">
        <f t="array" ref="L26">IFERROR((INDEX(BAMValue,MATCH(1,($A26=BAMDate)*(L$5=BAMPOC)*(L$3=BAMSiteID)*(L$4=BAMParamCode),0))),"")</f>
        <v>6.2</v>
      </c>
    </row>
    <row r="27" spans="1:12" x14ac:dyDescent="0.25">
      <c r="A27" s="326">
        <f t="shared" si="0"/>
        <v>43638</v>
      </c>
      <c r="B27" s="319" cm="1">
        <f t="array" ref="B27">INDEX(ValueNull,MATCH(1,($A27=DateAQS)*(B$5=POC)*(B$3=SiteID)*(B$4=ParamCode),0))</f>
        <v>7.5</v>
      </c>
      <c r="C27" s="319" t="str" cm="1">
        <f t="array" ref="C27">IFERROR((INDEX(ValueNull,MATCH(1,($A27=DateAQS)*(C$5=POC)*(C$3=SiteID)*(C$4=ParamCode),0))),"")</f>
        <v/>
      </c>
      <c r="D27" s="325" cm="1">
        <f t="array" ref="D27">IFERROR((INDEX(BAMValue,MATCH(1,($A27=BAMDate)*(D$5=BAMPOC)*(D$3=BAMSiteID)*(D$4=BAMParamCode),0))),"")</f>
        <v>8</v>
      </c>
      <c r="E27" s="319" cm="1">
        <f t="array" ref="E27">IFERROR((INDEX(ValueNull,MATCH(1,($A27=DateAQS)*(E$5=POC)*(E$3=SiteID)*(E$4=ParamCode),0))),"")</f>
        <v>9.8000000000000007</v>
      </c>
      <c r="F27" s="319" t="str" cm="1">
        <f t="array" ref="F27">IFERROR((INDEX(ValueNull,MATCH(1,($A27=DateAQS)*(F$5=POC)*(F$3=SiteID)*(F$4=ParamCode),0))),"")</f>
        <v/>
      </c>
      <c r="G27" s="319" t="str" cm="1">
        <f t="array" ref="G27">IFERROR((INDEX(ValueNull,MATCH(1,($A27=DateAQS)*(G$5=POC)*(G$3=SiteID)*(G$4=ParamCode),0))),"")</f>
        <v/>
      </c>
      <c r="H27" s="325" cm="1">
        <f t="array" ref="H27">IFERROR((INDEX(BAMValue,MATCH(1,($A27=BAMDate)*(H$5=BAMPOC)*(H$3=BAMSiteID)*(H$4=BAMParamCode),0))),"")</f>
        <v>9.1999999999999993</v>
      </c>
      <c r="I27" s="319" cm="1">
        <f t="array" ref="I27">IFERROR((INDEX(ValueNull,MATCH(1,($A27=DateAQS)*(I$5=POC)*(I$3=SiteID)*(I$4=ParamCode),0))),"")</f>
        <v>7.6</v>
      </c>
      <c r="J27" s="319" t="str" cm="1">
        <f t="array" ref="J27">IFERROR((INDEX(ValueNull,MATCH(1,($A27=DateAQS)*(J$5=POC)*(J$3=SiteID)*(J$4=ParamCode),0))),"")</f>
        <v/>
      </c>
      <c r="K27" s="319" t="str" cm="1">
        <f t="array" ref="K27">IFERROR((INDEX(ValueNull,MATCH(1,($A27=DateAQS)*(K$5=POC)*(K$3=SiteID)*(K$4=ParamCode),0))),"")</f>
        <v/>
      </c>
      <c r="L27" s="324" cm="1">
        <f t="array" ref="L27">IFERROR((INDEX(BAMValue,MATCH(1,($A27=BAMDate)*(L$5=BAMPOC)*(L$3=BAMSiteID)*(L$4=BAMParamCode),0))),"")</f>
        <v>9.4</v>
      </c>
    </row>
    <row r="28" spans="1:12" x14ac:dyDescent="0.25">
      <c r="A28" s="326">
        <f t="shared" si="0"/>
        <v>43639</v>
      </c>
      <c r="B28" s="319" cm="1">
        <f t="array" ref="B28">INDEX(ValueNull,MATCH(1,($A28=DateAQS)*(B$5=POC)*(B$3=SiteID)*(B$4=ParamCode),0))</f>
        <v>16.2</v>
      </c>
      <c r="C28" s="319" cm="1">
        <f t="array" ref="C28">IFERROR((INDEX(ValueNull,MATCH(1,($A28=DateAQS)*(C$5=POC)*(C$3=SiteID)*(C$4=ParamCode),0))),"")</f>
        <v>16.2</v>
      </c>
      <c r="D28" s="325" cm="1">
        <f t="array" ref="D28">IFERROR((INDEX(BAMValue,MATCH(1,($A28=BAMDate)*(D$5=BAMPOC)*(D$3=BAMSiteID)*(D$4=BAMParamCode),0))),"")</f>
        <v>16.399999999999999</v>
      </c>
      <c r="E28" s="319" cm="1">
        <f t="array" ref="E28">IFERROR((INDEX(ValueNull,MATCH(1,($A28=DateAQS)*(E$5=POC)*(E$3=SiteID)*(E$4=ParamCode),0))),"")</f>
        <v>11.9</v>
      </c>
      <c r="F28" s="319" t="str" cm="1">
        <f t="array" ref="F28">IFERROR((INDEX(ValueNull,MATCH(1,($A28=DateAQS)*(F$5=POC)*(F$3=SiteID)*(F$4=ParamCode),0))),"")</f>
        <v/>
      </c>
      <c r="G28" s="319" cm="1">
        <f t="array" ref="G28">IFERROR((INDEX(ValueNull,MATCH(1,($A28=DateAQS)*(G$5=POC)*(G$3=SiteID)*(G$4=ParamCode),0))),"")</f>
        <v>11.6</v>
      </c>
      <c r="H28" s="325" cm="1">
        <f t="array" ref="H28">IFERROR((INDEX(BAMValue,MATCH(1,($A28=BAMDate)*(H$5=BAMPOC)*(H$3=BAMSiteID)*(H$4=BAMParamCode),0))),"")</f>
        <v>12.3</v>
      </c>
      <c r="I28" s="319" cm="1">
        <f t="array" ref="I28">IFERROR((INDEX(ValueNull,MATCH(1,($A28=DateAQS)*(I$5=POC)*(I$3=SiteID)*(I$4=ParamCode),0))),"")</f>
        <v>16.7</v>
      </c>
      <c r="J28" s="319" t="str" cm="1">
        <f t="array" ref="J28">IFERROR((INDEX(ValueNull,MATCH(1,($A28=DateAQS)*(J$5=POC)*(J$3=SiteID)*(J$4=ParamCode),0))),"")</f>
        <v/>
      </c>
      <c r="K28" s="319" t="str" cm="1">
        <f t="array" ref="K28">IFERROR((INDEX(ValueNull,MATCH(1,($A28=DateAQS)*(K$5=POC)*(K$3=SiteID)*(K$4=ParamCode),0))),"")</f>
        <v/>
      </c>
      <c r="L28" s="324" cm="1">
        <f t="array" ref="L28">IFERROR((INDEX(BAMValue,MATCH(1,($A28=BAMDate)*(L$5=BAMPOC)*(L$3=BAMSiteID)*(L$4=BAMParamCode),0))),"")</f>
        <v>19.3</v>
      </c>
    </row>
    <row r="29" spans="1:12" x14ac:dyDescent="0.25">
      <c r="A29" s="326">
        <f t="shared" si="0"/>
        <v>43640</v>
      </c>
      <c r="B29" s="319" cm="1">
        <f t="array" ref="B29">INDEX(ValueNull,MATCH(1,($A29=DateAQS)*(B$5=POC)*(B$3=SiteID)*(B$4=ParamCode),0))</f>
        <v>5.7</v>
      </c>
      <c r="C29" s="319" t="str" cm="1">
        <f t="array" ref="C29">IFERROR((INDEX(ValueNull,MATCH(1,($A29=DateAQS)*(C$5=POC)*(C$3=SiteID)*(C$4=ParamCode),0))),"")</f>
        <v/>
      </c>
      <c r="D29" s="325" cm="1">
        <f t="array" ref="D29">IFERROR((INDEX(BAMValue,MATCH(1,($A29=BAMDate)*(D$5=BAMPOC)*(D$3=BAMSiteID)*(D$4=BAMParamCode),0))),"")</f>
        <v>7</v>
      </c>
      <c r="E29" s="319" cm="1">
        <f t="array" ref="E29">IFERROR((INDEX(ValueNull,MATCH(1,($A29=DateAQS)*(E$5=POC)*(E$3=SiteID)*(E$4=ParamCode),0))),"")</f>
        <v>6.7</v>
      </c>
      <c r="F29" s="319" t="str" cm="1">
        <f t="array" ref="F29">IFERROR((INDEX(ValueNull,MATCH(1,($A29=DateAQS)*(F$5=POC)*(F$3=SiteID)*(F$4=ParamCode),0))),"")</f>
        <v/>
      </c>
      <c r="G29" s="319" t="str" cm="1">
        <f t="array" ref="G29">IFERROR((INDEX(ValueNull,MATCH(1,($A29=DateAQS)*(G$5=POC)*(G$3=SiteID)*(G$4=ParamCode),0))),"")</f>
        <v/>
      </c>
      <c r="H29" s="325" cm="1">
        <f t="array" ref="H29">IFERROR((INDEX(BAMValue,MATCH(1,($A29=BAMDate)*(H$5=BAMPOC)*(H$3=BAMSiteID)*(H$4=BAMParamCode),0))),"")</f>
        <v>6</v>
      </c>
      <c r="I29" s="319" cm="1">
        <f t="array" ref="I29">IFERROR((INDEX(ValueNull,MATCH(1,($A29=DateAQS)*(I$5=POC)*(I$3=SiteID)*(I$4=ParamCode),0))),"")</f>
        <v>6.7</v>
      </c>
      <c r="J29" s="319" t="str" cm="1">
        <f t="array" ref="J29">IFERROR((INDEX(ValueNull,MATCH(1,($A29=DateAQS)*(J$5=POC)*(J$3=SiteID)*(J$4=ParamCode),0))),"")</f>
        <v/>
      </c>
      <c r="K29" s="319" t="str" cm="1">
        <f t="array" ref="K29">IFERROR((INDEX(ValueNull,MATCH(1,($A29=DateAQS)*(K$5=POC)*(K$3=SiteID)*(K$4=ParamCode),0))),"")</f>
        <v/>
      </c>
      <c r="L29" s="324" cm="1">
        <f t="array" ref="L29">IFERROR((INDEX(BAMValue,MATCH(1,($A29=BAMDate)*(L$5=BAMPOC)*(L$3=BAMSiteID)*(L$4=BAMParamCode),0))),"")</f>
        <v>3.8</v>
      </c>
    </row>
    <row r="30" spans="1:12" x14ac:dyDescent="0.25">
      <c r="A30" s="326">
        <f t="shared" si="0"/>
        <v>43641</v>
      </c>
      <c r="B30" s="319" cm="1">
        <f t="array" ref="B30">INDEX(ValueNull,MATCH(1,($A30=DateAQS)*(B$5=POC)*(B$3=SiteID)*(B$4=ParamCode),0))</f>
        <v>23.2</v>
      </c>
      <c r="C30" s="319" t="str" cm="1">
        <f t="array" ref="C30">IFERROR((INDEX(ValueNull,MATCH(1,($A30=DateAQS)*(C$5=POC)*(C$3=SiteID)*(C$4=ParamCode),0))),"")</f>
        <v/>
      </c>
      <c r="D30" s="325" cm="1">
        <f t="array" ref="D30">IFERROR((INDEX(BAMValue,MATCH(1,($A30=BAMDate)*(D$5=BAMPOC)*(D$3=BAMSiteID)*(D$4=BAMParamCode),0))),"")</f>
        <v>24.5</v>
      </c>
      <c r="E30" s="319" cm="1">
        <f t="array" ref="E30">IFERROR((INDEX(ValueNull,MATCH(1,($A30=DateAQS)*(E$5=POC)*(E$3=SiteID)*(E$4=ParamCode),0))),"")</f>
        <v>18.3</v>
      </c>
      <c r="F30" s="319" t="str" cm="1">
        <f t="array" ref="F30">IFERROR((INDEX(ValueNull,MATCH(1,($A30=DateAQS)*(F$5=POC)*(F$3=SiteID)*(F$4=ParamCode),0))),"")</f>
        <v/>
      </c>
      <c r="G30" s="319" t="str" cm="1">
        <f t="array" ref="G30">IFERROR((INDEX(ValueNull,MATCH(1,($A30=DateAQS)*(G$5=POC)*(G$3=SiteID)*(G$4=ParamCode),0))),"")</f>
        <v/>
      </c>
      <c r="H30" s="325" cm="1">
        <f t="array" ref="H30">IFERROR((INDEX(BAMValue,MATCH(1,($A30=BAMDate)*(H$5=BAMPOC)*(H$3=BAMSiteID)*(H$4=BAMParamCode),0))),"")</f>
        <v>20.3</v>
      </c>
      <c r="I30" s="319" cm="1">
        <f t="array" ref="I30">IFERROR((INDEX(ValueNull,MATCH(1,($A30=DateAQS)*(I$5=POC)*(I$3=SiteID)*(I$4=ParamCode),0))),"")</f>
        <v>23</v>
      </c>
      <c r="J30" s="319" t="str" cm="1">
        <f t="array" ref="J30">IFERROR((INDEX(ValueNull,MATCH(1,($A30=DateAQS)*(J$5=POC)*(J$3=SiteID)*(J$4=ParamCode),0))),"")</f>
        <v/>
      </c>
      <c r="K30" s="319" t="str" cm="1">
        <f t="array" ref="K30">IFERROR((INDEX(ValueNull,MATCH(1,($A30=DateAQS)*(K$5=POC)*(K$3=SiteID)*(K$4=ParamCode),0))),"")</f>
        <v/>
      </c>
      <c r="L30" s="324" cm="1">
        <f t="array" ref="L30">IFERROR((INDEX(BAMValue,MATCH(1,($A30=BAMDate)*(L$5=BAMPOC)*(L$3=BAMSiteID)*(L$4=BAMParamCode),0))),"")</f>
        <v>24.6</v>
      </c>
    </row>
    <row r="31" spans="1:12" x14ac:dyDescent="0.25">
      <c r="A31" s="326">
        <f t="shared" si="0"/>
        <v>43642</v>
      </c>
      <c r="B31" s="319" cm="1">
        <f t="array" ref="B31">INDEX(ValueNull,MATCH(1,($A31=DateAQS)*(B$5=POC)*(B$3=SiteID)*(B$4=ParamCode),0))</f>
        <v>20.5</v>
      </c>
      <c r="C31" s="319" cm="1">
        <f t="array" ref="C31">IFERROR((INDEX(ValueNull,MATCH(1,($A31=DateAQS)*(C$5=POC)*(C$3=SiteID)*(C$4=ParamCode),0))),"")</f>
        <v>20.2</v>
      </c>
      <c r="D31" s="325" cm="1">
        <f t="array" ref="D31">IFERROR((INDEX(BAMValue,MATCH(1,($A31=BAMDate)*(D$5=BAMPOC)*(D$3=BAMSiteID)*(D$4=BAMParamCode),0))),"")</f>
        <v>22.2</v>
      </c>
      <c r="E31" s="319" cm="1">
        <f t="array" ref="E31">IFERROR((INDEX(ValueNull,MATCH(1,($A31=DateAQS)*(E$5=POC)*(E$3=SiteID)*(E$4=ParamCode),0))),"")</f>
        <v>16.5</v>
      </c>
      <c r="F31" s="319" t="str" cm="1">
        <f t="array" ref="F31">IFERROR((INDEX(ValueNull,MATCH(1,($A31=DateAQS)*(F$5=POC)*(F$3=SiteID)*(F$4=ParamCode),0))),"")</f>
        <v>AJ</v>
      </c>
      <c r="G31" s="319" t="str" cm="1">
        <f t="array" ref="G31">IFERROR((INDEX(ValueNull,MATCH(1,($A31=DateAQS)*(G$5=POC)*(G$3=SiteID)*(G$4=ParamCode),0))),"")</f>
        <v/>
      </c>
      <c r="H31" s="325" cm="1">
        <f t="array" ref="H31">IFERROR((INDEX(BAMValue,MATCH(1,($A31=BAMDate)*(H$5=BAMPOC)*(H$3=BAMSiteID)*(H$4=BAMParamCode),0))),"")</f>
        <v>16.7</v>
      </c>
      <c r="I31" s="319" cm="1">
        <f t="array" ref="I31">IFERROR((INDEX(ValueNull,MATCH(1,($A31=DateAQS)*(I$5=POC)*(I$3=SiteID)*(I$4=ParamCode),0))),"")</f>
        <v>20.399999999999999</v>
      </c>
      <c r="J31" s="319" cm="1">
        <f t="array" ref="J31">IFERROR((INDEX(ValueNull,MATCH(1,($A31=DateAQS)*(J$5=POC)*(J$3=SiteID)*(J$4=ParamCode),0))),"")</f>
        <v>20.100000000000001</v>
      </c>
      <c r="K31" s="319" t="str" cm="1">
        <f t="array" ref="K31">IFERROR((INDEX(ValueNull,MATCH(1,($A31=DateAQS)*(K$5=POC)*(K$3=SiteID)*(K$4=ParamCode),0))),"")</f>
        <v/>
      </c>
      <c r="L31" s="324" cm="1">
        <f t="array" ref="L31">IFERROR((INDEX(BAMValue,MATCH(1,($A31=BAMDate)*(L$5=BAMPOC)*(L$3=BAMSiteID)*(L$4=BAMParamCode),0))),"")</f>
        <v>17.7</v>
      </c>
    </row>
    <row r="32" spans="1:12" x14ac:dyDescent="0.25">
      <c r="A32" s="326">
        <f t="shared" si="0"/>
        <v>43643</v>
      </c>
      <c r="B32" s="319" cm="1">
        <f t="array" ref="B32">INDEX(ValueNull,MATCH(1,($A32=DateAQS)*(B$5=POC)*(B$3=SiteID)*(B$4=ParamCode),0))</f>
        <v>59.1</v>
      </c>
      <c r="C32" s="319" t="str" cm="1">
        <f t="array" ref="C32">IFERROR((INDEX(ValueNull,MATCH(1,($A32=DateAQS)*(C$5=POC)*(C$3=SiteID)*(C$4=ParamCode),0))),"")</f>
        <v/>
      </c>
      <c r="D32" s="325" cm="1">
        <f t="array" ref="D32">IFERROR((INDEX(BAMValue,MATCH(1,($A32=BAMDate)*(D$5=BAMPOC)*(D$3=BAMSiteID)*(D$4=BAMParamCode),0))),"")</f>
        <v>62.3</v>
      </c>
      <c r="E32" s="319" cm="1">
        <f t="array" ref="E32">IFERROR((INDEX(ValueNull,MATCH(1,($A32=DateAQS)*(E$5=POC)*(E$3=SiteID)*(E$4=ParamCode),0))),"")</f>
        <v>64.400000000000006</v>
      </c>
      <c r="F32" s="319" t="str" cm="1">
        <f t="array" ref="F32">IFERROR((INDEX(ValueNull,MATCH(1,($A32=DateAQS)*(F$5=POC)*(F$3=SiteID)*(F$4=ParamCode),0))),"")</f>
        <v/>
      </c>
      <c r="G32" s="319" t="str" cm="1">
        <f t="array" ref="G32">IFERROR((INDEX(ValueNull,MATCH(1,($A32=DateAQS)*(G$5=POC)*(G$3=SiteID)*(G$4=ParamCode),0))),"")</f>
        <v/>
      </c>
      <c r="H32" s="325" cm="1">
        <f t="array" ref="H32">IFERROR((INDEX(BAMValue,MATCH(1,($A32=BAMDate)*(H$5=BAMPOC)*(H$3=BAMSiteID)*(H$4=BAMParamCode),0))),"")</f>
        <v>70.3</v>
      </c>
      <c r="I32" s="319" cm="1">
        <f t="array" ref="I32">IFERROR((INDEX(ValueNull,MATCH(1,($A32=DateAQS)*(I$5=POC)*(I$3=SiteID)*(I$4=ParamCode),0))),"")</f>
        <v>57.8</v>
      </c>
      <c r="J32" s="319" t="str" cm="1">
        <f t="array" ref="J32">IFERROR((INDEX(ValueNull,MATCH(1,($A32=DateAQS)*(J$5=POC)*(J$3=SiteID)*(J$4=ParamCode),0))),"")</f>
        <v/>
      </c>
      <c r="K32" s="319" t="str" cm="1">
        <f t="array" ref="K32">IFERROR((INDEX(ValueNull,MATCH(1,($A32=DateAQS)*(K$5=POC)*(K$3=SiteID)*(K$4=ParamCode),0))),"")</f>
        <v/>
      </c>
      <c r="L32" s="324" cm="1">
        <f t="array" ref="L32">IFERROR((INDEX(BAMValue,MATCH(1,($A32=BAMDate)*(L$5=BAMPOC)*(L$3=BAMSiteID)*(L$4=BAMParamCode),0))),"")</f>
        <v>58.5</v>
      </c>
    </row>
    <row r="33" spans="1:12" x14ac:dyDescent="0.25">
      <c r="A33" s="326">
        <f t="shared" si="0"/>
        <v>43644</v>
      </c>
      <c r="B33" s="319" cm="1">
        <f t="array" ref="B33">INDEX(ValueNull,MATCH(1,($A33=DateAQS)*(B$5=POC)*(B$3=SiteID)*(B$4=ParamCode),0))</f>
        <v>39.5</v>
      </c>
      <c r="C33" s="319" t="str" cm="1">
        <f t="array" ref="C33">IFERROR((INDEX(ValueNull,MATCH(1,($A33=DateAQS)*(C$5=POC)*(C$3=SiteID)*(C$4=ParamCode),0))),"")</f>
        <v/>
      </c>
      <c r="D33" s="325" cm="1">
        <f t="array" ref="D33">IFERROR((INDEX(BAMValue,MATCH(1,($A33=BAMDate)*(D$5=BAMPOC)*(D$3=BAMSiteID)*(D$4=BAMParamCode),0))),"")</f>
        <v>42.4</v>
      </c>
      <c r="E33" s="319" cm="1">
        <f t="array" ref="E33">IFERROR((INDEX(ValueNull,MATCH(1,($A33=DateAQS)*(E$5=POC)*(E$3=SiteID)*(E$4=ParamCode),0))),"")</f>
        <v>38.5</v>
      </c>
      <c r="F33" s="319" t="str" cm="1">
        <f t="array" ref="F33">IFERROR((INDEX(ValueNull,MATCH(1,($A33=DateAQS)*(F$5=POC)*(F$3=SiteID)*(F$4=ParamCode),0))),"")</f>
        <v/>
      </c>
      <c r="G33" s="319" t="str" cm="1">
        <f t="array" ref="G33">IFERROR((INDEX(ValueNull,MATCH(1,($A33=DateAQS)*(G$5=POC)*(G$3=SiteID)*(G$4=ParamCode),0))),"")</f>
        <v/>
      </c>
      <c r="H33" s="325" cm="1">
        <f t="array" ref="H33">IFERROR((INDEX(BAMValue,MATCH(1,($A33=BAMDate)*(H$5=BAMPOC)*(H$3=BAMSiteID)*(H$4=BAMParamCode),0))),"")</f>
        <v>41.7</v>
      </c>
      <c r="I33" s="319" cm="1">
        <f t="array" ref="I33">IFERROR((INDEX(ValueNull,MATCH(1,($A33=DateAQS)*(I$5=POC)*(I$3=SiteID)*(I$4=ParamCode),0))),"")</f>
        <v>37.9</v>
      </c>
      <c r="J33" s="319" t="str" cm="1">
        <f t="array" ref="J33">IFERROR((INDEX(ValueNull,MATCH(1,($A33=DateAQS)*(J$5=POC)*(J$3=SiteID)*(J$4=ParamCode),0))),"")</f>
        <v/>
      </c>
      <c r="K33" s="319" t="str" cm="1">
        <f t="array" ref="K33">IFERROR((INDEX(ValueNull,MATCH(1,($A33=DateAQS)*(K$5=POC)*(K$3=SiteID)*(K$4=ParamCode),0))),"")</f>
        <v/>
      </c>
      <c r="L33" s="324" cm="1">
        <f t="array" ref="L33">IFERROR((INDEX(BAMValue,MATCH(1,($A33=BAMDate)*(L$5=BAMPOC)*(L$3=BAMSiteID)*(L$4=BAMParamCode),0))),"")</f>
        <v>42.6</v>
      </c>
    </row>
    <row r="34" spans="1:12" x14ac:dyDescent="0.25">
      <c r="A34" s="326">
        <f t="shared" si="0"/>
        <v>43645</v>
      </c>
      <c r="B34" s="319" cm="1">
        <f t="array" ref="B34">INDEX(ValueNull,MATCH(1,($A34=DateAQS)*(B$5=POC)*(B$3=SiteID)*(B$4=ParamCode),0))</f>
        <v>52.7</v>
      </c>
      <c r="C34" s="319" cm="1">
        <f t="array" ref="C34">IFERROR((INDEX(ValueNull,MATCH(1,($A34=DateAQS)*(C$5=POC)*(C$3=SiteID)*(C$4=ParamCode),0))),"")</f>
        <v>53.4</v>
      </c>
      <c r="D34" s="325" cm="1">
        <f t="array" ref="D34">IFERROR((INDEX(BAMValue,MATCH(1,($A34=BAMDate)*(D$5=BAMPOC)*(D$3=BAMSiteID)*(D$4=BAMParamCode),0))),"")</f>
        <v>55</v>
      </c>
      <c r="E34" s="319" cm="1">
        <f t="array" ref="E34">IFERROR((INDEX(ValueNull,MATCH(1,($A34=DateAQS)*(E$5=POC)*(E$3=SiteID)*(E$4=ParamCode),0))),"")</f>
        <v>94</v>
      </c>
      <c r="F34" s="319" t="str" cm="1">
        <f t="array" ref="F34">IFERROR((INDEX(ValueNull,MATCH(1,($A34=DateAQS)*(F$5=POC)*(F$3=SiteID)*(F$4=ParamCode),0))),"")</f>
        <v/>
      </c>
      <c r="G34" s="319" cm="1">
        <f t="array" ref="G34">IFERROR((INDEX(ValueNull,MATCH(1,($A34=DateAQS)*(G$5=POC)*(G$3=SiteID)*(G$4=ParamCode),0))),"")</f>
        <v>95.8</v>
      </c>
      <c r="H34" s="325" cm="1">
        <f t="array" ref="H34">IFERROR((INDEX(BAMValue,MATCH(1,($A34=BAMDate)*(H$5=BAMPOC)*(H$3=BAMSiteID)*(H$4=BAMParamCode),0))),"")</f>
        <v>106.2</v>
      </c>
      <c r="I34" s="319" cm="1">
        <f t="array" ref="I34">IFERROR((INDEX(ValueNull,MATCH(1,($A34=DateAQS)*(I$5=POC)*(I$3=SiteID)*(I$4=ParamCode),0))),"")</f>
        <v>50.2</v>
      </c>
      <c r="J34" s="319" t="str" cm="1">
        <f t="array" ref="J34">IFERROR((INDEX(ValueNull,MATCH(1,($A34=DateAQS)*(J$5=POC)*(J$3=SiteID)*(J$4=ParamCode),0))),"")</f>
        <v/>
      </c>
      <c r="K34" s="319" t="str" cm="1">
        <f t="array" ref="K34">IFERROR((INDEX(ValueNull,MATCH(1,($A34=DateAQS)*(K$5=POC)*(K$3=SiteID)*(K$4=ParamCode),0))),"")</f>
        <v/>
      </c>
      <c r="L34" s="324" cm="1">
        <f t="array" ref="L34">IFERROR((INDEX(BAMValue,MATCH(1,($A34=BAMDate)*(L$5=BAMPOC)*(L$3=BAMSiteID)*(L$4=BAMParamCode),0))),"")</f>
        <v>56.1</v>
      </c>
    </row>
    <row r="35" spans="1:12" x14ac:dyDescent="0.25">
      <c r="A35" s="326">
        <f t="shared" si="0"/>
        <v>43646</v>
      </c>
      <c r="B35" s="319" cm="1">
        <f t="array" ref="B35">INDEX(ValueNull,MATCH(1,($A35=DateAQS)*(B$5=POC)*(B$3=SiteID)*(B$4=ParamCode),0))</f>
        <v>60</v>
      </c>
      <c r="C35" s="319" t="str" cm="1">
        <f t="array" ref="C35">IFERROR((INDEX(ValueNull,MATCH(1,($A35=DateAQS)*(C$5=POC)*(C$3=SiteID)*(C$4=ParamCode),0))),"")</f>
        <v/>
      </c>
      <c r="D35" s="325" cm="1">
        <f t="array" ref="D35">IFERROR((INDEX(BAMValue,MATCH(1,($A35=BAMDate)*(D$5=BAMPOC)*(D$3=BAMSiteID)*(D$4=BAMParamCode),0))),"")</f>
        <v>61.1</v>
      </c>
      <c r="E35" s="319" cm="1">
        <f t="array" ref="E35">IFERROR((INDEX(ValueNull,MATCH(1,($A35=DateAQS)*(E$5=POC)*(E$3=SiteID)*(E$4=ParamCode),0))),"")</f>
        <v>53.3</v>
      </c>
      <c r="F35" s="319" t="str" cm="1">
        <f t="array" ref="F35">IFERROR((INDEX(ValueNull,MATCH(1,($A35=DateAQS)*(F$5=POC)*(F$3=SiteID)*(F$4=ParamCode),0))),"")</f>
        <v/>
      </c>
      <c r="G35" s="319" t="str" cm="1">
        <f t="array" ref="G35">IFERROR((INDEX(ValueNull,MATCH(1,($A35=DateAQS)*(G$5=POC)*(G$3=SiteID)*(G$4=ParamCode),0))),"")</f>
        <v/>
      </c>
      <c r="H35" s="325" cm="1">
        <f t="array" ref="H35">IFERROR((INDEX(BAMValue,MATCH(1,($A35=BAMDate)*(H$5=BAMPOC)*(H$3=BAMSiteID)*(H$4=BAMParamCode),0))),"")</f>
        <v>56</v>
      </c>
      <c r="I35" s="319" t="str" cm="1">
        <f t="array" ref="I35">IFERROR((INDEX(ValueNull,MATCH(1,($A35=DateAQS)*(I$5=POC)*(I$3=SiteID)*(I$4=ParamCode),0))),"")</f>
        <v/>
      </c>
      <c r="J35" s="319" t="str" cm="1">
        <f t="array" ref="J35">IFERROR((INDEX(ValueNull,MATCH(1,($A35=DateAQS)*(J$5=POC)*(J$3=SiteID)*(J$4=ParamCode),0))),"")</f>
        <v/>
      </c>
      <c r="K35" s="319" t="str" cm="1">
        <f t="array" ref="K35">IFERROR((INDEX(ValueNull,MATCH(1,($A35=DateAQS)*(K$5=POC)*(K$3=SiteID)*(K$4=ParamCode),0))),"")</f>
        <v/>
      </c>
      <c r="L35" s="324" cm="1">
        <f t="array" ref="L35">IFERROR((INDEX(BAMValue,MATCH(1,($A35=BAMDate)*(L$5=BAMPOC)*(L$3=BAMSiteID)*(L$4=BAMParamCode),0))),"")</f>
        <v>58.4</v>
      </c>
    </row>
    <row r="36" spans="1:12" x14ac:dyDescent="0.25">
      <c r="A36" s="326">
        <f t="shared" si="0"/>
        <v>43647</v>
      </c>
      <c r="B36" s="319" cm="1">
        <f t="array" ref="B36">INDEX(ValueNull,MATCH(1,($A36=DateAQS)*(B$5=POC)*(B$3=SiteID)*(B$4=ParamCode),0))</f>
        <v>8.3000000000000007</v>
      </c>
      <c r="C36" s="319" t="str" cm="1">
        <f t="array" ref="C36">IFERROR((INDEX(ValueNull,MATCH(1,($A36=DateAQS)*(C$5=POC)*(C$3=SiteID)*(C$4=ParamCode),0))),"")</f>
        <v/>
      </c>
      <c r="D36" s="325" cm="1">
        <f t="array" ref="D36">IFERROR((INDEX(BAMValue,MATCH(1,($A36=BAMDate)*(D$5=BAMPOC)*(D$3=BAMSiteID)*(D$4=BAMParamCode),0))),"")</f>
        <v>9.3000000000000007</v>
      </c>
      <c r="E36" s="319" cm="1">
        <f t="array" ref="E36">IFERROR((INDEX(ValueNull,MATCH(1,($A36=DateAQS)*(E$5=POC)*(E$3=SiteID)*(E$4=ParamCode),0))),"")</f>
        <v>9.8000000000000007</v>
      </c>
      <c r="F36" s="319" t="str" cm="1">
        <f t="array" ref="F36">IFERROR((INDEX(ValueNull,MATCH(1,($A36=DateAQS)*(F$5=POC)*(F$3=SiteID)*(F$4=ParamCode),0))),"")</f>
        <v/>
      </c>
      <c r="G36" s="319" t="str" cm="1">
        <f t="array" ref="G36">IFERROR((INDEX(ValueNull,MATCH(1,($A36=DateAQS)*(G$5=POC)*(G$3=SiteID)*(G$4=ParamCode),0))),"")</f>
        <v/>
      </c>
      <c r="H36" s="325" cm="1">
        <f t="array" ref="H36">IFERROR((INDEX(BAMValue,MATCH(1,($A36=BAMDate)*(H$5=BAMPOC)*(H$3=BAMSiteID)*(H$4=BAMParamCode),0))),"")</f>
        <v>10.4</v>
      </c>
      <c r="I36" s="319" t="str" cm="1">
        <f t="array" ref="I36">IFERROR((INDEX(ValueNull,MATCH(1,($A36=DateAQS)*(I$5=POC)*(I$3=SiteID)*(I$4=ParamCode),0))),"")</f>
        <v/>
      </c>
      <c r="J36" s="319" t="str" cm="1">
        <f t="array" ref="J36">IFERROR((INDEX(ValueNull,MATCH(1,($A36=DateAQS)*(J$5=POC)*(J$3=SiteID)*(J$4=ParamCode),0))),"")</f>
        <v/>
      </c>
      <c r="K36" s="319" t="str" cm="1">
        <f t="array" ref="K36">IFERROR((INDEX(ValueNull,MATCH(1,($A36=DateAQS)*(K$5=POC)*(K$3=SiteID)*(K$4=ParamCode),0))),"")</f>
        <v/>
      </c>
      <c r="L36" s="324" cm="1">
        <f t="array" ref="L36">IFERROR((INDEX(BAMValue,MATCH(1,($A36=BAMDate)*(L$5=BAMPOC)*(L$3=BAMSiteID)*(L$4=BAMParamCode),0))),"")</f>
        <v>10.199999999999999</v>
      </c>
    </row>
    <row r="37" spans="1:12" x14ac:dyDescent="0.25">
      <c r="A37" s="326">
        <f t="shared" si="0"/>
        <v>43648</v>
      </c>
      <c r="B37" s="319" cm="1">
        <f t="array" ref="B37">INDEX(ValueNull,MATCH(1,($A37=DateAQS)*(B$5=POC)*(B$3=SiteID)*(B$4=ParamCode),0))</f>
        <v>8.8000000000000007</v>
      </c>
      <c r="C37" s="319" t="str" cm="1">
        <f t="array" ref="C37">IFERROR((INDEX(ValueNull,MATCH(1,($A37=DateAQS)*(C$5=POC)*(C$3=SiteID)*(C$4=ParamCode),0))),"")</f>
        <v>AF</v>
      </c>
      <c r="D37" s="325" cm="1">
        <f t="array" ref="D37">IFERROR((INDEX(BAMValue,MATCH(1,($A37=BAMDate)*(D$5=BAMPOC)*(D$3=BAMSiteID)*(D$4=BAMParamCode),0))),"")</f>
        <v>10.7</v>
      </c>
      <c r="E37" s="319" cm="1">
        <f t="array" ref="E37">IFERROR((INDEX(ValueNull,MATCH(1,($A37=DateAQS)*(E$5=POC)*(E$3=SiteID)*(E$4=ParamCode),0))),"")</f>
        <v>20.100000000000001</v>
      </c>
      <c r="F37" s="319" t="str" cm="1">
        <f t="array" ref="F37">IFERROR((INDEX(ValueNull,MATCH(1,($A37=DateAQS)*(F$5=POC)*(F$3=SiteID)*(F$4=ParamCode),0))),"")</f>
        <v/>
      </c>
      <c r="G37" s="319" t="str" cm="1">
        <f t="array" ref="G37">IFERROR((INDEX(ValueNull,MATCH(1,($A37=DateAQS)*(G$5=POC)*(G$3=SiteID)*(G$4=ParamCode),0))),"")</f>
        <v/>
      </c>
      <c r="H37" s="325" cm="1">
        <f t="array" ref="H37">IFERROR((INDEX(BAMValue,MATCH(1,($A37=BAMDate)*(H$5=BAMPOC)*(H$3=BAMSiteID)*(H$4=BAMParamCode),0))),"")</f>
        <v>20.8</v>
      </c>
      <c r="I37" s="319" t="str" cm="1">
        <f t="array" ref="I37">IFERROR((INDEX(ValueNull,MATCH(1,($A37=DateAQS)*(I$5=POC)*(I$3=SiteID)*(I$4=ParamCode),0))),"")</f>
        <v/>
      </c>
      <c r="J37" s="319" t="str" cm="1">
        <f t="array" ref="J37">IFERROR((INDEX(ValueNull,MATCH(1,($A37=DateAQS)*(J$5=POC)*(J$3=SiteID)*(J$4=ParamCode),0))),"")</f>
        <v/>
      </c>
      <c r="K37" s="319" t="str" cm="1">
        <f t="array" ref="K37">IFERROR((INDEX(ValueNull,MATCH(1,($A37=DateAQS)*(K$5=POC)*(K$3=SiteID)*(K$4=ParamCode),0))),"")</f>
        <v/>
      </c>
      <c r="L37" s="324" cm="1">
        <f t="array" ref="L37">IFERROR((INDEX(BAMValue,MATCH(1,($A37=BAMDate)*(L$5=BAMPOC)*(L$3=BAMSiteID)*(L$4=BAMParamCode),0))),"")</f>
        <v>9.1</v>
      </c>
    </row>
    <row r="38" spans="1:12" x14ac:dyDescent="0.25">
      <c r="A38" s="326">
        <f t="shared" si="0"/>
        <v>43649</v>
      </c>
      <c r="B38" s="319" cm="1">
        <f t="array" ref="B38">INDEX(ValueNull,MATCH(1,($A38=DateAQS)*(B$5=POC)*(B$3=SiteID)*(B$4=ParamCode),0))</f>
        <v>9.4</v>
      </c>
      <c r="C38" s="319" cm="1">
        <f t="array" ref="C38">IFERROR((INDEX(ValueNull,MATCH(1,($A38=DateAQS)*(C$5=POC)*(C$3=SiteID)*(C$4=ParamCode),0))),"")</f>
        <v>10.199999999999999</v>
      </c>
      <c r="D38" s="325" cm="1">
        <f t="array" ref="D38">IFERROR((INDEX(BAMValue,MATCH(1,($A38=BAMDate)*(D$5=BAMPOC)*(D$3=BAMSiteID)*(D$4=BAMParamCode),0))),"")</f>
        <v>10.7</v>
      </c>
      <c r="E38" s="319" cm="1">
        <f t="array" ref="E38">IFERROR((INDEX(ValueNull,MATCH(1,($A38=DateAQS)*(E$5=POC)*(E$3=SiteID)*(E$4=ParamCode),0))),"")</f>
        <v>23.8</v>
      </c>
      <c r="F38" s="319" t="str" cm="1">
        <f t="array" ref="F38">IFERROR((INDEX(ValueNull,MATCH(1,($A38=DateAQS)*(F$5=POC)*(F$3=SiteID)*(F$4=ParamCode),0))),"")</f>
        <v/>
      </c>
      <c r="G38" s="319" t="str" cm="1">
        <f t="array" ref="G38">IFERROR((INDEX(ValueNull,MATCH(1,($A38=DateAQS)*(G$5=POC)*(G$3=SiteID)*(G$4=ParamCode),0))),"")</f>
        <v/>
      </c>
      <c r="H38" s="325" cm="1">
        <f t="array" ref="H38">IFERROR((INDEX(BAMValue,MATCH(1,($A38=BAMDate)*(H$5=BAMPOC)*(H$3=BAMSiteID)*(H$4=BAMParamCode),0))),"")</f>
        <v>25.6</v>
      </c>
      <c r="I38" s="319" t="str" cm="1">
        <f t="array" ref="I38">IFERROR((INDEX(ValueNull,MATCH(1,($A38=DateAQS)*(I$5=POC)*(I$3=SiteID)*(I$4=ParamCode),0))),"")</f>
        <v/>
      </c>
      <c r="J38" s="319" t="str" cm="1">
        <f t="array" ref="J38">IFERROR((INDEX(ValueNull,MATCH(1,($A38=DateAQS)*(J$5=POC)*(J$3=SiteID)*(J$4=ParamCode),0))),"")</f>
        <v/>
      </c>
      <c r="K38" s="319" t="str" cm="1">
        <f t="array" ref="K38">IFERROR((INDEX(ValueNull,MATCH(1,($A38=DateAQS)*(K$5=POC)*(K$3=SiteID)*(K$4=ParamCode),0))),"")</f>
        <v/>
      </c>
      <c r="L38" s="324" cm="1">
        <f t="array" ref="L38">IFERROR((INDEX(BAMValue,MATCH(1,($A38=BAMDate)*(L$5=BAMPOC)*(L$3=BAMSiteID)*(L$4=BAMParamCode),0))),"")</f>
        <v>11.4</v>
      </c>
    </row>
    <row r="39" spans="1:12" x14ac:dyDescent="0.25">
      <c r="A39" s="326">
        <f t="shared" ref="A39:A70" si="1">A38+1</f>
        <v>43650</v>
      </c>
      <c r="B39" s="319" cm="1">
        <f t="array" ref="B39">INDEX(ValueNull,MATCH(1,($A39=DateAQS)*(B$5=POC)*(B$3=SiteID)*(B$4=ParamCode),0))</f>
        <v>1.7</v>
      </c>
      <c r="C39" s="319" t="str" cm="1">
        <f t="array" ref="C39">IFERROR((INDEX(ValueNull,MATCH(1,($A39=DateAQS)*(C$5=POC)*(C$3=SiteID)*(C$4=ParamCode),0))),"")</f>
        <v/>
      </c>
      <c r="D39" s="325" cm="1">
        <f t="array" ref="D39">IFERROR((INDEX(BAMValue,MATCH(1,($A39=BAMDate)*(D$5=BAMPOC)*(D$3=BAMSiteID)*(D$4=BAMParamCode),0))),"")</f>
        <v>3</v>
      </c>
      <c r="E39" s="319" cm="1">
        <f t="array" ref="E39">IFERROR((INDEX(ValueNull,MATCH(1,($A39=DateAQS)*(E$5=POC)*(E$3=SiteID)*(E$4=ParamCode),0))),"")</f>
        <v>2.9</v>
      </c>
      <c r="F39" s="319" t="str" cm="1">
        <f t="array" ref="F39">IFERROR((INDEX(ValueNull,MATCH(1,($A39=DateAQS)*(F$5=POC)*(F$3=SiteID)*(F$4=ParamCode),0))),"")</f>
        <v/>
      </c>
      <c r="G39" s="319" t="str" cm="1">
        <f t="array" ref="G39">IFERROR((INDEX(ValueNull,MATCH(1,($A39=DateAQS)*(G$5=POC)*(G$3=SiteID)*(G$4=ParamCode),0))),"")</f>
        <v/>
      </c>
      <c r="H39" s="325" cm="1">
        <f t="array" ref="H39">IFERROR((INDEX(BAMValue,MATCH(1,($A39=BAMDate)*(H$5=BAMPOC)*(H$3=BAMSiteID)*(H$4=BAMParamCode),0))),"")</f>
        <v>1.8</v>
      </c>
      <c r="I39" s="319" t="str" cm="1">
        <f t="array" ref="I39">IFERROR((INDEX(ValueNull,MATCH(1,($A39=DateAQS)*(I$5=POC)*(I$3=SiteID)*(I$4=ParamCode),0))),"")</f>
        <v/>
      </c>
      <c r="J39" s="319" t="str" cm="1">
        <f t="array" ref="J39">IFERROR((INDEX(ValueNull,MATCH(1,($A39=DateAQS)*(J$5=POC)*(J$3=SiteID)*(J$4=ParamCode),0))),"")</f>
        <v/>
      </c>
      <c r="K39" s="319" t="str" cm="1">
        <f t="array" ref="K39">IFERROR((INDEX(ValueNull,MATCH(1,($A39=DateAQS)*(K$5=POC)*(K$3=SiteID)*(K$4=ParamCode),0))),"")</f>
        <v/>
      </c>
      <c r="L39" s="324" cm="1">
        <f t="array" ref="L39">IFERROR((INDEX(BAMValue,MATCH(1,($A39=BAMDate)*(L$5=BAMPOC)*(L$3=BAMSiteID)*(L$4=BAMParamCode),0))),"")</f>
        <v>2.9</v>
      </c>
    </row>
    <row r="40" spans="1:12" x14ac:dyDescent="0.25">
      <c r="A40" s="326">
        <f t="shared" si="1"/>
        <v>43651</v>
      </c>
      <c r="B40" s="319" cm="1">
        <f t="array" ref="B40">INDEX(ValueNull,MATCH(1,($A40=DateAQS)*(B$5=POC)*(B$3=SiteID)*(B$4=ParamCode),0))</f>
        <v>4.4000000000000004</v>
      </c>
      <c r="C40" s="319" cm="1">
        <f t="array" ref="C40">IFERROR((INDEX(ValueNull,MATCH(1,($A40=DateAQS)*(C$5=POC)*(C$3=SiteID)*(C$4=ParamCode),0))),"")</f>
        <v>4.8</v>
      </c>
      <c r="D40" s="325" cm="1">
        <f t="array" ref="D40">IFERROR((INDEX(BAMValue,MATCH(1,($A40=BAMDate)*(D$5=BAMPOC)*(D$3=BAMSiteID)*(D$4=BAMParamCode),0))),"")</f>
        <v>5</v>
      </c>
      <c r="E40" s="319" cm="1">
        <f t="array" ref="E40">IFERROR((INDEX(ValueNull,MATCH(1,($A40=DateAQS)*(E$5=POC)*(E$3=SiteID)*(E$4=ParamCode),0))),"")</f>
        <v>4.8</v>
      </c>
      <c r="F40" s="319" t="str" cm="1">
        <f t="array" ref="F40">IFERROR((INDEX(ValueNull,MATCH(1,($A40=DateAQS)*(F$5=POC)*(F$3=SiteID)*(F$4=ParamCode),0))),"")</f>
        <v/>
      </c>
      <c r="G40" s="319" t="str" cm="1">
        <f t="array" ref="G40">IFERROR((INDEX(ValueNull,MATCH(1,($A40=DateAQS)*(G$5=POC)*(G$3=SiteID)*(G$4=ParamCode),0))),"")</f>
        <v/>
      </c>
      <c r="H40" s="325" cm="1">
        <f t="array" ref="H40">IFERROR((INDEX(BAMValue,MATCH(1,($A40=BAMDate)*(H$5=BAMPOC)*(H$3=BAMSiteID)*(H$4=BAMParamCode),0))),"")</f>
        <v>4</v>
      </c>
      <c r="I40" s="319" t="str" cm="1">
        <f t="array" ref="I40">IFERROR((INDEX(ValueNull,MATCH(1,($A40=DateAQS)*(I$5=POC)*(I$3=SiteID)*(I$4=ParamCode),0))),"")</f>
        <v/>
      </c>
      <c r="J40" s="319" t="str" cm="1">
        <f t="array" ref="J40">IFERROR((INDEX(ValueNull,MATCH(1,($A40=DateAQS)*(J$5=POC)*(J$3=SiteID)*(J$4=ParamCode),0))),"")</f>
        <v/>
      </c>
      <c r="K40" s="319" t="str" cm="1">
        <f t="array" ref="K40">IFERROR((INDEX(ValueNull,MATCH(1,($A40=DateAQS)*(K$5=POC)*(K$3=SiteID)*(K$4=ParamCode),0))),"")</f>
        <v/>
      </c>
      <c r="L40" s="324" cm="1">
        <f t="array" ref="L40">IFERROR((INDEX(BAMValue,MATCH(1,($A40=BAMDate)*(L$5=BAMPOC)*(L$3=BAMSiteID)*(L$4=BAMParamCode),0))),"")</f>
        <v>5.5</v>
      </c>
    </row>
    <row r="41" spans="1:12" x14ac:dyDescent="0.25">
      <c r="A41" s="326">
        <f t="shared" si="1"/>
        <v>43652</v>
      </c>
      <c r="B41" s="319" cm="1">
        <f t="array" ref="B41">INDEX(ValueNull,MATCH(1,($A41=DateAQS)*(B$5=POC)*(B$3=SiteID)*(B$4=ParamCode),0))</f>
        <v>25</v>
      </c>
      <c r="C41" s="319" t="str" cm="1">
        <f t="array" ref="C41">IFERROR((INDEX(ValueNull,MATCH(1,($A41=DateAQS)*(C$5=POC)*(C$3=SiteID)*(C$4=ParamCode),0))),"")</f>
        <v/>
      </c>
      <c r="D41" s="325" cm="1">
        <f t="array" ref="D41">IFERROR((INDEX(BAMValue,MATCH(1,($A41=BAMDate)*(D$5=BAMPOC)*(D$3=BAMSiteID)*(D$4=BAMParamCode),0))),"")</f>
        <v>26.7</v>
      </c>
      <c r="E41" s="319" cm="1">
        <f t="array" ref="E41">IFERROR((INDEX(ValueNull,MATCH(1,($A41=DateAQS)*(E$5=POC)*(E$3=SiteID)*(E$4=ParamCode),0))),"")</f>
        <v>22</v>
      </c>
      <c r="F41" s="319" t="str" cm="1">
        <f t="array" ref="F41">IFERROR((INDEX(ValueNull,MATCH(1,($A41=DateAQS)*(F$5=POC)*(F$3=SiteID)*(F$4=ParamCode),0))),"")</f>
        <v/>
      </c>
      <c r="G41" s="319" t="str" cm="1">
        <f t="array" ref="G41">IFERROR((INDEX(ValueNull,MATCH(1,($A41=DateAQS)*(G$5=POC)*(G$3=SiteID)*(G$4=ParamCode),0))),"")</f>
        <v/>
      </c>
      <c r="H41" s="325" cm="1">
        <f t="array" ref="H41">IFERROR((INDEX(BAMValue,MATCH(1,($A41=BAMDate)*(H$5=BAMPOC)*(H$3=BAMSiteID)*(H$4=BAMParamCode),0))),"")</f>
        <v>23.2</v>
      </c>
      <c r="I41" s="319" t="str" cm="1">
        <f t="array" ref="I41">IFERROR((INDEX(ValueNull,MATCH(1,($A41=DateAQS)*(I$5=POC)*(I$3=SiteID)*(I$4=ParamCode),0))),"")</f>
        <v/>
      </c>
      <c r="J41" s="319" t="str" cm="1">
        <f t="array" ref="J41">IFERROR((INDEX(ValueNull,MATCH(1,($A41=DateAQS)*(J$5=POC)*(J$3=SiteID)*(J$4=ParamCode),0))),"")</f>
        <v/>
      </c>
      <c r="K41" s="319" t="str" cm="1">
        <f t="array" ref="K41">IFERROR((INDEX(ValueNull,MATCH(1,($A41=DateAQS)*(K$5=POC)*(K$3=SiteID)*(K$4=ParamCode),0))),"")</f>
        <v/>
      </c>
      <c r="L41" s="324" cm="1">
        <f t="array" ref="L41">IFERROR((INDEX(BAMValue,MATCH(1,($A41=BAMDate)*(L$5=BAMPOC)*(L$3=BAMSiteID)*(L$4=BAMParamCode),0))),"")</f>
        <v>27.1</v>
      </c>
    </row>
    <row r="42" spans="1:12" x14ac:dyDescent="0.25">
      <c r="A42" s="326">
        <f t="shared" si="1"/>
        <v>43653</v>
      </c>
      <c r="B42" s="319" cm="1">
        <f t="array" ref="B42">INDEX(ValueNull,MATCH(1,($A42=DateAQS)*(B$5=POC)*(B$3=SiteID)*(B$4=ParamCode),0))</f>
        <v>102.7</v>
      </c>
      <c r="C42" s="319" t="str" cm="1">
        <f t="array" ref="C42">IFERROR((INDEX(ValueNull,MATCH(1,($A42=DateAQS)*(C$5=POC)*(C$3=SiteID)*(C$4=ParamCode),0))),"")</f>
        <v/>
      </c>
      <c r="D42" s="325" cm="1">
        <f t="array" ref="D42">IFERROR((INDEX(BAMValue,MATCH(1,($A42=BAMDate)*(D$5=BAMPOC)*(D$3=BAMSiteID)*(D$4=BAMParamCode),0))),"")</f>
        <v>105</v>
      </c>
      <c r="E42" s="319" cm="1">
        <f t="array" ref="E42">IFERROR((INDEX(ValueNull,MATCH(1,($A42=DateAQS)*(E$5=POC)*(E$3=SiteID)*(E$4=ParamCode),0))),"")</f>
        <v>314.5</v>
      </c>
      <c r="F42" s="319" t="str" cm="1">
        <f t="array" ref="F42">IFERROR((INDEX(ValueNull,MATCH(1,($A42=DateAQS)*(F$5=POC)*(F$3=SiteID)*(F$4=ParamCode),0))),"")</f>
        <v/>
      </c>
      <c r="G42" s="319" t="str" cm="1">
        <f t="array" ref="G42">IFERROR((INDEX(ValueNull,MATCH(1,($A42=DateAQS)*(G$5=POC)*(G$3=SiteID)*(G$4=ParamCode),0))),"")</f>
        <v/>
      </c>
      <c r="H42" s="325" cm="1">
        <f t="array" ref="H42">IFERROR((INDEX(BAMValue,MATCH(1,($A42=BAMDate)*(H$5=BAMPOC)*(H$3=BAMSiteID)*(H$4=BAMParamCode),0))),"")</f>
        <v>306.7</v>
      </c>
      <c r="I42" s="319" t="str" cm="1">
        <f t="array" ref="I42">IFERROR((INDEX(ValueNull,MATCH(1,($A42=DateAQS)*(I$5=POC)*(I$3=SiteID)*(I$4=ParamCode),0))),"")</f>
        <v/>
      </c>
      <c r="J42" s="319" t="str" cm="1">
        <f t="array" ref="J42">IFERROR((INDEX(ValueNull,MATCH(1,($A42=DateAQS)*(J$5=POC)*(J$3=SiteID)*(J$4=ParamCode),0))),"")</f>
        <v/>
      </c>
      <c r="K42" s="319" t="str" cm="1">
        <f t="array" ref="K42">IFERROR((INDEX(ValueNull,MATCH(1,($A42=DateAQS)*(K$5=POC)*(K$3=SiteID)*(K$4=ParamCode),0))),"")</f>
        <v/>
      </c>
      <c r="L42" s="324" cm="1">
        <f t="array" ref="L42">IFERROR((INDEX(BAMValue,MATCH(1,($A42=BAMDate)*(L$5=BAMPOC)*(L$3=BAMSiteID)*(L$4=BAMParamCode),0))),"")</f>
        <v>95.5</v>
      </c>
    </row>
    <row r="43" spans="1:12" x14ac:dyDescent="0.25">
      <c r="A43" s="326">
        <f t="shared" si="1"/>
        <v>43654</v>
      </c>
      <c r="B43" s="319" cm="1">
        <f t="array" ref="B43">INDEX(ValueNull,MATCH(1,($A43=DateAQS)*(B$5=POC)*(B$3=SiteID)*(B$4=ParamCode),0))</f>
        <v>112</v>
      </c>
      <c r="C43" s="319" t="str" cm="1">
        <f t="array" ref="C43">IFERROR((INDEX(ValueNull,MATCH(1,($A43=DateAQS)*(C$5=POC)*(C$3=SiteID)*(C$4=ParamCode),0))),"")</f>
        <v>AF</v>
      </c>
      <c r="D43" s="325" cm="1">
        <f t="array" ref="D43">IFERROR((INDEX(BAMValue,MATCH(1,($A43=BAMDate)*(D$5=BAMPOC)*(D$3=BAMSiteID)*(D$4=BAMParamCode),0))),"")</f>
        <v>126.4</v>
      </c>
      <c r="E43" s="319" t="str" cm="1">
        <f t="array" ref="E43">IFERROR((INDEX(ValueNull,MATCH(1,($A43=DateAQS)*(E$5=POC)*(E$3=SiteID)*(E$4=ParamCode),0))),"")</f>
        <v>AF</v>
      </c>
      <c r="F43" s="319" t="str" cm="1">
        <f t="array" ref="F43">IFERROR((INDEX(ValueNull,MATCH(1,($A43=DateAQS)*(F$5=POC)*(F$3=SiteID)*(F$4=ParamCode),0))),"")</f>
        <v/>
      </c>
      <c r="G43" s="319" t="str" cm="1">
        <f t="array" ref="G43">IFERROR((INDEX(ValueNull,MATCH(1,($A43=DateAQS)*(G$5=POC)*(G$3=SiteID)*(G$4=ParamCode),0))),"")</f>
        <v/>
      </c>
      <c r="H43" s="325" cm="1">
        <f t="array" ref="H43">IFERROR((INDEX(BAMValue,MATCH(1,($A43=BAMDate)*(H$5=BAMPOC)*(H$3=BAMSiteID)*(H$4=BAMParamCode),0))),"")</f>
        <v>293.2</v>
      </c>
      <c r="I43" s="319" t="str" cm="1">
        <f t="array" ref="I43">IFERROR((INDEX(ValueNull,MATCH(1,($A43=DateAQS)*(I$5=POC)*(I$3=SiteID)*(I$4=ParamCode),0))),"")</f>
        <v/>
      </c>
      <c r="J43" s="319" t="str" cm="1">
        <f t="array" ref="J43">IFERROR((INDEX(ValueNull,MATCH(1,($A43=DateAQS)*(J$5=POC)*(J$3=SiteID)*(J$4=ParamCode),0))),"")</f>
        <v/>
      </c>
      <c r="K43" s="319" t="str" cm="1">
        <f t="array" ref="K43">IFERROR((INDEX(ValueNull,MATCH(1,($A43=DateAQS)*(K$5=POC)*(K$3=SiteID)*(K$4=ParamCode),0))),"")</f>
        <v/>
      </c>
      <c r="L43" s="324" cm="1">
        <f t="array" ref="L43">IFERROR((INDEX(BAMValue,MATCH(1,($A43=BAMDate)*(L$5=BAMPOC)*(L$3=BAMSiteID)*(L$4=BAMParamCode),0))),"")</f>
        <v>137.19999999999999</v>
      </c>
    </row>
    <row r="44" spans="1:12" x14ac:dyDescent="0.25">
      <c r="A44" s="326">
        <f t="shared" si="1"/>
        <v>43655</v>
      </c>
      <c r="B44" s="319" t="str" cm="1">
        <f t="array" ref="B44">INDEX(ValueNull,MATCH(1,($A44=DateAQS)*(B$5=POC)*(B$3=SiteID)*(B$4=ParamCode),0))</f>
        <v>AF</v>
      </c>
      <c r="C44" s="319" cm="1">
        <f t="array" ref="C44">IFERROR((INDEX(ValueNull,MATCH(1,($A44=DateAQS)*(C$5=POC)*(C$3=SiteID)*(C$4=ParamCode),0))),"")</f>
        <v>130.9</v>
      </c>
      <c r="D44" s="325" cm="1">
        <f t="array" ref="D44">IFERROR((INDEX(BAMValue,MATCH(1,($A44=BAMDate)*(D$5=BAMPOC)*(D$3=BAMSiteID)*(D$4=BAMParamCode),0))),"")</f>
        <v>130.69999999999999</v>
      </c>
      <c r="E44" s="319" cm="1">
        <f t="array" ref="E44">IFERROR((INDEX(ValueNull,MATCH(1,($A44=DateAQS)*(E$5=POC)*(E$3=SiteID)*(E$4=ParamCode),0))),"")</f>
        <v>327</v>
      </c>
      <c r="F44" s="319" t="str" cm="1">
        <f t="array" ref="F44">IFERROR((INDEX(ValueNull,MATCH(1,($A44=DateAQS)*(F$5=POC)*(F$3=SiteID)*(F$4=ParamCode),0))),"")</f>
        <v/>
      </c>
      <c r="G44" s="319" t="str" cm="1">
        <f t="array" ref="G44">IFERROR((INDEX(ValueNull,MATCH(1,($A44=DateAQS)*(G$5=POC)*(G$3=SiteID)*(G$4=ParamCode),0))),"")</f>
        <v/>
      </c>
      <c r="H44" s="325" cm="1">
        <f t="array" ref="H44">IFERROR((INDEX(BAMValue,MATCH(1,($A44=BAMDate)*(H$5=BAMPOC)*(H$3=BAMSiteID)*(H$4=BAMParamCode),0))),"")</f>
        <v>306.89999999999998</v>
      </c>
      <c r="I44" s="319" t="str" cm="1">
        <f t="array" ref="I44">IFERROR((INDEX(ValueNull,MATCH(1,($A44=DateAQS)*(I$5=POC)*(I$3=SiteID)*(I$4=ParamCode),0))),"")</f>
        <v/>
      </c>
      <c r="J44" s="319" t="str" cm="1">
        <f t="array" ref="J44">IFERROR((INDEX(ValueNull,MATCH(1,($A44=DateAQS)*(J$5=POC)*(J$3=SiteID)*(J$4=ParamCode),0))),"")</f>
        <v/>
      </c>
      <c r="K44" s="319" t="str" cm="1">
        <f t="array" ref="K44">IFERROR((INDEX(ValueNull,MATCH(1,($A44=DateAQS)*(K$5=POC)*(K$3=SiteID)*(K$4=ParamCode),0))),"")</f>
        <v/>
      </c>
      <c r="L44" s="324" cm="1">
        <f t="array" ref="L44">IFERROR((INDEX(BAMValue,MATCH(1,($A44=BAMDate)*(L$5=BAMPOC)*(L$3=BAMSiteID)*(L$4=BAMParamCode),0))),"")</f>
        <v>161.69999999999999</v>
      </c>
    </row>
    <row r="45" spans="1:12" x14ac:dyDescent="0.25">
      <c r="A45" s="326">
        <f t="shared" si="1"/>
        <v>43656</v>
      </c>
      <c r="B45" s="319" cm="1">
        <f t="array" ref="B45">INDEX(ValueNull,MATCH(1,($A45=DateAQS)*(B$5=POC)*(B$3=SiteID)*(B$4=ParamCode),0))</f>
        <v>185.1</v>
      </c>
      <c r="C45" s="319" t="str" cm="1">
        <f t="array" ref="C45">IFERROR((INDEX(ValueNull,MATCH(1,($A45=DateAQS)*(C$5=POC)*(C$3=SiteID)*(C$4=ParamCode),0))),"")</f>
        <v/>
      </c>
      <c r="D45" s="325" cm="1">
        <f t="array" ref="D45">IFERROR((INDEX(BAMValue,MATCH(1,($A45=BAMDate)*(D$5=BAMPOC)*(D$3=BAMSiteID)*(D$4=BAMParamCode),0))),"")</f>
        <v>160.4</v>
      </c>
      <c r="E45" s="319" cm="1">
        <f t="array" ref="E45">IFERROR((INDEX(ValueNull,MATCH(1,($A45=DateAQS)*(E$5=POC)*(E$3=SiteID)*(E$4=ParamCode),0))),"")</f>
        <v>278.39999999999998</v>
      </c>
      <c r="F45" s="319" t="str" cm="1">
        <f t="array" ref="F45">IFERROR((INDEX(ValueNull,MATCH(1,($A45=DateAQS)*(F$5=POC)*(F$3=SiteID)*(F$4=ParamCode),0))),"")</f>
        <v/>
      </c>
      <c r="G45" s="319" t="str" cm="1">
        <f t="array" ref="G45">IFERROR((INDEX(ValueNull,MATCH(1,($A45=DateAQS)*(G$5=POC)*(G$3=SiteID)*(G$4=ParamCode),0))),"")</f>
        <v/>
      </c>
      <c r="H45" s="325" cm="1">
        <f t="array" ref="H45">IFERROR((INDEX(BAMValue,MATCH(1,($A45=BAMDate)*(H$5=BAMPOC)*(H$3=BAMSiteID)*(H$4=BAMParamCode),0))),"")</f>
        <v>211.4</v>
      </c>
      <c r="I45" s="319" t="str" cm="1">
        <f t="array" ref="I45">IFERROR((INDEX(ValueNull,MATCH(1,($A45=DateAQS)*(I$5=POC)*(I$3=SiteID)*(I$4=ParamCode),0))),"")</f>
        <v/>
      </c>
      <c r="J45" s="319" t="str" cm="1">
        <f t="array" ref="J45">IFERROR((INDEX(ValueNull,MATCH(1,($A45=DateAQS)*(J$5=POC)*(J$3=SiteID)*(J$4=ParamCode),0))),"")</f>
        <v/>
      </c>
      <c r="K45" s="319" t="str" cm="1">
        <f t="array" ref="K45">IFERROR((INDEX(ValueNull,MATCH(1,($A45=DateAQS)*(K$5=POC)*(K$3=SiteID)*(K$4=ParamCode),0))),"")</f>
        <v/>
      </c>
      <c r="L45" s="324" cm="1">
        <f t="array" ref="L45">IFERROR((INDEX(BAMValue,MATCH(1,($A45=BAMDate)*(L$5=BAMPOC)*(L$3=BAMSiteID)*(L$4=BAMParamCode),0))),"")</f>
        <v>162.9</v>
      </c>
    </row>
    <row r="46" spans="1:12" x14ac:dyDescent="0.25">
      <c r="A46" s="326">
        <f t="shared" si="1"/>
        <v>43657</v>
      </c>
      <c r="B46" s="319" cm="1">
        <f t="array" ref="B46">INDEX(ValueNull,MATCH(1,($A46=DateAQS)*(B$5=POC)*(B$3=SiteID)*(B$4=ParamCode),0))</f>
        <v>211.6</v>
      </c>
      <c r="C46" s="319" cm="1">
        <f t="array" ref="C46">IFERROR((INDEX(ValueNull,MATCH(1,($A46=DateAQS)*(C$5=POC)*(C$3=SiteID)*(C$4=ParamCode),0))),"")</f>
        <v>212.4</v>
      </c>
      <c r="D46" s="325" cm="1">
        <f t="array" ref="D46">IFERROR((INDEX(BAMValue,MATCH(1,($A46=BAMDate)*(D$5=BAMPOC)*(D$3=BAMSiteID)*(D$4=BAMParamCode),0))),"")</f>
        <v>182.5</v>
      </c>
      <c r="E46" s="319" cm="1">
        <f t="array" ref="E46">IFERROR((INDEX(ValueNull,MATCH(1,($A46=DateAQS)*(E$5=POC)*(E$3=SiteID)*(E$4=ParamCode),0))),"")</f>
        <v>210</v>
      </c>
      <c r="F46" s="319" t="str" cm="1">
        <f t="array" ref="F46">IFERROR((INDEX(ValueNull,MATCH(1,($A46=DateAQS)*(F$5=POC)*(F$3=SiteID)*(F$4=ParamCode),0))),"")</f>
        <v/>
      </c>
      <c r="G46" s="319" t="str" cm="1">
        <f t="array" ref="G46">IFERROR((INDEX(ValueNull,MATCH(1,($A46=DateAQS)*(G$5=POC)*(G$3=SiteID)*(G$4=ParamCode),0))),"")</f>
        <v/>
      </c>
      <c r="H46" s="325" cm="1">
        <f t="array" ref="H46">IFERROR((INDEX(BAMValue,MATCH(1,($A46=BAMDate)*(H$5=BAMPOC)*(H$3=BAMSiteID)*(H$4=BAMParamCode),0))),"")</f>
        <v>203.7</v>
      </c>
      <c r="I46" s="319" t="str" cm="1">
        <f t="array" ref="I46">IFERROR((INDEX(ValueNull,MATCH(1,($A46=DateAQS)*(I$5=POC)*(I$3=SiteID)*(I$4=ParamCode),0))),"")</f>
        <v/>
      </c>
      <c r="J46" s="319" t="str" cm="1">
        <f t="array" ref="J46">IFERROR((INDEX(ValueNull,MATCH(1,($A46=DateAQS)*(J$5=POC)*(J$3=SiteID)*(J$4=ParamCode),0))),"")</f>
        <v/>
      </c>
      <c r="K46" s="319" t="str" cm="1">
        <f t="array" ref="K46">IFERROR((INDEX(ValueNull,MATCH(1,($A46=DateAQS)*(K$5=POC)*(K$3=SiteID)*(K$4=ParamCode),0))),"")</f>
        <v/>
      </c>
      <c r="L46" s="324" cm="1">
        <f t="array" ref="L46">IFERROR((INDEX(BAMValue,MATCH(1,($A46=BAMDate)*(L$5=BAMPOC)*(L$3=BAMSiteID)*(L$4=BAMParamCode),0))),"")</f>
        <v>189</v>
      </c>
    </row>
    <row r="47" spans="1:12" x14ac:dyDescent="0.25">
      <c r="A47" s="326">
        <f t="shared" si="1"/>
        <v>43658</v>
      </c>
      <c r="B47" s="319" cm="1">
        <f t="array" ref="B47">INDEX(ValueNull,MATCH(1,($A47=DateAQS)*(B$5=POC)*(B$3=SiteID)*(B$4=ParamCode),0))</f>
        <v>65.5</v>
      </c>
      <c r="C47" s="319" t="str" cm="1">
        <f t="array" ref="C47">IFERROR((INDEX(ValueNull,MATCH(1,($A47=DateAQS)*(C$5=POC)*(C$3=SiteID)*(C$4=ParamCode),0))),"")</f>
        <v/>
      </c>
      <c r="D47" s="325" cm="1">
        <f t="array" ref="D47">IFERROR((INDEX(BAMValue,MATCH(1,($A47=BAMDate)*(D$5=BAMPOC)*(D$3=BAMSiteID)*(D$4=BAMParamCode),0))),"")</f>
        <v>64.5</v>
      </c>
      <c r="E47" s="319" cm="1">
        <f t="array" ref="E47">IFERROR((INDEX(ValueNull,MATCH(1,($A47=DateAQS)*(E$5=POC)*(E$3=SiteID)*(E$4=ParamCode),0))),"")</f>
        <v>57.4</v>
      </c>
      <c r="F47" s="319" t="str" cm="1">
        <f t="array" ref="F47">IFERROR((INDEX(ValueNull,MATCH(1,($A47=DateAQS)*(F$5=POC)*(F$3=SiteID)*(F$4=ParamCode),0))),"")</f>
        <v/>
      </c>
      <c r="G47" s="319" t="str" cm="1">
        <f t="array" ref="G47">IFERROR((INDEX(ValueNull,MATCH(1,($A47=DateAQS)*(G$5=POC)*(G$3=SiteID)*(G$4=ParamCode),0))),"")</f>
        <v/>
      </c>
      <c r="H47" s="325" cm="1">
        <f t="array" ref="H47">IFERROR((INDEX(BAMValue,MATCH(1,($A47=BAMDate)*(H$5=BAMPOC)*(H$3=BAMSiteID)*(H$4=BAMParamCode),0))),"")</f>
        <v>59.9</v>
      </c>
      <c r="I47" s="319" t="str" cm="1">
        <f t="array" ref="I47">IFERROR((INDEX(ValueNull,MATCH(1,($A47=DateAQS)*(I$5=POC)*(I$3=SiteID)*(I$4=ParamCode),0))),"")</f>
        <v/>
      </c>
      <c r="J47" s="319" t="str" cm="1">
        <f t="array" ref="J47">IFERROR((INDEX(ValueNull,MATCH(1,($A47=DateAQS)*(J$5=POC)*(J$3=SiteID)*(J$4=ParamCode),0))),"")</f>
        <v/>
      </c>
      <c r="K47" s="319" t="str" cm="1">
        <f t="array" ref="K47">IFERROR((INDEX(ValueNull,MATCH(1,($A47=DateAQS)*(K$5=POC)*(K$3=SiteID)*(K$4=ParamCode),0))),"")</f>
        <v/>
      </c>
      <c r="L47" s="324" cm="1">
        <f t="array" ref="L47">IFERROR((INDEX(BAMValue,MATCH(1,($A47=BAMDate)*(L$5=BAMPOC)*(L$3=BAMSiteID)*(L$4=BAMParamCode),0))),"")</f>
        <v>67.900000000000006</v>
      </c>
    </row>
    <row r="48" spans="1:12" x14ac:dyDescent="0.25">
      <c r="A48" s="326">
        <f t="shared" si="1"/>
        <v>43659</v>
      </c>
      <c r="B48" s="319" cm="1">
        <f t="array" ref="B48">INDEX(ValueNull,MATCH(1,($A48=DateAQS)*(B$5=POC)*(B$3=SiteID)*(B$4=ParamCode),0))</f>
        <v>24.5</v>
      </c>
      <c r="C48" s="319" t="str" cm="1">
        <f t="array" ref="C48">IFERROR((INDEX(ValueNull,MATCH(1,($A48=DateAQS)*(C$5=POC)*(C$3=SiteID)*(C$4=ParamCode),0))),"")</f>
        <v/>
      </c>
      <c r="D48" s="325" cm="1">
        <f t="array" ref="D48">IFERROR((INDEX(BAMValue,MATCH(1,($A48=BAMDate)*(D$5=BAMPOC)*(D$3=BAMSiteID)*(D$4=BAMParamCode),0))),"")</f>
        <v>27</v>
      </c>
      <c r="E48" s="319" cm="1">
        <f t="array" ref="E48">IFERROR((INDEX(ValueNull,MATCH(1,($A48=DateAQS)*(E$5=POC)*(E$3=SiteID)*(E$4=ParamCode),0))),"")</f>
        <v>26.2</v>
      </c>
      <c r="F48" s="319" t="str" cm="1">
        <f t="array" ref="F48">IFERROR((INDEX(ValueNull,MATCH(1,($A48=DateAQS)*(F$5=POC)*(F$3=SiteID)*(F$4=ParamCode),0))),"")</f>
        <v/>
      </c>
      <c r="G48" s="319" t="str" cm="1">
        <f t="array" ref="G48">IFERROR((INDEX(ValueNull,MATCH(1,($A48=DateAQS)*(G$5=POC)*(G$3=SiteID)*(G$4=ParamCode),0))),"")</f>
        <v/>
      </c>
      <c r="H48" s="325" cm="1">
        <f t="array" ref="H48">IFERROR((INDEX(BAMValue,MATCH(1,($A48=BAMDate)*(H$5=BAMPOC)*(H$3=BAMSiteID)*(H$4=BAMParamCode),0))),"")</f>
        <v>28</v>
      </c>
      <c r="I48" s="319" t="str" cm="1">
        <f t="array" ref="I48">IFERROR((INDEX(ValueNull,MATCH(1,($A48=DateAQS)*(I$5=POC)*(I$3=SiteID)*(I$4=ParamCode),0))),"")</f>
        <v/>
      </c>
      <c r="J48" s="319" t="str" cm="1">
        <f t="array" ref="J48">IFERROR((INDEX(ValueNull,MATCH(1,($A48=DateAQS)*(J$5=POC)*(J$3=SiteID)*(J$4=ParamCode),0))),"")</f>
        <v/>
      </c>
      <c r="K48" s="319" t="str" cm="1">
        <f t="array" ref="K48">IFERROR((INDEX(ValueNull,MATCH(1,($A48=DateAQS)*(K$5=POC)*(K$3=SiteID)*(K$4=ParamCode),0))),"")</f>
        <v/>
      </c>
      <c r="L48" s="324" cm="1">
        <f t="array" ref="L48">IFERROR((INDEX(BAMValue,MATCH(1,($A48=BAMDate)*(L$5=BAMPOC)*(L$3=BAMSiteID)*(L$4=BAMParamCode),0))),"")</f>
        <v>27.7</v>
      </c>
    </row>
    <row r="49" spans="1:12" x14ac:dyDescent="0.25">
      <c r="A49" s="326">
        <f t="shared" si="1"/>
        <v>43660</v>
      </c>
      <c r="B49" s="319" cm="1">
        <f t="array" ref="B49">INDEX(ValueNull,MATCH(1,($A49=DateAQS)*(B$5=POC)*(B$3=SiteID)*(B$4=ParamCode),0))</f>
        <v>16.7</v>
      </c>
      <c r="C49" s="319" cm="1">
        <f t="array" ref="C49">IFERROR((INDEX(ValueNull,MATCH(1,($A49=DateAQS)*(C$5=POC)*(C$3=SiteID)*(C$4=ParamCode),0))),"")</f>
        <v>17</v>
      </c>
      <c r="D49" s="325" cm="1">
        <f t="array" ref="D49">IFERROR((INDEX(BAMValue,MATCH(1,($A49=BAMDate)*(D$5=BAMPOC)*(D$3=BAMSiteID)*(D$4=BAMParamCode),0))),"")</f>
        <v>17.899999999999999</v>
      </c>
      <c r="E49" s="319" cm="1">
        <f t="array" ref="E49">IFERROR((INDEX(ValueNull,MATCH(1,($A49=DateAQS)*(E$5=POC)*(E$3=SiteID)*(E$4=ParamCode),0))),"")</f>
        <v>19.100000000000001</v>
      </c>
      <c r="F49" s="319" t="str" cm="1">
        <f t="array" ref="F49">IFERROR((INDEX(ValueNull,MATCH(1,($A49=DateAQS)*(F$5=POC)*(F$3=SiteID)*(F$4=ParamCode),0))),"")</f>
        <v/>
      </c>
      <c r="G49" s="319" t="str" cm="1">
        <f t="array" ref="G49">IFERROR((INDEX(ValueNull,MATCH(1,($A49=DateAQS)*(G$5=POC)*(G$3=SiteID)*(G$4=ParamCode),0))),"")</f>
        <v/>
      </c>
      <c r="H49" s="325" cm="1">
        <f t="array" ref="H49">IFERROR((INDEX(BAMValue,MATCH(1,($A49=BAMDate)*(H$5=BAMPOC)*(H$3=BAMSiteID)*(H$4=BAMParamCode),0))),"")</f>
        <v>20</v>
      </c>
      <c r="I49" s="319" t="str" cm="1">
        <f t="array" ref="I49">IFERROR((INDEX(ValueNull,MATCH(1,($A49=DateAQS)*(I$5=POC)*(I$3=SiteID)*(I$4=ParamCode),0))),"")</f>
        <v/>
      </c>
      <c r="J49" s="319" t="str" cm="1">
        <f t="array" ref="J49">IFERROR((INDEX(ValueNull,MATCH(1,($A49=DateAQS)*(J$5=POC)*(J$3=SiteID)*(J$4=ParamCode),0))),"")</f>
        <v/>
      </c>
      <c r="K49" s="319" t="str" cm="1">
        <f t="array" ref="K49">IFERROR((INDEX(ValueNull,MATCH(1,($A49=DateAQS)*(K$5=POC)*(K$3=SiteID)*(K$4=ParamCode),0))),"")</f>
        <v/>
      </c>
      <c r="L49" s="324" cm="1">
        <f t="array" ref="L49">IFERROR((INDEX(BAMValue,MATCH(1,($A49=BAMDate)*(L$5=BAMPOC)*(L$3=BAMSiteID)*(L$4=BAMParamCode),0))),"")</f>
        <v>18.7</v>
      </c>
    </row>
    <row r="50" spans="1:12" x14ac:dyDescent="0.25">
      <c r="A50" s="326">
        <f t="shared" si="1"/>
        <v>43661</v>
      </c>
      <c r="B50" s="319" cm="1">
        <f t="array" ref="B50">INDEX(ValueNull,MATCH(1,($A50=DateAQS)*(B$5=POC)*(B$3=SiteID)*(B$4=ParamCode),0))</f>
        <v>11</v>
      </c>
      <c r="C50" s="319" t="str" cm="1">
        <f t="array" ref="C50">IFERROR((INDEX(ValueNull,MATCH(1,($A50=DateAQS)*(C$5=POC)*(C$3=SiteID)*(C$4=ParamCode),0))),"")</f>
        <v/>
      </c>
      <c r="D50" s="325" cm="1">
        <f t="array" ref="D50">IFERROR((INDEX(BAMValue,MATCH(1,($A50=BAMDate)*(D$5=BAMPOC)*(D$3=BAMSiteID)*(D$4=BAMParamCode),0))),"")</f>
        <v>11.9</v>
      </c>
      <c r="E50" s="319" cm="1">
        <f t="array" ref="E50">IFERROR((INDEX(ValueNull,MATCH(1,($A50=DateAQS)*(E$5=POC)*(E$3=SiteID)*(E$4=ParamCode),0))),"")</f>
        <v>15.8</v>
      </c>
      <c r="F50" s="319" t="str" cm="1">
        <f t="array" ref="F50">IFERROR((INDEX(ValueNull,MATCH(1,($A50=DateAQS)*(F$5=POC)*(F$3=SiteID)*(F$4=ParamCode),0))),"")</f>
        <v/>
      </c>
      <c r="G50" s="319" t="str" cm="1">
        <f t="array" ref="G50">IFERROR((INDEX(ValueNull,MATCH(1,($A50=DateAQS)*(G$5=POC)*(G$3=SiteID)*(G$4=ParamCode),0))),"")</f>
        <v/>
      </c>
      <c r="H50" s="325" cm="1">
        <f t="array" ref="H50">IFERROR((INDEX(BAMValue,MATCH(1,($A50=BAMDate)*(H$5=BAMPOC)*(H$3=BAMSiteID)*(H$4=BAMParamCode),0))),"")</f>
        <v>17</v>
      </c>
      <c r="I50" s="319" t="str" cm="1">
        <f t="array" ref="I50">IFERROR((INDEX(ValueNull,MATCH(1,($A50=DateAQS)*(I$5=POC)*(I$3=SiteID)*(I$4=ParamCode),0))),"")</f>
        <v/>
      </c>
      <c r="J50" s="319" t="str" cm="1">
        <f t="array" ref="J50">IFERROR((INDEX(ValueNull,MATCH(1,($A50=DateAQS)*(J$5=POC)*(J$3=SiteID)*(J$4=ParamCode),0))),"")</f>
        <v/>
      </c>
      <c r="K50" s="319" t="str" cm="1">
        <f t="array" ref="K50">IFERROR((INDEX(ValueNull,MATCH(1,($A50=DateAQS)*(K$5=POC)*(K$3=SiteID)*(K$4=ParamCode),0))),"")</f>
        <v/>
      </c>
      <c r="L50" s="324" cm="1">
        <f t="array" ref="L50">IFERROR((INDEX(BAMValue,MATCH(1,($A50=BAMDate)*(L$5=BAMPOC)*(L$3=BAMSiteID)*(L$4=BAMParamCode),0))),"")</f>
        <v>12.2</v>
      </c>
    </row>
    <row r="51" spans="1:12" x14ac:dyDescent="0.25">
      <c r="A51" s="326">
        <f t="shared" si="1"/>
        <v>43662</v>
      </c>
      <c r="B51" s="319" cm="1">
        <f t="array" ref="B51">INDEX(ValueNull,MATCH(1,($A51=DateAQS)*(B$5=POC)*(B$3=SiteID)*(B$4=ParamCode),0))</f>
        <v>6.7</v>
      </c>
      <c r="C51" s="319" t="str" cm="1">
        <f t="array" ref="C51">IFERROR((INDEX(ValueNull,MATCH(1,($A51=DateAQS)*(C$5=POC)*(C$3=SiteID)*(C$4=ParamCode),0))),"")</f>
        <v/>
      </c>
      <c r="D51" s="325" cm="1">
        <f t="array" ref="D51">IFERROR((INDEX(BAMValue,MATCH(1,($A51=BAMDate)*(D$5=BAMPOC)*(D$3=BAMSiteID)*(D$4=BAMParamCode),0))),"")</f>
        <v>6.6</v>
      </c>
      <c r="E51" s="319" cm="1">
        <f t="array" ref="E51">IFERROR((INDEX(ValueNull,MATCH(1,($A51=DateAQS)*(E$5=POC)*(E$3=SiteID)*(E$4=ParamCode),0))),"")</f>
        <v>8.1</v>
      </c>
      <c r="F51" s="319" t="str" cm="1">
        <f t="array" ref="F51">IFERROR((INDEX(ValueNull,MATCH(1,($A51=DateAQS)*(F$5=POC)*(F$3=SiteID)*(F$4=ParamCode),0))),"")</f>
        <v/>
      </c>
      <c r="G51" s="319" t="str" cm="1">
        <f t="array" ref="G51">IFERROR((INDEX(ValueNull,MATCH(1,($A51=DateAQS)*(G$5=POC)*(G$3=SiteID)*(G$4=ParamCode),0))),"")</f>
        <v/>
      </c>
      <c r="H51" s="325" cm="1">
        <f t="array" ref="H51">IFERROR((INDEX(BAMValue,MATCH(1,($A51=BAMDate)*(H$5=BAMPOC)*(H$3=BAMSiteID)*(H$4=BAMParamCode),0))),"")</f>
        <v>8.6999999999999993</v>
      </c>
      <c r="I51" s="319" t="str" cm="1">
        <f t="array" ref="I51">IFERROR((INDEX(ValueNull,MATCH(1,($A51=DateAQS)*(I$5=POC)*(I$3=SiteID)*(I$4=ParamCode),0))),"")</f>
        <v/>
      </c>
      <c r="J51" s="319" t="str" cm="1">
        <f t="array" ref="J51">IFERROR((INDEX(ValueNull,MATCH(1,($A51=DateAQS)*(J$5=POC)*(J$3=SiteID)*(J$4=ParamCode),0))),"")</f>
        <v/>
      </c>
      <c r="K51" s="319" t="str" cm="1">
        <f t="array" ref="K51">IFERROR((INDEX(ValueNull,MATCH(1,($A51=DateAQS)*(K$5=POC)*(K$3=SiteID)*(K$4=ParamCode),0))),"")</f>
        <v/>
      </c>
      <c r="L51" s="324" cm="1">
        <f t="array" ref="L51">IFERROR((INDEX(BAMValue,MATCH(1,($A51=BAMDate)*(L$5=BAMPOC)*(L$3=BAMSiteID)*(L$4=BAMParamCode),0))),"")</f>
        <v>7.4</v>
      </c>
    </row>
    <row r="52" spans="1:12" x14ac:dyDescent="0.25">
      <c r="A52" s="326">
        <f t="shared" si="1"/>
        <v>43663</v>
      </c>
      <c r="B52" s="319" cm="1">
        <f t="array" ref="B52">INDEX(ValueNull,MATCH(1,($A52=DateAQS)*(B$5=POC)*(B$3=SiteID)*(B$4=ParamCode),0))</f>
        <v>7.9</v>
      </c>
      <c r="C52" s="319" cm="1">
        <f t="array" ref="C52">IFERROR((INDEX(ValueNull,MATCH(1,($A52=DateAQS)*(C$5=POC)*(C$3=SiteID)*(C$4=ParamCode),0))),"")</f>
        <v>7.9</v>
      </c>
      <c r="D52" s="325" cm="1">
        <f t="array" ref="D52">IFERROR((INDEX(BAMValue,MATCH(1,($A52=BAMDate)*(D$5=BAMPOC)*(D$3=BAMSiteID)*(D$4=BAMParamCode),0))),"")</f>
        <v>7.7</v>
      </c>
      <c r="E52" s="319" cm="1">
        <f t="array" ref="E52">IFERROR((INDEX(ValueNull,MATCH(1,($A52=DateAQS)*(E$5=POC)*(E$3=SiteID)*(E$4=ParamCode),0))),"")</f>
        <v>10.199999999999999</v>
      </c>
      <c r="F52" s="319" t="str" cm="1">
        <f t="array" ref="F52">IFERROR((INDEX(ValueNull,MATCH(1,($A52=DateAQS)*(F$5=POC)*(F$3=SiteID)*(F$4=ParamCode),0))),"")</f>
        <v/>
      </c>
      <c r="G52" s="319" t="str" cm="1">
        <f t="array" ref="G52">IFERROR((INDEX(ValueNull,MATCH(1,($A52=DateAQS)*(G$5=POC)*(G$3=SiteID)*(G$4=ParamCode),0))),"")</f>
        <v/>
      </c>
      <c r="H52" s="325" cm="1">
        <f t="array" ref="H52">IFERROR((INDEX(BAMValue,MATCH(1,($A52=BAMDate)*(H$5=BAMPOC)*(H$3=BAMSiteID)*(H$4=BAMParamCode),0))),"")</f>
        <v>10.9</v>
      </c>
      <c r="I52" s="319" t="str" cm="1">
        <f t="array" ref="I52">IFERROR((INDEX(ValueNull,MATCH(1,($A52=DateAQS)*(I$5=POC)*(I$3=SiteID)*(I$4=ParamCode),0))),"")</f>
        <v/>
      </c>
      <c r="J52" s="319" t="str" cm="1">
        <f t="array" ref="J52">IFERROR((INDEX(ValueNull,MATCH(1,($A52=DateAQS)*(J$5=POC)*(J$3=SiteID)*(J$4=ParamCode),0))),"")</f>
        <v/>
      </c>
      <c r="K52" s="319" cm="1">
        <f t="array" ref="K52">IFERROR((INDEX(ValueNull,MATCH(1,($A52=DateAQS)*(K$5=POC)*(K$3=SiteID)*(K$4=ParamCode),0))),"")</f>
        <v>7.8</v>
      </c>
      <c r="L52" s="324" cm="1">
        <f t="array" ref="L52">IFERROR((INDEX(BAMValue,MATCH(1,($A52=BAMDate)*(L$5=BAMPOC)*(L$3=BAMSiteID)*(L$4=BAMParamCode),0))),"")</f>
        <v>9.4</v>
      </c>
    </row>
    <row r="53" spans="1:12" x14ac:dyDescent="0.25">
      <c r="A53" s="326">
        <f t="shared" si="1"/>
        <v>43664</v>
      </c>
      <c r="B53" s="319" cm="1">
        <f t="array" ref="B53">INDEX(ValueNull,MATCH(1,($A53=DateAQS)*(B$5=POC)*(B$3=SiteID)*(B$4=ParamCode),0))</f>
        <v>15.9</v>
      </c>
      <c r="C53" s="319" t="str" cm="1">
        <f t="array" ref="C53">IFERROR((INDEX(ValueNull,MATCH(1,($A53=DateAQS)*(C$5=POC)*(C$3=SiteID)*(C$4=ParamCode),0))),"")</f>
        <v/>
      </c>
      <c r="D53" s="325" cm="1">
        <f t="array" ref="D53">IFERROR((INDEX(BAMValue,MATCH(1,($A53=BAMDate)*(D$5=BAMPOC)*(D$3=BAMSiteID)*(D$4=BAMParamCode),0))),"")</f>
        <v>16.2</v>
      </c>
      <c r="E53" s="319" t="str" cm="1">
        <f t="array" ref="E53">IFERROR((INDEX(ValueNull,MATCH(1,($A53=DateAQS)*(E$5=POC)*(E$3=SiteID)*(E$4=ParamCode),0))),"")</f>
        <v>AF</v>
      </c>
      <c r="F53" s="319" t="str" cm="1">
        <f t="array" ref="F53">IFERROR((INDEX(ValueNull,MATCH(1,($A53=DateAQS)*(F$5=POC)*(F$3=SiteID)*(F$4=ParamCode),0))),"")</f>
        <v/>
      </c>
      <c r="G53" s="319" t="str" cm="1">
        <f t="array" ref="G53">IFERROR((INDEX(ValueNull,MATCH(1,($A53=DateAQS)*(G$5=POC)*(G$3=SiteID)*(G$4=ParamCode),0))),"")</f>
        <v/>
      </c>
      <c r="H53" s="325" cm="1">
        <f t="array" ref="H53">IFERROR((INDEX(BAMValue,MATCH(1,($A53=BAMDate)*(H$5=BAMPOC)*(H$3=BAMSiteID)*(H$4=BAMParamCode),0))),"")</f>
        <v>15</v>
      </c>
      <c r="I53" s="319" t="str" cm="1">
        <f t="array" ref="I53">IFERROR((INDEX(ValueNull,MATCH(1,($A53=DateAQS)*(I$5=POC)*(I$3=SiteID)*(I$4=ParamCode),0))),"")</f>
        <v/>
      </c>
      <c r="J53" s="319" t="str" cm="1">
        <f t="array" ref="J53">IFERROR((INDEX(ValueNull,MATCH(1,($A53=DateAQS)*(J$5=POC)*(J$3=SiteID)*(J$4=ParamCode),0))),"")</f>
        <v/>
      </c>
      <c r="K53" s="319" cm="1">
        <f t="array" ref="K53">IFERROR((INDEX(ValueNull,MATCH(1,($A53=DateAQS)*(K$5=POC)*(K$3=SiteID)*(K$4=ParamCode),0))),"")</f>
        <v>15.4</v>
      </c>
      <c r="L53" s="324" cm="1">
        <f t="array" ref="L53">IFERROR((INDEX(BAMValue,MATCH(1,($A53=BAMDate)*(L$5=BAMPOC)*(L$3=BAMSiteID)*(L$4=BAMParamCode),0))),"")</f>
        <v>17</v>
      </c>
    </row>
    <row r="54" spans="1:12" x14ac:dyDescent="0.25">
      <c r="A54" s="326">
        <f t="shared" si="1"/>
        <v>43665</v>
      </c>
      <c r="B54" s="319" cm="1">
        <f t="array" ref="B54">INDEX(ValueNull,MATCH(1,($A54=DateAQS)*(B$5=POC)*(B$3=SiteID)*(B$4=ParamCode),0))</f>
        <v>6.4</v>
      </c>
      <c r="C54" s="319" t="str" cm="1">
        <f t="array" ref="C54">IFERROR((INDEX(ValueNull,MATCH(1,($A54=DateAQS)*(C$5=POC)*(C$3=SiteID)*(C$4=ParamCode),0))),"")</f>
        <v/>
      </c>
      <c r="D54" s="325" cm="1">
        <f t="array" ref="D54">IFERROR((INDEX(BAMValue,MATCH(1,($A54=BAMDate)*(D$5=BAMPOC)*(D$3=BAMSiteID)*(D$4=BAMParamCode),0))),"")</f>
        <v>7.2</v>
      </c>
      <c r="E54" s="319" cm="1">
        <f t="array" ref="E54">IFERROR((INDEX(ValueNull,MATCH(1,($A54=DateAQS)*(E$5=POC)*(E$3=SiteID)*(E$4=ParamCode),0))),"")</f>
        <v>6.8</v>
      </c>
      <c r="F54" s="319" cm="1">
        <f t="array" ref="F54">IFERROR((INDEX(ValueNull,MATCH(1,($A54=DateAQS)*(F$5=POC)*(F$3=SiteID)*(F$4=ParamCode),0))),"")</f>
        <v>7</v>
      </c>
      <c r="G54" s="319" t="str" cm="1">
        <f t="array" ref="G54">IFERROR((INDEX(ValueNull,MATCH(1,($A54=DateAQS)*(G$5=POC)*(G$3=SiteID)*(G$4=ParamCode),0))),"")</f>
        <v/>
      </c>
      <c r="H54" s="325" cm="1">
        <f t="array" ref="H54">IFERROR((INDEX(BAMValue,MATCH(1,($A54=BAMDate)*(H$5=BAMPOC)*(H$3=BAMSiteID)*(H$4=BAMParamCode),0))),"")</f>
        <v>8</v>
      </c>
      <c r="I54" s="319" t="str" cm="1">
        <f t="array" ref="I54">IFERROR((INDEX(ValueNull,MATCH(1,($A54=DateAQS)*(I$5=POC)*(I$3=SiteID)*(I$4=ParamCode),0))),"")</f>
        <v/>
      </c>
      <c r="J54" s="319" t="str" cm="1">
        <f t="array" ref="J54">IFERROR((INDEX(ValueNull,MATCH(1,($A54=DateAQS)*(J$5=POC)*(J$3=SiteID)*(J$4=ParamCode),0))),"")</f>
        <v/>
      </c>
      <c r="K54" s="319" cm="1">
        <f t="array" ref="K54">IFERROR((INDEX(ValueNull,MATCH(1,($A54=DateAQS)*(K$5=POC)*(K$3=SiteID)*(K$4=ParamCode),0))),"")</f>
        <v>6.8</v>
      </c>
      <c r="L54" s="324" cm="1">
        <f t="array" ref="L54">IFERROR((INDEX(BAMValue,MATCH(1,($A54=BAMDate)*(L$5=BAMPOC)*(L$3=BAMSiteID)*(L$4=BAMParamCode),0))),"")</f>
        <v>7.4</v>
      </c>
    </row>
    <row r="55" spans="1:12" x14ac:dyDescent="0.25">
      <c r="A55" s="326">
        <f t="shared" si="1"/>
        <v>43666</v>
      </c>
      <c r="B55" s="319" cm="1">
        <f t="array" ref="B55">INDEX(ValueNull,MATCH(1,($A55=DateAQS)*(B$5=POC)*(B$3=SiteID)*(B$4=ParamCode),0))</f>
        <v>13.1</v>
      </c>
      <c r="C55" s="319" cm="1">
        <f t="array" ref="C55">IFERROR((INDEX(ValueNull,MATCH(1,($A55=DateAQS)*(C$5=POC)*(C$3=SiteID)*(C$4=ParamCode),0))),"")</f>
        <v>13.2</v>
      </c>
      <c r="D55" s="325" cm="1">
        <f t="array" ref="D55">IFERROR((INDEX(BAMValue,MATCH(1,($A55=BAMDate)*(D$5=BAMPOC)*(D$3=BAMSiteID)*(D$4=BAMParamCode),0))),"")</f>
        <v>14</v>
      </c>
      <c r="E55" s="319" cm="1">
        <f t="array" ref="E55">IFERROR((INDEX(ValueNull,MATCH(1,($A55=DateAQS)*(E$5=POC)*(E$3=SiteID)*(E$4=ParamCode),0))),"")</f>
        <v>12.6</v>
      </c>
      <c r="F55" s="319" cm="1">
        <f t="array" ref="F55">IFERROR((INDEX(ValueNull,MATCH(1,($A55=DateAQS)*(F$5=POC)*(F$3=SiteID)*(F$4=ParamCode),0))),"")</f>
        <v>12.6</v>
      </c>
      <c r="G55" s="319" t="str" cm="1">
        <f t="array" ref="G55">IFERROR((INDEX(ValueNull,MATCH(1,($A55=DateAQS)*(G$5=POC)*(G$3=SiteID)*(G$4=ParamCode),0))),"")</f>
        <v/>
      </c>
      <c r="H55" s="325" cm="1">
        <f t="array" ref="H55">IFERROR((INDEX(BAMValue,MATCH(1,($A55=BAMDate)*(H$5=BAMPOC)*(H$3=BAMSiteID)*(H$4=BAMParamCode),0))),"")</f>
        <v>14.3</v>
      </c>
      <c r="I55" s="319" t="str" cm="1">
        <f t="array" ref="I55">IFERROR((INDEX(ValueNull,MATCH(1,($A55=DateAQS)*(I$5=POC)*(I$3=SiteID)*(I$4=ParamCode),0))),"")</f>
        <v/>
      </c>
      <c r="J55" s="319" t="str" cm="1">
        <f t="array" ref="J55">IFERROR((INDEX(ValueNull,MATCH(1,($A55=DateAQS)*(J$5=POC)*(J$3=SiteID)*(J$4=ParamCode),0))),"")</f>
        <v/>
      </c>
      <c r="K55" s="319" cm="1">
        <f t="array" ref="K55">IFERROR((INDEX(ValueNull,MATCH(1,($A55=DateAQS)*(K$5=POC)*(K$3=SiteID)*(K$4=ParamCode),0))),"")</f>
        <v>12.4</v>
      </c>
      <c r="L55" s="324" cm="1">
        <f t="array" ref="L55">IFERROR((INDEX(BAMValue,MATCH(1,($A55=BAMDate)*(L$5=BAMPOC)*(L$3=BAMSiteID)*(L$4=BAMParamCode),0))),"")</f>
        <v>14.9</v>
      </c>
    </row>
    <row r="56" spans="1:12" x14ac:dyDescent="0.25">
      <c r="A56" s="326">
        <f t="shared" si="1"/>
        <v>43667</v>
      </c>
      <c r="B56" s="319" cm="1">
        <f t="array" ref="B56">INDEX(ValueNull,MATCH(1,($A56=DateAQS)*(B$5=POC)*(B$3=SiteID)*(B$4=ParamCode),0))</f>
        <v>7.6</v>
      </c>
      <c r="C56" s="319" t="str" cm="1">
        <f t="array" ref="C56">IFERROR((INDEX(ValueNull,MATCH(1,($A56=DateAQS)*(C$5=POC)*(C$3=SiteID)*(C$4=ParamCode),0))),"")</f>
        <v/>
      </c>
      <c r="D56" s="325" t="str" cm="1">
        <f t="array" ref="D56">IFERROR((INDEX(BAMValue,MATCH(1,($A56=BAMDate)*(D$5=BAMPOC)*(D$3=BAMSiteID)*(D$4=BAMParamCode),0))),"")</f>
        <v/>
      </c>
      <c r="E56" s="319" cm="1">
        <f t="array" ref="E56">IFERROR((INDEX(ValueNull,MATCH(1,($A56=DateAQS)*(E$5=POC)*(E$3=SiteID)*(E$4=ParamCode),0))),"")</f>
        <v>8.8000000000000007</v>
      </c>
      <c r="F56" s="319" t="str" cm="1">
        <f t="array" ref="F56">IFERROR((INDEX(ValueNull,MATCH(1,($A56=DateAQS)*(F$5=POC)*(F$3=SiteID)*(F$4=ParamCode),0))),"")</f>
        <v/>
      </c>
      <c r="G56" s="319" t="str" cm="1">
        <f t="array" ref="G56">IFERROR((INDEX(ValueNull,MATCH(1,($A56=DateAQS)*(G$5=POC)*(G$3=SiteID)*(G$4=ParamCode),0))),"")</f>
        <v/>
      </c>
      <c r="H56" s="325" cm="1">
        <f t="array" ref="H56">IFERROR((INDEX(BAMValue,MATCH(1,($A56=BAMDate)*(H$5=BAMPOC)*(H$3=BAMSiteID)*(H$4=BAMParamCode),0))),"")</f>
        <v>9.1999999999999993</v>
      </c>
      <c r="I56" s="319" t="str" cm="1">
        <f t="array" ref="I56">IFERROR((INDEX(ValueNull,MATCH(1,($A56=DateAQS)*(I$5=POC)*(I$3=SiteID)*(I$4=ParamCode),0))),"")</f>
        <v/>
      </c>
      <c r="J56" s="319" t="str" cm="1">
        <f t="array" ref="J56">IFERROR((INDEX(ValueNull,MATCH(1,($A56=DateAQS)*(J$5=POC)*(J$3=SiteID)*(J$4=ParamCode),0))),"")</f>
        <v/>
      </c>
      <c r="K56" s="319" cm="1">
        <f t="array" ref="K56">IFERROR((INDEX(ValueNull,MATCH(1,($A56=DateAQS)*(K$5=POC)*(K$3=SiteID)*(K$4=ParamCode),0))),"")</f>
        <v>6.9</v>
      </c>
      <c r="L56" s="324" cm="1">
        <f t="array" ref="L56">IFERROR((INDEX(BAMValue,MATCH(1,($A56=BAMDate)*(L$5=BAMPOC)*(L$3=BAMSiteID)*(L$4=BAMParamCode),0))),"")</f>
        <v>8.5</v>
      </c>
    </row>
    <row r="57" spans="1:12" x14ac:dyDescent="0.25">
      <c r="A57" s="326">
        <f t="shared" si="1"/>
        <v>43668</v>
      </c>
      <c r="B57" s="319" cm="1">
        <f t="array" ref="B57">INDEX(ValueNull,MATCH(1,($A57=DateAQS)*(B$5=POC)*(B$3=SiteID)*(B$4=ParamCode),0))</f>
        <v>10</v>
      </c>
      <c r="C57" s="319" t="str" cm="1">
        <f t="array" ref="C57">IFERROR((INDEX(ValueNull,MATCH(1,($A57=DateAQS)*(C$5=POC)*(C$3=SiteID)*(C$4=ParamCode),0))),"")</f>
        <v/>
      </c>
      <c r="D57" s="325" t="str" cm="1">
        <f t="array" ref="D57">IFERROR((INDEX(BAMValue,MATCH(1,($A57=BAMDate)*(D$5=BAMPOC)*(D$3=BAMSiteID)*(D$4=BAMParamCode),0))),"")</f>
        <v/>
      </c>
      <c r="E57" s="319" cm="1">
        <f t="array" ref="E57">IFERROR((INDEX(ValueNull,MATCH(1,($A57=DateAQS)*(E$5=POC)*(E$3=SiteID)*(E$4=ParamCode),0))),"")</f>
        <v>14.8</v>
      </c>
      <c r="F57" s="319" t="str" cm="1">
        <f t="array" ref="F57">IFERROR((INDEX(ValueNull,MATCH(1,($A57=DateAQS)*(F$5=POC)*(F$3=SiteID)*(F$4=ParamCode),0))),"")</f>
        <v/>
      </c>
      <c r="G57" s="319" t="str" cm="1">
        <f t="array" ref="G57">IFERROR((INDEX(ValueNull,MATCH(1,($A57=DateAQS)*(G$5=POC)*(G$3=SiteID)*(G$4=ParamCode),0))),"")</f>
        <v/>
      </c>
      <c r="H57" s="325" cm="1">
        <f t="array" ref="H57">IFERROR((INDEX(BAMValue,MATCH(1,($A57=BAMDate)*(H$5=BAMPOC)*(H$3=BAMSiteID)*(H$4=BAMParamCode),0))),"")</f>
        <v>16.100000000000001</v>
      </c>
      <c r="I57" s="319" t="str" cm="1">
        <f t="array" ref="I57">IFERROR((INDEX(ValueNull,MATCH(1,($A57=DateAQS)*(I$5=POC)*(I$3=SiteID)*(I$4=ParamCode),0))),"")</f>
        <v/>
      </c>
      <c r="J57" s="319" t="str" cm="1">
        <f t="array" ref="J57">IFERROR((INDEX(ValueNull,MATCH(1,($A57=DateAQS)*(J$5=POC)*(J$3=SiteID)*(J$4=ParamCode),0))),"")</f>
        <v/>
      </c>
      <c r="K57" s="319" cm="1">
        <f t="array" ref="K57">IFERROR((INDEX(ValueNull,MATCH(1,($A57=DateAQS)*(K$5=POC)*(K$3=SiteID)*(K$4=ParamCode),0))),"")</f>
        <v>9.6999999999999993</v>
      </c>
      <c r="L57" s="324" cm="1">
        <f t="array" ref="L57">IFERROR((INDEX(BAMValue,MATCH(1,($A57=BAMDate)*(L$5=BAMPOC)*(L$3=BAMSiteID)*(L$4=BAMParamCode),0))),"")</f>
        <v>10.4</v>
      </c>
    </row>
    <row r="58" spans="1:12" x14ac:dyDescent="0.25">
      <c r="A58" s="326">
        <f t="shared" si="1"/>
        <v>43669</v>
      </c>
      <c r="B58" s="319" cm="1">
        <f t="array" ref="B58">INDEX(ValueNull,MATCH(1,($A58=DateAQS)*(B$5=POC)*(B$3=SiteID)*(B$4=ParamCode),0))</f>
        <v>32.799999999999997</v>
      </c>
      <c r="C58" s="319" cm="1">
        <f t="array" ref="C58">IFERROR((INDEX(ValueNull,MATCH(1,($A58=DateAQS)*(C$5=POC)*(C$3=SiteID)*(C$4=ParamCode),0))),"")</f>
        <v>32.9</v>
      </c>
      <c r="D58" s="325" cm="1">
        <f t="array" ref="D58">IFERROR((INDEX(BAMValue,MATCH(1,($A58=BAMDate)*(D$5=BAMPOC)*(D$3=BAMSiteID)*(D$4=BAMParamCode),0))),"")</f>
        <v>34.799999999999997</v>
      </c>
      <c r="E58" s="319" cm="1">
        <f t="array" ref="E58">IFERROR((INDEX(ValueNull,MATCH(1,($A58=DateAQS)*(E$5=POC)*(E$3=SiteID)*(E$4=ParamCode),0))),"")</f>
        <v>30.6</v>
      </c>
      <c r="F58" s="319" cm="1">
        <f t="array" ref="F58">IFERROR((INDEX(ValueNull,MATCH(1,($A58=DateAQS)*(F$5=POC)*(F$3=SiteID)*(F$4=ParamCode),0))),"")</f>
        <v>30.8</v>
      </c>
      <c r="G58" s="319" t="str" cm="1">
        <f t="array" ref="G58">IFERROR((INDEX(ValueNull,MATCH(1,($A58=DateAQS)*(G$5=POC)*(G$3=SiteID)*(G$4=ParamCode),0))),"")</f>
        <v/>
      </c>
      <c r="H58" s="325" cm="1">
        <f t="array" ref="H58">IFERROR((INDEX(BAMValue,MATCH(1,($A58=BAMDate)*(H$5=BAMPOC)*(H$3=BAMSiteID)*(H$4=BAMParamCode),0))),"")</f>
        <v>35.5</v>
      </c>
      <c r="I58" s="319" t="str" cm="1">
        <f t="array" ref="I58">IFERROR((INDEX(ValueNull,MATCH(1,($A58=DateAQS)*(I$5=POC)*(I$3=SiteID)*(I$4=ParamCode),0))),"")</f>
        <v/>
      </c>
      <c r="J58" s="319" t="str" cm="1">
        <f t="array" ref="J58">IFERROR((INDEX(ValueNull,MATCH(1,($A58=DateAQS)*(J$5=POC)*(J$3=SiteID)*(J$4=ParamCode),0))),"")</f>
        <v/>
      </c>
      <c r="K58" s="319" cm="1">
        <f t="array" ref="K58">IFERROR((INDEX(ValueNull,MATCH(1,($A58=DateAQS)*(K$5=POC)*(K$3=SiteID)*(K$4=ParamCode),0))),"")</f>
        <v>31.7</v>
      </c>
      <c r="L58" s="324" cm="1">
        <f t="array" ref="L58">IFERROR((INDEX(BAMValue,MATCH(1,($A58=BAMDate)*(L$5=BAMPOC)*(L$3=BAMSiteID)*(L$4=BAMParamCode),0))),"")</f>
        <v>33.299999999999997</v>
      </c>
    </row>
    <row r="59" spans="1:12" x14ac:dyDescent="0.25">
      <c r="A59" s="326">
        <f t="shared" si="1"/>
        <v>43670</v>
      </c>
      <c r="B59" s="319" cm="1">
        <f t="array" ref="B59">INDEX(ValueNull,MATCH(1,($A59=DateAQS)*(B$5=POC)*(B$3=SiteID)*(B$4=ParamCode),0))</f>
        <v>18.7</v>
      </c>
      <c r="C59" s="319" t="str" cm="1">
        <f t="array" ref="C59">IFERROR((INDEX(ValueNull,MATCH(1,($A59=DateAQS)*(C$5=POC)*(C$3=SiteID)*(C$4=ParamCode),0))),"")</f>
        <v/>
      </c>
      <c r="D59" s="325" cm="1">
        <f t="array" ref="D59">IFERROR((INDEX(BAMValue,MATCH(1,($A59=BAMDate)*(D$5=BAMPOC)*(D$3=BAMSiteID)*(D$4=BAMParamCode),0))),"")</f>
        <v>19.899999999999999</v>
      </c>
      <c r="E59" s="319" cm="1">
        <f t="array" ref="E59">IFERROR((INDEX(ValueNull,MATCH(1,($A59=DateAQS)*(E$5=POC)*(E$3=SiteID)*(E$4=ParamCode),0))),"")</f>
        <v>21</v>
      </c>
      <c r="F59" s="319" t="str" cm="1">
        <f t="array" ref="F59">IFERROR((INDEX(ValueNull,MATCH(1,($A59=DateAQS)*(F$5=POC)*(F$3=SiteID)*(F$4=ParamCode),0))),"")</f>
        <v/>
      </c>
      <c r="G59" s="319" t="str" cm="1">
        <f t="array" ref="G59">IFERROR((INDEX(ValueNull,MATCH(1,($A59=DateAQS)*(G$5=POC)*(G$3=SiteID)*(G$4=ParamCode),0))),"")</f>
        <v/>
      </c>
      <c r="H59" s="325" cm="1">
        <f t="array" ref="H59">IFERROR((INDEX(BAMValue,MATCH(1,($A59=BAMDate)*(H$5=BAMPOC)*(H$3=BAMSiteID)*(H$4=BAMParamCode),0))),"")</f>
        <v>23.1</v>
      </c>
      <c r="I59" s="319" t="str" cm="1">
        <f t="array" ref="I59">IFERROR((INDEX(ValueNull,MATCH(1,($A59=DateAQS)*(I$5=POC)*(I$3=SiteID)*(I$4=ParamCode),0))),"")</f>
        <v/>
      </c>
      <c r="J59" s="319" t="str" cm="1">
        <f t="array" ref="J59">IFERROR((INDEX(ValueNull,MATCH(1,($A59=DateAQS)*(J$5=POC)*(J$3=SiteID)*(J$4=ParamCode),0))),"")</f>
        <v/>
      </c>
      <c r="K59" s="319" cm="1">
        <f t="array" ref="K59">IFERROR((INDEX(ValueNull,MATCH(1,($A59=DateAQS)*(K$5=POC)*(K$3=SiteID)*(K$4=ParamCode),0))),"")</f>
        <v>17.899999999999999</v>
      </c>
      <c r="L59" s="324" cm="1">
        <f t="array" ref="L59">IFERROR((INDEX(BAMValue,MATCH(1,($A59=BAMDate)*(L$5=BAMPOC)*(L$3=BAMSiteID)*(L$4=BAMParamCode),0))),"")</f>
        <v>20.3</v>
      </c>
    </row>
    <row r="60" spans="1:12" x14ac:dyDescent="0.25">
      <c r="A60" s="326">
        <f t="shared" si="1"/>
        <v>43671</v>
      </c>
      <c r="B60" s="319" cm="1">
        <f t="array" ref="B60">INDEX(ValueNull,MATCH(1,($A60=DateAQS)*(B$5=POC)*(B$3=SiteID)*(B$4=ParamCode),0))</f>
        <v>9.8000000000000007</v>
      </c>
      <c r="C60" s="319" t="str" cm="1">
        <f t="array" ref="C60">IFERROR((INDEX(ValueNull,MATCH(1,($A60=DateAQS)*(C$5=POC)*(C$3=SiteID)*(C$4=ParamCode),0))),"")</f>
        <v/>
      </c>
      <c r="D60" s="325" cm="1">
        <f t="array" ref="D60">IFERROR((INDEX(BAMValue,MATCH(1,($A60=BAMDate)*(D$5=BAMPOC)*(D$3=BAMSiteID)*(D$4=BAMParamCode),0))),"")</f>
        <v>9.6999999999999993</v>
      </c>
      <c r="E60" s="319" cm="1">
        <f t="array" ref="E60">IFERROR((INDEX(ValueNull,MATCH(1,($A60=DateAQS)*(E$5=POC)*(E$3=SiteID)*(E$4=ParamCode),0))),"")</f>
        <v>10.5</v>
      </c>
      <c r="F60" s="319" t="str" cm="1">
        <f t="array" ref="F60">IFERROR((INDEX(ValueNull,MATCH(1,($A60=DateAQS)*(F$5=POC)*(F$3=SiteID)*(F$4=ParamCode),0))),"")</f>
        <v/>
      </c>
      <c r="G60" s="319" t="str" cm="1">
        <f t="array" ref="G60">IFERROR((INDEX(ValueNull,MATCH(1,($A60=DateAQS)*(G$5=POC)*(G$3=SiteID)*(G$4=ParamCode),0))),"")</f>
        <v/>
      </c>
      <c r="H60" s="325" cm="1">
        <f t="array" ref="H60">IFERROR((INDEX(BAMValue,MATCH(1,($A60=BAMDate)*(H$5=BAMPOC)*(H$3=BAMSiteID)*(H$4=BAMParamCode),0))),"")</f>
        <v>11.6</v>
      </c>
      <c r="I60" s="319" t="str" cm="1">
        <f t="array" ref="I60">IFERROR((INDEX(ValueNull,MATCH(1,($A60=DateAQS)*(I$5=POC)*(I$3=SiteID)*(I$4=ParamCode),0))),"")</f>
        <v/>
      </c>
      <c r="J60" s="319" t="str" cm="1">
        <f t="array" ref="J60">IFERROR((INDEX(ValueNull,MATCH(1,($A60=DateAQS)*(J$5=POC)*(J$3=SiteID)*(J$4=ParamCode),0))),"")</f>
        <v/>
      </c>
      <c r="K60" s="319" cm="1">
        <f t="array" ref="K60">IFERROR((INDEX(ValueNull,MATCH(1,($A60=DateAQS)*(K$5=POC)*(K$3=SiteID)*(K$4=ParamCode),0))),"")</f>
        <v>10.199999999999999</v>
      </c>
      <c r="L60" s="324" cm="1">
        <f t="array" ref="L60">IFERROR((INDEX(BAMValue,MATCH(1,($A60=BAMDate)*(L$5=BAMPOC)*(L$3=BAMSiteID)*(L$4=BAMParamCode),0))),"")</f>
        <v>10.1</v>
      </c>
    </row>
    <row r="61" spans="1:12" x14ac:dyDescent="0.25">
      <c r="A61" s="326">
        <f t="shared" si="1"/>
        <v>43672</v>
      </c>
      <c r="B61" s="319" cm="1">
        <f t="array" ref="B61">INDEX(ValueNull,MATCH(1,($A61=DateAQS)*(B$5=POC)*(B$3=SiteID)*(B$4=ParamCode),0))</f>
        <v>16.399999999999999</v>
      </c>
      <c r="C61" s="319" cm="1">
        <f t="array" ref="C61">IFERROR((INDEX(ValueNull,MATCH(1,($A61=DateAQS)*(C$5=POC)*(C$3=SiteID)*(C$4=ParamCode),0))),"")</f>
        <v>16.600000000000001</v>
      </c>
      <c r="D61" s="325" cm="1">
        <f t="array" ref="D61">IFERROR((INDEX(BAMValue,MATCH(1,($A61=BAMDate)*(D$5=BAMPOC)*(D$3=BAMSiteID)*(D$4=BAMParamCode),0))),"")</f>
        <v>15.7</v>
      </c>
      <c r="E61" s="319" cm="1">
        <f t="array" ref="E61">IFERROR((INDEX(ValueNull,MATCH(1,($A61=DateAQS)*(E$5=POC)*(E$3=SiteID)*(E$4=ParamCode),0))),"")</f>
        <v>16.399999999999999</v>
      </c>
      <c r="F61" s="319" cm="1">
        <f t="array" ref="F61">IFERROR((INDEX(ValueNull,MATCH(1,($A61=DateAQS)*(F$5=POC)*(F$3=SiteID)*(F$4=ParamCode),0))),"")</f>
        <v>16.600000000000001</v>
      </c>
      <c r="G61" s="319" t="str" cm="1">
        <f t="array" ref="G61">IFERROR((INDEX(ValueNull,MATCH(1,($A61=DateAQS)*(G$5=POC)*(G$3=SiteID)*(G$4=ParamCode),0))),"")</f>
        <v/>
      </c>
      <c r="H61" s="325" cm="1">
        <f t="array" ref="H61">IFERROR((INDEX(BAMValue,MATCH(1,($A61=BAMDate)*(H$5=BAMPOC)*(H$3=BAMSiteID)*(H$4=BAMParamCode),0))),"")</f>
        <v>17.2</v>
      </c>
      <c r="I61" s="319" t="str" cm="1">
        <f t="array" ref="I61">IFERROR((INDEX(ValueNull,MATCH(1,($A61=DateAQS)*(I$5=POC)*(I$3=SiteID)*(I$4=ParamCode),0))),"")</f>
        <v/>
      </c>
      <c r="J61" s="319" t="str" cm="1">
        <f t="array" ref="J61">IFERROR((INDEX(ValueNull,MATCH(1,($A61=DateAQS)*(J$5=POC)*(J$3=SiteID)*(J$4=ParamCode),0))),"")</f>
        <v/>
      </c>
      <c r="K61" s="319" cm="1">
        <f t="array" ref="K61">IFERROR((INDEX(ValueNull,MATCH(1,($A61=DateAQS)*(K$5=POC)*(K$3=SiteID)*(K$4=ParamCode),0))),"")</f>
        <v>16.5</v>
      </c>
      <c r="L61" s="324" cm="1">
        <f t="array" ref="L61">IFERROR((INDEX(BAMValue,MATCH(1,($A61=BAMDate)*(L$5=BAMPOC)*(L$3=BAMSiteID)*(L$4=BAMParamCode),0))),"")</f>
        <v>16.899999999999999</v>
      </c>
    </row>
    <row r="62" spans="1:12" x14ac:dyDescent="0.25">
      <c r="A62" s="326">
        <f t="shared" si="1"/>
        <v>43673</v>
      </c>
      <c r="B62" s="319" cm="1">
        <f t="array" ref="B62">INDEX(ValueNull,MATCH(1,($A62=DateAQS)*(B$5=POC)*(B$3=SiteID)*(B$4=ParamCode),0))</f>
        <v>6.8</v>
      </c>
      <c r="C62" s="319" t="str" cm="1">
        <f t="array" ref="C62">IFERROR((INDEX(ValueNull,MATCH(1,($A62=DateAQS)*(C$5=POC)*(C$3=SiteID)*(C$4=ParamCode),0))),"")</f>
        <v/>
      </c>
      <c r="D62" s="325" cm="1">
        <f t="array" ref="D62">IFERROR((INDEX(BAMValue,MATCH(1,($A62=BAMDate)*(D$5=BAMPOC)*(D$3=BAMSiteID)*(D$4=BAMParamCode),0))),"")</f>
        <v>6.8</v>
      </c>
      <c r="E62" s="319" cm="1">
        <f t="array" ref="E62">IFERROR((INDEX(ValueNull,MATCH(1,($A62=DateAQS)*(E$5=POC)*(E$3=SiteID)*(E$4=ParamCode),0))),"")</f>
        <v>8.6999999999999993</v>
      </c>
      <c r="F62" s="319" t="str" cm="1">
        <f t="array" ref="F62">IFERROR((INDEX(ValueNull,MATCH(1,($A62=DateAQS)*(F$5=POC)*(F$3=SiteID)*(F$4=ParamCode),0))),"")</f>
        <v/>
      </c>
      <c r="G62" s="319" t="str" cm="1">
        <f t="array" ref="G62">IFERROR((INDEX(ValueNull,MATCH(1,($A62=DateAQS)*(G$5=POC)*(G$3=SiteID)*(G$4=ParamCode),0))),"")</f>
        <v/>
      </c>
      <c r="H62" s="325" cm="1">
        <f t="array" ref="H62">IFERROR((INDEX(BAMValue,MATCH(1,($A62=BAMDate)*(H$5=BAMPOC)*(H$3=BAMSiteID)*(H$4=BAMParamCode),0))),"")</f>
        <v>8.6999999999999993</v>
      </c>
      <c r="I62" s="319" t="str" cm="1">
        <f t="array" ref="I62">IFERROR((INDEX(ValueNull,MATCH(1,($A62=DateAQS)*(I$5=POC)*(I$3=SiteID)*(I$4=ParamCode),0))),"")</f>
        <v/>
      </c>
      <c r="J62" s="319" t="str" cm="1">
        <f t="array" ref="J62">IFERROR((INDEX(ValueNull,MATCH(1,($A62=DateAQS)*(J$5=POC)*(J$3=SiteID)*(J$4=ParamCode),0))),"")</f>
        <v/>
      </c>
      <c r="K62" s="319" cm="1">
        <f t="array" ref="K62">IFERROR((INDEX(ValueNull,MATCH(1,($A62=DateAQS)*(K$5=POC)*(K$3=SiteID)*(K$4=ParamCode),0))),"")</f>
        <v>6.7</v>
      </c>
      <c r="L62" s="324" cm="1">
        <f t="array" ref="L62">IFERROR((INDEX(BAMValue,MATCH(1,($A62=BAMDate)*(L$5=BAMPOC)*(L$3=BAMSiteID)*(L$4=BAMParamCode),0))),"")</f>
        <v>8</v>
      </c>
    </row>
    <row r="63" spans="1:12" x14ac:dyDescent="0.25">
      <c r="A63" s="326">
        <f t="shared" si="1"/>
        <v>43674</v>
      </c>
      <c r="B63" s="319" cm="1">
        <f t="array" ref="B63">INDEX(ValueNull,MATCH(1,($A63=DateAQS)*(B$5=POC)*(B$3=SiteID)*(B$4=ParamCode),0))</f>
        <v>4.8</v>
      </c>
      <c r="C63" s="319" t="str" cm="1">
        <f t="array" ref="C63">IFERROR((INDEX(ValueNull,MATCH(1,($A63=DateAQS)*(C$5=POC)*(C$3=SiteID)*(C$4=ParamCode),0))),"")</f>
        <v/>
      </c>
      <c r="D63" s="325" cm="1">
        <f t="array" ref="D63">IFERROR((INDEX(BAMValue,MATCH(1,($A63=BAMDate)*(D$5=BAMPOC)*(D$3=BAMSiteID)*(D$4=BAMParamCode),0))),"")</f>
        <v>4.7</v>
      </c>
      <c r="E63" s="319" cm="1">
        <f t="array" ref="E63">IFERROR((INDEX(ValueNull,MATCH(1,($A63=DateAQS)*(E$5=POC)*(E$3=SiteID)*(E$4=ParamCode),0))),"")</f>
        <v>4.4000000000000004</v>
      </c>
      <c r="F63" s="319" t="str" cm="1">
        <f t="array" ref="F63">IFERROR((INDEX(ValueNull,MATCH(1,($A63=DateAQS)*(F$5=POC)*(F$3=SiteID)*(F$4=ParamCode),0))),"")</f>
        <v/>
      </c>
      <c r="G63" s="319" t="str" cm="1">
        <f t="array" ref="G63">IFERROR((INDEX(ValueNull,MATCH(1,($A63=DateAQS)*(G$5=POC)*(G$3=SiteID)*(G$4=ParamCode),0))),"")</f>
        <v/>
      </c>
      <c r="H63" s="325" cm="1">
        <f t="array" ref="H63">IFERROR((INDEX(BAMValue,MATCH(1,($A63=BAMDate)*(H$5=BAMPOC)*(H$3=BAMSiteID)*(H$4=BAMParamCode),0))),"")</f>
        <v>4.0999999999999996</v>
      </c>
      <c r="I63" s="319" t="str" cm="1">
        <f t="array" ref="I63">IFERROR((INDEX(ValueNull,MATCH(1,($A63=DateAQS)*(I$5=POC)*(I$3=SiteID)*(I$4=ParamCode),0))),"")</f>
        <v/>
      </c>
      <c r="J63" s="319" t="str" cm="1">
        <f t="array" ref="J63">IFERROR((INDEX(ValueNull,MATCH(1,($A63=DateAQS)*(J$5=POC)*(J$3=SiteID)*(J$4=ParamCode),0))),"")</f>
        <v/>
      </c>
      <c r="K63" s="319" cm="1">
        <f t="array" ref="K63">IFERROR((INDEX(ValueNull,MATCH(1,($A63=DateAQS)*(K$5=POC)*(K$3=SiteID)*(K$4=ParamCode),0))),"")</f>
        <v>4.7</v>
      </c>
      <c r="L63" s="324" cm="1">
        <f t="array" ref="L63">IFERROR((INDEX(BAMValue,MATCH(1,($A63=BAMDate)*(L$5=BAMPOC)*(L$3=BAMSiteID)*(L$4=BAMParamCode),0))),"")</f>
        <v>6</v>
      </c>
    </row>
    <row r="64" spans="1:12" x14ac:dyDescent="0.25">
      <c r="A64" s="326">
        <f t="shared" si="1"/>
        <v>43675</v>
      </c>
      <c r="B64" s="319" cm="1">
        <f t="array" ref="B64">INDEX(ValueNull,MATCH(1,($A64=DateAQS)*(B$5=POC)*(B$3=SiteID)*(B$4=ParamCode),0))</f>
        <v>4.5</v>
      </c>
      <c r="C64" s="319" t="str" cm="1">
        <f t="array" ref="C64">IFERROR((INDEX(ValueNull,MATCH(1,($A64=DateAQS)*(C$5=POC)*(C$3=SiteID)*(C$4=ParamCode),0))),"")</f>
        <v>AF</v>
      </c>
      <c r="D64" s="325" cm="1">
        <f t="array" ref="D64">IFERROR((INDEX(BAMValue,MATCH(1,($A64=BAMDate)*(D$5=BAMPOC)*(D$3=BAMSiteID)*(D$4=BAMParamCode),0))),"")</f>
        <v>4.9000000000000004</v>
      </c>
      <c r="E64" s="319" cm="1">
        <f t="array" ref="E64">IFERROR((INDEX(ValueNull,MATCH(1,($A64=DateAQS)*(E$5=POC)*(E$3=SiteID)*(E$4=ParamCode),0))),"")</f>
        <v>4.2</v>
      </c>
      <c r="F64" s="319" t="str" cm="1">
        <f t="array" ref="F64">IFERROR((INDEX(ValueNull,MATCH(1,($A64=DateAQS)*(F$5=POC)*(F$3=SiteID)*(F$4=ParamCode),0))),"")</f>
        <v>AG</v>
      </c>
      <c r="G64" s="319" t="str" cm="1">
        <f t="array" ref="G64">IFERROR((INDEX(ValueNull,MATCH(1,($A64=DateAQS)*(G$5=POC)*(G$3=SiteID)*(G$4=ParamCode),0))),"")</f>
        <v/>
      </c>
      <c r="H64" s="325" t="str" cm="1">
        <f t="array" ref="H64">IFERROR((INDEX(BAMValue,MATCH(1,($A64=BAMDate)*(H$5=BAMPOC)*(H$3=BAMSiteID)*(H$4=BAMParamCode),0))),"")</f>
        <v/>
      </c>
      <c r="I64" s="319" t="str" cm="1">
        <f t="array" ref="I64">IFERROR((INDEX(ValueNull,MATCH(1,($A64=DateAQS)*(I$5=POC)*(I$3=SiteID)*(I$4=ParamCode),0))),"")</f>
        <v/>
      </c>
      <c r="J64" s="319" t="str" cm="1">
        <f t="array" ref="J64">IFERROR((INDEX(ValueNull,MATCH(1,($A64=DateAQS)*(J$5=POC)*(J$3=SiteID)*(J$4=ParamCode),0))),"")</f>
        <v/>
      </c>
      <c r="K64" s="319" cm="1">
        <f t="array" ref="K64">IFERROR((INDEX(ValueNull,MATCH(1,($A64=DateAQS)*(K$5=POC)*(K$3=SiteID)*(K$4=ParamCode),0))),"")</f>
        <v>5</v>
      </c>
      <c r="L64" s="324" cm="1">
        <f t="array" ref="L64">IFERROR((INDEX(BAMValue,MATCH(1,($A64=BAMDate)*(L$5=BAMPOC)*(L$3=BAMSiteID)*(L$4=BAMParamCode),0))),"")</f>
        <v>5.7</v>
      </c>
    </row>
    <row r="65" spans="1:12" x14ac:dyDescent="0.25">
      <c r="A65" s="326">
        <f t="shared" si="1"/>
        <v>43676</v>
      </c>
      <c r="B65" s="319" cm="1">
        <f t="array" ref="B65">INDEX(ValueNull,MATCH(1,($A65=DateAQS)*(B$5=POC)*(B$3=SiteID)*(B$4=ParamCode),0))</f>
        <v>7.1</v>
      </c>
      <c r="C65" s="319" cm="1">
        <f t="array" ref="C65">IFERROR((INDEX(ValueNull,MATCH(1,($A65=DateAQS)*(C$5=POC)*(C$3=SiteID)*(C$4=ParamCode),0))),"")</f>
        <v>7.6</v>
      </c>
      <c r="D65" s="325" cm="1">
        <f t="array" ref="D65">IFERROR((INDEX(BAMValue,MATCH(1,($A65=BAMDate)*(D$5=BAMPOC)*(D$3=BAMSiteID)*(D$4=BAMParamCode),0))),"")</f>
        <v>7.9</v>
      </c>
      <c r="E65" s="319" cm="1">
        <f t="array" ref="E65">IFERROR((INDEX(ValueNull,MATCH(1,($A65=DateAQS)*(E$5=POC)*(E$3=SiteID)*(E$4=ParamCode),0))),"")</f>
        <v>6.2</v>
      </c>
      <c r="F65" s="319" t="str" cm="1">
        <f t="array" ref="F65">IFERROR((INDEX(ValueNull,MATCH(1,($A65=DateAQS)*(F$5=POC)*(F$3=SiteID)*(F$4=ParamCode),0))),"")</f>
        <v/>
      </c>
      <c r="G65" s="319" t="str" cm="1">
        <f t="array" ref="G65">IFERROR((INDEX(ValueNull,MATCH(1,($A65=DateAQS)*(G$5=POC)*(G$3=SiteID)*(G$4=ParamCode),0))),"")</f>
        <v/>
      </c>
      <c r="H65" s="325" t="str" cm="1">
        <f t="array" ref="H65">IFERROR((INDEX(BAMValue,MATCH(1,($A65=BAMDate)*(H$5=BAMPOC)*(H$3=BAMSiteID)*(H$4=BAMParamCode),0))),"")</f>
        <v/>
      </c>
      <c r="I65" s="319" t="str" cm="1">
        <f t="array" ref="I65">IFERROR((INDEX(ValueNull,MATCH(1,($A65=DateAQS)*(I$5=POC)*(I$3=SiteID)*(I$4=ParamCode),0))),"")</f>
        <v/>
      </c>
      <c r="J65" s="319" t="str" cm="1">
        <f t="array" ref="J65">IFERROR((INDEX(ValueNull,MATCH(1,($A65=DateAQS)*(J$5=POC)*(J$3=SiteID)*(J$4=ParamCode),0))),"")</f>
        <v/>
      </c>
      <c r="K65" s="319" cm="1">
        <f t="array" ref="K65">IFERROR((INDEX(ValueNull,MATCH(1,($A65=DateAQS)*(K$5=POC)*(K$3=SiteID)*(K$4=ParamCode),0))),"")</f>
        <v>7.6</v>
      </c>
      <c r="L65" s="324" cm="1">
        <f t="array" ref="L65">IFERROR((INDEX(BAMValue,MATCH(1,($A65=BAMDate)*(L$5=BAMPOC)*(L$3=BAMSiteID)*(L$4=BAMParamCode),0))),"")</f>
        <v>8.3000000000000007</v>
      </c>
    </row>
    <row r="66" spans="1:12" x14ac:dyDescent="0.25">
      <c r="A66" s="326">
        <f t="shared" si="1"/>
        <v>43677</v>
      </c>
      <c r="B66" s="319" cm="1">
        <f t="array" ref="B66">INDEX(ValueNull,MATCH(1,($A66=DateAQS)*(B$5=POC)*(B$3=SiteID)*(B$4=ParamCode),0))</f>
        <v>9.9</v>
      </c>
      <c r="C66" s="319" t="str" cm="1">
        <f t="array" ref="C66">IFERROR((INDEX(ValueNull,MATCH(1,($A66=DateAQS)*(C$5=POC)*(C$3=SiteID)*(C$4=ParamCode),0))),"")</f>
        <v/>
      </c>
      <c r="D66" s="325" cm="1">
        <f t="array" ref="D66">IFERROR((INDEX(BAMValue,MATCH(1,($A66=BAMDate)*(D$5=BAMPOC)*(D$3=BAMSiteID)*(D$4=BAMParamCode),0))),"")</f>
        <v>8.6999999999999993</v>
      </c>
      <c r="E66" s="319" cm="1">
        <f t="array" ref="E66">IFERROR((INDEX(ValueNull,MATCH(1,($A66=DateAQS)*(E$5=POC)*(E$3=SiteID)*(E$4=ParamCode),0))),"")</f>
        <v>8.6</v>
      </c>
      <c r="F66" s="319" cm="1">
        <f t="array" ref="F66">IFERROR((INDEX(ValueNull,MATCH(1,($A66=DateAQS)*(F$5=POC)*(F$3=SiteID)*(F$4=ParamCode),0))),"")</f>
        <v>8.6</v>
      </c>
      <c r="G66" s="319" t="str" cm="1">
        <f t="array" ref="G66">IFERROR((INDEX(ValueNull,MATCH(1,($A66=DateAQS)*(G$5=POC)*(G$3=SiteID)*(G$4=ParamCode),0))),"")</f>
        <v/>
      </c>
      <c r="H66" s="325" cm="1">
        <f t="array" ref="H66">IFERROR((INDEX(BAMValue,MATCH(1,($A66=BAMDate)*(H$5=BAMPOC)*(H$3=BAMSiteID)*(H$4=BAMParamCode),0))),"")</f>
        <v>8.9</v>
      </c>
      <c r="I66" s="319" t="str" cm="1">
        <f t="array" ref="I66">IFERROR((INDEX(ValueNull,MATCH(1,($A66=DateAQS)*(I$5=POC)*(I$3=SiteID)*(I$4=ParamCode),0))),"")</f>
        <v/>
      </c>
      <c r="J66" s="319" t="str" cm="1">
        <f t="array" ref="J66">IFERROR((INDEX(ValueNull,MATCH(1,($A66=DateAQS)*(J$5=POC)*(J$3=SiteID)*(J$4=ParamCode),0))),"")</f>
        <v/>
      </c>
      <c r="K66" s="319" cm="1">
        <f t="array" ref="K66">IFERROR((INDEX(ValueNull,MATCH(1,($A66=DateAQS)*(K$5=POC)*(K$3=SiteID)*(K$4=ParamCode),0))),"")</f>
        <v>9.6999999999999993</v>
      </c>
      <c r="L66" s="324" cm="1">
        <f t="array" ref="L66">IFERROR((INDEX(BAMValue,MATCH(1,($A66=BAMDate)*(L$5=BAMPOC)*(L$3=BAMSiteID)*(L$4=BAMParamCode),0))),"")</f>
        <v>10.3</v>
      </c>
    </row>
    <row r="67" spans="1:12" x14ac:dyDescent="0.25">
      <c r="A67" s="326">
        <f t="shared" si="1"/>
        <v>43678</v>
      </c>
      <c r="B67" s="319" cm="1">
        <f t="array" ref="B67">INDEX(ValueNull,MATCH(1,($A67=DateAQS)*(B$5=POC)*(B$3=SiteID)*(B$4=ParamCode),0))</f>
        <v>13.8</v>
      </c>
      <c r="C67" s="319" cm="1">
        <f t="array" ref="C67">IFERROR((INDEX(ValueNull,MATCH(1,($A67=DateAQS)*(C$5=POC)*(C$3=SiteID)*(C$4=ParamCode),0))),"")</f>
        <v>14</v>
      </c>
      <c r="D67" s="325" cm="1">
        <f t="array" ref="D67">IFERROR((INDEX(BAMValue,MATCH(1,($A67=BAMDate)*(D$5=BAMPOC)*(D$3=BAMSiteID)*(D$4=BAMParamCode),0))),"")</f>
        <v>14</v>
      </c>
      <c r="E67" s="319" cm="1">
        <f t="array" ref="E67">IFERROR((INDEX(ValueNull,MATCH(1,($A67=DateAQS)*(E$5=POC)*(E$3=SiteID)*(E$4=ParamCode),0))),"")</f>
        <v>10.1</v>
      </c>
      <c r="F67" s="319" cm="1">
        <f t="array" ref="F67">IFERROR((INDEX(ValueNull,MATCH(1,($A67=DateAQS)*(F$5=POC)*(F$3=SiteID)*(F$4=ParamCode),0))),"")</f>
        <v>10.199999999999999</v>
      </c>
      <c r="G67" s="319" t="str" cm="1">
        <f t="array" ref="G67">IFERROR((INDEX(ValueNull,MATCH(1,($A67=DateAQS)*(G$5=POC)*(G$3=SiteID)*(G$4=ParamCode),0))),"")</f>
        <v/>
      </c>
      <c r="H67" s="325" cm="1">
        <f t="array" ref="H67">IFERROR((INDEX(BAMValue,MATCH(1,($A67=BAMDate)*(H$5=BAMPOC)*(H$3=BAMSiteID)*(H$4=BAMParamCode),0))),"")</f>
        <v>10.5</v>
      </c>
      <c r="I67" s="319" t="str" cm="1">
        <f t="array" ref="I67">IFERROR((INDEX(ValueNull,MATCH(1,($A67=DateAQS)*(I$5=POC)*(I$3=SiteID)*(I$4=ParamCode),0))),"")</f>
        <v/>
      </c>
      <c r="J67" s="319" t="str" cm="1">
        <f t="array" ref="J67">IFERROR((INDEX(ValueNull,MATCH(1,($A67=DateAQS)*(J$5=POC)*(J$3=SiteID)*(J$4=ParamCode),0))),"")</f>
        <v/>
      </c>
      <c r="K67" s="319" cm="1">
        <f t="array" ref="K67">IFERROR((INDEX(ValueNull,MATCH(1,($A67=DateAQS)*(K$5=POC)*(K$3=SiteID)*(K$4=ParamCode),0))),"")</f>
        <v>13.8</v>
      </c>
      <c r="L67" s="324" cm="1">
        <f t="array" ref="L67">IFERROR((INDEX(BAMValue,MATCH(1,($A67=BAMDate)*(L$5=BAMPOC)*(L$3=BAMSiteID)*(L$4=BAMParamCode),0))),"")</f>
        <v>14.5</v>
      </c>
    </row>
    <row r="68" spans="1:12" x14ac:dyDescent="0.25">
      <c r="A68" s="326">
        <f t="shared" si="1"/>
        <v>43679</v>
      </c>
      <c r="B68" s="319" cm="1">
        <f t="array" ref="B68">INDEX(ValueNull,MATCH(1,($A68=DateAQS)*(B$5=POC)*(B$3=SiteID)*(B$4=ParamCode),0))</f>
        <v>10.9</v>
      </c>
      <c r="C68" s="319" t="str" cm="1">
        <f t="array" ref="C68">IFERROR((INDEX(ValueNull,MATCH(1,($A68=DateAQS)*(C$5=POC)*(C$3=SiteID)*(C$4=ParamCode),0))),"")</f>
        <v/>
      </c>
      <c r="D68" s="325" cm="1">
        <f t="array" ref="D68">IFERROR((INDEX(BAMValue,MATCH(1,($A68=BAMDate)*(D$5=BAMPOC)*(D$3=BAMSiteID)*(D$4=BAMParamCode),0))),"")</f>
        <v>10.3</v>
      </c>
      <c r="E68" s="319" cm="1">
        <f t="array" ref="E68">IFERROR((INDEX(ValueNull,MATCH(1,($A68=DateAQS)*(E$5=POC)*(E$3=SiteID)*(E$4=ParamCode),0))),"")</f>
        <v>10.6</v>
      </c>
      <c r="F68" s="319" t="str" cm="1">
        <f t="array" ref="F68">IFERROR((INDEX(ValueNull,MATCH(1,($A68=DateAQS)*(F$5=POC)*(F$3=SiteID)*(F$4=ParamCode),0))),"")</f>
        <v/>
      </c>
      <c r="G68" s="319" t="str" cm="1">
        <f t="array" ref="G68">IFERROR((INDEX(ValueNull,MATCH(1,($A68=DateAQS)*(G$5=POC)*(G$3=SiteID)*(G$4=ParamCode),0))),"")</f>
        <v/>
      </c>
      <c r="H68" s="325" cm="1">
        <f t="array" ref="H68">IFERROR((INDEX(BAMValue,MATCH(1,($A68=BAMDate)*(H$5=BAMPOC)*(H$3=BAMSiteID)*(H$4=BAMParamCode),0))),"")</f>
        <v>9.6999999999999993</v>
      </c>
      <c r="I68" s="319" t="str" cm="1">
        <f t="array" ref="I68">IFERROR((INDEX(ValueNull,MATCH(1,($A68=DateAQS)*(I$5=POC)*(I$3=SiteID)*(I$4=ParamCode),0))),"")</f>
        <v/>
      </c>
      <c r="J68" s="319" t="str" cm="1">
        <f t="array" ref="J68">IFERROR((INDEX(ValueNull,MATCH(1,($A68=DateAQS)*(J$5=POC)*(J$3=SiteID)*(J$4=ParamCode),0))),"")</f>
        <v/>
      </c>
      <c r="K68" s="319" cm="1">
        <f t="array" ref="K68">IFERROR((INDEX(ValueNull,MATCH(1,($A68=DateAQS)*(K$5=POC)*(K$3=SiteID)*(K$4=ParamCode),0))),"")</f>
        <v>10.9</v>
      </c>
      <c r="L68" s="324" cm="1">
        <f t="array" ref="L68">IFERROR((INDEX(BAMValue,MATCH(1,($A68=BAMDate)*(L$5=BAMPOC)*(L$3=BAMSiteID)*(L$4=BAMParamCode),0))),"")</f>
        <v>12.7</v>
      </c>
    </row>
    <row r="69" spans="1:12" x14ac:dyDescent="0.25">
      <c r="A69" s="326">
        <f t="shared" si="1"/>
        <v>43680</v>
      </c>
      <c r="B69" s="319" cm="1">
        <f t="array" ref="B69">INDEX(ValueNull,MATCH(1,($A69=DateAQS)*(B$5=POC)*(B$3=SiteID)*(B$4=ParamCode),0))</f>
        <v>1.4</v>
      </c>
      <c r="C69" s="319" t="str" cm="1">
        <f t="array" ref="C69">IFERROR((INDEX(ValueNull,MATCH(1,($A69=DateAQS)*(C$5=POC)*(C$3=SiteID)*(C$4=ParamCode),0))),"")</f>
        <v/>
      </c>
      <c r="D69" s="325" cm="1">
        <f t="array" ref="D69">IFERROR((INDEX(BAMValue,MATCH(1,($A69=BAMDate)*(D$5=BAMPOC)*(D$3=BAMSiteID)*(D$4=BAMParamCode),0))),"")</f>
        <v>1.2</v>
      </c>
      <c r="E69" s="319" cm="1">
        <f t="array" ref="E69">IFERROR((INDEX(ValueNull,MATCH(1,($A69=DateAQS)*(E$5=POC)*(E$3=SiteID)*(E$4=ParamCode),0))),"")</f>
        <v>1.3</v>
      </c>
      <c r="F69" s="319" t="str" cm="1">
        <f t="array" ref="F69">IFERROR((INDEX(ValueNull,MATCH(1,($A69=DateAQS)*(F$5=POC)*(F$3=SiteID)*(F$4=ParamCode),0))),"")</f>
        <v/>
      </c>
      <c r="G69" s="319" t="str" cm="1">
        <f t="array" ref="G69">IFERROR((INDEX(ValueNull,MATCH(1,($A69=DateAQS)*(G$5=POC)*(G$3=SiteID)*(G$4=ParamCode),0))),"")</f>
        <v/>
      </c>
      <c r="H69" s="325" cm="1">
        <f t="array" ref="H69">IFERROR((INDEX(BAMValue,MATCH(1,($A69=BAMDate)*(H$5=BAMPOC)*(H$3=BAMSiteID)*(H$4=BAMParamCode),0))),"")</f>
        <v>-0.3</v>
      </c>
      <c r="I69" s="319" t="str" cm="1">
        <f t="array" ref="I69">IFERROR((INDEX(ValueNull,MATCH(1,($A69=DateAQS)*(I$5=POC)*(I$3=SiteID)*(I$4=ParamCode),0))),"")</f>
        <v/>
      </c>
      <c r="J69" s="319" t="str" cm="1">
        <f t="array" ref="J69">IFERROR((INDEX(ValueNull,MATCH(1,($A69=DateAQS)*(J$5=POC)*(J$3=SiteID)*(J$4=ParamCode),0))),"")</f>
        <v/>
      </c>
      <c r="K69" s="319" cm="1">
        <f t="array" ref="K69">IFERROR((INDEX(ValueNull,MATCH(1,($A69=DateAQS)*(K$5=POC)*(K$3=SiteID)*(K$4=ParamCode),0))),"")</f>
        <v>1.9</v>
      </c>
      <c r="L69" s="324" cm="1">
        <f t="array" ref="L69">IFERROR((INDEX(BAMValue,MATCH(1,($A69=BAMDate)*(L$5=BAMPOC)*(L$3=BAMSiteID)*(L$4=BAMParamCode),0))),"")</f>
        <v>1.6</v>
      </c>
    </row>
    <row r="70" spans="1:12" x14ac:dyDescent="0.25">
      <c r="A70" s="326">
        <f t="shared" si="1"/>
        <v>43681</v>
      </c>
      <c r="B70" s="319" cm="1">
        <f t="array" ref="B70">INDEX(ValueNull,MATCH(1,($A70=DateAQS)*(B$5=POC)*(B$3=SiteID)*(B$4=ParamCode),0))</f>
        <v>1.7</v>
      </c>
      <c r="C70" s="319" cm="1">
        <f t="array" ref="C70">IFERROR((INDEX(ValueNull,MATCH(1,($A70=DateAQS)*(C$5=POC)*(C$3=SiteID)*(C$4=ParamCode),0))),"")</f>
        <v>1.8</v>
      </c>
      <c r="D70" s="325" cm="1">
        <f t="array" ref="D70">IFERROR((INDEX(BAMValue,MATCH(1,($A70=BAMDate)*(D$5=BAMPOC)*(D$3=BAMSiteID)*(D$4=BAMParamCode),0))),"")</f>
        <v>2.2000000000000002</v>
      </c>
      <c r="E70" s="319" cm="1">
        <f t="array" ref="E70">IFERROR((INDEX(ValueNull,MATCH(1,($A70=DateAQS)*(E$5=POC)*(E$3=SiteID)*(E$4=ParamCode),0))),"")</f>
        <v>1.3</v>
      </c>
      <c r="F70" s="319" cm="1">
        <f t="array" ref="F70">IFERROR((INDEX(ValueNull,MATCH(1,($A70=DateAQS)*(F$5=POC)*(F$3=SiteID)*(F$4=ParamCode),0))),"")</f>
        <v>0.8</v>
      </c>
      <c r="G70" s="319" t="str" cm="1">
        <f t="array" ref="G70">IFERROR((INDEX(ValueNull,MATCH(1,($A70=DateAQS)*(G$5=POC)*(G$3=SiteID)*(G$4=ParamCode),0))),"")</f>
        <v/>
      </c>
      <c r="H70" s="325" cm="1">
        <f t="array" ref="H70">IFERROR((INDEX(BAMValue,MATCH(1,($A70=BAMDate)*(H$5=BAMPOC)*(H$3=BAMSiteID)*(H$4=BAMParamCode),0))),"")</f>
        <v>1.2</v>
      </c>
      <c r="I70" s="319" t="str" cm="1">
        <f t="array" ref="I70">IFERROR((INDEX(ValueNull,MATCH(1,($A70=DateAQS)*(I$5=POC)*(I$3=SiteID)*(I$4=ParamCode),0))),"")</f>
        <v/>
      </c>
      <c r="J70" s="319" t="str" cm="1">
        <f t="array" ref="J70">IFERROR((INDEX(ValueNull,MATCH(1,($A70=DateAQS)*(J$5=POC)*(J$3=SiteID)*(J$4=ParamCode),0))),"")</f>
        <v/>
      </c>
      <c r="K70" s="319" cm="1">
        <f t="array" ref="K70">IFERROR((INDEX(ValueNull,MATCH(1,($A70=DateAQS)*(K$5=POC)*(K$3=SiteID)*(K$4=ParamCode),0))),"")</f>
        <v>2.2999999999999998</v>
      </c>
      <c r="L70" s="324" cm="1">
        <f t="array" ref="L70">IFERROR((INDEX(BAMValue,MATCH(1,($A70=BAMDate)*(L$5=BAMPOC)*(L$3=BAMSiteID)*(L$4=BAMParamCode),0))),"")</f>
        <v>2.2000000000000002</v>
      </c>
    </row>
    <row r="71" spans="1:12" x14ac:dyDescent="0.25">
      <c r="A71" s="326">
        <f t="shared" ref="A71:A97" si="2">A70+1</f>
        <v>43682</v>
      </c>
      <c r="B71" s="319" cm="1">
        <f t="array" ref="B71">INDEX(ValueNull,MATCH(1,($A71=DateAQS)*(B$5=POC)*(B$3=SiteID)*(B$4=ParamCode),0))</f>
        <v>1.7</v>
      </c>
      <c r="C71" s="319" t="str" cm="1">
        <f t="array" ref="C71">IFERROR((INDEX(ValueNull,MATCH(1,($A71=DateAQS)*(C$5=POC)*(C$3=SiteID)*(C$4=ParamCode),0))),"")</f>
        <v/>
      </c>
      <c r="D71" s="325" cm="1">
        <f t="array" ref="D71">IFERROR((INDEX(BAMValue,MATCH(1,($A71=BAMDate)*(D$5=BAMPOC)*(D$3=BAMSiteID)*(D$4=BAMParamCode),0))),"")</f>
        <v>1.2</v>
      </c>
      <c r="E71" s="319" cm="1">
        <f t="array" ref="E71">IFERROR((INDEX(ValueNull,MATCH(1,($A71=DateAQS)*(E$5=POC)*(E$3=SiteID)*(E$4=ParamCode),0))),"")</f>
        <v>1.4</v>
      </c>
      <c r="F71" s="319" t="str" cm="1">
        <f t="array" ref="F71">IFERROR((INDEX(ValueNull,MATCH(1,($A71=DateAQS)*(F$5=POC)*(F$3=SiteID)*(F$4=ParamCode),0))),"")</f>
        <v/>
      </c>
      <c r="G71" s="319" t="str" cm="1">
        <f t="array" ref="G71">IFERROR((INDEX(ValueNull,MATCH(1,($A71=DateAQS)*(G$5=POC)*(G$3=SiteID)*(G$4=ParamCode),0))),"")</f>
        <v/>
      </c>
      <c r="H71" s="325" cm="1">
        <f t="array" ref="H71">IFERROR((INDEX(BAMValue,MATCH(1,($A71=BAMDate)*(H$5=BAMPOC)*(H$3=BAMSiteID)*(H$4=BAMParamCode),0))),"")</f>
        <v>-0.8</v>
      </c>
      <c r="I71" s="319" t="str" cm="1">
        <f t="array" ref="I71">IFERROR((INDEX(ValueNull,MATCH(1,($A71=DateAQS)*(I$5=POC)*(I$3=SiteID)*(I$4=ParamCode),0))),"")</f>
        <v/>
      </c>
      <c r="J71" s="319" t="str" cm="1">
        <f t="array" ref="J71">IFERROR((INDEX(ValueNull,MATCH(1,($A71=DateAQS)*(J$5=POC)*(J$3=SiteID)*(J$4=ParamCode),0))),"")</f>
        <v/>
      </c>
      <c r="K71" s="319" cm="1">
        <f t="array" ref="K71">IFERROR((INDEX(ValueNull,MATCH(1,($A71=DateAQS)*(K$5=POC)*(K$3=SiteID)*(K$4=ParamCode),0))),"")</f>
        <v>2</v>
      </c>
      <c r="L71" s="324" cm="1">
        <f t="array" ref="L71">IFERROR((INDEX(BAMValue,MATCH(1,($A71=BAMDate)*(L$5=BAMPOC)*(L$3=BAMSiteID)*(L$4=BAMParamCode),0))),"")</f>
        <v>1.6</v>
      </c>
    </row>
    <row r="72" spans="1:12" x14ac:dyDescent="0.25">
      <c r="A72" s="326">
        <f t="shared" si="2"/>
        <v>43683</v>
      </c>
      <c r="B72" s="319" cm="1">
        <f t="array" ref="B72">INDEX(ValueNull,MATCH(1,($A72=DateAQS)*(B$5=POC)*(B$3=SiteID)*(B$4=ParamCode),0))</f>
        <v>1.6</v>
      </c>
      <c r="C72" s="319" t="str" cm="1">
        <f t="array" ref="C72">IFERROR((INDEX(ValueNull,MATCH(1,($A72=DateAQS)*(C$5=POC)*(C$3=SiteID)*(C$4=ParamCode),0))),"")</f>
        <v/>
      </c>
      <c r="D72" s="325" cm="1">
        <f t="array" ref="D72">IFERROR((INDEX(BAMValue,MATCH(1,($A72=BAMDate)*(D$5=BAMPOC)*(D$3=BAMSiteID)*(D$4=BAMParamCode),0))),"")</f>
        <v>0.9</v>
      </c>
      <c r="E72" s="319" cm="1">
        <f t="array" ref="E72">IFERROR((INDEX(ValueNull,MATCH(1,($A72=DateAQS)*(E$5=POC)*(E$3=SiteID)*(E$4=ParamCode),0))),"")</f>
        <v>1.8</v>
      </c>
      <c r="F72" s="319" t="str" cm="1">
        <f t="array" ref="F72">IFERROR((INDEX(ValueNull,MATCH(1,($A72=DateAQS)*(F$5=POC)*(F$3=SiteID)*(F$4=ParamCode),0))),"")</f>
        <v/>
      </c>
      <c r="G72" s="319" t="str" cm="1">
        <f t="array" ref="G72">IFERROR((INDEX(ValueNull,MATCH(1,($A72=DateAQS)*(G$5=POC)*(G$3=SiteID)*(G$4=ParamCode),0))),"")</f>
        <v/>
      </c>
      <c r="H72" s="325" cm="1">
        <f t="array" ref="H72">IFERROR((INDEX(BAMValue,MATCH(1,($A72=BAMDate)*(H$5=BAMPOC)*(H$3=BAMSiteID)*(H$4=BAMParamCode),0))),"")</f>
        <v>-0.2</v>
      </c>
      <c r="I72" s="319" t="str" cm="1">
        <f t="array" ref="I72">IFERROR((INDEX(ValueNull,MATCH(1,($A72=DateAQS)*(I$5=POC)*(I$3=SiteID)*(I$4=ParamCode),0))),"")</f>
        <v/>
      </c>
      <c r="J72" s="319" t="str" cm="1">
        <f t="array" ref="J72">IFERROR((INDEX(ValueNull,MATCH(1,($A72=DateAQS)*(J$5=POC)*(J$3=SiteID)*(J$4=ParamCode),0))),"")</f>
        <v/>
      </c>
      <c r="K72" s="319" t="str" cm="1">
        <f t="array" ref="K72">IFERROR((INDEX(ValueNull,MATCH(1,($A72=DateAQS)*(K$5=POC)*(K$3=SiteID)*(K$4=ParamCode),0))),"")</f>
        <v>AG</v>
      </c>
      <c r="L72" s="324" cm="1">
        <f t="array" ref="L72">IFERROR((INDEX(BAMValue,MATCH(1,($A72=BAMDate)*(L$5=BAMPOC)*(L$3=BAMSiteID)*(L$4=BAMParamCode),0))),"")</f>
        <v>1.1000000000000001</v>
      </c>
    </row>
    <row r="73" spans="1:12" x14ac:dyDescent="0.25">
      <c r="A73" s="326">
        <f t="shared" si="2"/>
        <v>43684</v>
      </c>
      <c r="B73" s="319" cm="1">
        <f t="array" ref="B73">INDEX(ValueNull,MATCH(1,($A73=DateAQS)*(B$5=POC)*(B$3=SiteID)*(B$4=ParamCode),0))</f>
        <v>3.1</v>
      </c>
      <c r="C73" s="319" cm="1">
        <f t="array" ref="C73">IFERROR((INDEX(ValueNull,MATCH(1,($A73=DateAQS)*(C$5=POC)*(C$3=SiteID)*(C$4=ParamCode),0))),"")</f>
        <v>3.4</v>
      </c>
      <c r="D73" s="325" cm="1">
        <f t="array" ref="D73">IFERROR((INDEX(BAMValue,MATCH(1,($A73=BAMDate)*(D$5=BAMPOC)*(D$3=BAMSiteID)*(D$4=BAMParamCode),0))),"")</f>
        <v>2.6</v>
      </c>
      <c r="E73" s="319" cm="1">
        <f t="array" ref="E73">IFERROR((INDEX(ValueNull,MATCH(1,($A73=DateAQS)*(E$5=POC)*(E$3=SiteID)*(E$4=ParamCode),0))),"")</f>
        <v>3.1</v>
      </c>
      <c r="F73" s="319" cm="1">
        <f t="array" ref="F73">IFERROR((INDEX(ValueNull,MATCH(1,($A73=DateAQS)*(F$5=POC)*(F$3=SiteID)*(F$4=ParamCode),0))),"")</f>
        <v>3.1</v>
      </c>
      <c r="G73" s="319" t="str" cm="1">
        <f t="array" ref="G73">IFERROR((INDEX(ValueNull,MATCH(1,($A73=DateAQS)*(G$5=POC)*(G$3=SiteID)*(G$4=ParamCode),0))),"")</f>
        <v/>
      </c>
      <c r="H73" s="325" cm="1">
        <f t="array" ref="H73">IFERROR((INDEX(BAMValue,MATCH(1,($A73=BAMDate)*(H$5=BAMPOC)*(H$3=BAMSiteID)*(H$4=BAMParamCode),0))),"")</f>
        <v>2.1</v>
      </c>
      <c r="I73" s="319" t="str" cm="1">
        <f t="array" ref="I73">IFERROR((INDEX(ValueNull,MATCH(1,($A73=DateAQS)*(I$5=POC)*(I$3=SiteID)*(I$4=ParamCode),0))),"")</f>
        <v/>
      </c>
      <c r="J73" s="319" t="str" cm="1">
        <f t="array" ref="J73">IFERROR((INDEX(ValueNull,MATCH(1,($A73=DateAQS)*(J$5=POC)*(J$3=SiteID)*(J$4=ParamCode),0))),"")</f>
        <v/>
      </c>
      <c r="K73" s="319" t="str" cm="1">
        <f t="array" ref="K73">IFERROR((INDEX(ValueNull,MATCH(1,($A73=DateAQS)*(K$5=POC)*(K$3=SiteID)*(K$4=ParamCode),0))),"")</f>
        <v>AF</v>
      </c>
      <c r="L73" s="324" cm="1">
        <f t="array" ref="L73">IFERROR((INDEX(BAMValue,MATCH(1,($A73=BAMDate)*(L$5=BAMPOC)*(L$3=BAMSiteID)*(L$4=BAMParamCode),0))),"")</f>
        <v>2.8</v>
      </c>
    </row>
    <row r="74" spans="1:12" x14ac:dyDescent="0.25">
      <c r="A74" s="326">
        <f t="shared" si="2"/>
        <v>43685</v>
      </c>
      <c r="B74" s="319" cm="1">
        <f t="array" ref="B74">INDEX(ValueNull,MATCH(1,($A74=DateAQS)*(B$5=POC)*(B$3=SiteID)*(B$4=ParamCode),0))</f>
        <v>4</v>
      </c>
      <c r="C74" s="319" t="str" cm="1">
        <f t="array" ref="C74">IFERROR((INDEX(ValueNull,MATCH(1,($A74=DateAQS)*(C$5=POC)*(C$3=SiteID)*(C$4=ParamCode),0))),"")</f>
        <v/>
      </c>
      <c r="D74" s="325" cm="1">
        <f t="array" ref="D74">IFERROR((INDEX(BAMValue,MATCH(1,($A74=BAMDate)*(D$5=BAMPOC)*(D$3=BAMSiteID)*(D$4=BAMParamCode),0))),"")</f>
        <v>3.9</v>
      </c>
      <c r="E74" s="319" cm="1">
        <f t="array" ref="E74">IFERROR((INDEX(ValueNull,MATCH(1,($A74=DateAQS)*(E$5=POC)*(E$3=SiteID)*(E$4=ParamCode),0))),"")</f>
        <v>3.4</v>
      </c>
      <c r="F74" s="319" t="str" cm="1">
        <f t="array" ref="F74">IFERROR((INDEX(ValueNull,MATCH(1,($A74=DateAQS)*(F$5=POC)*(F$3=SiteID)*(F$4=ParamCode),0))),"")</f>
        <v/>
      </c>
      <c r="G74" s="319" t="str" cm="1">
        <f t="array" ref="G74">IFERROR((INDEX(ValueNull,MATCH(1,($A74=DateAQS)*(G$5=POC)*(G$3=SiteID)*(G$4=ParamCode),0))),"")</f>
        <v/>
      </c>
      <c r="H74" s="325" cm="1">
        <f t="array" ref="H74">IFERROR((INDEX(BAMValue,MATCH(1,($A74=BAMDate)*(H$5=BAMPOC)*(H$3=BAMSiteID)*(H$4=BAMParamCode),0))),"")</f>
        <v>3</v>
      </c>
      <c r="I74" s="319" t="str" cm="1">
        <f t="array" ref="I74">IFERROR((INDEX(ValueNull,MATCH(1,($A74=DateAQS)*(I$5=POC)*(I$3=SiteID)*(I$4=ParamCode),0))),"")</f>
        <v/>
      </c>
      <c r="J74" s="319" t="str" cm="1">
        <f t="array" ref="J74">IFERROR((INDEX(ValueNull,MATCH(1,($A74=DateAQS)*(J$5=POC)*(J$3=SiteID)*(J$4=ParamCode),0))),"")</f>
        <v/>
      </c>
      <c r="K74" s="319" t="str" cm="1">
        <f t="array" ref="K74">IFERROR((INDEX(ValueNull,MATCH(1,($A74=DateAQS)*(K$5=POC)*(K$3=SiteID)*(K$4=ParamCode),0))),"")</f>
        <v>AF</v>
      </c>
      <c r="L74" s="324" cm="1">
        <f t="array" ref="L74">IFERROR((INDEX(BAMValue,MATCH(1,($A74=BAMDate)*(L$5=BAMPOC)*(L$3=BAMSiteID)*(L$4=BAMParamCode),0))),"")</f>
        <v>5.0999999999999996</v>
      </c>
    </row>
    <row r="75" spans="1:12" x14ac:dyDescent="0.25">
      <c r="A75" s="326">
        <f t="shared" si="2"/>
        <v>43686</v>
      </c>
      <c r="B75" s="319" cm="1">
        <f t="array" ref="B75">INDEX(ValueNull,MATCH(1,($A75=DateAQS)*(B$5=POC)*(B$3=SiteID)*(B$4=ParamCode),0))</f>
        <v>4</v>
      </c>
      <c r="C75" s="319" t="str" cm="1">
        <f t="array" ref="C75">IFERROR((INDEX(ValueNull,MATCH(1,($A75=DateAQS)*(C$5=POC)*(C$3=SiteID)*(C$4=ParamCode),0))),"")</f>
        <v/>
      </c>
      <c r="D75" s="325" cm="1">
        <f t="array" ref="D75">IFERROR((INDEX(BAMValue,MATCH(1,($A75=BAMDate)*(D$5=BAMPOC)*(D$3=BAMSiteID)*(D$4=BAMParamCode),0))),"")</f>
        <v>4.5999999999999996</v>
      </c>
      <c r="E75" s="319" cm="1">
        <f t="array" ref="E75">IFERROR((INDEX(ValueNull,MATCH(1,($A75=DateAQS)*(E$5=POC)*(E$3=SiteID)*(E$4=ParamCode),0))),"")</f>
        <v>3.8</v>
      </c>
      <c r="F75" s="319" t="str" cm="1">
        <f t="array" ref="F75">IFERROR((INDEX(ValueNull,MATCH(1,($A75=DateAQS)*(F$5=POC)*(F$3=SiteID)*(F$4=ParamCode),0))),"")</f>
        <v/>
      </c>
      <c r="G75" s="319" t="str" cm="1">
        <f t="array" ref="G75">IFERROR((INDEX(ValueNull,MATCH(1,($A75=DateAQS)*(G$5=POC)*(G$3=SiteID)*(G$4=ParamCode),0))),"")</f>
        <v/>
      </c>
      <c r="H75" s="325" cm="1">
        <f t="array" ref="H75">IFERROR((INDEX(BAMValue,MATCH(1,($A75=BAMDate)*(H$5=BAMPOC)*(H$3=BAMSiteID)*(H$4=BAMParamCode),0))),"")</f>
        <v>2.5</v>
      </c>
      <c r="I75" s="319" t="str" cm="1">
        <f t="array" ref="I75">IFERROR((INDEX(ValueNull,MATCH(1,($A75=DateAQS)*(I$5=POC)*(I$3=SiteID)*(I$4=ParamCode),0))),"")</f>
        <v/>
      </c>
      <c r="J75" s="319" t="str" cm="1">
        <f t="array" ref="J75">IFERROR((INDEX(ValueNull,MATCH(1,($A75=DateAQS)*(J$5=POC)*(J$3=SiteID)*(J$4=ParamCode),0))),"")</f>
        <v/>
      </c>
      <c r="K75" s="319" t="str" cm="1">
        <f t="array" ref="K75">IFERROR((INDEX(ValueNull,MATCH(1,($A75=DateAQS)*(K$5=POC)*(K$3=SiteID)*(K$4=ParamCode),0))),"")</f>
        <v>AF</v>
      </c>
      <c r="L75" s="324" cm="1">
        <f t="array" ref="L75">IFERROR((INDEX(BAMValue,MATCH(1,($A75=BAMDate)*(L$5=BAMPOC)*(L$3=BAMSiteID)*(L$4=BAMParamCode),0))),"")</f>
        <v>4.5999999999999996</v>
      </c>
    </row>
    <row r="76" spans="1:12" x14ac:dyDescent="0.25">
      <c r="A76" s="326">
        <f t="shared" si="2"/>
        <v>43687</v>
      </c>
      <c r="B76" s="319" cm="1">
        <f t="array" ref="B76">INDEX(ValueNull,MATCH(1,($A76=DateAQS)*(B$5=POC)*(B$3=SiteID)*(B$4=ParamCode),0))</f>
        <v>4.8</v>
      </c>
      <c r="C76" s="319" cm="1">
        <f t="array" ref="C76">IFERROR((INDEX(ValueNull,MATCH(1,($A76=DateAQS)*(C$5=POC)*(C$3=SiteID)*(C$4=ParamCode),0))),"")</f>
        <v>5.0999999999999996</v>
      </c>
      <c r="D76" s="325" cm="1">
        <f t="array" ref="D76">IFERROR((INDEX(BAMValue,MATCH(1,($A76=BAMDate)*(D$5=BAMPOC)*(D$3=BAMSiteID)*(D$4=BAMParamCode),0))),"")</f>
        <v>5.9</v>
      </c>
      <c r="E76" s="319" cm="1">
        <f t="array" ref="E76">IFERROR((INDEX(ValueNull,MATCH(1,($A76=DateAQS)*(E$5=POC)*(E$3=SiteID)*(E$4=ParamCode),0))),"")</f>
        <v>5.2</v>
      </c>
      <c r="F76" s="319" cm="1">
        <f t="array" ref="F76">IFERROR((INDEX(ValueNull,MATCH(1,($A76=DateAQS)*(F$5=POC)*(F$3=SiteID)*(F$4=ParamCode),0))),"")</f>
        <v>5.0999999999999996</v>
      </c>
      <c r="G76" s="319" t="str" cm="1">
        <f t="array" ref="G76">IFERROR((INDEX(ValueNull,MATCH(1,($A76=DateAQS)*(G$5=POC)*(G$3=SiteID)*(G$4=ParamCode),0))),"")</f>
        <v/>
      </c>
      <c r="H76" s="325" cm="1">
        <f t="array" ref="H76">IFERROR((INDEX(BAMValue,MATCH(1,($A76=BAMDate)*(H$5=BAMPOC)*(H$3=BAMSiteID)*(H$4=BAMParamCode),0))),"")</f>
        <v>4.5</v>
      </c>
      <c r="I76" s="319" t="str" cm="1">
        <f t="array" ref="I76">IFERROR((INDEX(ValueNull,MATCH(1,($A76=DateAQS)*(I$5=POC)*(I$3=SiteID)*(I$4=ParamCode),0))),"")</f>
        <v/>
      </c>
      <c r="J76" s="319" t="str" cm="1">
        <f t="array" ref="J76">IFERROR((INDEX(ValueNull,MATCH(1,($A76=DateAQS)*(J$5=POC)*(J$3=SiteID)*(J$4=ParamCode),0))),"")</f>
        <v/>
      </c>
      <c r="K76" s="319" cm="1">
        <f t="array" ref="K76">IFERROR((INDEX(ValueNull,MATCH(1,($A76=DateAQS)*(K$5=POC)*(K$3=SiteID)*(K$4=ParamCode),0))),"")</f>
        <v>5.3</v>
      </c>
      <c r="L76" s="324" cm="1">
        <f t="array" ref="L76">IFERROR((INDEX(BAMValue,MATCH(1,($A76=BAMDate)*(L$5=BAMPOC)*(L$3=BAMSiteID)*(L$4=BAMParamCode),0))),"")</f>
        <v>6</v>
      </c>
    </row>
    <row r="77" spans="1:12" x14ac:dyDescent="0.25">
      <c r="A77" s="326">
        <f t="shared" si="2"/>
        <v>43688</v>
      </c>
      <c r="B77" s="319" cm="1">
        <f t="array" ref="B77">INDEX(ValueNull,MATCH(1,($A77=DateAQS)*(B$5=POC)*(B$3=SiteID)*(B$4=ParamCode),0))</f>
        <v>4.5</v>
      </c>
      <c r="C77" s="319" t="str" cm="1">
        <f t="array" ref="C77">IFERROR((INDEX(ValueNull,MATCH(1,($A77=DateAQS)*(C$5=POC)*(C$3=SiteID)*(C$4=ParamCode),0))),"")</f>
        <v/>
      </c>
      <c r="D77" s="325" cm="1">
        <f t="array" ref="D77">IFERROR((INDEX(BAMValue,MATCH(1,($A77=BAMDate)*(D$5=BAMPOC)*(D$3=BAMSiteID)*(D$4=BAMParamCode),0))),"")</f>
        <v>5</v>
      </c>
      <c r="E77" s="319" cm="1">
        <f t="array" ref="E77">IFERROR((INDEX(ValueNull,MATCH(1,($A77=DateAQS)*(E$5=POC)*(E$3=SiteID)*(E$4=ParamCode),0))),"")</f>
        <v>4.3</v>
      </c>
      <c r="F77" s="319" t="str" cm="1">
        <f t="array" ref="F77">IFERROR((INDEX(ValueNull,MATCH(1,($A77=DateAQS)*(F$5=POC)*(F$3=SiteID)*(F$4=ParamCode),0))),"")</f>
        <v/>
      </c>
      <c r="G77" s="319" t="str" cm="1">
        <f t="array" ref="G77">IFERROR((INDEX(ValueNull,MATCH(1,($A77=DateAQS)*(G$5=POC)*(G$3=SiteID)*(G$4=ParamCode),0))),"")</f>
        <v/>
      </c>
      <c r="H77" s="325" cm="1">
        <f t="array" ref="H77">IFERROR((INDEX(BAMValue,MATCH(1,($A77=BAMDate)*(H$5=BAMPOC)*(H$3=BAMSiteID)*(H$4=BAMParamCode),0))),"")</f>
        <v>3.5</v>
      </c>
      <c r="I77" s="319" t="str" cm="1">
        <f t="array" ref="I77">IFERROR((INDEX(ValueNull,MATCH(1,($A77=DateAQS)*(I$5=POC)*(I$3=SiteID)*(I$4=ParamCode),0))),"")</f>
        <v/>
      </c>
      <c r="J77" s="319" t="str" cm="1">
        <f t="array" ref="J77">IFERROR((INDEX(ValueNull,MATCH(1,($A77=DateAQS)*(J$5=POC)*(J$3=SiteID)*(J$4=ParamCode),0))),"")</f>
        <v/>
      </c>
      <c r="K77" s="319" cm="1">
        <f t="array" ref="K77">IFERROR((INDEX(ValueNull,MATCH(1,($A77=DateAQS)*(K$5=POC)*(K$3=SiteID)*(K$4=ParamCode),0))),"")</f>
        <v>4.2</v>
      </c>
      <c r="L77" s="324" cm="1">
        <f t="array" ref="L77">IFERROR((INDEX(BAMValue,MATCH(1,($A77=BAMDate)*(L$5=BAMPOC)*(L$3=BAMSiteID)*(L$4=BAMParamCode),0))),"")</f>
        <v>4</v>
      </c>
    </row>
    <row r="78" spans="1:12" x14ac:dyDescent="0.25">
      <c r="A78" s="326">
        <f t="shared" si="2"/>
        <v>43689</v>
      </c>
      <c r="B78" s="319" cm="1">
        <f t="array" ref="B78">INDEX(ValueNull,MATCH(1,($A78=DateAQS)*(B$5=POC)*(B$3=SiteID)*(B$4=ParamCode),0))</f>
        <v>5.7</v>
      </c>
      <c r="C78" s="319" t="str" cm="1">
        <f t="array" ref="C78">IFERROR((INDEX(ValueNull,MATCH(1,($A78=DateAQS)*(C$5=POC)*(C$3=SiteID)*(C$4=ParamCode),0))),"")</f>
        <v/>
      </c>
      <c r="D78" s="325" cm="1">
        <f t="array" ref="D78">IFERROR((INDEX(BAMValue,MATCH(1,($A78=BAMDate)*(D$5=BAMPOC)*(D$3=BAMSiteID)*(D$4=BAMParamCode),0))),"")</f>
        <v>5.4</v>
      </c>
      <c r="E78" s="319" cm="1">
        <f t="array" ref="E78">IFERROR((INDEX(ValueNull,MATCH(1,($A78=DateAQS)*(E$5=POC)*(E$3=SiteID)*(E$4=ParamCode),0))),"")</f>
        <v>5.7</v>
      </c>
      <c r="F78" s="319" t="str" cm="1">
        <f t="array" ref="F78">IFERROR((INDEX(ValueNull,MATCH(1,($A78=DateAQS)*(F$5=POC)*(F$3=SiteID)*(F$4=ParamCode),0))),"")</f>
        <v/>
      </c>
      <c r="G78" s="319" t="str" cm="1">
        <f t="array" ref="G78">IFERROR((INDEX(ValueNull,MATCH(1,($A78=DateAQS)*(G$5=POC)*(G$3=SiteID)*(G$4=ParamCode),0))),"")</f>
        <v/>
      </c>
      <c r="H78" s="325" cm="1">
        <f t="array" ref="H78">IFERROR((INDEX(BAMValue,MATCH(1,($A78=BAMDate)*(H$5=BAMPOC)*(H$3=BAMSiteID)*(H$4=BAMParamCode),0))),"")</f>
        <v>4.8</v>
      </c>
      <c r="I78" s="319" t="str" cm="1">
        <f t="array" ref="I78">IFERROR((INDEX(ValueNull,MATCH(1,($A78=DateAQS)*(I$5=POC)*(I$3=SiteID)*(I$4=ParamCode),0))),"")</f>
        <v/>
      </c>
      <c r="J78" s="319" t="str" cm="1">
        <f t="array" ref="J78">IFERROR((INDEX(ValueNull,MATCH(1,($A78=DateAQS)*(J$5=POC)*(J$3=SiteID)*(J$4=ParamCode),0))),"")</f>
        <v/>
      </c>
      <c r="K78" s="319" cm="1">
        <f t="array" ref="K78">IFERROR((INDEX(ValueNull,MATCH(1,($A78=DateAQS)*(K$5=POC)*(K$3=SiteID)*(K$4=ParamCode),0))),"")</f>
        <v>5.4</v>
      </c>
      <c r="L78" s="324" cm="1">
        <f t="array" ref="L78">IFERROR((INDEX(BAMValue,MATCH(1,($A78=BAMDate)*(L$5=BAMPOC)*(L$3=BAMSiteID)*(L$4=BAMParamCode),0))),"")</f>
        <v>6.2</v>
      </c>
    </row>
    <row r="79" spans="1:12" x14ac:dyDescent="0.25">
      <c r="A79" s="326">
        <f t="shared" si="2"/>
        <v>43690</v>
      </c>
      <c r="B79" s="319" cm="1">
        <f t="array" ref="B79">INDEX(ValueNull,MATCH(1,($A79=DateAQS)*(B$5=POC)*(B$3=SiteID)*(B$4=ParamCode),0))</f>
        <v>2.2000000000000002</v>
      </c>
      <c r="C79" s="319" cm="1">
        <f t="array" ref="C79">IFERROR((INDEX(ValueNull,MATCH(1,($A79=DateAQS)*(C$5=POC)*(C$3=SiteID)*(C$4=ParamCode),0))),"")</f>
        <v>2.1</v>
      </c>
      <c r="D79" s="325" cm="1">
        <f t="array" ref="D79">IFERROR((INDEX(BAMValue,MATCH(1,($A79=BAMDate)*(D$5=BAMPOC)*(D$3=BAMSiteID)*(D$4=BAMParamCode),0))),"")</f>
        <v>1</v>
      </c>
      <c r="E79" s="319" cm="1">
        <f t="array" ref="E79">IFERROR((INDEX(ValueNull,MATCH(1,($A79=DateAQS)*(E$5=POC)*(E$3=SiteID)*(E$4=ParamCode),0))),"")</f>
        <v>2.2000000000000002</v>
      </c>
      <c r="F79" s="319" cm="1">
        <f t="array" ref="F79">IFERROR((INDEX(ValueNull,MATCH(1,($A79=DateAQS)*(F$5=POC)*(F$3=SiteID)*(F$4=ParamCode),0))),"")</f>
        <v>2.2999999999999998</v>
      </c>
      <c r="G79" s="319" t="str" cm="1">
        <f t="array" ref="G79">IFERROR((INDEX(ValueNull,MATCH(1,($A79=DateAQS)*(G$5=POC)*(G$3=SiteID)*(G$4=ParamCode),0))),"")</f>
        <v/>
      </c>
      <c r="H79" s="325" cm="1">
        <f t="array" ref="H79">IFERROR((INDEX(BAMValue,MATCH(1,($A79=BAMDate)*(H$5=BAMPOC)*(H$3=BAMSiteID)*(H$4=BAMParamCode),0))),"")</f>
        <v>1.7</v>
      </c>
      <c r="I79" s="319" t="str" cm="1">
        <f t="array" ref="I79">IFERROR((INDEX(ValueNull,MATCH(1,($A79=DateAQS)*(I$5=POC)*(I$3=SiteID)*(I$4=ParamCode),0))),"")</f>
        <v/>
      </c>
      <c r="J79" s="319" t="str" cm="1">
        <f t="array" ref="J79">IFERROR((INDEX(ValueNull,MATCH(1,($A79=DateAQS)*(J$5=POC)*(J$3=SiteID)*(J$4=ParamCode),0))),"")</f>
        <v/>
      </c>
      <c r="K79" s="319" cm="1">
        <f t="array" ref="K79">IFERROR((INDEX(ValueNull,MATCH(1,($A79=DateAQS)*(K$5=POC)*(K$3=SiteID)*(K$4=ParamCode),0))),"")</f>
        <v>2.1</v>
      </c>
      <c r="L79" s="324" cm="1">
        <f t="array" ref="L79">IFERROR((INDEX(BAMValue,MATCH(1,($A79=BAMDate)*(L$5=BAMPOC)*(L$3=BAMSiteID)*(L$4=BAMParamCode),0))),"")</f>
        <v>1.8</v>
      </c>
    </row>
    <row r="80" spans="1:12" x14ac:dyDescent="0.25">
      <c r="A80" s="326">
        <f t="shared" si="2"/>
        <v>43691</v>
      </c>
      <c r="B80" s="319" cm="1">
        <f t="array" ref="B80">INDEX(ValueNull,MATCH(1,($A80=DateAQS)*(B$5=POC)*(B$3=SiteID)*(B$4=ParamCode),0))</f>
        <v>2.8</v>
      </c>
      <c r="C80" s="319" t="str" cm="1">
        <f t="array" ref="C80">IFERROR((INDEX(ValueNull,MATCH(1,($A80=DateAQS)*(C$5=POC)*(C$3=SiteID)*(C$4=ParamCode),0))),"")</f>
        <v/>
      </c>
      <c r="D80" s="325" cm="1">
        <f t="array" ref="D80">IFERROR((INDEX(BAMValue,MATCH(1,($A80=BAMDate)*(D$5=BAMPOC)*(D$3=BAMSiteID)*(D$4=BAMParamCode),0))),"")</f>
        <v>4.3</v>
      </c>
      <c r="E80" s="319" cm="1">
        <f t="array" ref="E80">IFERROR((INDEX(ValueNull,MATCH(1,($A80=DateAQS)*(E$5=POC)*(E$3=SiteID)*(E$4=ParamCode),0))),"")</f>
        <v>2.9</v>
      </c>
      <c r="F80" s="319" t="str" cm="1">
        <f t="array" ref="F80">IFERROR((INDEX(ValueNull,MATCH(1,($A80=DateAQS)*(F$5=POC)*(F$3=SiteID)*(F$4=ParamCode),0))),"")</f>
        <v/>
      </c>
      <c r="G80" s="319" t="str" cm="1">
        <f t="array" ref="G80">IFERROR((INDEX(ValueNull,MATCH(1,($A80=DateAQS)*(G$5=POC)*(G$3=SiteID)*(G$4=ParamCode),0))),"")</f>
        <v/>
      </c>
      <c r="H80" s="325" cm="1">
        <f t="array" ref="H80">IFERROR((INDEX(BAMValue,MATCH(1,($A80=BAMDate)*(H$5=BAMPOC)*(H$3=BAMSiteID)*(H$4=BAMParamCode),0))),"")</f>
        <v>2.4</v>
      </c>
      <c r="I80" s="319" t="str" cm="1">
        <f t="array" ref="I80">IFERROR((INDEX(ValueNull,MATCH(1,($A80=DateAQS)*(I$5=POC)*(I$3=SiteID)*(I$4=ParamCode),0))),"")</f>
        <v/>
      </c>
      <c r="J80" s="319" t="str" cm="1">
        <f t="array" ref="J80">IFERROR((INDEX(ValueNull,MATCH(1,($A80=DateAQS)*(J$5=POC)*(J$3=SiteID)*(J$4=ParamCode),0))),"")</f>
        <v/>
      </c>
      <c r="K80" s="319" cm="1">
        <f t="array" ref="K80">IFERROR((INDEX(ValueNull,MATCH(1,($A80=DateAQS)*(K$5=POC)*(K$3=SiteID)*(K$4=ParamCode),0))),"")</f>
        <v>3</v>
      </c>
      <c r="L80" s="324" cm="1">
        <f t="array" ref="L80">IFERROR((INDEX(BAMValue,MATCH(1,($A80=BAMDate)*(L$5=BAMPOC)*(L$3=BAMSiteID)*(L$4=BAMParamCode),0))),"")</f>
        <v>2.5</v>
      </c>
    </row>
    <row r="81" spans="1:12" x14ac:dyDescent="0.25">
      <c r="A81" s="326">
        <f t="shared" si="2"/>
        <v>43692</v>
      </c>
      <c r="B81" s="319" cm="1">
        <f t="array" ref="B81">INDEX(ValueNull,MATCH(1,($A81=DateAQS)*(B$5=POC)*(B$3=SiteID)*(B$4=ParamCode),0))</f>
        <v>2.2999999999999998</v>
      </c>
      <c r="C81" s="319" t="str" cm="1">
        <f t="array" ref="C81">IFERROR((INDEX(ValueNull,MATCH(1,($A81=DateAQS)*(C$5=POC)*(C$3=SiteID)*(C$4=ParamCode),0))),"")</f>
        <v/>
      </c>
      <c r="D81" s="325" cm="1">
        <f t="array" ref="D81">IFERROR((INDEX(BAMValue,MATCH(1,($A81=BAMDate)*(D$5=BAMPOC)*(D$3=BAMSiteID)*(D$4=BAMParamCode),0))),"")</f>
        <v>2</v>
      </c>
      <c r="E81" s="319" cm="1">
        <f t="array" ref="E81">IFERROR((INDEX(ValueNull,MATCH(1,($A81=DateAQS)*(E$5=POC)*(E$3=SiteID)*(E$4=ParamCode),0))),"")</f>
        <v>2.7</v>
      </c>
      <c r="F81" s="319" t="str" cm="1">
        <f t="array" ref="F81">IFERROR((INDEX(ValueNull,MATCH(1,($A81=DateAQS)*(F$5=POC)*(F$3=SiteID)*(F$4=ParamCode),0))),"")</f>
        <v/>
      </c>
      <c r="G81" s="319" t="str" cm="1">
        <f t="array" ref="G81">IFERROR((INDEX(ValueNull,MATCH(1,($A81=DateAQS)*(G$5=POC)*(G$3=SiteID)*(G$4=ParamCode),0))),"")</f>
        <v/>
      </c>
      <c r="H81" s="325" cm="1">
        <f t="array" ref="H81">IFERROR((INDEX(BAMValue,MATCH(1,($A81=BAMDate)*(H$5=BAMPOC)*(H$3=BAMSiteID)*(H$4=BAMParamCode),0))),"")</f>
        <v>1.7</v>
      </c>
      <c r="I81" s="319" t="str" cm="1">
        <f t="array" ref="I81">IFERROR((INDEX(ValueNull,MATCH(1,($A81=DateAQS)*(I$5=POC)*(I$3=SiteID)*(I$4=ParamCode),0))),"")</f>
        <v/>
      </c>
      <c r="J81" s="319" t="str" cm="1">
        <f t="array" ref="J81">IFERROR((INDEX(ValueNull,MATCH(1,($A81=DateAQS)*(J$5=POC)*(J$3=SiteID)*(J$4=ParamCode),0))),"")</f>
        <v/>
      </c>
      <c r="K81" s="319" cm="1">
        <f t="array" ref="K81">IFERROR((INDEX(ValueNull,MATCH(1,($A81=DateAQS)*(K$5=POC)*(K$3=SiteID)*(K$4=ParamCode),0))),"")</f>
        <v>2.6</v>
      </c>
      <c r="L81" s="324" cm="1">
        <f t="array" ref="L81">IFERROR((INDEX(BAMValue,MATCH(1,($A81=BAMDate)*(L$5=BAMPOC)*(L$3=BAMSiteID)*(L$4=BAMParamCode),0))),"")</f>
        <v>3</v>
      </c>
    </row>
    <row r="82" spans="1:12" x14ac:dyDescent="0.25">
      <c r="A82" s="326">
        <f t="shared" si="2"/>
        <v>43693</v>
      </c>
      <c r="B82" s="319" cm="1">
        <f t="array" ref="B82">INDEX(ValueNull,MATCH(1,($A82=DateAQS)*(B$5=POC)*(B$3=SiteID)*(B$4=ParamCode),0))</f>
        <v>0.8</v>
      </c>
      <c r="C82" s="319" cm="1">
        <f t="array" ref="C82">IFERROR((INDEX(ValueNull,MATCH(1,($A82=DateAQS)*(C$5=POC)*(C$3=SiteID)*(C$4=ParamCode),0))),"")</f>
        <v>1.4</v>
      </c>
      <c r="D82" s="325" cm="1">
        <f t="array" ref="D82">IFERROR((INDEX(BAMValue,MATCH(1,($A82=BAMDate)*(D$5=BAMPOC)*(D$3=BAMSiteID)*(D$4=BAMParamCode),0))),"")</f>
        <v>1.4</v>
      </c>
      <c r="E82" s="319" t="str" cm="1">
        <f t="array" ref="E82">IFERROR((INDEX(ValueNull,MATCH(1,($A82=DateAQS)*(E$5=POC)*(E$3=SiteID)*(E$4=ParamCode),0))),"")</f>
        <v>AF</v>
      </c>
      <c r="F82" s="319" cm="1">
        <f t="array" ref="F82">IFERROR((INDEX(ValueNull,MATCH(1,($A82=DateAQS)*(F$5=POC)*(F$3=SiteID)*(F$4=ParamCode),0))),"")</f>
        <v>1</v>
      </c>
      <c r="G82" s="319" t="str" cm="1">
        <f t="array" ref="G82">IFERROR((INDEX(ValueNull,MATCH(1,($A82=DateAQS)*(G$5=POC)*(G$3=SiteID)*(G$4=ParamCode),0))),"")</f>
        <v/>
      </c>
      <c r="H82" s="325" cm="1">
        <f t="array" ref="H82">IFERROR((INDEX(BAMValue,MATCH(1,($A82=BAMDate)*(H$5=BAMPOC)*(H$3=BAMSiteID)*(H$4=BAMParamCode),0))),"")</f>
        <v>0.9</v>
      </c>
      <c r="I82" s="319" t="str" cm="1">
        <f t="array" ref="I82">IFERROR((INDEX(ValueNull,MATCH(1,($A82=DateAQS)*(I$5=POC)*(I$3=SiteID)*(I$4=ParamCode),0))),"")</f>
        <v/>
      </c>
      <c r="J82" s="319" t="str" cm="1">
        <f t="array" ref="J82">IFERROR((INDEX(ValueNull,MATCH(1,($A82=DateAQS)*(J$5=POC)*(J$3=SiteID)*(J$4=ParamCode),0))),"")</f>
        <v/>
      </c>
      <c r="K82" s="319" t="str" cm="1">
        <f t="array" ref="K82">IFERROR((INDEX(ValueNull,MATCH(1,($A82=DateAQS)*(K$5=POC)*(K$3=SiteID)*(K$4=ParamCode),0))),"")</f>
        <v>AF</v>
      </c>
      <c r="L82" s="324" cm="1">
        <f t="array" ref="L82">IFERROR((INDEX(BAMValue,MATCH(1,($A82=BAMDate)*(L$5=BAMPOC)*(L$3=BAMSiteID)*(L$4=BAMParamCode),0))),"")</f>
        <v>0.7</v>
      </c>
    </row>
    <row r="83" spans="1:12" x14ac:dyDescent="0.25">
      <c r="A83" s="326">
        <f t="shared" si="2"/>
        <v>43694</v>
      </c>
      <c r="B83" s="319" cm="1">
        <f t="array" ref="B83">INDEX(ValueNull,MATCH(1,($A83=DateAQS)*(B$5=POC)*(B$3=SiteID)*(B$4=ParamCode),0))</f>
        <v>1.6</v>
      </c>
      <c r="C83" s="319" t="str" cm="1">
        <f t="array" ref="C83">IFERROR((INDEX(ValueNull,MATCH(1,($A83=DateAQS)*(C$5=POC)*(C$3=SiteID)*(C$4=ParamCode),0))),"")</f>
        <v/>
      </c>
      <c r="D83" s="325" cm="1">
        <f t="array" ref="D83">IFERROR((INDEX(BAMValue,MATCH(1,($A83=BAMDate)*(D$5=BAMPOC)*(D$3=BAMSiteID)*(D$4=BAMParamCode),0))),"")</f>
        <v>2.1</v>
      </c>
      <c r="E83" s="319" cm="1">
        <f t="array" ref="E83">IFERROR((INDEX(ValueNull,MATCH(1,($A83=DateAQS)*(E$5=POC)*(E$3=SiteID)*(E$4=ParamCode),0))),"")</f>
        <v>2.1</v>
      </c>
      <c r="F83" s="319" t="str" cm="1">
        <f t="array" ref="F83">IFERROR((INDEX(ValueNull,MATCH(1,($A83=DateAQS)*(F$5=POC)*(F$3=SiteID)*(F$4=ParamCode),0))),"")</f>
        <v/>
      </c>
      <c r="G83" s="319" t="str" cm="1">
        <f t="array" ref="G83">IFERROR((INDEX(ValueNull,MATCH(1,($A83=DateAQS)*(G$5=POC)*(G$3=SiteID)*(G$4=ParamCode),0))),"")</f>
        <v/>
      </c>
      <c r="H83" s="325" cm="1">
        <f t="array" ref="H83">IFERROR((INDEX(BAMValue,MATCH(1,($A83=BAMDate)*(H$5=BAMPOC)*(H$3=BAMSiteID)*(H$4=BAMParamCode),0))),"")</f>
        <v>1.8</v>
      </c>
      <c r="I83" s="319" t="str" cm="1">
        <f t="array" ref="I83">IFERROR((INDEX(ValueNull,MATCH(1,($A83=DateAQS)*(I$5=POC)*(I$3=SiteID)*(I$4=ParamCode),0))),"")</f>
        <v/>
      </c>
      <c r="J83" s="319" t="str" cm="1">
        <f t="array" ref="J83">IFERROR((INDEX(ValueNull,MATCH(1,($A83=DateAQS)*(J$5=POC)*(J$3=SiteID)*(J$4=ParamCode),0))),"")</f>
        <v/>
      </c>
      <c r="K83" s="319" t="str" cm="1">
        <f t="array" ref="K83">IFERROR((INDEX(ValueNull,MATCH(1,($A83=DateAQS)*(K$5=POC)*(K$3=SiteID)*(K$4=ParamCode),0))),"")</f>
        <v>AF</v>
      </c>
      <c r="L83" s="324" cm="1">
        <f t="array" ref="L83">IFERROR((INDEX(BAMValue,MATCH(1,($A83=BAMDate)*(L$5=BAMPOC)*(L$3=BAMSiteID)*(L$4=BAMParamCode),0))),"")</f>
        <v>2.5</v>
      </c>
    </row>
    <row r="84" spans="1:12" x14ac:dyDescent="0.25">
      <c r="A84" s="326">
        <f t="shared" si="2"/>
        <v>43695</v>
      </c>
      <c r="B84" s="319" cm="1">
        <f t="array" ref="B84">INDEX(ValueNull,MATCH(1,($A84=DateAQS)*(B$5=POC)*(B$3=SiteID)*(B$4=ParamCode),0))</f>
        <v>1.6</v>
      </c>
      <c r="C84" s="319" t="str" cm="1">
        <f t="array" ref="C84">IFERROR((INDEX(ValueNull,MATCH(1,($A84=DateAQS)*(C$5=POC)*(C$3=SiteID)*(C$4=ParamCode),0))),"")</f>
        <v/>
      </c>
      <c r="D84" s="325" cm="1">
        <f t="array" ref="D84">IFERROR((INDEX(BAMValue,MATCH(1,($A84=BAMDate)*(D$5=BAMPOC)*(D$3=BAMSiteID)*(D$4=BAMParamCode),0))),"")</f>
        <v>1.5</v>
      </c>
      <c r="E84" s="319" cm="1">
        <f t="array" ref="E84">IFERROR((INDEX(ValueNull,MATCH(1,($A84=DateAQS)*(E$5=POC)*(E$3=SiteID)*(E$4=ParamCode),0))),"")</f>
        <v>2.2000000000000002</v>
      </c>
      <c r="F84" s="319" t="str" cm="1">
        <f t="array" ref="F84">IFERROR((INDEX(ValueNull,MATCH(1,($A84=DateAQS)*(F$5=POC)*(F$3=SiteID)*(F$4=ParamCode),0))),"")</f>
        <v/>
      </c>
      <c r="G84" s="319" t="str" cm="1">
        <f t="array" ref="G84">IFERROR((INDEX(ValueNull,MATCH(1,($A84=DateAQS)*(G$5=POC)*(G$3=SiteID)*(G$4=ParamCode),0))),"")</f>
        <v/>
      </c>
      <c r="H84" s="325" cm="1">
        <f t="array" ref="H84">IFERROR((INDEX(BAMValue,MATCH(1,($A84=BAMDate)*(H$5=BAMPOC)*(H$3=BAMSiteID)*(H$4=BAMParamCode),0))),"")</f>
        <v>2.2999999999999998</v>
      </c>
      <c r="I84" s="319" t="str" cm="1">
        <f t="array" ref="I84">IFERROR((INDEX(ValueNull,MATCH(1,($A84=DateAQS)*(I$5=POC)*(I$3=SiteID)*(I$4=ParamCode),0))),"")</f>
        <v/>
      </c>
      <c r="J84" s="319" t="str" cm="1">
        <f t="array" ref="J84">IFERROR((INDEX(ValueNull,MATCH(1,($A84=DateAQS)*(J$5=POC)*(J$3=SiteID)*(J$4=ParamCode),0))),"")</f>
        <v/>
      </c>
      <c r="K84" s="319" t="str" cm="1">
        <f t="array" ref="K84">IFERROR((INDEX(ValueNull,MATCH(1,($A84=DateAQS)*(K$5=POC)*(K$3=SiteID)*(K$4=ParamCode),0))),"")</f>
        <v>AF</v>
      </c>
      <c r="L84" s="324" cm="1">
        <f t="array" ref="L84">IFERROR((INDEX(BAMValue,MATCH(1,($A84=BAMDate)*(L$5=BAMPOC)*(L$3=BAMSiteID)*(L$4=BAMParamCode),0))),"")</f>
        <v>1.1000000000000001</v>
      </c>
    </row>
    <row r="85" spans="1:12" x14ac:dyDescent="0.25">
      <c r="A85" s="326">
        <f t="shared" si="2"/>
        <v>43696</v>
      </c>
      <c r="B85" s="319" cm="1">
        <f t="array" ref="B85">INDEX(ValueNull,MATCH(1,($A85=DateAQS)*(B$5=POC)*(B$3=SiteID)*(B$4=ParamCode),0))</f>
        <v>2.7</v>
      </c>
      <c r="C85" s="319" t="str" cm="1">
        <f t="array" ref="C85">IFERROR((INDEX(ValueNull,MATCH(1,($A85=DateAQS)*(C$5=POC)*(C$3=SiteID)*(C$4=ParamCode),0))),"")</f>
        <v>AF</v>
      </c>
      <c r="D85" s="325" cm="1">
        <f t="array" ref="D85">IFERROR((INDEX(BAMValue,MATCH(1,($A85=BAMDate)*(D$5=BAMPOC)*(D$3=BAMSiteID)*(D$4=BAMParamCode),0))),"")</f>
        <v>1.9</v>
      </c>
      <c r="E85" s="319" t="str" cm="1">
        <f t="array" ref="E85">IFERROR((INDEX(ValueNull,MATCH(1,($A85=DateAQS)*(E$5=POC)*(E$3=SiteID)*(E$4=ParamCode),0))),"")</f>
        <v>AF</v>
      </c>
      <c r="F85" s="319" cm="1">
        <f t="array" ref="F85">IFERROR((INDEX(ValueNull,MATCH(1,($A85=DateAQS)*(F$5=POC)*(F$3=SiteID)*(F$4=ParamCode),0))),"")</f>
        <v>4.0999999999999996</v>
      </c>
      <c r="G85" s="319" t="str" cm="1">
        <f t="array" ref="G85">IFERROR((INDEX(ValueNull,MATCH(1,($A85=DateAQS)*(G$5=POC)*(G$3=SiteID)*(G$4=ParamCode),0))),"")</f>
        <v/>
      </c>
      <c r="H85" s="325" cm="1">
        <f t="array" ref="H85">IFERROR((INDEX(BAMValue,MATCH(1,($A85=BAMDate)*(H$5=BAMPOC)*(H$3=BAMSiteID)*(H$4=BAMParamCode),0))),"")</f>
        <v>3.2</v>
      </c>
      <c r="I85" s="319" t="str" cm="1">
        <f t="array" ref="I85">IFERROR((INDEX(ValueNull,MATCH(1,($A85=DateAQS)*(I$5=POC)*(I$3=SiteID)*(I$4=ParamCode),0))),"")</f>
        <v/>
      </c>
      <c r="J85" s="319" t="str" cm="1">
        <f t="array" ref="J85">IFERROR((INDEX(ValueNull,MATCH(1,($A85=DateAQS)*(J$5=POC)*(J$3=SiteID)*(J$4=ParamCode),0))),"")</f>
        <v/>
      </c>
      <c r="K85" s="319" t="str" cm="1">
        <f t="array" ref="K85">IFERROR((INDEX(ValueNull,MATCH(1,($A85=DateAQS)*(K$5=POC)*(K$3=SiteID)*(K$4=ParamCode),0))),"")</f>
        <v>AF</v>
      </c>
      <c r="L85" s="324" cm="1">
        <f t="array" ref="L85">IFERROR((INDEX(BAMValue,MATCH(1,($A85=BAMDate)*(L$5=BAMPOC)*(L$3=BAMSiteID)*(L$4=BAMParamCode),0))),"")</f>
        <v>3</v>
      </c>
    </row>
    <row r="86" spans="1:12" x14ac:dyDescent="0.25">
      <c r="A86" s="326">
        <f t="shared" si="2"/>
        <v>43697</v>
      </c>
      <c r="B86" s="319" cm="1">
        <f t="array" ref="B86">INDEX(ValueNull,MATCH(1,($A86=DateAQS)*(B$5=POC)*(B$3=SiteID)*(B$4=ParamCode),0))</f>
        <v>4.2</v>
      </c>
      <c r="C86" s="319" cm="1">
        <f t="array" ref="C86">IFERROR((INDEX(ValueNull,MATCH(1,($A86=DateAQS)*(C$5=POC)*(C$3=SiteID)*(C$4=ParamCode),0))),"")</f>
        <v>4.3</v>
      </c>
      <c r="D86" s="325" cm="1">
        <f t="array" ref="D86">IFERROR((INDEX(BAMValue,MATCH(1,($A86=BAMDate)*(D$5=BAMPOC)*(D$3=BAMSiteID)*(D$4=BAMParamCode),0))),"")</f>
        <v>5.2</v>
      </c>
      <c r="E86" s="319" cm="1">
        <f t="array" ref="E86">IFERROR((INDEX(ValueNull,MATCH(1,($A86=DateAQS)*(E$5=POC)*(E$3=SiteID)*(E$4=ParamCode),0))),"")</f>
        <v>4.8</v>
      </c>
      <c r="F86" s="319" t="str" cm="1">
        <f t="array" ref="F86">IFERROR((INDEX(ValueNull,MATCH(1,($A86=DateAQS)*(F$5=POC)*(F$3=SiteID)*(F$4=ParamCode),0))),"")</f>
        <v/>
      </c>
      <c r="G86" s="319" t="str" cm="1">
        <f t="array" ref="G86">IFERROR((INDEX(ValueNull,MATCH(1,($A86=DateAQS)*(G$5=POC)*(G$3=SiteID)*(G$4=ParamCode),0))),"")</f>
        <v/>
      </c>
      <c r="H86" s="325" cm="1">
        <f t="array" ref="H86">IFERROR((INDEX(BAMValue,MATCH(1,($A86=BAMDate)*(H$5=BAMPOC)*(H$3=BAMSiteID)*(H$4=BAMParamCode),0))),"")</f>
        <v>5</v>
      </c>
      <c r="I86" s="319" t="str" cm="1">
        <f t="array" ref="I86">IFERROR((INDEX(ValueNull,MATCH(1,($A86=DateAQS)*(I$5=POC)*(I$3=SiteID)*(I$4=ParamCode),0))),"")</f>
        <v/>
      </c>
      <c r="J86" s="319" t="str" cm="1">
        <f t="array" ref="J86">IFERROR((INDEX(ValueNull,MATCH(1,($A86=DateAQS)*(J$5=POC)*(J$3=SiteID)*(J$4=ParamCode),0))),"")</f>
        <v/>
      </c>
      <c r="K86" s="319" t="str" cm="1">
        <f t="array" ref="K86">IFERROR((INDEX(ValueNull,MATCH(1,($A86=DateAQS)*(K$5=POC)*(K$3=SiteID)*(K$4=ParamCode),0))),"")</f>
        <v>AG</v>
      </c>
      <c r="L86" s="324" cm="1">
        <f t="array" ref="L86">IFERROR((INDEX(BAMValue,MATCH(1,($A86=BAMDate)*(L$5=BAMPOC)*(L$3=BAMSiteID)*(L$4=BAMParamCode),0))),"")</f>
        <v>4.5999999999999996</v>
      </c>
    </row>
    <row r="87" spans="1:12" x14ac:dyDescent="0.25">
      <c r="A87" s="326">
        <f t="shared" si="2"/>
        <v>43698</v>
      </c>
      <c r="B87" s="319" cm="1">
        <f t="array" ref="B87">INDEX(ValueNull,MATCH(1,($A87=DateAQS)*(B$5=POC)*(B$3=SiteID)*(B$4=ParamCode),0))</f>
        <v>3.6</v>
      </c>
      <c r="C87" s="319" t="str" cm="1">
        <f t="array" ref="C87">IFERROR((INDEX(ValueNull,MATCH(1,($A87=DateAQS)*(C$5=POC)*(C$3=SiteID)*(C$4=ParamCode),0))),"")</f>
        <v/>
      </c>
      <c r="D87" s="325" cm="1">
        <f t="array" ref="D87">IFERROR((INDEX(BAMValue,MATCH(1,($A87=BAMDate)*(D$5=BAMPOC)*(D$3=BAMSiteID)*(D$4=BAMParamCode),0))),"")</f>
        <v>3.3</v>
      </c>
      <c r="E87" s="319" cm="1">
        <f t="array" ref="E87">IFERROR((INDEX(ValueNull,MATCH(1,($A87=DateAQS)*(E$5=POC)*(E$3=SiteID)*(E$4=ParamCode),0))),"")</f>
        <v>3.9</v>
      </c>
      <c r="F87" s="319" cm="1">
        <f t="array" ref="F87">IFERROR((INDEX(ValueNull,MATCH(1,($A87=DateAQS)*(F$5=POC)*(F$3=SiteID)*(F$4=ParamCode),0))),"")</f>
        <v>3.8</v>
      </c>
      <c r="G87" s="319" t="str" cm="1">
        <f t="array" ref="G87">IFERROR((INDEX(ValueNull,MATCH(1,($A87=DateAQS)*(G$5=POC)*(G$3=SiteID)*(G$4=ParamCode),0))),"")</f>
        <v/>
      </c>
      <c r="H87" s="325" t="str" cm="1">
        <f t="array" ref="H87">IFERROR((INDEX(BAMValue,MATCH(1,($A87=BAMDate)*(H$5=BAMPOC)*(H$3=BAMSiteID)*(H$4=BAMParamCode),0))),"")</f>
        <v/>
      </c>
      <c r="I87" s="319" t="str" cm="1">
        <f t="array" ref="I87">IFERROR((INDEX(ValueNull,MATCH(1,($A87=DateAQS)*(I$5=POC)*(I$3=SiteID)*(I$4=ParamCode),0))),"")</f>
        <v/>
      </c>
      <c r="J87" s="319" t="str" cm="1">
        <f t="array" ref="J87">IFERROR((INDEX(ValueNull,MATCH(1,($A87=DateAQS)*(J$5=POC)*(J$3=SiteID)*(J$4=ParamCode),0))),"")</f>
        <v/>
      </c>
      <c r="K87" s="319" t="str" cm="1">
        <f t="array" ref="K87">IFERROR((INDEX(ValueNull,MATCH(1,($A87=DateAQS)*(K$5=POC)*(K$3=SiteID)*(K$4=ParamCode),0))),"")</f>
        <v>AF</v>
      </c>
      <c r="L87" s="324" cm="1">
        <f t="array" ref="L87">IFERROR((INDEX(BAMValue,MATCH(1,($A87=BAMDate)*(L$5=BAMPOC)*(L$3=BAMSiteID)*(L$4=BAMParamCode),0))),"")</f>
        <v>3.9</v>
      </c>
    </row>
    <row r="88" spans="1:12" x14ac:dyDescent="0.25">
      <c r="A88" s="326">
        <f t="shared" si="2"/>
        <v>43699</v>
      </c>
      <c r="B88" s="319" cm="1">
        <f t="array" ref="B88">INDEX(ValueNull,MATCH(1,($A88=DateAQS)*(B$5=POC)*(B$3=SiteID)*(B$4=ParamCode),0))</f>
        <v>6.3</v>
      </c>
      <c r="C88" s="319" cm="1">
        <f t="array" ref="C88">IFERROR((INDEX(ValueNull,MATCH(1,($A88=DateAQS)*(C$5=POC)*(C$3=SiteID)*(C$4=ParamCode),0))),"")</f>
        <v>6.8</v>
      </c>
      <c r="D88" s="325" cm="1">
        <f t="array" ref="D88">IFERROR((INDEX(BAMValue,MATCH(1,($A88=BAMDate)*(D$5=BAMPOC)*(D$3=BAMSiteID)*(D$4=BAMParamCode),0))),"")</f>
        <v>7</v>
      </c>
      <c r="E88" s="319" cm="1">
        <f t="array" ref="E88">IFERROR((INDEX(ValueNull,MATCH(1,($A88=DateAQS)*(E$5=POC)*(E$3=SiteID)*(E$4=ParamCode),0))),"")</f>
        <v>1.2</v>
      </c>
      <c r="F88" s="319" t="str" cm="1">
        <f t="array" ref="F88">IFERROR((INDEX(ValueNull,MATCH(1,($A88=DateAQS)*(F$5=POC)*(F$3=SiteID)*(F$4=ParamCode),0))),"")</f>
        <v>AF</v>
      </c>
      <c r="G88" s="319" t="str" cm="1">
        <f t="array" ref="G88">IFERROR((INDEX(ValueNull,MATCH(1,($A88=DateAQS)*(G$5=POC)*(G$3=SiteID)*(G$4=ParamCode),0))),"")</f>
        <v/>
      </c>
      <c r="H88" s="325" t="str" cm="1">
        <f t="array" ref="H88">IFERROR((INDEX(BAMValue,MATCH(1,($A88=BAMDate)*(H$5=BAMPOC)*(H$3=BAMSiteID)*(H$4=BAMParamCode),0))),"")</f>
        <v/>
      </c>
      <c r="I88" s="319" t="str" cm="1">
        <f t="array" ref="I88">IFERROR((INDEX(ValueNull,MATCH(1,($A88=DateAQS)*(I$5=POC)*(I$3=SiteID)*(I$4=ParamCode),0))),"")</f>
        <v/>
      </c>
      <c r="J88" s="319" t="str" cm="1">
        <f t="array" ref="J88">IFERROR((INDEX(ValueNull,MATCH(1,($A88=DateAQS)*(J$5=POC)*(J$3=SiteID)*(J$4=ParamCode),0))),"")</f>
        <v/>
      </c>
      <c r="K88" s="319" t="str" cm="1">
        <f t="array" ref="K88">IFERROR((INDEX(ValueNull,MATCH(1,($A88=DateAQS)*(K$5=POC)*(K$3=SiteID)*(K$4=ParamCode),0))),"")</f>
        <v>AF</v>
      </c>
      <c r="L88" s="324" cm="1">
        <f t="array" ref="L88">IFERROR((INDEX(BAMValue,MATCH(1,($A88=BAMDate)*(L$5=BAMPOC)*(L$3=BAMSiteID)*(L$4=BAMParamCode),0))),"")</f>
        <v>5.8</v>
      </c>
    </row>
    <row r="89" spans="1:12" x14ac:dyDescent="0.25">
      <c r="A89" s="326">
        <f t="shared" si="2"/>
        <v>43700</v>
      </c>
      <c r="B89" s="319" cm="1">
        <f t="array" ref="B89">INDEX(ValueNull,MATCH(1,($A89=DateAQS)*(B$5=POC)*(B$3=SiteID)*(B$4=ParamCode),0))</f>
        <v>7.6</v>
      </c>
      <c r="C89" s="319" t="str" cm="1">
        <f t="array" ref="C89">IFERROR((INDEX(ValueNull,MATCH(1,($A89=DateAQS)*(C$5=POC)*(C$3=SiteID)*(C$4=ParamCode),0))),"")</f>
        <v/>
      </c>
      <c r="D89" s="325" cm="1">
        <f t="array" ref="D89">IFERROR((INDEX(BAMValue,MATCH(1,($A89=BAMDate)*(D$5=BAMPOC)*(D$3=BAMSiteID)*(D$4=BAMParamCode),0))),"")</f>
        <v>7.8</v>
      </c>
      <c r="E89" s="319" cm="1">
        <f t="array" ref="E89">IFERROR((INDEX(ValueNull,MATCH(1,($A89=DateAQS)*(E$5=POC)*(E$3=SiteID)*(E$4=ParamCode),0))),"")</f>
        <v>7.6</v>
      </c>
      <c r="F89" s="319" cm="1">
        <f t="array" ref="F89">IFERROR((INDEX(ValueNull,MATCH(1,($A89=DateAQS)*(F$5=POC)*(F$3=SiteID)*(F$4=ParamCode),0))),"")</f>
        <v>7.3</v>
      </c>
      <c r="G89" s="319" t="str" cm="1">
        <f t="array" ref="G89">IFERROR((INDEX(ValueNull,MATCH(1,($A89=DateAQS)*(G$5=POC)*(G$3=SiteID)*(G$4=ParamCode),0))),"")</f>
        <v/>
      </c>
      <c r="H89" s="325" t="str" cm="1">
        <f t="array" ref="H89">IFERROR((INDEX(BAMValue,MATCH(1,($A89=BAMDate)*(H$5=BAMPOC)*(H$3=BAMSiteID)*(H$4=BAMParamCode),0))),"")</f>
        <v/>
      </c>
      <c r="I89" s="319" t="str" cm="1">
        <f t="array" ref="I89">IFERROR((INDEX(ValueNull,MATCH(1,($A89=DateAQS)*(I$5=POC)*(I$3=SiteID)*(I$4=ParamCode),0))),"")</f>
        <v/>
      </c>
      <c r="J89" s="319" t="str" cm="1">
        <f t="array" ref="J89">IFERROR((INDEX(ValueNull,MATCH(1,($A89=DateAQS)*(J$5=POC)*(J$3=SiteID)*(J$4=ParamCode),0))),"")</f>
        <v/>
      </c>
      <c r="K89" s="319" cm="1">
        <f t="array" ref="K89">IFERROR((INDEX(ValueNull,MATCH(1,($A89=DateAQS)*(K$5=POC)*(K$3=SiteID)*(K$4=ParamCode),0))),"")</f>
        <v>7.4</v>
      </c>
      <c r="L89" s="324" cm="1">
        <f t="array" ref="L89">IFERROR((INDEX(BAMValue,MATCH(1,($A89=BAMDate)*(L$5=BAMPOC)*(L$3=BAMSiteID)*(L$4=BAMParamCode),0))),"")</f>
        <v>7.8</v>
      </c>
    </row>
    <row r="90" spans="1:12" x14ac:dyDescent="0.25">
      <c r="A90" s="326">
        <f t="shared" si="2"/>
        <v>43701</v>
      </c>
      <c r="B90" s="319" cm="1">
        <f t="array" ref="B90">INDEX(ValueNull,MATCH(1,($A90=DateAQS)*(B$5=POC)*(B$3=SiteID)*(B$4=ParamCode),0))</f>
        <v>5.0999999999999996</v>
      </c>
      <c r="C90" s="319" t="str" cm="1">
        <f t="array" ref="C90">IFERROR((INDEX(ValueNull,MATCH(1,($A90=DateAQS)*(C$5=POC)*(C$3=SiteID)*(C$4=ParamCode),0))),"")</f>
        <v/>
      </c>
      <c r="D90" s="325" cm="1">
        <f t="array" ref="D90">IFERROR((INDEX(BAMValue,MATCH(1,($A90=BAMDate)*(D$5=BAMPOC)*(D$3=BAMSiteID)*(D$4=BAMParamCode),0))),"")</f>
        <v>4.7</v>
      </c>
      <c r="E90" s="319" cm="1">
        <f t="array" ref="E90">IFERROR((INDEX(ValueNull,MATCH(1,($A90=DateAQS)*(E$5=POC)*(E$3=SiteID)*(E$4=ParamCode),0))),"")</f>
        <v>6.2</v>
      </c>
      <c r="F90" s="319" t="str" cm="1">
        <f t="array" ref="F90">IFERROR((INDEX(ValueNull,MATCH(1,($A90=DateAQS)*(F$5=POC)*(F$3=SiteID)*(F$4=ParamCode),0))),"")</f>
        <v/>
      </c>
      <c r="G90" s="319" t="str" cm="1">
        <f t="array" ref="G90">IFERROR((INDEX(ValueNull,MATCH(1,($A90=DateAQS)*(G$5=POC)*(G$3=SiteID)*(G$4=ParamCode),0))),"")</f>
        <v/>
      </c>
      <c r="H90" s="325" t="str" cm="1">
        <f t="array" ref="H90">IFERROR((INDEX(BAMValue,MATCH(1,($A90=BAMDate)*(H$5=BAMPOC)*(H$3=BAMSiteID)*(H$4=BAMParamCode),0))),"")</f>
        <v/>
      </c>
      <c r="I90" s="319" t="str" cm="1">
        <f t="array" ref="I90">IFERROR((INDEX(ValueNull,MATCH(1,($A90=DateAQS)*(I$5=POC)*(I$3=SiteID)*(I$4=ParamCode),0))),"")</f>
        <v/>
      </c>
      <c r="J90" s="319" t="str" cm="1">
        <f t="array" ref="J90">IFERROR((INDEX(ValueNull,MATCH(1,($A90=DateAQS)*(J$5=POC)*(J$3=SiteID)*(J$4=ParamCode),0))),"")</f>
        <v/>
      </c>
      <c r="K90" s="319" cm="1">
        <f t="array" ref="K90">IFERROR((INDEX(ValueNull,MATCH(1,($A90=DateAQS)*(K$5=POC)*(K$3=SiteID)*(K$4=ParamCode),0))),"")</f>
        <v>5.0999999999999996</v>
      </c>
      <c r="L90" s="324" cm="1">
        <f t="array" ref="L90">IFERROR((INDEX(BAMValue,MATCH(1,($A90=BAMDate)*(L$5=BAMPOC)*(L$3=BAMSiteID)*(L$4=BAMParamCode),0))),"")</f>
        <v>4.9000000000000004</v>
      </c>
    </row>
    <row r="91" spans="1:12" x14ac:dyDescent="0.25">
      <c r="A91" s="326">
        <f t="shared" si="2"/>
        <v>43702</v>
      </c>
      <c r="B91" s="319" cm="1">
        <f t="array" ref="B91">INDEX(ValueNull,MATCH(1,($A91=DateAQS)*(B$5=POC)*(B$3=SiteID)*(B$4=ParamCode),0))</f>
        <v>3.7</v>
      </c>
      <c r="C91" s="319" cm="1">
        <f t="array" ref="C91">IFERROR((INDEX(ValueNull,MATCH(1,($A91=DateAQS)*(C$5=POC)*(C$3=SiteID)*(C$4=ParamCode),0))),"")</f>
        <v>4</v>
      </c>
      <c r="D91" s="325" cm="1">
        <f t="array" ref="D91">IFERROR((INDEX(BAMValue,MATCH(1,($A91=BAMDate)*(D$5=BAMPOC)*(D$3=BAMSiteID)*(D$4=BAMParamCode),0))),"")</f>
        <v>2.5</v>
      </c>
      <c r="E91" s="319" cm="1">
        <f t="array" ref="E91">IFERROR((INDEX(ValueNull,MATCH(1,($A91=DateAQS)*(E$5=POC)*(E$3=SiteID)*(E$4=ParamCode),0))),"")</f>
        <v>5.4</v>
      </c>
      <c r="F91" s="319" cm="1">
        <f t="array" ref="F91">IFERROR((INDEX(ValueNull,MATCH(1,($A91=DateAQS)*(F$5=POC)*(F$3=SiteID)*(F$4=ParamCode),0))),"")</f>
        <v>5.6</v>
      </c>
      <c r="G91" s="319" t="str" cm="1">
        <f t="array" ref="G91">IFERROR((INDEX(ValueNull,MATCH(1,($A91=DateAQS)*(G$5=POC)*(G$3=SiteID)*(G$4=ParamCode),0))),"")</f>
        <v/>
      </c>
      <c r="H91" s="325" t="str" cm="1">
        <f t="array" ref="H91">IFERROR((INDEX(BAMValue,MATCH(1,($A91=BAMDate)*(H$5=BAMPOC)*(H$3=BAMSiteID)*(H$4=BAMParamCode),0))),"")</f>
        <v/>
      </c>
      <c r="I91" s="319" t="str" cm="1">
        <f t="array" ref="I91">IFERROR((INDEX(ValueNull,MATCH(1,($A91=DateAQS)*(I$5=POC)*(I$3=SiteID)*(I$4=ParamCode),0))),"")</f>
        <v/>
      </c>
      <c r="J91" s="319" t="str" cm="1">
        <f t="array" ref="J91">IFERROR((INDEX(ValueNull,MATCH(1,($A91=DateAQS)*(J$5=POC)*(J$3=SiteID)*(J$4=ParamCode),0))),"")</f>
        <v/>
      </c>
      <c r="K91" s="319" cm="1">
        <f t="array" ref="K91">IFERROR((INDEX(ValueNull,MATCH(1,($A91=DateAQS)*(K$5=POC)*(K$3=SiteID)*(K$4=ParamCode),0))),"")</f>
        <v>3.9</v>
      </c>
      <c r="L91" s="324" cm="1">
        <f t="array" ref="L91">IFERROR((INDEX(BAMValue,MATCH(1,($A91=BAMDate)*(L$5=BAMPOC)*(L$3=BAMSiteID)*(L$4=BAMParamCode),0))),"")</f>
        <v>4</v>
      </c>
    </row>
    <row r="92" spans="1:12" x14ac:dyDescent="0.25">
      <c r="A92" s="326">
        <f t="shared" si="2"/>
        <v>43703</v>
      </c>
      <c r="B92" s="319" cm="1">
        <f t="array" ref="B92">INDEX(ValueNull,MATCH(1,($A92=DateAQS)*(B$5=POC)*(B$3=SiteID)*(B$4=ParamCode),0))</f>
        <v>3.9</v>
      </c>
      <c r="C92" s="319" t="str" cm="1">
        <f t="array" ref="C92">IFERROR((INDEX(ValueNull,MATCH(1,($A92=DateAQS)*(C$5=POC)*(C$3=SiteID)*(C$4=ParamCode),0))),"")</f>
        <v/>
      </c>
      <c r="D92" s="325" cm="1">
        <f t="array" ref="D92">IFERROR((INDEX(BAMValue,MATCH(1,($A92=BAMDate)*(D$5=BAMPOC)*(D$3=BAMSiteID)*(D$4=BAMParamCode),0))),"")</f>
        <v>3.5</v>
      </c>
      <c r="E92" s="319" cm="1">
        <f t="array" ref="E92">IFERROR((INDEX(ValueNull,MATCH(1,($A92=DateAQS)*(E$5=POC)*(E$3=SiteID)*(E$4=ParamCode),0))),"")</f>
        <v>5.2</v>
      </c>
      <c r="F92" s="319" t="str" cm="1">
        <f t="array" ref="F92">IFERROR((INDEX(ValueNull,MATCH(1,($A92=DateAQS)*(F$5=POC)*(F$3=SiteID)*(F$4=ParamCode),0))),"")</f>
        <v/>
      </c>
      <c r="G92" s="319" t="str" cm="1">
        <f t="array" ref="G92">IFERROR((INDEX(ValueNull,MATCH(1,($A92=DateAQS)*(G$5=POC)*(G$3=SiteID)*(G$4=ParamCode),0))),"")</f>
        <v/>
      </c>
      <c r="H92" s="325" t="str" cm="1">
        <f t="array" ref="H92">IFERROR((INDEX(BAMValue,MATCH(1,($A92=BAMDate)*(H$5=BAMPOC)*(H$3=BAMSiteID)*(H$4=BAMParamCode),0))),"")</f>
        <v/>
      </c>
      <c r="I92" s="319" t="str" cm="1">
        <f t="array" ref="I92">IFERROR((INDEX(ValueNull,MATCH(1,($A92=DateAQS)*(I$5=POC)*(I$3=SiteID)*(I$4=ParamCode),0))),"")</f>
        <v/>
      </c>
      <c r="J92" s="319" t="str" cm="1">
        <f t="array" ref="J92">IFERROR((INDEX(ValueNull,MATCH(1,($A92=DateAQS)*(J$5=POC)*(J$3=SiteID)*(J$4=ParamCode),0))),"")</f>
        <v/>
      </c>
      <c r="K92" s="319" cm="1">
        <f t="array" ref="K92">IFERROR((INDEX(ValueNull,MATCH(1,($A92=DateAQS)*(K$5=POC)*(K$3=SiteID)*(K$4=ParamCode),0))),"")</f>
        <v>4.2</v>
      </c>
      <c r="L92" s="324" cm="1">
        <f t="array" ref="L92">IFERROR((INDEX(BAMValue,MATCH(1,($A92=BAMDate)*(L$5=BAMPOC)*(L$3=BAMSiteID)*(L$4=BAMParamCode),0))),"")</f>
        <v>4.8</v>
      </c>
    </row>
    <row r="93" spans="1:12" x14ac:dyDescent="0.25">
      <c r="A93" s="326">
        <f t="shared" si="2"/>
        <v>43704</v>
      </c>
      <c r="B93" s="319" cm="1">
        <f t="array" ref="B93">INDEX(ValueNull,MATCH(1,($A93=DateAQS)*(B$5=POC)*(B$3=SiteID)*(B$4=ParamCode),0))</f>
        <v>3.7</v>
      </c>
      <c r="C93" s="319" t="str" cm="1">
        <f t="array" ref="C93">IFERROR((INDEX(ValueNull,MATCH(1,($A93=DateAQS)*(C$5=POC)*(C$3=SiteID)*(C$4=ParamCode),0))),"")</f>
        <v/>
      </c>
      <c r="D93" s="325" cm="1">
        <f t="array" ref="D93">IFERROR((INDEX(BAMValue,MATCH(1,($A93=BAMDate)*(D$5=BAMPOC)*(D$3=BAMSiteID)*(D$4=BAMParamCode),0))),"")</f>
        <v>3.9</v>
      </c>
      <c r="E93" s="319" cm="1">
        <f t="array" ref="E93">IFERROR((INDEX(ValueNull,MATCH(1,($A93=DateAQS)*(E$5=POC)*(E$3=SiteID)*(E$4=ParamCode),0))),"")</f>
        <v>4.4000000000000004</v>
      </c>
      <c r="F93" s="319" t="str" cm="1">
        <f t="array" ref="F93">IFERROR((INDEX(ValueNull,MATCH(1,($A93=DateAQS)*(F$5=POC)*(F$3=SiteID)*(F$4=ParamCode),0))),"")</f>
        <v/>
      </c>
      <c r="G93" s="319" t="str" cm="1">
        <f t="array" ref="G93">IFERROR((INDEX(ValueNull,MATCH(1,($A93=DateAQS)*(G$5=POC)*(G$3=SiteID)*(G$4=ParamCode),0))),"")</f>
        <v/>
      </c>
      <c r="H93" s="325" t="str" cm="1">
        <f t="array" ref="H93">IFERROR((INDEX(BAMValue,MATCH(1,($A93=BAMDate)*(H$5=BAMPOC)*(H$3=BAMSiteID)*(H$4=BAMParamCode),0))),"")</f>
        <v/>
      </c>
      <c r="I93" s="319" t="str" cm="1">
        <f t="array" ref="I93">IFERROR((INDEX(ValueNull,MATCH(1,($A93=DateAQS)*(I$5=POC)*(I$3=SiteID)*(I$4=ParamCode),0))),"")</f>
        <v/>
      </c>
      <c r="J93" s="319" t="str" cm="1">
        <f t="array" ref="J93">IFERROR((INDEX(ValueNull,MATCH(1,($A93=DateAQS)*(J$5=POC)*(J$3=SiteID)*(J$4=ParamCode),0))),"")</f>
        <v/>
      </c>
      <c r="K93" s="319" t="str" cm="1">
        <f t="array" ref="K93">IFERROR((INDEX(ValueNull,MATCH(1,($A93=DateAQS)*(K$5=POC)*(K$3=SiteID)*(K$4=ParamCode),0))),"")</f>
        <v>AF</v>
      </c>
      <c r="L93" s="324" cm="1">
        <f t="array" ref="L93">IFERROR((INDEX(BAMValue,MATCH(1,($A93=BAMDate)*(L$5=BAMPOC)*(L$3=BAMSiteID)*(L$4=BAMParamCode),0))),"")</f>
        <v>3.8</v>
      </c>
    </row>
    <row r="94" spans="1:12" x14ac:dyDescent="0.25">
      <c r="A94" s="326">
        <f t="shared" si="2"/>
        <v>43705</v>
      </c>
      <c r="B94" s="319" cm="1">
        <f t="array" ref="B94">INDEX(ValueNull,MATCH(1,($A94=DateAQS)*(B$5=POC)*(B$3=SiteID)*(B$4=ParamCode),0))</f>
        <v>3</v>
      </c>
      <c r="C94" s="319" cm="1">
        <f t="array" ref="C94">IFERROR((INDEX(ValueNull,MATCH(1,($A94=DateAQS)*(C$5=POC)*(C$3=SiteID)*(C$4=ParamCode),0))),"")</f>
        <v>2.8</v>
      </c>
      <c r="D94" s="325" cm="1">
        <f t="array" ref="D94">IFERROR((INDEX(BAMValue,MATCH(1,($A94=BAMDate)*(D$5=BAMPOC)*(D$3=BAMSiteID)*(D$4=BAMParamCode),0))),"")</f>
        <v>3</v>
      </c>
      <c r="E94" s="319" cm="1">
        <f t="array" ref="E94">IFERROR((INDEX(ValueNull,MATCH(1,($A94=DateAQS)*(E$5=POC)*(E$3=SiteID)*(E$4=ParamCode),0))),"")</f>
        <v>3.4</v>
      </c>
      <c r="F94" s="319" cm="1">
        <f t="array" ref="F94">IFERROR((INDEX(ValueNull,MATCH(1,($A94=DateAQS)*(F$5=POC)*(F$3=SiteID)*(F$4=ParamCode),0))),"")</f>
        <v>3.4</v>
      </c>
      <c r="G94" s="319" t="str" cm="1">
        <f t="array" ref="G94">IFERROR((INDEX(ValueNull,MATCH(1,($A94=DateAQS)*(G$5=POC)*(G$3=SiteID)*(G$4=ParamCode),0))),"")</f>
        <v/>
      </c>
      <c r="H94" s="325" t="str" cm="1">
        <f t="array" ref="H94">IFERROR((INDEX(BAMValue,MATCH(1,($A94=BAMDate)*(H$5=BAMPOC)*(H$3=BAMSiteID)*(H$4=BAMParamCode),0))),"")</f>
        <v/>
      </c>
      <c r="I94" s="319" t="str" cm="1">
        <f t="array" ref="I94">IFERROR((INDEX(ValueNull,MATCH(1,($A94=DateAQS)*(I$5=POC)*(I$3=SiteID)*(I$4=ParamCode),0))),"")</f>
        <v/>
      </c>
      <c r="J94" s="319" t="str" cm="1">
        <f t="array" ref="J94">IFERROR((INDEX(ValueNull,MATCH(1,($A94=DateAQS)*(J$5=POC)*(J$3=SiteID)*(J$4=ParamCode),0))),"")</f>
        <v/>
      </c>
      <c r="K94" s="319" cm="1">
        <f t="array" ref="K94">IFERROR((INDEX(ValueNull,MATCH(1,($A94=DateAQS)*(K$5=POC)*(K$3=SiteID)*(K$4=ParamCode),0))),"")</f>
        <v>3</v>
      </c>
      <c r="L94" s="324" cm="1">
        <f t="array" ref="L94">IFERROR((INDEX(BAMValue,MATCH(1,($A94=BAMDate)*(L$5=BAMPOC)*(L$3=BAMSiteID)*(L$4=BAMParamCode),0))),"")</f>
        <v>3</v>
      </c>
    </row>
    <row r="95" spans="1:12" x14ac:dyDescent="0.25">
      <c r="A95" s="326">
        <f t="shared" si="2"/>
        <v>43706</v>
      </c>
      <c r="B95" s="319" cm="1">
        <f t="array" ref="B95">INDEX(ValueNull,MATCH(1,($A95=DateAQS)*(B$5=POC)*(B$3=SiteID)*(B$4=ParamCode),0))</f>
        <v>4.2</v>
      </c>
      <c r="C95" s="319" t="str" cm="1">
        <f t="array" ref="C95">IFERROR((INDEX(ValueNull,MATCH(1,($A95=DateAQS)*(C$5=POC)*(C$3=SiteID)*(C$4=ParamCode),0))),"")</f>
        <v/>
      </c>
      <c r="D95" s="325" cm="1">
        <f t="array" ref="D95">IFERROR((INDEX(BAMValue,MATCH(1,($A95=BAMDate)*(D$5=BAMPOC)*(D$3=BAMSiteID)*(D$4=BAMParamCode),0))),"")</f>
        <v>4.7</v>
      </c>
      <c r="E95" s="319" cm="1">
        <f t="array" ref="E95">IFERROR((INDEX(ValueNull,MATCH(1,($A95=DateAQS)*(E$5=POC)*(E$3=SiteID)*(E$4=ParamCode),0))),"")</f>
        <v>4.4000000000000004</v>
      </c>
      <c r="F95" s="319" t="str" cm="1">
        <f t="array" ref="F95">IFERROR((INDEX(ValueNull,MATCH(1,($A95=DateAQS)*(F$5=POC)*(F$3=SiteID)*(F$4=ParamCode),0))),"")</f>
        <v/>
      </c>
      <c r="G95" s="319" t="str" cm="1">
        <f t="array" ref="G95">IFERROR((INDEX(ValueNull,MATCH(1,($A95=DateAQS)*(G$5=POC)*(G$3=SiteID)*(G$4=ParamCode),0))),"")</f>
        <v/>
      </c>
      <c r="H95" s="325" t="str" cm="1">
        <f t="array" ref="H95">IFERROR((INDEX(BAMValue,MATCH(1,($A95=BAMDate)*(H$5=BAMPOC)*(H$3=BAMSiteID)*(H$4=BAMParamCode),0))),"")</f>
        <v/>
      </c>
      <c r="I95" s="319" t="str" cm="1">
        <f t="array" ref="I95">IFERROR((INDEX(ValueNull,MATCH(1,($A95=DateAQS)*(I$5=POC)*(I$3=SiteID)*(I$4=ParamCode),0))),"")</f>
        <v/>
      </c>
      <c r="J95" s="319" t="str" cm="1">
        <f t="array" ref="J95">IFERROR((INDEX(ValueNull,MATCH(1,($A95=DateAQS)*(J$5=POC)*(J$3=SiteID)*(J$4=ParamCode),0))),"")</f>
        <v/>
      </c>
      <c r="K95" s="319" cm="1">
        <f t="array" ref="K95">IFERROR((INDEX(ValueNull,MATCH(1,($A95=DateAQS)*(K$5=POC)*(K$3=SiteID)*(K$4=ParamCode),0))),"")</f>
        <v>3.2</v>
      </c>
      <c r="L95" s="324" cm="1">
        <f t="array" ref="L95">IFERROR((INDEX(BAMValue,MATCH(1,($A95=BAMDate)*(L$5=BAMPOC)*(L$3=BAMSiteID)*(L$4=BAMParamCode),0))),"")</f>
        <v>3.1</v>
      </c>
    </row>
    <row r="96" spans="1:12" x14ac:dyDescent="0.25">
      <c r="A96" s="326">
        <f t="shared" si="2"/>
        <v>43707</v>
      </c>
      <c r="B96" s="319" cm="1">
        <f t="array" ref="B96">INDEX(ValueNull,MATCH(1,($A96=DateAQS)*(B$5=POC)*(B$3=SiteID)*(B$4=ParamCode),0))</f>
        <v>5.5</v>
      </c>
      <c r="C96" s="319" t="str" cm="1">
        <f t="array" ref="C96">IFERROR((INDEX(ValueNull,MATCH(1,($A96=DateAQS)*(C$5=POC)*(C$3=SiteID)*(C$4=ParamCode),0))),"")</f>
        <v/>
      </c>
      <c r="D96" s="325" cm="1">
        <f t="array" ref="D96">IFERROR((INDEX(BAMValue,MATCH(1,($A96=BAMDate)*(D$5=BAMPOC)*(D$3=BAMSiteID)*(D$4=BAMParamCode),0))),"")</f>
        <v>5.7</v>
      </c>
      <c r="E96" s="319" cm="1">
        <f t="array" ref="E96">IFERROR((INDEX(ValueNull,MATCH(1,($A96=DateAQS)*(E$5=POC)*(E$3=SiteID)*(E$4=ParamCode),0))),"")</f>
        <v>10.199999999999999</v>
      </c>
      <c r="F96" s="319" t="str" cm="1">
        <f t="array" ref="F96">IFERROR((INDEX(ValueNull,MATCH(1,($A96=DateAQS)*(F$5=POC)*(F$3=SiteID)*(F$4=ParamCode),0))),"")</f>
        <v/>
      </c>
      <c r="G96" s="319" t="str" cm="1">
        <f t="array" ref="G96">IFERROR((INDEX(ValueNull,MATCH(1,($A96=DateAQS)*(G$5=POC)*(G$3=SiteID)*(G$4=ParamCode),0))),"")</f>
        <v/>
      </c>
      <c r="H96" s="325" t="str" cm="1">
        <f t="array" ref="H96">IFERROR((INDEX(BAMValue,MATCH(1,($A96=BAMDate)*(H$5=BAMPOC)*(H$3=BAMSiteID)*(H$4=BAMParamCode),0))),"")</f>
        <v/>
      </c>
      <c r="I96" s="319" t="str" cm="1">
        <f t="array" ref="I96">IFERROR((INDEX(ValueNull,MATCH(1,($A96=DateAQS)*(I$5=POC)*(I$3=SiteID)*(I$4=ParamCode),0))),"")</f>
        <v/>
      </c>
      <c r="J96" s="319" t="str" cm="1">
        <f t="array" ref="J96">IFERROR((INDEX(ValueNull,MATCH(1,($A96=DateAQS)*(J$5=POC)*(J$3=SiteID)*(J$4=ParamCode),0))),"")</f>
        <v/>
      </c>
      <c r="K96" s="319" cm="1">
        <f t="array" ref="K96">IFERROR((INDEX(ValueNull,MATCH(1,($A96=DateAQS)*(K$5=POC)*(K$3=SiteID)*(K$4=ParamCode),0))),"")</f>
        <v>5.8</v>
      </c>
      <c r="L96" s="324" cm="1">
        <f t="array" ref="L96">IFERROR((INDEX(BAMValue,MATCH(1,($A96=BAMDate)*(L$5=BAMPOC)*(L$3=BAMSiteID)*(L$4=BAMParamCode),0))),"")</f>
        <v>5.8</v>
      </c>
    </row>
    <row r="97" spans="1:12" ht="15.75" thickBot="1" x14ac:dyDescent="0.3">
      <c r="A97" s="323">
        <f t="shared" si="2"/>
        <v>43708</v>
      </c>
      <c r="B97" s="320" cm="1">
        <f t="array" ref="B97">INDEX(ValueNull,MATCH(1,($A97=DateAQS)*(B$5=POC)*(B$3=SiteID)*(B$4=ParamCode),0))</f>
        <v>11.8</v>
      </c>
      <c r="C97" s="320" cm="1">
        <f t="array" ref="C97">IFERROR((INDEX(ValueNull,MATCH(1,($A97=DateAQS)*(C$5=POC)*(C$3=SiteID)*(C$4=ParamCode),0))),"")</f>
        <v>12</v>
      </c>
      <c r="D97" s="322" cm="1">
        <f t="array" ref="D97">IFERROR((INDEX(BAMValue,MATCH(1,($A97=BAMDate)*(D$5=BAMPOC)*(D$3=BAMSiteID)*(D$4=BAMParamCode),0))),"")</f>
        <v>11.6</v>
      </c>
      <c r="E97" s="320" cm="1">
        <f t="array" ref="E97">IFERROR((INDEX(ValueNull,MATCH(1,($A97=DateAQS)*(E$5=POC)*(E$3=SiteID)*(E$4=ParamCode),0))),"")</f>
        <v>11.7</v>
      </c>
      <c r="F97" s="320" cm="1">
        <f t="array" ref="F97">IFERROR((INDEX(ValueNull,MATCH(1,($A97=DateAQS)*(F$5=POC)*(F$3=SiteID)*(F$4=ParamCode),0))),"")</f>
        <v>11.5</v>
      </c>
      <c r="G97" s="320" t="str" cm="1">
        <f t="array" ref="G97">IFERROR((INDEX(ValueNull,MATCH(1,($A97=DateAQS)*(G$5=POC)*(G$3=SiteID)*(G$4=ParamCode),0))),"")</f>
        <v/>
      </c>
      <c r="H97" s="322" cm="1">
        <f t="array" ref="H97">IFERROR((INDEX(BAMValue,MATCH(1,($A97=BAMDate)*(H$5=BAMPOC)*(H$3=BAMSiteID)*(H$4=BAMParamCode),0))),"")</f>
        <v>11.2</v>
      </c>
      <c r="I97" s="320" t="str" cm="1">
        <f t="array" ref="I97">IFERROR((INDEX(ValueNull,MATCH(1,($A97=DateAQS)*(I$5=POC)*(I$3=SiteID)*(I$4=ParamCode),0))),"")</f>
        <v/>
      </c>
      <c r="J97" s="320" t="str" cm="1">
        <f t="array" ref="J97">IFERROR((INDEX(ValueNull,MATCH(1,($A97=DateAQS)*(J$5=POC)*(J$3=SiteID)*(J$4=ParamCode),0))),"")</f>
        <v/>
      </c>
      <c r="K97" s="320" cm="1">
        <f t="array" ref="K97">IFERROR((INDEX(ValueNull,MATCH(1,($A97=DateAQS)*(K$5=POC)*(K$3=SiteID)*(K$4=ParamCode),0))),"")</f>
        <v>11.2</v>
      </c>
      <c r="L97" s="321" cm="1">
        <f t="array" ref="L97">IFERROR((INDEX(BAMValue,MATCH(1,($A97=BAMDate)*(L$5=BAMPOC)*(L$3=BAMSiteID)*(L$4=BAMParamCode),0))),"")</f>
        <v>11.8</v>
      </c>
    </row>
    <row r="100" spans="1:12" x14ac:dyDescent="0.2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</row>
    <row r="101" spans="1:12" x14ac:dyDescent="0.2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</row>
    <row r="102" spans="1:12" x14ac:dyDescent="0.2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</row>
    <row r="103" spans="1:12" x14ac:dyDescent="0.2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</row>
    <row r="104" spans="1:12" x14ac:dyDescent="0.2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</row>
    <row r="105" spans="1:12" x14ac:dyDescent="0.2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</row>
    <row r="106" spans="1:12" x14ac:dyDescent="0.2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</row>
    <row r="107" spans="1:12" x14ac:dyDescent="0.2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</row>
    <row r="108" spans="1:12" x14ac:dyDescent="0.2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</row>
    <row r="109" spans="1:12" x14ac:dyDescent="0.2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</row>
    <row r="110" spans="1:12" x14ac:dyDescent="0.2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</row>
    <row r="111" spans="1:12" x14ac:dyDescent="0.2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</row>
    <row r="112" spans="1:12" x14ac:dyDescent="0.2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</row>
    <row r="113" spans="1:12" x14ac:dyDescent="0.2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</row>
    <row r="114" spans="1:12" x14ac:dyDescent="0.2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</row>
    <row r="115" spans="1:12" x14ac:dyDescent="0.2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</row>
    <row r="116" spans="1:12" x14ac:dyDescent="0.2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</row>
    <row r="117" spans="1:12" x14ac:dyDescent="0.2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</row>
    <row r="118" spans="1:12" x14ac:dyDescent="0.2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</row>
    <row r="119" spans="1:12" x14ac:dyDescent="0.2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</row>
    <row r="120" spans="1:12" x14ac:dyDescent="0.2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</row>
    <row r="121" spans="1:12" x14ac:dyDescent="0.2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</row>
    <row r="122" spans="1:12" x14ac:dyDescent="0.2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</row>
    <row r="123" spans="1:12" x14ac:dyDescent="0.2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</row>
    <row r="124" spans="1:12" x14ac:dyDescent="0.2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</row>
    <row r="125" spans="1:12" x14ac:dyDescent="0.2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</row>
    <row r="126" spans="1:12" x14ac:dyDescent="0.2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</row>
    <row r="127" spans="1:12" x14ac:dyDescent="0.2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</row>
    <row r="128" spans="1:12" x14ac:dyDescent="0.2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</row>
    <row r="129" spans="1:12" x14ac:dyDescent="0.2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</row>
    <row r="130" spans="1:12" x14ac:dyDescent="0.2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</row>
    <row r="131" spans="1:12" x14ac:dyDescent="0.2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</row>
    <row r="132" spans="1:12" x14ac:dyDescent="0.2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</row>
    <row r="133" spans="1:12" x14ac:dyDescent="0.2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</row>
    <row r="134" spans="1:12" x14ac:dyDescent="0.2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</row>
    <row r="135" spans="1:12" x14ac:dyDescent="0.2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</row>
    <row r="136" spans="1:12" x14ac:dyDescent="0.2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</row>
    <row r="137" spans="1:12" x14ac:dyDescent="0.2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</row>
    <row r="138" spans="1:12" x14ac:dyDescent="0.2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</row>
    <row r="139" spans="1:12" x14ac:dyDescent="0.2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</row>
    <row r="140" spans="1:12" x14ac:dyDescent="0.2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</row>
    <row r="141" spans="1:12" x14ac:dyDescent="0.2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</row>
    <row r="142" spans="1:12" x14ac:dyDescent="0.2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</row>
    <row r="143" spans="1:12" x14ac:dyDescent="0.2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</row>
    <row r="144" spans="1:12" x14ac:dyDescent="0.2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</row>
    <row r="145" spans="1:12" x14ac:dyDescent="0.2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</row>
    <row r="146" spans="1:12" x14ac:dyDescent="0.2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</row>
    <row r="147" spans="1:12" x14ac:dyDescent="0.2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</row>
    <row r="148" spans="1:12" x14ac:dyDescent="0.2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</row>
    <row r="149" spans="1:12" x14ac:dyDescent="0.2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</row>
    <row r="150" spans="1:12" x14ac:dyDescent="0.2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</row>
    <row r="151" spans="1:12" x14ac:dyDescent="0.2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</row>
    <row r="152" spans="1:12" x14ac:dyDescent="0.2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</row>
    <row r="153" spans="1:12" x14ac:dyDescent="0.2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</row>
    <row r="154" spans="1:12" x14ac:dyDescent="0.2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</row>
    <row r="155" spans="1:12" x14ac:dyDescent="0.2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</row>
    <row r="156" spans="1:12" x14ac:dyDescent="0.2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</row>
    <row r="157" spans="1:12" x14ac:dyDescent="0.2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</row>
    <row r="158" spans="1:12" x14ac:dyDescent="0.2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</row>
    <row r="159" spans="1:12" x14ac:dyDescent="0.2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</row>
    <row r="160" spans="1:12" x14ac:dyDescent="0.2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</row>
    <row r="161" spans="1:12" x14ac:dyDescent="0.2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</row>
    <row r="162" spans="1:12" x14ac:dyDescent="0.2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</row>
    <row r="163" spans="1:12" x14ac:dyDescent="0.2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</row>
    <row r="164" spans="1:12" x14ac:dyDescent="0.2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</row>
    <row r="165" spans="1:12" x14ac:dyDescent="0.2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</row>
    <row r="166" spans="1:12" x14ac:dyDescent="0.2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</row>
    <row r="167" spans="1:12" x14ac:dyDescent="0.2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</row>
    <row r="168" spans="1:12" x14ac:dyDescent="0.2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</row>
    <row r="169" spans="1:12" x14ac:dyDescent="0.2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</row>
    <row r="170" spans="1:12" x14ac:dyDescent="0.2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</row>
    <row r="171" spans="1:12" x14ac:dyDescent="0.2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</row>
    <row r="172" spans="1:12" x14ac:dyDescent="0.2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</row>
    <row r="173" spans="1:12" x14ac:dyDescent="0.2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</row>
    <row r="174" spans="1:12" x14ac:dyDescent="0.2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</row>
    <row r="175" spans="1:12" x14ac:dyDescent="0.2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</row>
    <row r="176" spans="1:12" x14ac:dyDescent="0.2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</row>
    <row r="177" spans="1:12" x14ac:dyDescent="0.2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</row>
    <row r="178" spans="1:12" x14ac:dyDescent="0.2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</row>
    <row r="179" spans="1:12" x14ac:dyDescent="0.2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</row>
    <row r="180" spans="1:12" x14ac:dyDescent="0.2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</row>
    <row r="181" spans="1:12" x14ac:dyDescent="0.2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</row>
    <row r="182" spans="1:12" x14ac:dyDescent="0.2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</row>
    <row r="183" spans="1:12" x14ac:dyDescent="0.2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</row>
    <row r="184" spans="1:12" x14ac:dyDescent="0.2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</row>
    <row r="185" spans="1:12" x14ac:dyDescent="0.2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</row>
    <row r="186" spans="1:12" x14ac:dyDescent="0.2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</row>
    <row r="187" spans="1:12" x14ac:dyDescent="0.2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</row>
    <row r="188" spans="1:12" x14ac:dyDescent="0.2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</row>
    <row r="189" spans="1:12" x14ac:dyDescent="0.2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</row>
    <row r="190" spans="1:12" x14ac:dyDescent="0.2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</row>
    <row r="191" spans="1:12" x14ac:dyDescent="0.2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</row>
    <row r="192" spans="1:12" x14ac:dyDescent="0.2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</row>
    <row r="193" spans="1:12" x14ac:dyDescent="0.2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</row>
    <row r="194" spans="1:12" x14ac:dyDescent="0.2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</row>
    <row r="195" spans="1:12" x14ac:dyDescent="0.2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</row>
    <row r="196" spans="1:12" x14ac:dyDescent="0.2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</row>
    <row r="197" spans="1:12" x14ac:dyDescent="0.2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</row>
    <row r="198" spans="1:12" x14ac:dyDescent="0.2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</row>
    <row r="199" spans="1:12" x14ac:dyDescent="0.2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</row>
    <row r="200" spans="1:12" x14ac:dyDescent="0.2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</row>
    <row r="201" spans="1:12" x14ac:dyDescent="0.2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</row>
    <row r="202" spans="1:12" x14ac:dyDescent="0.2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</row>
    <row r="203" spans="1:12" x14ac:dyDescent="0.2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</row>
    <row r="204" spans="1:12" x14ac:dyDescent="0.2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</row>
    <row r="205" spans="1:12" x14ac:dyDescent="0.2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</row>
    <row r="206" spans="1:12" x14ac:dyDescent="0.2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</row>
    <row r="207" spans="1:12" x14ac:dyDescent="0.2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</row>
    <row r="208" spans="1:12" x14ac:dyDescent="0.2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</row>
    <row r="209" spans="1:12" x14ac:dyDescent="0.2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</row>
    <row r="210" spans="1:12" x14ac:dyDescent="0.2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</row>
    <row r="211" spans="1:12" x14ac:dyDescent="0.2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</row>
    <row r="212" spans="1:12" x14ac:dyDescent="0.2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</row>
    <row r="213" spans="1:12" x14ac:dyDescent="0.2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</row>
    <row r="214" spans="1:12" x14ac:dyDescent="0.2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</row>
    <row r="215" spans="1:12" x14ac:dyDescent="0.2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</row>
    <row r="216" spans="1:12" x14ac:dyDescent="0.2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</row>
    <row r="217" spans="1:12" x14ac:dyDescent="0.2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</row>
    <row r="218" spans="1:12" x14ac:dyDescent="0.2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</row>
    <row r="219" spans="1:12" x14ac:dyDescent="0.2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</row>
    <row r="220" spans="1:12" x14ac:dyDescent="0.2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</row>
    <row r="221" spans="1:12" x14ac:dyDescent="0.2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</row>
    <row r="222" spans="1:12" x14ac:dyDescent="0.2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</row>
    <row r="223" spans="1:12" x14ac:dyDescent="0.2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</row>
    <row r="224" spans="1:12" x14ac:dyDescent="0.2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</row>
    <row r="225" spans="1:12" x14ac:dyDescent="0.2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</row>
    <row r="226" spans="1:12" x14ac:dyDescent="0.25">
      <c r="A226" s="193"/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</row>
    <row r="227" spans="1:12" x14ac:dyDescent="0.25">
      <c r="A227" s="193"/>
      <c r="B227" s="193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</row>
    <row r="228" spans="1:12" x14ac:dyDescent="0.25">
      <c r="A228" s="193"/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</row>
    <row r="229" spans="1:12" x14ac:dyDescent="0.25">
      <c r="A229" s="193"/>
      <c r="B229" s="193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</row>
    <row r="230" spans="1:12" x14ac:dyDescent="0.25">
      <c r="A230" s="193"/>
      <c r="B230" s="193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</row>
    <row r="231" spans="1:12" x14ac:dyDescent="0.25">
      <c r="A231" s="193"/>
      <c r="B231" s="193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</row>
    <row r="232" spans="1:12" x14ac:dyDescent="0.25">
      <c r="A232" s="193"/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</row>
    <row r="233" spans="1:12" x14ac:dyDescent="0.25">
      <c r="A233" s="193"/>
      <c r="B233" s="193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</row>
    <row r="234" spans="1:12" x14ac:dyDescent="0.25">
      <c r="A234" s="193"/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</row>
    <row r="235" spans="1:12" x14ac:dyDescent="0.25">
      <c r="A235" s="193"/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</row>
    <row r="236" spans="1:12" x14ac:dyDescent="0.25">
      <c r="A236" s="193"/>
      <c r="B236" s="193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</row>
    <row r="237" spans="1:12" x14ac:dyDescent="0.25">
      <c r="A237" s="193"/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</row>
    <row r="238" spans="1:12" x14ac:dyDescent="0.25">
      <c r="A238" s="193"/>
      <c r="B238" s="193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</row>
    <row r="239" spans="1:12" x14ac:dyDescent="0.25">
      <c r="A239" s="193"/>
      <c r="B239" s="193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</row>
    <row r="240" spans="1:12" x14ac:dyDescent="0.25">
      <c r="A240" s="193"/>
      <c r="B240" s="193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</row>
    <row r="241" spans="1:12" x14ac:dyDescent="0.25">
      <c r="A241" s="193"/>
      <c r="B241" s="193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</row>
    <row r="242" spans="1:12" x14ac:dyDescent="0.25">
      <c r="A242" s="193"/>
      <c r="B242" s="193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</row>
    <row r="243" spans="1:12" x14ac:dyDescent="0.25">
      <c r="A243" s="193"/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</row>
    <row r="244" spans="1:12" x14ac:dyDescent="0.25">
      <c r="A244" s="193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</row>
    <row r="245" spans="1:12" x14ac:dyDescent="0.25">
      <c r="A245" s="193"/>
      <c r="B245" s="193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</row>
    <row r="246" spans="1:12" x14ac:dyDescent="0.25">
      <c r="A246" s="193"/>
      <c r="B246" s="193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</row>
    <row r="247" spans="1:12" x14ac:dyDescent="0.25">
      <c r="A247" s="193"/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</row>
    <row r="248" spans="1:12" x14ac:dyDescent="0.25">
      <c r="A248" s="193"/>
      <c r="B248" s="193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</row>
    <row r="249" spans="1:12" x14ac:dyDescent="0.25">
      <c r="A249" s="193"/>
      <c r="B249" s="193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</row>
    <row r="250" spans="1:12" x14ac:dyDescent="0.25">
      <c r="A250" s="193"/>
      <c r="B250" s="193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</row>
    <row r="251" spans="1:12" x14ac:dyDescent="0.25">
      <c r="A251" s="193"/>
      <c r="B251" s="193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</row>
    <row r="252" spans="1:12" x14ac:dyDescent="0.25">
      <c r="A252" s="193"/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</row>
    <row r="253" spans="1:12" x14ac:dyDescent="0.25">
      <c r="A253" s="193"/>
      <c r="B253" s="193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</row>
    <row r="254" spans="1:12" x14ac:dyDescent="0.25">
      <c r="A254" s="193"/>
      <c r="B254" s="193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</row>
    <row r="255" spans="1:12" x14ac:dyDescent="0.25">
      <c r="A255" s="193"/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</row>
    <row r="256" spans="1:12" x14ac:dyDescent="0.25">
      <c r="A256" s="193"/>
      <c r="B256" s="193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</row>
    <row r="257" spans="1:12" x14ac:dyDescent="0.25">
      <c r="A257" s="193"/>
      <c r="B257" s="193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</row>
    <row r="258" spans="1:12" x14ac:dyDescent="0.25">
      <c r="A258" s="193"/>
      <c r="B258" s="193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</row>
    <row r="259" spans="1:12" x14ac:dyDescent="0.25">
      <c r="A259" s="193"/>
      <c r="B259" s="193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</row>
    <row r="260" spans="1:12" x14ac:dyDescent="0.25">
      <c r="A260" s="193"/>
      <c r="B260" s="193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</row>
    <row r="261" spans="1:12" x14ac:dyDescent="0.25">
      <c r="A261" s="193"/>
      <c r="B261" s="193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</row>
    <row r="262" spans="1:12" x14ac:dyDescent="0.25">
      <c r="A262" s="193"/>
      <c r="B262" s="193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</row>
    <row r="263" spans="1:12" x14ac:dyDescent="0.25">
      <c r="A263" s="193"/>
      <c r="B263" s="193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</row>
    <row r="264" spans="1:12" x14ac:dyDescent="0.25">
      <c r="A264" s="193"/>
      <c r="B264" s="193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</row>
    <row r="265" spans="1:12" x14ac:dyDescent="0.25">
      <c r="A265" s="193"/>
      <c r="B265" s="193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</row>
    <row r="266" spans="1:12" x14ac:dyDescent="0.25">
      <c r="A266" s="193"/>
      <c r="B266" s="193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</row>
    <row r="267" spans="1:12" x14ac:dyDescent="0.25">
      <c r="A267" s="193"/>
      <c r="B267" s="193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</row>
    <row r="268" spans="1:12" x14ac:dyDescent="0.25">
      <c r="A268" s="193"/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</row>
    <row r="269" spans="1:12" x14ac:dyDescent="0.25">
      <c r="A269" s="193"/>
      <c r="B269" s="193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</row>
    <row r="270" spans="1:12" x14ac:dyDescent="0.25">
      <c r="A270" s="193"/>
      <c r="B270" s="193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</row>
    <row r="271" spans="1:12" x14ac:dyDescent="0.25">
      <c r="A271" s="193"/>
      <c r="B271" s="193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</row>
    <row r="272" spans="1:12" x14ac:dyDescent="0.25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</row>
    <row r="273" spans="1:12" x14ac:dyDescent="0.25">
      <c r="A273" s="193"/>
      <c r="B273" s="193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</row>
    <row r="274" spans="1:12" x14ac:dyDescent="0.25">
      <c r="A274" s="193"/>
      <c r="B274" s="193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</row>
    <row r="275" spans="1:12" x14ac:dyDescent="0.25">
      <c r="A275" s="193"/>
      <c r="B275" s="193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</row>
    <row r="276" spans="1:12" x14ac:dyDescent="0.25">
      <c r="A276" s="193"/>
      <c r="B276" s="193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</row>
    <row r="277" spans="1:12" x14ac:dyDescent="0.25">
      <c r="A277" s="193"/>
      <c r="B277" s="193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</row>
    <row r="278" spans="1:12" x14ac:dyDescent="0.25">
      <c r="A278" s="193"/>
      <c r="B278" s="193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</row>
    <row r="279" spans="1:12" x14ac:dyDescent="0.25">
      <c r="A279" s="193"/>
      <c r="B279" s="193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</row>
    <row r="280" spans="1:12" x14ac:dyDescent="0.25">
      <c r="A280" s="193"/>
      <c r="B280" s="193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</row>
    <row r="281" spans="1:12" x14ac:dyDescent="0.25">
      <c r="A281" s="193"/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</row>
    <row r="282" spans="1:12" x14ac:dyDescent="0.25">
      <c r="A282" s="193"/>
      <c r="B282" s="193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</row>
    <row r="283" spans="1:12" x14ac:dyDescent="0.25">
      <c r="A283" s="193"/>
      <c r="B283" s="193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</row>
    <row r="284" spans="1:12" x14ac:dyDescent="0.25">
      <c r="A284" s="193"/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</row>
    <row r="285" spans="1:12" x14ac:dyDescent="0.25">
      <c r="A285" s="193"/>
      <c r="B285" s="193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</row>
    <row r="286" spans="1:12" x14ac:dyDescent="0.25">
      <c r="A286" s="193"/>
      <c r="B286" s="193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</row>
    <row r="287" spans="1:12" x14ac:dyDescent="0.25">
      <c r="A287" s="193"/>
      <c r="B287" s="193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</row>
    <row r="288" spans="1:12" x14ac:dyDescent="0.25">
      <c r="A288" s="193"/>
      <c r="B288" s="193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</row>
    <row r="289" spans="1:12" x14ac:dyDescent="0.25">
      <c r="A289" s="193"/>
      <c r="B289" s="193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</row>
    <row r="290" spans="1:12" x14ac:dyDescent="0.25">
      <c r="A290" s="193"/>
      <c r="B290" s="193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</row>
    <row r="291" spans="1:12" x14ac:dyDescent="0.25">
      <c r="A291" s="193"/>
      <c r="B291" s="193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</row>
    <row r="292" spans="1:12" x14ac:dyDescent="0.25">
      <c r="A292" s="193"/>
      <c r="B292" s="193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</row>
    <row r="293" spans="1:12" x14ac:dyDescent="0.25">
      <c r="A293" s="193"/>
      <c r="B293" s="193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</row>
    <row r="294" spans="1:12" x14ac:dyDescent="0.25">
      <c r="A294" s="193"/>
      <c r="B294" s="193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</row>
    <row r="295" spans="1:12" x14ac:dyDescent="0.25">
      <c r="A295" s="193"/>
      <c r="B295" s="193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</row>
    <row r="296" spans="1:12" x14ac:dyDescent="0.25">
      <c r="A296" s="193"/>
      <c r="B296" s="193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</row>
    <row r="297" spans="1:12" x14ac:dyDescent="0.25">
      <c r="A297" s="193"/>
      <c r="B297" s="193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</row>
    <row r="298" spans="1:12" x14ac:dyDescent="0.25">
      <c r="A298" s="193"/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</row>
    <row r="299" spans="1:12" x14ac:dyDescent="0.25">
      <c r="A299" s="193"/>
      <c r="B299" s="193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</row>
    <row r="300" spans="1:12" x14ac:dyDescent="0.25">
      <c r="A300" s="193"/>
      <c r="B300" s="193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</row>
    <row r="301" spans="1:12" x14ac:dyDescent="0.25">
      <c r="A301" s="193"/>
      <c r="B301" s="193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</row>
    <row r="302" spans="1:12" x14ac:dyDescent="0.25">
      <c r="A302" s="193"/>
      <c r="B302" s="193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</row>
    <row r="303" spans="1:12" x14ac:dyDescent="0.25">
      <c r="A303" s="193"/>
      <c r="B303" s="193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</row>
    <row r="304" spans="1:12" x14ac:dyDescent="0.25">
      <c r="A304" s="193"/>
      <c r="B304" s="193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</row>
    <row r="305" spans="1:12" x14ac:dyDescent="0.25">
      <c r="A305" s="193"/>
      <c r="B305" s="193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</row>
    <row r="306" spans="1:12" x14ac:dyDescent="0.25">
      <c r="A306" s="193"/>
      <c r="B306" s="193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</row>
    <row r="307" spans="1:12" x14ac:dyDescent="0.25">
      <c r="A307" s="193"/>
      <c r="B307" s="193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</row>
    <row r="308" spans="1:12" x14ac:dyDescent="0.25">
      <c r="A308" s="193"/>
      <c r="B308" s="193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</row>
    <row r="309" spans="1:12" x14ac:dyDescent="0.25">
      <c r="A309" s="193"/>
      <c r="B309" s="193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</row>
    <row r="310" spans="1:12" x14ac:dyDescent="0.25">
      <c r="A310" s="193"/>
      <c r="B310" s="193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</row>
    <row r="311" spans="1:12" x14ac:dyDescent="0.25">
      <c r="A311" s="193"/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</row>
    <row r="312" spans="1:12" x14ac:dyDescent="0.25">
      <c r="A312" s="193"/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</row>
    <row r="313" spans="1:12" x14ac:dyDescent="0.25">
      <c r="A313" s="193"/>
      <c r="B313" s="193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</row>
    <row r="314" spans="1:12" x14ac:dyDescent="0.25">
      <c r="A314" s="193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</row>
    <row r="315" spans="1:12" x14ac:dyDescent="0.25">
      <c r="A315" s="193"/>
      <c r="B315" s="193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</row>
    <row r="316" spans="1:12" x14ac:dyDescent="0.25">
      <c r="A316" s="193"/>
      <c r="B316" s="193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</row>
    <row r="317" spans="1:12" x14ac:dyDescent="0.25">
      <c r="A317" s="193"/>
      <c r="B317" s="193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</row>
    <row r="318" spans="1:12" x14ac:dyDescent="0.25">
      <c r="A318" s="193"/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</row>
    <row r="319" spans="1:12" x14ac:dyDescent="0.25">
      <c r="A319" s="193"/>
      <c r="B319" s="193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</row>
    <row r="320" spans="1:12" x14ac:dyDescent="0.25">
      <c r="A320" s="193"/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</row>
    <row r="321" spans="1:12" x14ac:dyDescent="0.25">
      <c r="A321" s="193"/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</row>
    <row r="322" spans="1:12" x14ac:dyDescent="0.25">
      <c r="A322" s="193"/>
      <c r="B322" s="193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</row>
    <row r="323" spans="1:12" x14ac:dyDescent="0.25">
      <c r="A323" s="193"/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</row>
    <row r="324" spans="1:12" x14ac:dyDescent="0.25">
      <c r="A324" s="193"/>
      <c r="B324" s="193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</row>
    <row r="325" spans="1:12" x14ac:dyDescent="0.25">
      <c r="A325" s="193"/>
      <c r="B325" s="193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</row>
    <row r="326" spans="1:12" x14ac:dyDescent="0.25">
      <c r="A326" s="193"/>
      <c r="B326" s="193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</row>
    <row r="327" spans="1:12" x14ac:dyDescent="0.25">
      <c r="A327" s="193"/>
      <c r="B327" s="193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</row>
    <row r="328" spans="1:12" x14ac:dyDescent="0.25">
      <c r="A328" s="193"/>
      <c r="B328" s="193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</row>
    <row r="329" spans="1:12" x14ac:dyDescent="0.25">
      <c r="A329" s="193"/>
      <c r="B329" s="193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</row>
    <row r="330" spans="1:12" x14ac:dyDescent="0.25">
      <c r="A330" s="193"/>
      <c r="B330" s="193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</row>
    <row r="331" spans="1:12" x14ac:dyDescent="0.25">
      <c r="A331" s="193"/>
      <c r="B331" s="193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</row>
    <row r="332" spans="1:12" x14ac:dyDescent="0.25">
      <c r="A332" s="193"/>
      <c r="B332" s="193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</row>
    <row r="333" spans="1:12" x14ac:dyDescent="0.25">
      <c r="A333" s="193"/>
      <c r="B333" s="193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</row>
    <row r="334" spans="1:12" x14ac:dyDescent="0.25">
      <c r="A334" s="193"/>
      <c r="B334" s="193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</row>
    <row r="335" spans="1:12" x14ac:dyDescent="0.25">
      <c r="A335" s="193"/>
      <c r="B335" s="193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</row>
    <row r="336" spans="1:12" x14ac:dyDescent="0.25">
      <c r="A336" s="193"/>
      <c r="B336" s="193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</row>
    <row r="337" spans="1:12" x14ac:dyDescent="0.25">
      <c r="A337" s="193"/>
      <c r="B337" s="193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</row>
  </sheetData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B050"/>
  </sheetPr>
  <dimension ref="A2:G6"/>
  <sheetViews>
    <sheetView workbookViewId="0">
      <selection activeCell="A2" sqref="A2:G2"/>
    </sheetView>
  </sheetViews>
  <sheetFormatPr defaultRowHeight="15" x14ac:dyDescent="0.25"/>
  <cols>
    <col min="1" max="1" width="12.7109375" customWidth="1"/>
    <col min="3" max="3" width="14.42578125" customWidth="1"/>
    <col min="5" max="5" width="10.7109375" customWidth="1"/>
    <col min="6" max="6" width="14" customWidth="1"/>
    <col min="7" max="7" width="19.28515625" customWidth="1"/>
  </cols>
  <sheetData>
    <row r="2" spans="1:7" ht="16.5" thickBot="1" x14ac:dyDescent="0.3">
      <c r="A2" s="482" t="s">
        <v>336</v>
      </c>
      <c r="B2" s="482"/>
      <c r="C2" s="482"/>
      <c r="D2" s="482"/>
      <c r="E2" s="482"/>
      <c r="F2" s="482"/>
      <c r="G2" s="482"/>
    </row>
    <row r="3" spans="1:7" ht="16.5" customHeight="1" thickBot="1" x14ac:dyDescent="0.3">
      <c r="A3" s="39"/>
      <c r="B3" s="483" t="s">
        <v>259</v>
      </c>
      <c r="C3" s="484"/>
      <c r="D3" s="483" t="s">
        <v>257</v>
      </c>
      <c r="E3" s="484"/>
      <c r="F3" s="483">
        <v>2019</v>
      </c>
      <c r="G3" s="484"/>
    </row>
    <row r="4" spans="1:7" ht="16.5" thickBot="1" x14ac:dyDescent="0.3">
      <c r="A4" s="39"/>
      <c r="B4" s="17" t="s">
        <v>47</v>
      </c>
      <c r="C4" s="17" t="s">
        <v>26</v>
      </c>
      <c r="D4" s="17" t="s">
        <v>47</v>
      </c>
      <c r="E4" s="17" t="s">
        <v>26</v>
      </c>
      <c r="F4" s="17" t="s">
        <v>47</v>
      </c>
      <c r="G4" s="17" t="s">
        <v>26</v>
      </c>
    </row>
    <row r="5" spans="1:7" ht="32.25" thickBot="1" x14ac:dyDescent="0.3">
      <c r="A5" s="39" t="s">
        <v>62</v>
      </c>
      <c r="B5" s="17">
        <v>504</v>
      </c>
      <c r="C5" s="58">
        <v>875972</v>
      </c>
      <c r="D5" s="17">
        <v>505</v>
      </c>
      <c r="E5" s="58">
        <v>1376709</v>
      </c>
      <c r="F5" s="17"/>
      <c r="G5" s="17"/>
    </row>
    <row r="6" spans="1:7" ht="16.5" thickBot="1" x14ac:dyDescent="0.3">
      <c r="A6" s="39" t="s">
        <v>63</v>
      </c>
      <c r="B6" s="17"/>
      <c r="C6" s="17"/>
      <c r="D6" s="17"/>
      <c r="E6" s="17"/>
      <c r="F6" s="17">
        <v>719</v>
      </c>
      <c r="G6" s="17" t="s">
        <v>258</v>
      </c>
    </row>
  </sheetData>
  <mergeCells count="4">
    <mergeCell ref="A2:G2"/>
    <mergeCell ref="B3:C3"/>
    <mergeCell ref="D3:E3"/>
    <mergeCell ref="F3:G3"/>
  </mergeCells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6">
    <tabColor rgb="FF00B050"/>
  </sheetPr>
  <dimension ref="A1:X38"/>
  <sheetViews>
    <sheetView workbookViewId="0">
      <selection activeCell="C9" sqref="C9"/>
    </sheetView>
  </sheetViews>
  <sheetFormatPr defaultRowHeight="15" x14ac:dyDescent="0.25"/>
  <cols>
    <col min="1" max="11" width="5.28515625" customWidth="1"/>
    <col min="12" max="12" width="5.28515625" style="6" customWidth="1"/>
    <col min="13" max="21" width="5.28515625" customWidth="1"/>
  </cols>
  <sheetData>
    <row r="1" spans="1:24" x14ac:dyDescent="0.25">
      <c r="A1" s="485" t="s">
        <v>337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X1">
        <f>X27</f>
        <v>0</v>
      </c>
    </row>
    <row r="2" spans="1:24" x14ac:dyDescent="0.25">
      <c r="A2" s="485"/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5"/>
      <c r="T2" s="485"/>
      <c r="U2" s="485"/>
    </row>
    <row r="3" spans="1:24" ht="29.25" customHeight="1" thickBot="1" x14ac:dyDescent="0.3">
      <c r="A3" s="486"/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</row>
    <row r="4" spans="1:24" ht="75" customHeight="1" thickTop="1" thickBot="1" x14ac:dyDescent="0.3">
      <c r="A4" s="196" t="s">
        <v>341</v>
      </c>
      <c r="B4" s="358" t="s">
        <v>267</v>
      </c>
      <c r="C4" s="358" t="s">
        <v>268</v>
      </c>
      <c r="D4" s="358" t="s">
        <v>163</v>
      </c>
      <c r="E4" s="358" t="s">
        <v>269</v>
      </c>
      <c r="F4" s="358" t="s">
        <v>1</v>
      </c>
      <c r="G4" s="358" t="s">
        <v>162</v>
      </c>
      <c r="H4" s="197" t="s">
        <v>44</v>
      </c>
      <c r="I4" s="358" t="s">
        <v>267</v>
      </c>
      <c r="J4" s="358" t="s">
        <v>268</v>
      </c>
      <c r="K4" s="358" t="s">
        <v>163</v>
      </c>
      <c r="L4" s="358" t="s">
        <v>269</v>
      </c>
      <c r="M4" s="358" t="s">
        <v>166</v>
      </c>
      <c r="N4" s="358" t="s">
        <v>162</v>
      </c>
      <c r="O4" s="197" t="s">
        <v>81</v>
      </c>
      <c r="P4" s="358" t="s">
        <v>267</v>
      </c>
      <c r="Q4" s="358" t="s">
        <v>268</v>
      </c>
      <c r="R4" s="358" t="s">
        <v>163</v>
      </c>
      <c r="S4" s="358" t="s">
        <v>269</v>
      </c>
      <c r="T4" s="358" t="s">
        <v>166</v>
      </c>
      <c r="U4" s="358" t="s">
        <v>162</v>
      </c>
    </row>
    <row r="5" spans="1:24" ht="16.5" customHeight="1" thickTop="1" thickBot="1" x14ac:dyDescent="0.3">
      <c r="A5" s="357" t="s">
        <v>342</v>
      </c>
      <c r="B5" s="187">
        <v>17.600000000000001</v>
      </c>
      <c r="C5" s="103">
        <v>17.2</v>
      </c>
      <c r="D5" s="187">
        <v>33</v>
      </c>
      <c r="E5" s="103">
        <v>31.6</v>
      </c>
      <c r="F5" s="187">
        <v>17</v>
      </c>
      <c r="G5" s="101"/>
      <c r="H5" s="104">
        <v>1</v>
      </c>
      <c r="I5" s="189">
        <v>8.3000000000000007</v>
      </c>
      <c r="J5" s="112">
        <v>9.3000000000000007</v>
      </c>
      <c r="K5" s="189">
        <v>9.8000000000000007</v>
      </c>
      <c r="L5" s="189">
        <v>10.4</v>
      </c>
      <c r="M5" s="101"/>
      <c r="N5" s="189">
        <v>10.199999999999999</v>
      </c>
      <c r="O5" s="113">
        <v>1</v>
      </c>
      <c r="P5" s="187">
        <v>13.8</v>
      </c>
      <c r="Q5" s="103">
        <v>14</v>
      </c>
      <c r="R5" s="189">
        <v>10.1</v>
      </c>
      <c r="S5" s="189">
        <v>10.5</v>
      </c>
      <c r="T5" s="192">
        <v>13.8</v>
      </c>
      <c r="U5" s="103">
        <v>14.5</v>
      </c>
    </row>
    <row r="6" spans="1:24" ht="16.5" customHeight="1" thickTop="1" thickBot="1" x14ac:dyDescent="0.3">
      <c r="A6" s="357" t="s">
        <v>343</v>
      </c>
      <c r="B6" s="187">
        <v>12.5</v>
      </c>
      <c r="C6" s="103">
        <v>12.7</v>
      </c>
      <c r="D6" s="187">
        <v>12.2</v>
      </c>
      <c r="E6" s="103">
        <v>13.2</v>
      </c>
      <c r="F6" s="189">
        <v>10</v>
      </c>
      <c r="G6" s="101"/>
      <c r="H6" s="104">
        <v>2</v>
      </c>
      <c r="I6" s="189">
        <v>8.8000000000000007</v>
      </c>
      <c r="J6" s="112">
        <v>10.7</v>
      </c>
      <c r="K6" s="187">
        <v>20.100000000000001</v>
      </c>
      <c r="L6" s="187">
        <v>20.8</v>
      </c>
      <c r="M6" s="101"/>
      <c r="N6" s="189">
        <v>9.1</v>
      </c>
      <c r="O6" s="113">
        <v>2</v>
      </c>
      <c r="P6" s="189">
        <v>10.9</v>
      </c>
      <c r="Q6" s="112">
        <v>10.3</v>
      </c>
      <c r="R6" s="189">
        <v>10.6</v>
      </c>
      <c r="S6" s="189">
        <v>9.6999999999999993</v>
      </c>
      <c r="T6" s="191">
        <v>10.9</v>
      </c>
      <c r="U6" s="103">
        <v>12.7</v>
      </c>
    </row>
    <row r="7" spans="1:24" ht="16.5" thickTop="1" thickBot="1" x14ac:dyDescent="0.3">
      <c r="A7" s="111">
        <v>1</v>
      </c>
      <c r="B7" s="189">
        <v>1.5</v>
      </c>
      <c r="C7" s="112">
        <v>2.6</v>
      </c>
      <c r="D7" s="189">
        <v>1.2</v>
      </c>
      <c r="E7" s="112">
        <v>0</v>
      </c>
      <c r="F7" s="189">
        <v>1.5</v>
      </c>
      <c r="G7" s="101"/>
      <c r="H7" s="104">
        <v>3</v>
      </c>
      <c r="I7" s="189">
        <v>9.4</v>
      </c>
      <c r="J7" s="112">
        <v>10.7</v>
      </c>
      <c r="K7" s="187">
        <v>23.8</v>
      </c>
      <c r="L7" s="187">
        <v>25.6</v>
      </c>
      <c r="M7" s="101"/>
      <c r="N7" s="189">
        <v>11.4</v>
      </c>
      <c r="O7" s="113">
        <v>3</v>
      </c>
      <c r="P7" s="189">
        <v>1.4</v>
      </c>
      <c r="Q7" s="112">
        <v>1.2</v>
      </c>
      <c r="R7" s="189">
        <v>1.3</v>
      </c>
      <c r="S7" s="189">
        <v>-0.3</v>
      </c>
      <c r="T7" s="191">
        <v>1.9</v>
      </c>
      <c r="U7" s="112">
        <v>1.6</v>
      </c>
    </row>
    <row r="8" spans="1:24" ht="16.5" thickTop="1" thickBot="1" x14ac:dyDescent="0.3">
      <c r="A8" s="111">
        <v>2</v>
      </c>
      <c r="B8" s="189">
        <v>4.4000000000000004</v>
      </c>
      <c r="C8" s="112">
        <v>3.8</v>
      </c>
      <c r="D8" s="189">
        <v>2.6</v>
      </c>
      <c r="E8" s="112">
        <v>2</v>
      </c>
      <c r="F8" s="189">
        <v>2.2000000000000002</v>
      </c>
      <c r="G8" s="101"/>
      <c r="H8" s="104">
        <v>4</v>
      </c>
      <c r="I8" s="189">
        <v>1.7</v>
      </c>
      <c r="J8" s="112">
        <v>3</v>
      </c>
      <c r="K8" s="189">
        <v>2.9</v>
      </c>
      <c r="L8" s="189">
        <v>1.8</v>
      </c>
      <c r="M8" s="101"/>
      <c r="N8" s="189">
        <v>2.9</v>
      </c>
      <c r="O8" s="113">
        <v>4</v>
      </c>
      <c r="P8" s="189">
        <v>1.7</v>
      </c>
      <c r="Q8" s="112">
        <v>2.2000000000000002</v>
      </c>
      <c r="R8" s="189">
        <v>1.3</v>
      </c>
      <c r="S8" s="189">
        <v>1.2</v>
      </c>
      <c r="T8" s="191">
        <v>2.2999999999999998</v>
      </c>
      <c r="U8" s="112">
        <v>2.2000000000000002</v>
      </c>
    </row>
    <row r="9" spans="1:24" ht="16.5" thickTop="1" thickBot="1" x14ac:dyDescent="0.3">
      <c r="A9" s="111">
        <v>3</v>
      </c>
      <c r="B9" s="189">
        <v>2.5</v>
      </c>
      <c r="C9" s="112">
        <v>1.6</v>
      </c>
      <c r="D9" s="189">
        <v>2.2000000000000002</v>
      </c>
      <c r="E9" s="112">
        <v>2</v>
      </c>
      <c r="F9" s="189">
        <v>2.5</v>
      </c>
      <c r="G9" s="101"/>
      <c r="H9" s="104">
        <v>5</v>
      </c>
      <c r="I9" s="189">
        <v>4.4000000000000004</v>
      </c>
      <c r="J9" s="112">
        <v>5</v>
      </c>
      <c r="K9" s="189">
        <v>4.8</v>
      </c>
      <c r="L9" s="189">
        <v>4</v>
      </c>
      <c r="M9" s="101"/>
      <c r="N9" s="189">
        <v>5.5</v>
      </c>
      <c r="O9" s="113">
        <v>5</v>
      </c>
      <c r="P9" s="189">
        <v>1.7</v>
      </c>
      <c r="Q9" s="112">
        <v>1.2</v>
      </c>
      <c r="R9" s="189">
        <v>1.4</v>
      </c>
      <c r="S9" s="189">
        <v>-0.8</v>
      </c>
      <c r="T9" s="191">
        <v>2</v>
      </c>
      <c r="U9" s="112">
        <v>1.6</v>
      </c>
    </row>
    <row r="10" spans="1:24" ht="16.5" thickTop="1" thickBot="1" x14ac:dyDescent="0.3">
      <c r="A10" s="111">
        <v>4</v>
      </c>
      <c r="B10" s="189">
        <v>2.9</v>
      </c>
      <c r="C10" s="112">
        <v>3</v>
      </c>
      <c r="D10" s="189">
        <v>3.3</v>
      </c>
      <c r="E10" s="112">
        <v>2</v>
      </c>
      <c r="F10" s="189">
        <v>3</v>
      </c>
      <c r="G10" s="101"/>
      <c r="H10" s="104">
        <v>6</v>
      </c>
      <c r="I10" s="187">
        <v>25</v>
      </c>
      <c r="J10" s="103">
        <v>26.7</v>
      </c>
      <c r="K10" s="187">
        <v>22</v>
      </c>
      <c r="L10" s="187">
        <v>23.2</v>
      </c>
      <c r="M10" s="190"/>
      <c r="N10" s="187">
        <v>27.1</v>
      </c>
      <c r="O10" s="113">
        <v>6</v>
      </c>
      <c r="P10" s="189">
        <v>1.6</v>
      </c>
      <c r="Q10" s="112">
        <v>0.9</v>
      </c>
      <c r="R10" s="189">
        <v>1.8</v>
      </c>
      <c r="S10" s="189">
        <v>-0.2</v>
      </c>
      <c r="T10" s="191" t="s">
        <v>212</v>
      </c>
      <c r="U10" s="112">
        <v>1.1000000000000001</v>
      </c>
    </row>
    <row r="11" spans="1:24" ht="16.5" thickTop="1" thickBot="1" x14ac:dyDescent="0.3">
      <c r="A11" s="111">
        <v>5</v>
      </c>
      <c r="B11" s="189">
        <v>3.2</v>
      </c>
      <c r="C11" s="112">
        <v>3.9</v>
      </c>
      <c r="D11" s="189">
        <v>3.5</v>
      </c>
      <c r="E11" s="112">
        <v>3.2</v>
      </c>
      <c r="F11" s="189">
        <v>4.2</v>
      </c>
      <c r="G11" s="101"/>
      <c r="H11" s="104">
        <v>7</v>
      </c>
      <c r="I11" s="188">
        <v>102.7</v>
      </c>
      <c r="J11" s="105">
        <v>105</v>
      </c>
      <c r="K11" s="188">
        <v>314.5</v>
      </c>
      <c r="L11" s="188">
        <v>306.7</v>
      </c>
      <c r="M11" s="101"/>
      <c r="N11" s="188">
        <v>95.5</v>
      </c>
      <c r="O11" s="113">
        <v>7</v>
      </c>
      <c r="P11" s="189">
        <v>3.1</v>
      </c>
      <c r="Q11" s="112">
        <v>2.6</v>
      </c>
      <c r="R11" s="189">
        <v>3.1</v>
      </c>
      <c r="S11" s="189">
        <v>2.1</v>
      </c>
      <c r="T11" s="191" t="s">
        <v>212</v>
      </c>
      <c r="U11" s="112">
        <v>2.8</v>
      </c>
    </row>
    <row r="12" spans="1:24" ht="16.5" customHeight="1" thickTop="1" thickBot="1" x14ac:dyDescent="0.3">
      <c r="A12" s="111">
        <v>6</v>
      </c>
      <c r="B12" s="189">
        <v>3.2</v>
      </c>
      <c r="C12" s="112">
        <v>3.2</v>
      </c>
      <c r="D12" s="189">
        <v>3.2</v>
      </c>
      <c r="E12" s="112">
        <v>2.9</v>
      </c>
      <c r="F12" s="189">
        <v>2.8</v>
      </c>
      <c r="G12" s="101"/>
      <c r="H12" s="104">
        <v>8</v>
      </c>
      <c r="I12" s="188">
        <v>112</v>
      </c>
      <c r="J12" s="105">
        <v>126.4</v>
      </c>
      <c r="K12" s="101"/>
      <c r="L12" s="188">
        <v>293.2</v>
      </c>
      <c r="M12" s="101"/>
      <c r="N12" s="188">
        <v>137.19999999999999</v>
      </c>
      <c r="O12" s="104">
        <v>8</v>
      </c>
      <c r="P12" s="189">
        <v>3.9</v>
      </c>
      <c r="Q12" s="112">
        <v>3.9</v>
      </c>
      <c r="R12" s="189">
        <v>3.4</v>
      </c>
      <c r="S12" s="189">
        <v>3</v>
      </c>
      <c r="T12" s="191" t="s">
        <v>212</v>
      </c>
      <c r="U12" s="112">
        <v>5.0999999999999996</v>
      </c>
    </row>
    <row r="13" spans="1:24" ht="16.5" thickTop="1" thickBot="1" x14ac:dyDescent="0.3">
      <c r="A13" s="111">
        <v>7</v>
      </c>
      <c r="B13" s="189">
        <v>3.1</v>
      </c>
      <c r="C13" s="112">
        <v>2.5</v>
      </c>
      <c r="D13" s="189">
        <v>4.7</v>
      </c>
      <c r="E13" s="112">
        <v>3.3</v>
      </c>
      <c r="F13" s="189">
        <v>2.8</v>
      </c>
      <c r="G13" s="101"/>
      <c r="H13" s="104">
        <v>9</v>
      </c>
      <c r="I13" s="188">
        <v>130.9</v>
      </c>
      <c r="J13" s="105">
        <v>130.69999999999999</v>
      </c>
      <c r="K13" s="188">
        <v>327</v>
      </c>
      <c r="L13" s="188">
        <v>306.89999999999998</v>
      </c>
      <c r="M13" s="101"/>
      <c r="N13" s="188">
        <v>161.69999999999999</v>
      </c>
      <c r="O13" s="113">
        <v>9</v>
      </c>
      <c r="P13" s="189">
        <v>4</v>
      </c>
      <c r="Q13" s="112">
        <v>4.5999999999999996</v>
      </c>
      <c r="R13" s="189">
        <v>3.8</v>
      </c>
      <c r="S13" s="189">
        <v>2.5</v>
      </c>
      <c r="T13" s="191" t="s">
        <v>212</v>
      </c>
      <c r="U13" s="112">
        <v>4.5999999999999996</v>
      </c>
    </row>
    <row r="14" spans="1:24" ht="16.5" thickTop="1" thickBot="1" x14ac:dyDescent="0.3">
      <c r="A14" s="111">
        <v>8</v>
      </c>
      <c r="B14" s="189">
        <v>3.5</v>
      </c>
      <c r="C14" s="112">
        <v>2.5</v>
      </c>
      <c r="D14" s="189">
        <v>7.4</v>
      </c>
      <c r="E14" s="112">
        <v>6.6</v>
      </c>
      <c r="F14" s="189">
        <v>2.7</v>
      </c>
      <c r="G14" s="101"/>
      <c r="H14" s="113">
        <v>10</v>
      </c>
      <c r="I14" s="188">
        <v>185.1</v>
      </c>
      <c r="J14" s="105">
        <v>160.4</v>
      </c>
      <c r="K14" s="188">
        <v>278.39999999999998</v>
      </c>
      <c r="L14" s="188">
        <v>211.4</v>
      </c>
      <c r="M14" s="101"/>
      <c r="N14" s="188">
        <v>162.9</v>
      </c>
      <c r="O14" s="113">
        <v>10</v>
      </c>
      <c r="P14" s="189">
        <v>4.8</v>
      </c>
      <c r="Q14" s="112">
        <v>5.9</v>
      </c>
      <c r="R14" s="189">
        <v>5.2</v>
      </c>
      <c r="S14" s="189">
        <v>4.5</v>
      </c>
      <c r="T14" s="191">
        <v>5.3</v>
      </c>
      <c r="U14" s="112">
        <v>6</v>
      </c>
    </row>
    <row r="15" spans="1:24" ht="16.5" thickTop="1" thickBot="1" x14ac:dyDescent="0.3">
      <c r="A15" s="111">
        <v>9</v>
      </c>
      <c r="B15" s="189">
        <v>3.2</v>
      </c>
      <c r="C15" s="112">
        <v>3.2</v>
      </c>
      <c r="D15" s="189">
        <v>4.8</v>
      </c>
      <c r="E15" s="112">
        <v>4.0999999999999996</v>
      </c>
      <c r="F15" s="189">
        <v>2.9</v>
      </c>
      <c r="G15" s="101"/>
      <c r="H15" s="113">
        <v>11</v>
      </c>
      <c r="I15" s="188">
        <v>211.6</v>
      </c>
      <c r="J15" s="105">
        <v>182.5</v>
      </c>
      <c r="K15" s="188">
        <v>210</v>
      </c>
      <c r="L15" s="188">
        <v>203.7</v>
      </c>
      <c r="M15" s="101"/>
      <c r="N15" s="188">
        <v>189</v>
      </c>
      <c r="O15" s="113">
        <v>11</v>
      </c>
      <c r="P15" s="189">
        <v>4.5</v>
      </c>
      <c r="Q15" s="112">
        <v>5</v>
      </c>
      <c r="R15" s="189">
        <v>4.3</v>
      </c>
      <c r="S15" s="189">
        <v>3.5</v>
      </c>
      <c r="T15" s="191">
        <v>4.2</v>
      </c>
      <c r="U15" s="112">
        <v>4</v>
      </c>
    </row>
    <row r="16" spans="1:24" ht="16.5" thickTop="1" thickBot="1" x14ac:dyDescent="0.3">
      <c r="A16" s="111">
        <v>10</v>
      </c>
      <c r="B16" s="189">
        <v>2.4</v>
      </c>
      <c r="C16" s="112">
        <v>2.6</v>
      </c>
      <c r="D16" s="189">
        <v>3.9</v>
      </c>
      <c r="E16" s="112">
        <v>2.5</v>
      </c>
      <c r="F16" s="189">
        <v>2.2000000000000002</v>
      </c>
      <c r="G16" s="101"/>
      <c r="H16" s="113">
        <v>12</v>
      </c>
      <c r="I16" s="188">
        <v>65.5</v>
      </c>
      <c r="J16" s="105">
        <v>64.5</v>
      </c>
      <c r="K16" s="188">
        <v>57.4</v>
      </c>
      <c r="L16" s="188">
        <v>59.9</v>
      </c>
      <c r="M16" s="101"/>
      <c r="N16" s="188">
        <v>67.900000000000006</v>
      </c>
      <c r="O16" s="113">
        <v>12</v>
      </c>
      <c r="P16" s="189">
        <v>5.7</v>
      </c>
      <c r="Q16" s="112">
        <v>5.4</v>
      </c>
      <c r="R16" s="191">
        <v>5.7</v>
      </c>
      <c r="S16" s="189">
        <v>4.8</v>
      </c>
      <c r="T16" s="191">
        <v>5.4</v>
      </c>
      <c r="U16" s="112">
        <v>6.2</v>
      </c>
    </row>
    <row r="17" spans="1:21" ht="16.5" thickTop="1" thickBot="1" x14ac:dyDescent="0.3">
      <c r="A17" s="111">
        <v>11</v>
      </c>
      <c r="B17" s="189">
        <v>2</v>
      </c>
      <c r="C17" s="112">
        <v>2.8</v>
      </c>
      <c r="D17" s="189">
        <v>2.8</v>
      </c>
      <c r="E17" s="112">
        <v>1.1000000000000001</v>
      </c>
      <c r="F17" s="189">
        <v>3.1</v>
      </c>
      <c r="G17" s="101"/>
      <c r="H17" s="113">
        <v>13</v>
      </c>
      <c r="I17" s="187">
        <v>24.5</v>
      </c>
      <c r="J17" s="103">
        <v>27</v>
      </c>
      <c r="K17" s="187">
        <v>26.2</v>
      </c>
      <c r="L17" s="187">
        <v>28</v>
      </c>
      <c r="M17" s="101"/>
      <c r="N17" s="187">
        <v>27.7</v>
      </c>
      <c r="O17" s="113">
        <v>13</v>
      </c>
      <c r="P17" s="189">
        <v>2.2000000000000002</v>
      </c>
      <c r="Q17" s="112">
        <v>1</v>
      </c>
      <c r="R17" s="191">
        <v>2.2000000000000002</v>
      </c>
      <c r="S17" s="189">
        <v>1.7</v>
      </c>
      <c r="T17" s="191">
        <v>2.1</v>
      </c>
      <c r="U17" s="356">
        <v>1.8</v>
      </c>
    </row>
    <row r="18" spans="1:21" ht="16.5" thickTop="1" thickBot="1" x14ac:dyDescent="0.3">
      <c r="A18" s="111">
        <v>12</v>
      </c>
      <c r="B18" s="189">
        <v>2.8</v>
      </c>
      <c r="C18" s="112">
        <v>2.6</v>
      </c>
      <c r="D18" s="189">
        <v>3.7</v>
      </c>
      <c r="E18" s="112">
        <v>1.6</v>
      </c>
      <c r="F18" s="189">
        <v>3.3</v>
      </c>
      <c r="G18" s="101"/>
      <c r="H18" s="104">
        <v>14</v>
      </c>
      <c r="I18" s="187">
        <v>16.7</v>
      </c>
      <c r="J18" s="103">
        <v>17.899999999999999</v>
      </c>
      <c r="K18" s="187">
        <v>19.100000000000001</v>
      </c>
      <c r="L18" s="187">
        <v>20</v>
      </c>
      <c r="M18" s="101"/>
      <c r="N18" s="187">
        <v>18.7</v>
      </c>
      <c r="O18" s="113">
        <v>14</v>
      </c>
      <c r="P18" s="189">
        <v>2.8</v>
      </c>
      <c r="Q18" s="112">
        <v>4.3</v>
      </c>
      <c r="R18" s="191">
        <v>2.9</v>
      </c>
      <c r="S18" s="189">
        <v>2.4</v>
      </c>
      <c r="T18" s="191">
        <v>3</v>
      </c>
      <c r="U18" s="356">
        <v>2.5</v>
      </c>
    </row>
    <row r="19" spans="1:21" ht="16.5" thickTop="1" thickBot="1" x14ac:dyDescent="0.3">
      <c r="A19" s="111">
        <v>13</v>
      </c>
      <c r="B19" s="189">
        <v>3.7</v>
      </c>
      <c r="C19" s="112">
        <v>3.3</v>
      </c>
      <c r="D19" s="189">
        <v>4.3</v>
      </c>
      <c r="E19" s="112">
        <v>3</v>
      </c>
      <c r="F19" s="189">
        <v>3.9</v>
      </c>
      <c r="G19" s="101"/>
      <c r="H19" s="113">
        <v>15</v>
      </c>
      <c r="I19" s="189">
        <v>11</v>
      </c>
      <c r="J19" s="112">
        <v>11.9</v>
      </c>
      <c r="K19" s="187">
        <v>15.8</v>
      </c>
      <c r="L19" s="187">
        <v>17</v>
      </c>
      <c r="M19" s="101"/>
      <c r="N19" s="187">
        <v>12.2</v>
      </c>
      <c r="O19" s="113">
        <v>15</v>
      </c>
      <c r="P19" s="189">
        <v>2.2999999999999998</v>
      </c>
      <c r="Q19" s="112">
        <v>2</v>
      </c>
      <c r="R19" s="191">
        <v>2.7</v>
      </c>
      <c r="S19" s="189">
        <v>1.7</v>
      </c>
      <c r="T19" s="191">
        <v>2.6</v>
      </c>
      <c r="U19" s="112">
        <v>3</v>
      </c>
    </row>
    <row r="20" spans="1:21" ht="16.5" customHeight="1" thickTop="1" thickBot="1" x14ac:dyDescent="0.3">
      <c r="A20" s="111">
        <v>14</v>
      </c>
      <c r="B20" s="189">
        <v>4.8</v>
      </c>
      <c r="C20" s="112">
        <v>4.8</v>
      </c>
      <c r="D20" s="189">
        <v>5.4</v>
      </c>
      <c r="E20" s="112">
        <v>3.7</v>
      </c>
      <c r="F20" s="189">
        <v>4.5</v>
      </c>
      <c r="G20" s="101"/>
      <c r="H20" s="113">
        <v>16</v>
      </c>
      <c r="I20" s="189">
        <v>6.7</v>
      </c>
      <c r="J20" s="112">
        <v>6.6</v>
      </c>
      <c r="K20" s="189">
        <v>8.1</v>
      </c>
      <c r="L20" s="189">
        <v>8.6999999999999993</v>
      </c>
      <c r="M20" s="101"/>
      <c r="N20" s="189">
        <v>7.4</v>
      </c>
      <c r="O20" s="113">
        <v>16</v>
      </c>
      <c r="P20" s="189">
        <v>0.8</v>
      </c>
      <c r="Q20" s="112">
        <v>1.4</v>
      </c>
      <c r="R20" s="189" t="s">
        <v>212</v>
      </c>
      <c r="S20" s="189">
        <v>0.9</v>
      </c>
      <c r="T20" s="191" t="s">
        <v>212</v>
      </c>
      <c r="U20" s="112">
        <v>0.7</v>
      </c>
    </row>
    <row r="21" spans="1:21" ht="16.5" thickTop="1" thickBot="1" x14ac:dyDescent="0.3">
      <c r="A21" s="111">
        <v>15</v>
      </c>
      <c r="B21" s="189">
        <v>4.3</v>
      </c>
      <c r="C21" s="112">
        <v>4.8</v>
      </c>
      <c r="D21" s="189">
        <v>5.7</v>
      </c>
      <c r="E21" s="112">
        <v>4.2</v>
      </c>
      <c r="F21" s="189">
        <v>4.2</v>
      </c>
      <c r="G21" s="101"/>
      <c r="H21" s="113">
        <v>17</v>
      </c>
      <c r="I21" s="189">
        <v>7.9</v>
      </c>
      <c r="J21" s="112">
        <v>7.7</v>
      </c>
      <c r="K21" s="189">
        <v>10.199999999999999</v>
      </c>
      <c r="L21" s="189">
        <v>10.9</v>
      </c>
      <c r="M21" s="112">
        <v>7.8</v>
      </c>
      <c r="N21" s="189">
        <v>9.4</v>
      </c>
      <c r="O21" s="113">
        <v>17</v>
      </c>
      <c r="P21" s="189">
        <v>1.6</v>
      </c>
      <c r="Q21" s="112">
        <v>2.1</v>
      </c>
      <c r="R21" s="189">
        <v>2.1</v>
      </c>
      <c r="S21" s="189">
        <v>1.8</v>
      </c>
      <c r="T21" s="191" t="s">
        <v>212</v>
      </c>
      <c r="U21" s="112">
        <v>2.5</v>
      </c>
    </row>
    <row r="22" spans="1:21" ht="16.5" thickTop="1" thickBot="1" x14ac:dyDescent="0.3">
      <c r="A22" s="111">
        <v>16</v>
      </c>
      <c r="B22" s="189">
        <v>2.9</v>
      </c>
      <c r="C22" s="112">
        <v>3.8</v>
      </c>
      <c r="D22" s="189">
        <v>3.7</v>
      </c>
      <c r="E22" s="112">
        <v>2</v>
      </c>
      <c r="F22" s="189">
        <v>3.3</v>
      </c>
      <c r="G22" s="101"/>
      <c r="H22" s="113">
        <v>18</v>
      </c>
      <c r="I22" s="187">
        <v>15.9</v>
      </c>
      <c r="J22" s="103">
        <v>16.2</v>
      </c>
      <c r="K22" s="101"/>
      <c r="L22" s="187">
        <v>15</v>
      </c>
      <c r="M22" s="103">
        <v>15.4</v>
      </c>
      <c r="N22" s="187">
        <v>17</v>
      </c>
      <c r="O22" s="113">
        <v>18</v>
      </c>
      <c r="P22" s="189">
        <v>1.6</v>
      </c>
      <c r="Q22" s="112">
        <v>1.5</v>
      </c>
      <c r="R22" s="191">
        <v>2.2000000000000002</v>
      </c>
      <c r="S22" s="189">
        <v>2.2999999999999998</v>
      </c>
      <c r="T22" s="191" t="s">
        <v>212</v>
      </c>
      <c r="U22" s="112">
        <v>1.1000000000000001</v>
      </c>
    </row>
    <row r="23" spans="1:21" ht="16.5" thickTop="1" thickBot="1" x14ac:dyDescent="0.3">
      <c r="A23" s="111">
        <v>17</v>
      </c>
      <c r="B23" s="189">
        <v>3.5</v>
      </c>
      <c r="C23" s="112">
        <v>4</v>
      </c>
      <c r="D23" s="189">
        <v>3.8</v>
      </c>
      <c r="E23" s="101"/>
      <c r="F23" s="189">
        <v>3.3</v>
      </c>
      <c r="G23" s="101"/>
      <c r="H23" s="113">
        <v>19</v>
      </c>
      <c r="I23" s="189">
        <v>6.4</v>
      </c>
      <c r="J23" s="112">
        <v>7.2</v>
      </c>
      <c r="K23" s="189">
        <v>6.8</v>
      </c>
      <c r="L23" s="189">
        <v>8</v>
      </c>
      <c r="M23" s="112">
        <v>6.8</v>
      </c>
      <c r="N23" s="189">
        <v>7.4</v>
      </c>
      <c r="O23" s="113">
        <v>19</v>
      </c>
      <c r="P23" s="189">
        <v>2.7</v>
      </c>
      <c r="Q23" s="112">
        <v>1.9</v>
      </c>
      <c r="R23" s="189" t="s">
        <v>212</v>
      </c>
      <c r="S23" s="189">
        <v>3.2</v>
      </c>
      <c r="T23" s="191" t="s">
        <v>212</v>
      </c>
      <c r="U23" s="112">
        <v>3</v>
      </c>
    </row>
    <row r="24" spans="1:21" ht="16.5" thickTop="1" thickBot="1" x14ac:dyDescent="0.3">
      <c r="A24" s="100">
        <v>18</v>
      </c>
      <c r="B24" s="189">
        <v>3</v>
      </c>
      <c r="C24" s="112">
        <v>3.7</v>
      </c>
      <c r="D24" s="189">
        <v>5.0999999999999996</v>
      </c>
      <c r="E24" s="112">
        <v>4.0999999999999996</v>
      </c>
      <c r="F24" s="189">
        <v>2.5</v>
      </c>
      <c r="G24" s="189">
        <v>3.5</v>
      </c>
      <c r="H24" s="104">
        <v>20</v>
      </c>
      <c r="I24" s="187">
        <v>13.1</v>
      </c>
      <c r="J24" s="103">
        <v>14</v>
      </c>
      <c r="K24" s="187">
        <v>12.6</v>
      </c>
      <c r="L24" s="187">
        <v>14.3</v>
      </c>
      <c r="M24" s="103">
        <v>12.4</v>
      </c>
      <c r="N24" s="187">
        <v>14.9</v>
      </c>
      <c r="O24" s="113">
        <v>20</v>
      </c>
      <c r="P24" s="189">
        <v>4.2</v>
      </c>
      <c r="Q24" s="112">
        <v>5</v>
      </c>
      <c r="R24" s="191">
        <v>4.8</v>
      </c>
      <c r="S24" s="189">
        <v>5</v>
      </c>
      <c r="T24" s="191" t="s">
        <v>212</v>
      </c>
      <c r="U24" s="112">
        <v>4.5999999999999996</v>
      </c>
    </row>
    <row r="25" spans="1:21" ht="16.5" thickTop="1" thickBot="1" x14ac:dyDescent="0.3">
      <c r="A25" s="100">
        <v>19</v>
      </c>
      <c r="B25" s="189">
        <v>3.2</v>
      </c>
      <c r="C25" s="112">
        <v>4</v>
      </c>
      <c r="D25" s="189">
        <v>3.7</v>
      </c>
      <c r="E25" s="112">
        <v>2.9</v>
      </c>
      <c r="F25" s="189">
        <v>3.3</v>
      </c>
      <c r="G25" s="189">
        <v>3.9</v>
      </c>
      <c r="H25" s="113">
        <v>21</v>
      </c>
      <c r="I25" s="189">
        <v>7.6</v>
      </c>
      <c r="J25" s="101"/>
      <c r="K25" s="189">
        <v>8.8000000000000007</v>
      </c>
      <c r="L25" s="189">
        <v>9.1999999999999993</v>
      </c>
      <c r="M25" s="112">
        <v>6.9</v>
      </c>
      <c r="N25" s="189">
        <v>8.5</v>
      </c>
      <c r="O25" s="113">
        <v>21</v>
      </c>
      <c r="P25" s="189">
        <v>3.6</v>
      </c>
      <c r="Q25" s="112">
        <v>3.3</v>
      </c>
      <c r="R25" s="191">
        <v>3.9</v>
      </c>
      <c r="S25" s="101"/>
      <c r="T25" s="191" t="s">
        <v>212</v>
      </c>
      <c r="U25" s="112">
        <v>3.9</v>
      </c>
    </row>
    <row r="26" spans="1:21" ht="16.5" thickTop="1" thickBot="1" x14ac:dyDescent="0.3">
      <c r="A26" s="100">
        <v>20</v>
      </c>
      <c r="B26" s="189">
        <v>4</v>
      </c>
      <c r="C26" s="112">
        <v>4.7</v>
      </c>
      <c r="D26" s="189">
        <v>5.5</v>
      </c>
      <c r="E26" s="112">
        <v>5.2</v>
      </c>
      <c r="F26" s="189">
        <v>4.0999999999999996</v>
      </c>
      <c r="G26" s="189">
        <v>5.9</v>
      </c>
      <c r="H26" s="113">
        <v>22</v>
      </c>
      <c r="I26" s="189">
        <v>10</v>
      </c>
      <c r="J26" s="101"/>
      <c r="K26" s="187">
        <v>14.8</v>
      </c>
      <c r="L26" s="187">
        <v>16.100000000000001</v>
      </c>
      <c r="M26" s="112">
        <v>9.6999999999999993</v>
      </c>
      <c r="N26" s="189">
        <v>10.4</v>
      </c>
      <c r="O26" s="113">
        <v>22</v>
      </c>
      <c r="P26" s="189">
        <v>6.3</v>
      </c>
      <c r="Q26" s="112">
        <v>7</v>
      </c>
      <c r="R26" s="191">
        <v>1.2</v>
      </c>
      <c r="S26" s="101"/>
      <c r="T26" s="191" t="s">
        <v>212</v>
      </c>
      <c r="U26" s="112">
        <v>5.8</v>
      </c>
    </row>
    <row r="27" spans="1:21" ht="16.5" thickTop="1" thickBot="1" x14ac:dyDescent="0.3">
      <c r="A27" s="100">
        <v>21</v>
      </c>
      <c r="B27" s="189">
        <v>4.5</v>
      </c>
      <c r="C27" s="112">
        <v>5.2</v>
      </c>
      <c r="D27" s="189">
        <v>6.9</v>
      </c>
      <c r="E27" s="112">
        <v>6.3</v>
      </c>
      <c r="F27" s="189">
        <v>5.4</v>
      </c>
      <c r="G27" s="189">
        <v>6.2</v>
      </c>
      <c r="H27" s="113">
        <v>23</v>
      </c>
      <c r="I27" s="187">
        <v>32.799999999999997</v>
      </c>
      <c r="J27" s="103">
        <v>34.799999999999997</v>
      </c>
      <c r="K27" s="187">
        <v>30.6</v>
      </c>
      <c r="L27" s="188">
        <v>35.5</v>
      </c>
      <c r="M27" s="103">
        <v>31.7</v>
      </c>
      <c r="N27" s="187">
        <v>33.299999999999997</v>
      </c>
      <c r="O27" s="113">
        <v>23</v>
      </c>
      <c r="P27" s="189">
        <v>7.6</v>
      </c>
      <c r="Q27" s="112">
        <v>7.8</v>
      </c>
      <c r="R27" s="191">
        <v>7.6</v>
      </c>
      <c r="S27" s="101"/>
      <c r="T27" s="191">
        <v>7.4</v>
      </c>
      <c r="U27" s="112">
        <v>7.8</v>
      </c>
    </row>
    <row r="28" spans="1:21" ht="16.5" thickTop="1" thickBot="1" x14ac:dyDescent="0.3">
      <c r="A28" s="100">
        <v>22</v>
      </c>
      <c r="B28" s="189">
        <v>7.5</v>
      </c>
      <c r="C28" s="112">
        <v>8</v>
      </c>
      <c r="D28" s="189">
        <v>9.8000000000000007</v>
      </c>
      <c r="E28" s="112">
        <v>9.1999999999999993</v>
      </c>
      <c r="F28" s="189">
        <v>7.6</v>
      </c>
      <c r="G28" s="189">
        <v>9.4</v>
      </c>
      <c r="H28" s="104">
        <v>24</v>
      </c>
      <c r="I28" s="187">
        <v>18.7</v>
      </c>
      <c r="J28" s="103">
        <v>19.899999999999999</v>
      </c>
      <c r="K28" s="187">
        <v>21</v>
      </c>
      <c r="L28" s="187">
        <v>23.1</v>
      </c>
      <c r="M28" s="103">
        <v>17.899999999999999</v>
      </c>
      <c r="N28" s="187">
        <v>20.3</v>
      </c>
      <c r="O28" s="113">
        <v>24</v>
      </c>
      <c r="P28" s="189">
        <v>5.0999999999999996</v>
      </c>
      <c r="Q28" s="112">
        <v>4.7</v>
      </c>
      <c r="R28" s="191">
        <v>6.2</v>
      </c>
      <c r="S28" s="101"/>
      <c r="T28" s="191">
        <v>5.0999999999999996</v>
      </c>
      <c r="U28" s="112">
        <v>4.9000000000000004</v>
      </c>
    </row>
    <row r="29" spans="1:21" ht="16.5" thickTop="1" thickBot="1" x14ac:dyDescent="0.3">
      <c r="A29" s="100">
        <v>23</v>
      </c>
      <c r="B29" s="187">
        <v>16.2</v>
      </c>
      <c r="C29" s="103">
        <v>16.399999999999999</v>
      </c>
      <c r="D29" s="187">
        <v>11.9</v>
      </c>
      <c r="E29" s="103">
        <v>12.3</v>
      </c>
      <c r="F29" s="187">
        <v>16.7</v>
      </c>
      <c r="G29" s="187">
        <v>19.3</v>
      </c>
      <c r="H29" s="104">
        <v>25</v>
      </c>
      <c r="I29" s="189">
        <v>9.8000000000000007</v>
      </c>
      <c r="J29" s="112">
        <v>9.6999999999999993</v>
      </c>
      <c r="K29" s="189">
        <v>10.5</v>
      </c>
      <c r="L29" s="189">
        <v>11.6</v>
      </c>
      <c r="M29" s="112">
        <v>10.199999999999999</v>
      </c>
      <c r="N29" s="189">
        <v>10.1</v>
      </c>
      <c r="O29" s="113">
        <v>25</v>
      </c>
      <c r="P29" s="189">
        <v>3.7</v>
      </c>
      <c r="Q29" s="112">
        <v>2.5</v>
      </c>
      <c r="R29" s="191">
        <v>5.4</v>
      </c>
      <c r="S29" s="101"/>
      <c r="T29" s="191">
        <v>3.9</v>
      </c>
      <c r="U29" s="112">
        <v>4</v>
      </c>
    </row>
    <row r="30" spans="1:21" ht="16.5" thickTop="1" thickBot="1" x14ac:dyDescent="0.3">
      <c r="A30" s="100">
        <v>24</v>
      </c>
      <c r="B30" s="189">
        <v>5.7</v>
      </c>
      <c r="C30" s="112">
        <v>7</v>
      </c>
      <c r="D30" s="189">
        <v>6.7</v>
      </c>
      <c r="E30" s="112">
        <v>6</v>
      </c>
      <c r="F30" s="189">
        <v>6.7</v>
      </c>
      <c r="G30" s="189">
        <v>3.8</v>
      </c>
      <c r="H30" s="104">
        <v>26</v>
      </c>
      <c r="I30" s="187">
        <v>16.399999999999999</v>
      </c>
      <c r="J30" s="103">
        <v>15.7</v>
      </c>
      <c r="K30" s="187">
        <v>16.399999999999999</v>
      </c>
      <c r="L30" s="187">
        <v>17.2</v>
      </c>
      <c r="M30" s="103">
        <v>16.5</v>
      </c>
      <c r="N30" s="187">
        <v>16.899999999999999</v>
      </c>
      <c r="O30" s="113">
        <v>26</v>
      </c>
      <c r="P30" s="189">
        <v>3.9</v>
      </c>
      <c r="Q30" s="102">
        <v>3.5</v>
      </c>
      <c r="R30" s="191">
        <v>5.2</v>
      </c>
      <c r="S30" s="101"/>
      <c r="T30" s="191">
        <v>4.2</v>
      </c>
      <c r="U30" s="112">
        <v>4.8</v>
      </c>
    </row>
    <row r="31" spans="1:21" ht="16.5" thickTop="1" thickBot="1" x14ac:dyDescent="0.3">
      <c r="A31" s="100">
        <v>25</v>
      </c>
      <c r="B31" s="187">
        <v>23.2</v>
      </c>
      <c r="C31" s="103">
        <v>24.5</v>
      </c>
      <c r="D31" s="187">
        <v>18.3</v>
      </c>
      <c r="E31" s="103">
        <v>20.3</v>
      </c>
      <c r="F31" s="187">
        <v>23</v>
      </c>
      <c r="G31" s="187">
        <v>24.6</v>
      </c>
      <c r="H31" s="104">
        <v>27</v>
      </c>
      <c r="I31" s="189">
        <v>6.8</v>
      </c>
      <c r="J31" s="112">
        <v>6.8</v>
      </c>
      <c r="K31" s="189">
        <v>8.6999999999999993</v>
      </c>
      <c r="L31" s="189">
        <v>8.6999999999999993</v>
      </c>
      <c r="M31" s="112">
        <v>6.7</v>
      </c>
      <c r="N31" s="189">
        <v>8</v>
      </c>
      <c r="O31" s="113">
        <v>27</v>
      </c>
      <c r="P31" s="189">
        <v>3.7</v>
      </c>
      <c r="Q31" s="102">
        <v>3.9</v>
      </c>
      <c r="R31" s="191">
        <v>4.4000000000000004</v>
      </c>
      <c r="S31" s="101"/>
      <c r="T31" s="191" t="s">
        <v>212</v>
      </c>
      <c r="U31" s="112">
        <v>3.8</v>
      </c>
    </row>
    <row r="32" spans="1:21" ht="16.5" thickTop="1" thickBot="1" x14ac:dyDescent="0.3">
      <c r="A32" s="100">
        <v>26</v>
      </c>
      <c r="B32" s="187">
        <v>20.5</v>
      </c>
      <c r="C32" s="103">
        <v>22.2</v>
      </c>
      <c r="D32" s="187">
        <v>16.5</v>
      </c>
      <c r="E32" s="103">
        <v>16.7</v>
      </c>
      <c r="F32" s="187">
        <v>20.399999999999999</v>
      </c>
      <c r="G32" s="187">
        <v>17.7</v>
      </c>
      <c r="H32" s="104">
        <v>28</v>
      </c>
      <c r="I32" s="189">
        <v>4.8</v>
      </c>
      <c r="J32" s="112">
        <v>4.7</v>
      </c>
      <c r="K32" s="189">
        <v>4.4000000000000004</v>
      </c>
      <c r="L32" s="189">
        <v>4.0999999999999996</v>
      </c>
      <c r="M32" s="112">
        <v>4.7</v>
      </c>
      <c r="N32" s="189">
        <v>6</v>
      </c>
      <c r="O32" s="113">
        <v>28</v>
      </c>
      <c r="P32" s="189">
        <v>3</v>
      </c>
      <c r="Q32" s="102">
        <v>3</v>
      </c>
      <c r="R32" s="191">
        <v>3.4</v>
      </c>
      <c r="S32" s="101"/>
      <c r="T32" s="191">
        <v>3</v>
      </c>
      <c r="U32" s="112">
        <v>3</v>
      </c>
    </row>
    <row r="33" spans="1:21" ht="16.5" thickTop="1" thickBot="1" x14ac:dyDescent="0.3">
      <c r="A33" s="100">
        <v>27</v>
      </c>
      <c r="B33" s="188">
        <v>59.1</v>
      </c>
      <c r="C33" s="105">
        <v>62.3</v>
      </c>
      <c r="D33" s="188">
        <v>64.400000000000006</v>
      </c>
      <c r="E33" s="105">
        <v>70.3</v>
      </c>
      <c r="F33" s="188">
        <v>57.8</v>
      </c>
      <c r="G33" s="188">
        <v>58.5</v>
      </c>
      <c r="H33" s="104">
        <v>29</v>
      </c>
      <c r="I33" s="189">
        <v>4.5</v>
      </c>
      <c r="J33" s="112">
        <v>4.9000000000000004</v>
      </c>
      <c r="K33" s="189">
        <v>4.2</v>
      </c>
      <c r="L33" s="101"/>
      <c r="M33" s="112">
        <v>5</v>
      </c>
      <c r="N33" s="189">
        <v>5.7</v>
      </c>
      <c r="O33" s="113">
        <v>29</v>
      </c>
      <c r="P33" s="189">
        <v>4.2</v>
      </c>
      <c r="Q33" s="102">
        <v>4.7</v>
      </c>
      <c r="R33" s="191">
        <v>4.4000000000000004</v>
      </c>
      <c r="S33" s="101"/>
      <c r="T33" s="191">
        <v>3.2</v>
      </c>
      <c r="U33" s="112">
        <v>3.1</v>
      </c>
    </row>
    <row r="34" spans="1:21" ht="16.5" thickTop="1" thickBot="1" x14ac:dyDescent="0.3">
      <c r="A34" s="100">
        <v>28</v>
      </c>
      <c r="B34" s="188">
        <v>39.5</v>
      </c>
      <c r="C34" s="105">
        <v>42.4</v>
      </c>
      <c r="D34" s="188">
        <v>38.5</v>
      </c>
      <c r="E34" s="105">
        <v>41.7</v>
      </c>
      <c r="F34" s="188">
        <v>37.9</v>
      </c>
      <c r="G34" s="188">
        <v>42.6</v>
      </c>
      <c r="H34" s="113">
        <v>30</v>
      </c>
      <c r="I34" s="189">
        <v>7.3</v>
      </c>
      <c r="J34" s="112">
        <v>7.8</v>
      </c>
      <c r="K34" s="189">
        <v>6.2</v>
      </c>
      <c r="L34" s="101"/>
      <c r="M34" s="112">
        <v>7.6</v>
      </c>
      <c r="N34" s="189">
        <v>8.3000000000000007</v>
      </c>
      <c r="O34" s="113">
        <v>30</v>
      </c>
      <c r="P34" s="189">
        <v>5.4</v>
      </c>
      <c r="Q34" s="102">
        <v>5.7</v>
      </c>
      <c r="R34" s="191">
        <v>10.199999999999999</v>
      </c>
      <c r="S34" s="101"/>
      <c r="T34" s="191">
        <v>5.8</v>
      </c>
      <c r="U34" s="112">
        <v>5.8</v>
      </c>
    </row>
    <row r="35" spans="1:21" ht="16.5" thickTop="1" thickBot="1" x14ac:dyDescent="0.3">
      <c r="A35" s="111">
        <v>29</v>
      </c>
      <c r="B35" s="188">
        <v>52.7</v>
      </c>
      <c r="C35" s="105">
        <v>55</v>
      </c>
      <c r="D35" s="188">
        <v>94</v>
      </c>
      <c r="E35" s="105">
        <v>106.2</v>
      </c>
      <c r="F35" s="188">
        <v>50.2</v>
      </c>
      <c r="G35" s="188">
        <v>56.1</v>
      </c>
      <c r="H35" s="113">
        <v>31</v>
      </c>
      <c r="I35" s="189">
        <v>9.9</v>
      </c>
      <c r="J35" s="112">
        <v>8.6999999999999993</v>
      </c>
      <c r="K35" s="189">
        <v>8.6</v>
      </c>
      <c r="L35" s="101"/>
      <c r="M35" s="112">
        <v>9.6999999999999993</v>
      </c>
      <c r="N35" s="189">
        <v>10.3</v>
      </c>
      <c r="O35" s="113">
        <v>31</v>
      </c>
      <c r="P35" s="189">
        <v>11.8</v>
      </c>
      <c r="Q35" s="112">
        <v>11.6</v>
      </c>
      <c r="R35" s="189">
        <v>11.7</v>
      </c>
      <c r="S35" s="189">
        <v>11.2</v>
      </c>
      <c r="T35" s="191">
        <v>11.2</v>
      </c>
      <c r="U35" s="112">
        <v>11.8</v>
      </c>
    </row>
    <row r="36" spans="1:21" ht="16.5" thickTop="1" thickBot="1" x14ac:dyDescent="0.3">
      <c r="A36" s="111">
        <v>30</v>
      </c>
      <c r="B36" s="188">
        <v>60</v>
      </c>
      <c r="C36" s="105">
        <v>61.1</v>
      </c>
      <c r="D36" s="188">
        <v>53.3</v>
      </c>
      <c r="E36" s="355">
        <v>56</v>
      </c>
      <c r="F36" s="101"/>
      <c r="G36" s="188">
        <v>58.4</v>
      </c>
      <c r="H36" s="100"/>
      <c r="I36" s="101"/>
      <c r="J36" s="101"/>
      <c r="K36" s="101"/>
      <c r="L36" s="101"/>
      <c r="M36" s="101"/>
      <c r="N36" s="101"/>
      <c r="O36" s="100"/>
      <c r="P36" s="101"/>
      <c r="Q36" s="101"/>
      <c r="R36" s="101"/>
      <c r="S36" s="101"/>
      <c r="T36" s="101"/>
      <c r="U36" s="101"/>
    </row>
    <row r="37" spans="1:21" ht="16.5" thickTop="1" thickBot="1" x14ac:dyDescent="0.3">
      <c r="A37" s="100"/>
      <c r="B37" s="101"/>
      <c r="C37" s="101"/>
      <c r="D37" s="101"/>
      <c r="E37" s="101"/>
      <c r="F37" s="101"/>
      <c r="G37" s="101"/>
      <c r="H37" s="100"/>
      <c r="I37" s="101"/>
      <c r="J37" s="101"/>
      <c r="K37" s="101"/>
      <c r="L37" s="101"/>
      <c r="M37" s="101"/>
      <c r="N37" s="101"/>
      <c r="O37" s="100"/>
      <c r="P37" s="101"/>
      <c r="Q37" s="101"/>
      <c r="R37" s="101"/>
      <c r="S37" s="101"/>
      <c r="T37" s="101"/>
      <c r="U37" s="101"/>
    </row>
    <row r="38" spans="1:21" ht="15.75" thickTop="1" x14ac:dyDescent="0.25"/>
  </sheetData>
  <mergeCells count="1">
    <mergeCell ref="A1:U3"/>
  </mergeCells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00B050"/>
  </sheetPr>
  <dimension ref="A1:CG319"/>
  <sheetViews>
    <sheetView topLeftCell="A299" workbookViewId="0">
      <selection activeCell="D306" sqref="D306"/>
    </sheetView>
  </sheetViews>
  <sheetFormatPr defaultRowHeight="15" x14ac:dyDescent="0.25"/>
  <cols>
    <col min="1" max="1" width="23" customWidth="1"/>
    <col min="20" max="25" width="11.7109375" customWidth="1"/>
  </cols>
  <sheetData>
    <row r="1" spans="1:85" x14ac:dyDescent="0.25">
      <c r="A1" s="202" t="s">
        <v>223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  <c r="AI1" s="202"/>
      <c r="AJ1" s="202"/>
      <c r="AK1" s="202"/>
      <c r="AL1" s="202"/>
      <c r="AM1" s="202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202"/>
      <c r="BN1" s="202"/>
      <c r="BO1" s="202"/>
      <c r="BP1" s="202"/>
      <c r="BQ1" s="202"/>
      <c r="BR1" s="202"/>
      <c r="BS1" s="202"/>
      <c r="BT1" s="202"/>
      <c r="BU1" s="202"/>
      <c r="BV1" s="202"/>
      <c r="BW1" s="202"/>
      <c r="BX1" s="202"/>
      <c r="BY1" s="202"/>
      <c r="BZ1" s="202"/>
      <c r="CA1" s="202"/>
      <c r="CB1" s="202"/>
      <c r="CC1" s="202"/>
      <c r="CD1" s="202"/>
      <c r="CE1" s="202"/>
      <c r="CF1" s="202"/>
      <c r="CG1" s="202"/>
    </row>
    <row r="2" spans="1:85" x14ac:dyDescent="0.25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2"/>
      <c r="BO2" s="202"/>
      <c r="BP2" s="202"/>
      <c r="BQ2" s="202"/>
      <c r="BR2" s="202"/>
      <c r="BS2" s="202"/>
      <c r="BT2" s="202"/>
      <c r="BU2" s="202"/>
      <c r="BV2" s="202"/>
      <c r="BW2" s="202"/>
      <c r="BX2" s="202"/>
      <c r="BY2" s="202"/>
      <c r="BZ2" s="202"/>
      <c r="CA2" s="202"/>
      <c r="CB2" s="202"/>
      <c r="CC2" s="202"/>
      <c r="CD2" s="202"/>
      <c r="CE2" s="202"/>
      <c r="CF2" s="202"/>
      <c r="CG2" s="202"/>
    </row>
    <row r="3" spans="1:85" x14ac:dyDescent="0.25">
      <c r="A3" s="202"/>
      <c r="B3" s="202"/>
      <c r="C3" s="202" t="s">
        <v>224</v>
      </c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02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202"/>
      <c r="BZ3" s="202"/>
      <c r="CA3" s="202"/>
      <c r="CB3" s="202"/>
      <c r="CC3" s="202"/>
      <c r="CD3" s="202"/>
      <c r="CE3" s="202"/>
      <c r="CF3" s="202"/>
      <c r="CG3" s="202"/>
    </row>
    <row r="4" spans="1:85" ht="15.75" thickBot="1" x14ac:dyDescent="0.3">
      <c r="A4" s="202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2"/>
      <c r="AX4" s="202"/>
      <c r="AY4" s="202"/>
      <c r="AZ4" s="202"/>
      <c r="BA4" s="202"/>
      <c r="BB4" s="202"/>
      <c r="BC4" s="202"/>
      <c r="BD4" s="202"/>
      <c r="BE4" s="202"/>
      <c r="BF4" s="202"/>
      <c r="BG4" s="202"/>
      <c r="BH4" s="202"/>
      <c r="BI4" s="202"/>
      <c r="BJ4" s="202"/>
      <c r="BK4" s="202"/>
      <c r="BL4" s="202"/>
      <c r="BM4" s="202"/>
      <c r="BN4" s="202"/>
      <c r="BO4" s="202"/>
      <c r="BP4" s="202"/>
      <c r="BQ4" s="202"/>
      <c r="BR4" s="202"/>
      <c r="BS4" s="202"/>
      <c r="BT4" s="202"/>
      <c r="BU4" s="202"/>
      <c r="BV4" s="202"/>
      <c r="BW4" s="202"/>
      <c r="BX4" s="202"/>
      <c r="BY4" s="202"/>
      <c r="BZ4" s="202"/>
      <c r="CA4" s="202"/>
      <c r="CB4" s="202"/>
      <c r="CC4" s="202"/>
      <c r="CD4" s="202"/>
      <c r="CE4" s="202"/>
      <c r="CF4" s="202"/>
      <c r="CG4" s="202"/>
    </row>
    <row r="5" spans="1:85" x14ac:dyDescent="0.25">
      <c r="A5" s="202"/>
      <c r="B5" s="202"/>
      <c r="C5" s="202"/>
      <c r="D5" s="203" t="s">
        <v>119</v>
      </c>
      <c r="E5" s="204">
        <v>10</v>
      </c>
      <c r="F5" s="204">
        <v>10</v>
      </c>
      <c r="G5" s="204">
        <v>10</v>
      </c>
      <c r="H5" s="204">
        <v>10</v>
      </c>
      <c r="I5" s="204">
        <v>10</v>
      </c>
      <c r="J5" s="204">
        <v>10</v>
      </c>
      <c r="K5" s="204">
        <v>10</v>
      </c>
      <c r="L5" s="204">
        <v>10</v>
      </c>
      <c r="M5" s="204">
        <v>10</v>
      </c>
      <c r="N5" s="204">
        <v>10</v>
      </c>
      <c r="O5" s="204">
        <v>10</v>
      </c>
      <c r="P5" s="204">
        <v>10</v>
      </c>
      <c r="Q5" s="204">
        <v>10</v>
      </c>
      <c r="R5" s="204">
        <v>10</v>
      </c>
      <c r="S5" s="204">
        <v>10</v>
      </c>
      <c r="T5" s="204">
        <v>10</v>
      </c>
      <c r="U5" s="204">
        <v>10</v>
      </c>
      <c r="V5" s="204">
        <v>10</v>
      </c>
      <c r="W5" s="204">
        <v>10</v>
      </c>
      <c r="X5" s="204">
        <v>10</v>
      </c>
      <c r="Y5" s="204">
        <v>10</v>
      </c>
      <c r="Z5" s="204">
        <v>10</v>
      </c>
      <c r="AA5" s="204">
        <v>10</v>
      </c>
      <c r="AB5" s="204">
        <v>10</v>
      </c>
      <c r="AC5" s="204">
        <v>10</v>
      </c>
      <c r="AD5" s="204">
        <v>10</v>
      </c>
      <c r="AE5" s="204">
        <v>10</v>
      </c>
      <c r="AF5" s="204">
        <v>10</v>
      </c>
      <c r="AG5" s="204">
        <v>10</v>
      </c>
      <c r="AH5" s="204">
        <v>10</v>
      </c>
      <c r="AI5" s="204">
        <v>10</v>
      </c>
      <c r="AJ5" s="204">
        <v>29</v>
      </c>
      <c r="AK5" s="204">
        <v>29</v>
      </c>
      <c r="AL5" s="204">
        <v>29</v>
      </c>
      <c r="AM5" s="204">
        <v>33</v>
      </c>
      <c r="AN5" s="204">
        <v>33</v>
      </c>
      <c r="AO5" s="204">
        <v>33</v>
      </c>
      <c r="AP5" s="204">
        <v>33</v>
      </c>
      <c r="AQ5" s="204">
        <v>33</v>
      </c>
      <c r="AR5" s="204">
        <v>33</v>
      </c>
      <c r="AS5" s="204">
        <v>34</v>
      </c>
      <c r="AT5" s="204">
        <v>34</v>
      </c>
      <c r="AU5" s="204">
        <v>34</v>
      </c>
      <c r="AV5" s="204">
        <v>34</v>
      </c>
      <c r="AW5" s="204">
        <v>34</v>
      </c>
      <c r="AX5" s="204">
        <v>34</v>
      </c>
      <c r="AY5" s="204">
        <v>34</v>
      </c>
      <c r="AZ5" s="204">
        <v>34</v>
      </c>
      <c r="BA5" s="204">
        <v>34</v>
      </c>
      <c r="BB5" s="204">
        <v>34</v>
      </c>
      <c r="BC5" s="204">
        <v>34</v>
      </c>
      <c r="BD5" s="204">
        <v>34</v>
      </c>
      <c r="BE5" s="204">
        <v>34</v>
      </c>
      <c r="BF5" s="204">
        <v>34</v>
      </c>
      <c r="BG5" s="204">
        <v>34</v>
      </c>
      <c r="BH5" s="204">
        <v>34</v>
      </c>
      <c r="BI5" s="204">
        <v>34</v>
      </c>
      <c r="BJ5" s="204">
        <v>34</v>
      </c>
      <c r="BK5" s="204">
        <v>34</v>
      </c>
      <c r="BL5" s="204">
        <v>34</v>
      </c>
      <c r="BM5" s="204">
        <v>35</v>
      </c>
      <c r="BN5" s="204">
        <v>35</v>
      </c>
      <c r="BO5" s="204">
        <v>35</v>
      </c>
      <c r="BP5" s="204">
        <v>35</v>
      </c>
      <c r="BQ5" s="204">
        <v>35</v>
      </c>
      <c r="BR5" s="204">
        <v>35</v>
      </c>
      <c r="BS5" s="204">
        <v>35</v>
      </c>
      <c r="BT5" s="204">
        <v>35</v>
      </c>
      <c r="BU5" s="204">
        <v>35</v>
      </c>
      <c r="BV5" s="204">
        <v>35</v>
      </c>
      <c r="BW5" s="204">
        <v>35</v>
      </c>
      <c r="BX5" s="204">
        <v>35</v>
      </c>
      <c r="BY5" s="204">
        <v>35</v>
      </c>
      <c r="BZ5" s="204">
        <v>35</v>
      </c>
      <c r="CA5" s="204">
        <v>39</v>
      </c>
      <c r="CB5" s="204">
        <v>39</v>
      </c>
      <c r="CC5" s="204">
        <v>40</v>
      </c>
      <c r="CD5" s="204">
        <v>4003</v>
      </c>
      <c r="CE5" s="205">
        <v>4003</v>
      </c>
      <c r="CF5" s="202"/>
      <c r="CG5" s="202"/>
    </row>
    <row r="6" spans="1:85" x14ac:dyDescent="0.25">
      <c r="A6" s="202"/>
      <c r="B6" s="202"/>
      <c r="C6" s="202"/>
      <c r="D6" s="206" t="s">
        <v>179</v>
      </c>
      <c r="E6" s="202">
        <v>1</v>
      </c>
      <c r="F6" s="202">
        <v>1</v>
      </c>
      <c r="G6" s="202">
        <v>1</v>
      </c>
      <c r="H6" s="202">
        <v>1</v>
      </c>
      <c r="I6" s="202">
        <v>1</v>
      </c>
      <c r="J6" s="202">
        <v>1</v>
      </c>
      <c r="K6" s="202">
        <v>1</v>
      </c>
      <c r="L6" s="202">
        <v>1</v>
      </c>
      <c r="M6" s="202">
        <v>1</v>
      </c>
      <c r="N6" s="202">
        <v>1</v>
      </c>
      <c r="O6" s="202">
        <v>1</v>
      </c>
      <c r="P6" s="202">
        <v>1</v>
      </c>
      <c r="Q6" s="202">
        <v>1</v>
      </c>
      <c r="R6" s="202">
        <v>1</v>
      </c>
      <c r="S6" s="202">
        <v>1</v>
      </c>
      <c r="T6" s="202">
        <v>1</v>
      </c>
      <c r="U6" s="202">
        <v>1</v>
      </c>
      <c r="V6" s="202">
        <v>1</v>
      </c>
      <c r="W6" s="202">
        <v>1</v>
      </c>
      <c r="X6" s="202">
        <v>1</v>
      </c>
      <c r="Y6" s="202">
        <v>2</v>
      </c>
      <c r="Z6" s="202">
        <v>2</v>
      </c>
      <c r="AA6" s="202">
        <v>2</v>
      </c>
      <c r="AB6" s="202">
        <v>2</v>
      </c>
      <c r="AC6" s="202">
        <v>2</v>
      </c>
      <c r="AD6" s="202">
        <v>2</v>
      </c>
      <c r="AE6" s="202">
        <v>2</v>
      </c>
      <c r="AF6" s="202">
        <v>2</v>
      </c>
      <c r="AG6" s="202">
        <v>2</v>
      </c>
      <c r="AH6" s="202">
        <v>2</v>
      </c>
      <c r="AI6" s="202">
        <v>2</v>
      </c>
      <c r="AJ6" s="202">
        <v>1</v>
      </c>
      <c r="AK6" s="202">
        <v>1</v>
      </c>
      <c r="AL6" s="202">
        <v>1</v>
      </c>
      <c r="AM6" s="202">
        <v>1</v>
      </c>
      <c r="AN6" s="202">
        <v>1</v>
      </c>
      <c r="AO6" s="202">
        <v>1</v>
      </c>
      <c r="AP6" s="202">
        <v>1</v>
      </c>
      <c r="AQ6" s="202">
        <v>1</v>
      </c>
      <c r="AR6" s="202">
        <v>1</v>
      </c>
      <c r="AS6" s="202">
        <v>1</v>
      </c>
      <c r="AT6" s="202">
        <v>1</v>
      </c>
      <c r="AU6" s="202">
        <v>1</v>
      </c>
      <c r="AV6" s="202">
        <v>1</v>
      </c>
      <c r="AW6" s="202">
        <v>1</v>
      </c>
      <c r="AX6" s="202">
        <v>1</v>
      </c>
      <c r="AY6" s="202">
        <v>1</v>
      </c>
      <c r="AZ6" s="202">
        <v>1</v>
      </c>
      <c r="BA6" s="202">
        <v>1</v>
      </c>
      <c r="BB6" s="202">
        <v>1</v>
      </c>
      <c r="BC6" s="202">
        <v>1</v>
      </c>
      <c r="BD6" s="202">
        <v>2</v>
      </c>
      <c r="BE6" s="202">
        <v>2</v>
      </c>
      <c r="BF6" s="202">
        <v>2</v>
      </c>
      <c r="BG6" s="202">
        <v>2</v>
      </c>
      <c r="BH6" s="202">
        <v>2</v>
      </c>
      <c r="BI6" s="202">
        <v>2</v>
      </c>
      <c r="BJ6" s="202">
        <v>2</v>
      </c>
      <c r="BK6" s="202">
        <v>4</v>
      </c>
      <c r="BL6" s="202">
        <v>6</v>
      </c>
      <c r="BM6" s="202">
        <v>1</v>
      </c>
      <c r="BN6" s="202">
        <v>1</v>
      </c>
      <c r="BO6" s="202">
        <v>1</v>
      </c>
      <c r="BP6" s="202">
        <v>1</v>
      </c>
      <c r="BQ6" s="202">
        <v>1</v>
      </c>
      <c r="BR6" s="202">
        <v>1</v>
      </c>
      <c r="BS6" s="202">
        <v>1</v>
      </c>
      <c r="BT6" s="202">
        <v>1</v>
      </c>
      <c r="BU6" s="202">
        <v>2</v>
      </c>
      <c r="BV6" s="202">
        <v>2</v>
      </c>
      <c r="BW6" s="202">
        <v>2</v>
      </c>
      <c r="BX6" s="202">
        <v>4</v>
      </c>
      <c r="BY6" s="202">
        <v>4</v>
      </c>
      <c r="BZ6" s="202">
        <v>4</v>
      </c>
      <c r="CA6" s="202">
        <v>1</v>
      </c>
      <c r="CB6" s="202">
        <v>1</v>
      </c>
      <c r="CC6" s="202">
        <v>1</v>
      </c>
      <c r="CD6" s="202">
        <v>1</v>
      </c>
      <c r="CE6" s="207">
        <v>1</v>
      </c>
      <c r="CF6" s="202"/>
      <c r="CG6" s="202"/>
    </row>
    <row r="7" spans="1:85" ht="15.75" thickBot="1" x14ac:dyDescent="0.3">
      <c r="A7" s="202"/>
      <c r="B7" s="202"/>
      <c r="C7" s="202"/>
      <c r="D7" s="208" t="s">
        <v>45</v>
      </c>
      <c r="E7" s="209">
        <v>2000</v>
      </c>
      <c r="F7" s="209">
        <v>2001</v>
      </c>
      <c r="G7" s="209">
        <v>2002</v>
      </c>
      <c r="H7" s="209">
        <v>2003</v>
      </c>
      <c r="I7" s="209">
        <v>2004</v>
      </c>
      <c r="J7" s="209">
        <v>2005</v>
      </c>
      <c r="K7" s="209">
        <v>2006</v>
      </c>
      <c r="L7" s="209">
        <v>2007</v>
      </c>
      <c r="M7" s="209">
        <v>2008</v>
      </c>
      <c r="N7" s="209">
        <v>2009</v>
      </c>
      <c r="O7" s="209">
        <v>2010</v>
      </c>
      <c r="P7" s="209">
        <v>2011</v>
      </c>
      <c r="Q7" s="209">
        <v>2012</v>
      </c>
      <c r="R7" s="209">
        <v>2013</v>
      </c>
      <c r="S7" s="209">
        <v>2014</v>
      </c>
      <c r="T7" s="209">
        <v>2015</v>
      </c>
      <c r="U7" s="209">
        <v>2016</v>
      </c>
      <c r="V7" s="209">
        <v>2017</v>
      </c>
      <c r="W7" s="209">
        <v>2018</v>
      </c>
      <c r="X7" s="209">
        <v>2019</v>
      </c>
      <c r="Y7" s="209">
        <v>2006</v>
      </c>
      <c r="Z7" s="209">
        <v>2007</v>
      </c>
      <c r="AA7" s="209">
        <v>2008</v>
      </c>
      <c r="AB7" s="209">
        <v>2009</v>
      </c>
      <c r="AC7" s="209">
        <v>2010</v>
      </c>
      <c r="AD7" s="209">
        <v>2011</v>
      </c>
      <c r="AE7" s="209">
        <v>2012</v>
      </c>
      <c r="AF7" s="209">
        <v>2013</v>
      </c>
      <c r="AG7" s="209">
        <v>2017</v>
      </c>
      <c r="AH7" s="209">
        <v>2018</v>
      </c>
      <c r="AI7" s="209">
        <v>2019</v>
      </c>
      <c r="AJ7" s="209">
        <v>2007</v>
      </c>
      <c r="AK7" s="209">
        <v>2008</v>
      </c>
      <c r="AL7" s="209">
        <v>2009</v>
      </c>
      <c r="AM7" s="209">
        <v>2008</v>
      </c>
      <c r="AN7" s="209">
        <v>2009</v>
      </c>
      <c r="AO7" s="209">
        <v>2010</v>
      </c>
      <c r="AP7" s="209">
        <v>2011</v>
      </c>
      <c r="AQ7" s="209">
        <v>2012</v>
      </c>
      <c r="AR7" s="209">
        <v>2013</v>
      </c>
      <c r="AS7" s="209">
        <v>2009</v>
      </c>
      <c r="AT7" s="209">
        <v>2010</v>
      </c>
      <c r="AU7" s="209">
        <v>2011</v>
      </c>
      <c r="AV7" s="209">
        <v>2012</v>
      </c>
      <c r="AW7" s="209">
        <v>2013</v>
      </c>
      <c r="AX7" s="209">
        <v>2014</v>
      </c>
      <c r="AY7" s="209">
        <v>2015</v>
      </c>
      <c r="AZ7" s="209">
        <v>2016</v>
      </c>
      <c r="BA7" s="209">
        <v>2017</v>
      </c>
      <c r="BB7" s="209">
        <v>2018</v>
      </c>
      <c r="BC7" s="209">
        <v>2019</v>
      </c>
      <c r="BD7" s="209">
        <v>2013</v>
      </c>
      <c r="BE7" s="209">
        <v>2014</v>
      </c>
      <c r="BF7" s="209">
        <v>2015</v>
      </c>
      <c r="BG7" s="209">
        <v>2016</v>
      </c>
      <c r="BH7" s="209">
        <v>2017</v>
      </c>
      <c r="BI7" s="209">
        <v>2018</v>
      </c>
      <c r="BJ7" s="209">
        <v>2019</v>
      </c>
      <c r="BK7" s="209">
        <v>2017</v>
      </c>
      <c r="BL7" s="209">
        <v>2017</v>
      </c>
      <c r="BM7" s="209">
        <v>2012</v>
      </c>
      <c r="BN7" s="209">
        <v>2013</v>
      </c>
      <c r="BO7" s="209">
        <v>2014</v>
      </c>
      <c r="BP7" s="209">
        <v>2015</v>
      </c>
      <c r="BQ7" s="209">
        <v>2016</v>
      </c>
      <c r="BR7" s="209">
        <v>2017</v>
      </c>
      <c r="BS7" s="209">
        <v>2018</v>
      </c>
      <c r="BT7" s="209">
        <v>2019</v>
      </c>
      <c r="BU7" s="209">
        <v>2017</v>
      </c>
      <c r="BV7" s="209">
        <v>2018</v>
      </c>
      <c r="BW7" s="209">
        <v>2019</v>
      </c>
      <c r="BX7" s="209">
        <v>2017</v>
      </c>
      <c r="BY7" s="209">
        <v>2018</v>
      </c>
      <c r="BZ7" s="209">
        <v>2019</v>
      </c>
      <c r="CA7" s="209">
        <v>2014</v>
      </c>
      <c r="CB7" s="209">
        <v>2015</v>
      </c>
      <c r="CC7" s="209">
        <v>2019</v>
      </c>
      <c r="CD7" s="209">
        <v>2010</v>
      </c>
      <c r="CE7" s="210">
        <v>2011</v>
      </c>
      <c r="CF7" s="202"/>
      <c r="CG7" s="202"/>
    </row>
    <row r="8" spans="1:85" x14ac:dyDescent="0.25">
      <c r="A8" s="202"/>
      <c r="B8" s="202"/>
      <c r="C8" s="202"/>
      <c r="D8" s="211">
        <v>43983</v>
      </c>
      <c r="E8" s="204" t="s">
        <v>123</v>
      </c>
      <c r="F8" s="204" t="s">
        <v>123</v>
      </c>
      <c r="G8" s="204">
        <v>9</v>
      </c>
      <c r="H8" s="204" t="s">
        <v>123</v>
      </c>
      <c r="I8" s="204" t="s">
        <v>123</v>
      </c>
      <c r="J8" s="204" t="s">
        <v>123</v>
      </c>
      <c r="K8" s="204" t="s">
        <v>123</v>
      </c>
      <c r="L8" s="204" t="s">
        <v>123</v>
      </c>
      <c r="M8" s="204" t="s">
        <v>123</v>
      </c>
      <c r="N8" s="204" t="s">
        <v>123</v>
      </c>
      <c r="O8" s="204">
        <v>23.4</v>
      </c>
      <c r="P8" s="204" t="s">
        <v>123</v>
      </c>
      <c r="Q8" s="204" t="s">
        <v>123</v>
      </c>
      <c r="R8" s="204" t="s">
        <v>123</v>
      </c>
      <c r="S8" s="204">
        <v>1.7</v>
      </c>
      <c r="T8" s="204" t="s">
        <v>123</v>
      </c>
      <c r="U8" s="204" t="s">
        <v>123</v>
      </c>
      <c r="V8" s="204" t="s">
        <v>232</v>
      </c>
      <c r="W8" s="204">
        <v>2.8</v>
      </c>
      <c r="X8" s="204">
        <v>1.5</v>
      </c>
      <c r="Y8" s="204" t="s">
        <v>123</v>
      </c>
      <c r="Z8" s="204" t="s">
        <v>123</v>
      </c>
      <c r="AA8" s="204" t="s">
        <v>123</v>
      </c>
      <c r="AB8" s="204" t="s">
        <v>123</v>
      </c>
      <c r="AC8" s="204">
        <v>22.7</v>
      </c>
      <c r="AD8" s="204" t="s">
        <v>123</v>
      </c>
      <c r="AE8" s="204" t="s">
        <v>123</v>
      </c>
      <c r="AF8" s="204" t="s">
        <v>123</v>
      </c>
      <c r="AG8" s="204" t="s">
        <v>123</v>
      </c>
      <c r="AH8" s="204">
        <v>2.9</v>
      </c>
      <c r="AI8" s="204" t="s">
        <v>123</v>
      </c>
      <c r="AJ8" s="204" t="s">
        <v>123</v>
      </c>
      <c r="AK8" s="204" t="s">
        <v>123</v>
      </c>
      <c r="AL8" s="204" t="s">
        <v>123</v>
      </c>
      <c r="AM8" s="204" t="s">
        <v>123</v>
      </c>
      <c r="AN8" s="204" t="s">
        <v>123</v>
      </c>
      <c r="AO8" s="204">
        <v>23.9</v>
      </c>
      <c r="AP8" s="204" t="s">
        <v>123</v>
      </c>
      <c r="AQ8" s="204" t="s">
        <v>123</v>
      </c>
      <c r="AR8" s="204" t="s">
        <v>123</v>
      </c>
      <c r="AS8" s="204" t="s">
        <v>123</v>
      </c>
      <c r="AT8" s="204">
        <v>22.9</v>
      </c>
      <c r="AU8" s="204" t="s">
        <v>123</v>
      </c>
      <c r="AV8" s="204" t="s">
        <v>123</v>
      </c>
      <c r="AW8" s="204" t="s">
        <v>123</v>
      </c>
      <c r="AX8" s="204">
        <v>1.4</v>
      </c>
      <c r="AY8" s="204" t="s">
        <v>123</v>
      </c>
      <c r="AZ8" s="204" t="s">
        <v>123</v>
      </c>
      <c r="BA8" s="204">
        <v>3.9</v>
      </c>
      <c r="BB8" s="204">
        <v>3.1</v>
      </c>
      <c r="BC8" s="204">
        <v>1.5</v>
      </c>
      <c r="BD8" s="204" t="s">
        <v>123</v>
      </c>
      <c r="BE8" s="204" t="s">
        <v>123</v>
      </c>
      <c r="BF8" s="204" t="s">
        <v>123</v>
      </c>
      <c r="BG8" s="204" t="s">
        <v>123</v>
      </c>
      <c r="BH8" s="204" t="s">
        <v>123</v>
      </c>
      <c r="BI8" s="204">
        <v>3.5</v>
      </c>
      <c r="BJ8" s="204" t="s">
        <v>123</v>
      </c>
      <c r="BK8" s="204" t="s">
        <v>123</v>
      </c>
      <c r="BL8" s="204" t="s">
        <v>123</v>
      </c>
      <c r="BM8" s="204" t="s">
        <v>123</v>
      </c>
      <c r="BN8" s="204" t="s">
        <v>123</v>
      </c>
      <c r="BO8" s="204" t="s">
        <v>123</v>
      </c>
      <c r="BP8" s="204" t="s">
        <v>123</v>
      </c>
      <c r="BQ8" s="204" t="s">
        <v>123</v>
      </c>
      <c r="BR8" s="204" t="s">
        <v>123</v>
      </c>
      <c r="BS8" s="204">
        <v>4.4000000000000004</v>
      </c>
      <c r="BT8" s="204">
        <v>1.2</v>
      </c>
      <c r="BU8" s="204" t="s">
        <v>123</v>
      </c>
      <c r="BV8" s="204">
        <v>3.8</v>
      </c>
      <c r="BW8" s="204" t="s">
        <v>123</v>
      </c>
      <c r="BX8" s="204" t="s">
        <v>123</v>
      </c>
      <c r="BY8" s="204" t="s">
        <v>123</v>
      </c>
      <c r="BZ8" s="204" t="s">
        <v>123</v>
      </c>
      <c r="CA8" s="204" t="s">
        <v>123</v>
      </c>
      <c r="CB8" s="204" t="s">
        <v>123</v>
      </c>
      <c r="CC8" s="204" t="s">
        <v>123</v>
      </c>
      <c r="CD8" s="204" t="s">
        <v>123</v>
      </c>
      <c r="CE8" s="205" t="s">
        <v>123</v>
      </c>
      <c r="CF8" s="202"/>
      <c r="CG8" s="202"/>
    </row>
    <row r="9" spans="1:85" x14ac:dyDescent="0.25">
      <c r="A9" s="202"/>
      <c r="B9" s="202"/>
      <c r="C9" s="202"/>
      <c r="D9" s="212">
        <v>43984</v>
      </c>
      <c r="E9" s="202" t="s">
        <v>123</v>
      </c>
      <c r="F9" s="202" t="s">
        <v>123</v>
      </c>
      <c r="G9" s="202" t="s">
        <v>123</v>
      </c>
      <c r="H9" s="202">
        <v>3</v>
      </c>
      <c r="I9" s="202">
        <v>3.2</v>
      </c>
      <c r="J9" s="202" t="s">
        <v>123</v>
      </c>
      <c r="K9" s="202" t="s">
        <v>123</v>
      </c>
      <c r="L9" s="202">
        <v>4.0999999999999996</v>
      </c>
      <c r="M9" s="202">
        <v>5.0999999999999996</v>
      </c>
      <c r="N9" s="202" t="s">
        <v>123</v>
      </c>
      <c r="O9" s="202" t="s">
        <v>123</v>
      </c>
      <c r="P9" s="202">
        <v>3.7</v>
      </c>
      <c r="Q9" s="202">
        <v>0.1</v>
      </c>
      <c r="R9" s="202" t="s">
        <v>123</v>
      </c>
      <c r="S9" s="202" t="s">
        <v>123</v>
      </c>
      <c r="T9" s="202">
        <v>1.2</v>
      </c>
      <c r="U9" s="202">
        <v>0.2</v>
      </c>
      <c r="V9" s="202" t="s">
        <v>232</v>
      </c>
      <c r="W9" s="202">
        <v>2</v>
      </c>
      <c r="X9" s="202">
        <v>2.2000000000000002</v>
      </c>
      <c r="Y9" s="202" t="s">
        <v>123</v>
      </c>
      <c r="Z9" s="202" t="s">
        <v>123</v>
      </c>
      <c r="AA9" s="202" t="s">
        <v>123</v>
      </c>
      <c r="AB9" s="202" t="s">
        <v>123</v>
      </c>
      <c r="AC9" s="202" t="s">
        <v>123</v>
      </c>
      <c r="AD9" s="202">
        <v>3.5</v>
      </c>
      <c r="AE9" s="202" t="s">
        <v>123</v>
      </c>
      <c r="AF9" s="202" t="s">
        <v>123</v>
      </c>
      <c r="AG9" s="202" t="s">
        <v>123</v>
      </c>
      <c r="AH9" s="202" t="s">
        <v>123</v>
      </c>
      <c r="AI9" s="202">
        <v>2.2999999999999998</v>
      </c>
      <c r="AJ9" s="202" t="s">
        <v>123</v>
      </c>
      <c r="AK9" s="202">
        <v>5</v>
      </c>
      <c r="AL9" s="202" t="s">
        <v>123</v>
      </c>
      <c r="AM9" s="202" t="s">
        <v>123</v>
      </c>
      <c r="AN9" s="202" t="s">
        <v>123</v>
      </c>
      <c r="AO9" s="202" t="s">
        <v>123</v>
      </c>
      <c r="AP9" s="202">
        <v>2.9</v>
      </c>
      <c r="AQ9" s="202">
        <v>1.4</v>
      </c>
      <c r="AR9" s="202" t="s">
        <v>123</v>
      </c>
      <c r="AS9" s="202" t="s">
        <v>123</v>
      </c>
      <c r="AT9" s="202" t="s">
        <v>123</v>
      </c>
      <c r="AU9" s="202">
        <v>3.3</v>
      </c>
      <c r="AV9" s="202">
        <v>1.5</v>
      </c>
      <c r="AW9" s="202" t="s">
        <v>123</v>
      </c>
      <c r="AX9" s="202" t="s">
        <v>123</v>
      </c>
      <c r="AY9" s="202">
        <v>1.4</v>
      </c>
      <c r="AZ9" s="202">
        <v>2.2999999999999998</v>
      </c>
      <c r="BA9" s="202">
        <v>2</v>
      </c>
      <c r="BB9" s="202">
        <v>2.8</v>
      </c>
      <c r="BC9" s="202">
        <v>4.4000000000000004</v>
      </c>
      <c r="BD9" s="202" t="s">
        <v>123</v>
      </c>
      <c r="BE9" s="202" t="s">
        <v>123</v>
      </c>
      <c r="BF9" s="202" t="s">
        <v>123</v>
      </c>
      <c r="BG9" s="202" t="s">
        <v>123</v>
      </c>
      <c r="BH9" s="202" t="s">
        <v>123</v>
      </c>
      <c r="BI9" s="202" t="s">
        <v>123</v>
      </c>
      <c r="BJ9" s="202">
        <v>2.2999999999999998</v>
      </c>
      <c r="BK9" s="202" t="s">
        <v>123</v>
      </c>
      <c r="BL9" s="202" t="s">
        <v>123</v>
      </c>
      <c r="BM9" s="202">
        <v>1.7</v>
      </c>
      <c r="BN9" s="202" t="s">
        <v>123</v>
      </c>
      <c r="BO9" s="202" t="s">
        <v>123</v>
      </c>
      <c r="BP9" s="202">
        <v>6.4</v>
      </c>
      <c r="BQ9" s="202">
        <v>1</v>
      </c>
      <c r="BR9" s="202" t="s">
        <v>123</v>
      </c>
      <c r="BS9" s="202">
        <v>5</v>
      </c>
      <c r="BT9" s="202">
        <v>2.6</v>
      </c>
      <c r="BU9" s="202" t="s">
        <v>123</v>
      </c>
      <c r="BV9" s="202" t="s">
        <v>123</v>
      </c>
      <c r="BW9" s="202">
        <v>2.2000000000000002</v>
      </c>
      <c r="BX9" s="202" t="s">
        <v>123</v>
      </c>
      <c r="BY9" s="202" t="s">
        <v>123</v>
      </c>
      <c r="BZ9" s="202" t="s">
        <v>123</v>
      </c>
      <c r="CA9" s="202" t="s">
        <v>123</v>
      </c>
      <c r="CB9" s="202" t="s">
        <v>123</v>
      </c>
      <c r="CC9" s="202" t="s">
        <v>123</v>
      </c>
      <c r="CD9" s="202" t="s">
        <v>123</v>
      </c>
      <c r="CE9" s="207">
        <v>4.8</v>
      </c>
      <c r="CF9" s="202"/>
      <c r="CG9" s="202"/>
    </row>
    <row r="10" spans="1:85" x14ac:dyDescent="0.25">
      <c r="A10" s="202"/>
      <c r="B10" s="202"/>
      <c r="C10" s="202"/>
      <c r="D10" s="212">
        <v>43985</v>
      </c>
      <c r="E10" s="202" t="s">
        <v>123</v>
      </c>
      <c r="F10" s="202">
        <v>2.2000000000000002</v>
      </c>
      <c r="G10" s="202" t="s">
        <v>123</v>
      </c>
      <c r="H10" s="202" t="s">
        <v>123</v>
      </c>
      <c r="I10" s="202" t="s">
        <v>123</v>
      </c>
      <c r="J10" s="202">
        <v>2.9</v>
      </c>
      <c r="K10" s="202" t="s">
        <v>123</v>
      </c>
      <c r="L10" s="202" t="s">
        <v>123</v>
      </c>
      <c r="M10" s="202" t="s">
        <v>123</v>
      </c>
      <c r="N10" s="202">
        <v>8.5</v>
      </c>
      <c r="O10" s="202" t="s">
        <v>123</v>
      </c>
      <c r="P10" s="202" t="s">
        <v>123</v>
      </c>
      <c r="Q10" s="202" t="s">
        <v>123</v>
      </c>
      <c r="R10" s="202">
        <v>2.5</v>
      </c>
      <c r="S10" s="202" t="s">
        <v>123</v>
      </c>
      <c r="T10" s="202" t="s">
        <v>123</v>
      </c>
      <c r="U10" s="202" t="s">
        <v>123</v>
      </c>
      <c r="V10" s="202" t="s">
        <v>232</v>
      </c>
      <c r="W10" s="202">
        <v>2.4</v>
      </c>
      <c r="X10" s="202">
        <v>2.5</v>
      </c>
      <c r="Y10" s="202" t="s">
        <v>123</v>
      </c>
      <c r="Z10" s="202" t="s">
        <v>123</v>
      </c>
      <c r="AA10" s="202" t="s">
        <v>123</v>
      </c>
      <c r="AB10" s="202" t="s">
        <v>123</v>
      </c>
      <c r="AC10" s="202" t="s">
        <v>123</v>
      </c>
      <c r="AD10" s="202" t="s">
        <v>123</v>
      </c>
      <c r="AE10" s="202" t="s">
        <v>123</v>
      </c>
      <c r="AF10" s="202" t="s">
        <v>123</v>
      </c>
      <c r="AG10" s="202" t="s">
        <v>123</v>
      </c>
      <c r="AH10" s="202" t="s">
        <v>123</v>
      </c>
      <c r="AI10" s="202" t="s">
        <v>123</v>
      </c>
      <c r="AJ10" s="202" t="s">
        <v>123</v>
      </c>
      <c r="AK10" s="202" t="s">
        <v>123</v>
      </c>
      <c r="AL10" s="202" t="s">
        <v>123</v>
      </c>
      <c r="AM10" s="202" t="s">
        <v>123</v>
      </c>
      <c r="AN10" s="202">
        <v>8</v>
      </c>
      <c r="AO10" s="202" t="s">
        <v>123</v>
      </c>
      <c r="AP10" s="202" t="s">
        <v>123</v>
      </c>
      <c r="AQ10" s="202" t="s">
        <v>123</v>
      </c>
      <c r="AR10" s="202" t="s">
        <v>123</v>
      </c>
      <c r="AS10" s="202" t="s">
        <v>123</v>
      </c>
      <c r="AT10" s="202" t="s">
        <v>123</v>
      </c>
      <c r="AU10" s="202" t="s">
        <v>123</v>
      </c>
      <c r="AV10" s="202" t="s">
        <v>123</v>
      </c>
      <c r="AW10" s="202">
        <v>2.4</v>
      </c>
      <c r="AX10" s="202" t="s">
        <v>123</v>
      </c>
      <c r="AY10" s="202" t="s">
        <v>123</v>
      </c>
      <c r="AZ10" s="202" t="s">
        <v>123</v>
      </c>
      <c r="BA10" s="202">
        <v>1.9</v>
      </c>
      <c r="BB10" s="202">
        <v>2</v>
      </c>
      <c r="BC10" s="202">
        <v>2.5</v>
      </c>
      <c r="BD10" s="202">
        <v>2.5</v>
      </c>
      <c r="BE10" s="202" t="s">
        <v>123</v>
      </c>
      <c r="BF10" s="202" t="s">
        <v>123</v>
      </c>
      <c r="BG10" s="202" t="s">
        <v>123</v>
      </c>
      <c r="BH10" s="202" t="s">
        <v>123</v>
      </c>
      <c r="BI10" s="202" t="s">
        <v>123</v>
      </c>
      <c r="BJ10" s="202" t="s">
        <v>123</v>
      </c>
      <c r="BK10" s="202" t="s">
        <v>123</v>
      </c>
      <c r="BL10" s="202" t="s">
        <v>123</v>
      </c>
      <c r="BM10" s="202" t="s">
        <v>123</v>
      </c>
      <c r="BN10" s="202" t="s">
        <v>123</v>
      </c>
      <c r="BO10" s="202" t="s">
        <v>123</v>
      </c>
      <c r="BP10" s="202" t="s">
        <v>123</v>
      </c>
      <c r="BQ10" s="202" t="s">
        <v>123</v>
      </c>
      <c r="BR10" s="202">
        <v>6.8</v>
      </c>
      <c r="BS10" s="202">
        <v>5.0999999999999996</v>
      </c>
      <c r="BT10" s="202">
        <v>2.2000000000000002</v>
      </c>
      <c r="BU10" s="202" t="s">
        <v>123</v>
      </c>
      <c r="BV10" s="202" t="s">
        <v>123</v>
      </c>
      <c r="BW10" s="202" t="s">
        <v>123</v>
      </c>
      <c r="BX10" s="202" t="s">
        <v>123</v>
      </c>
      <c r="BY10" s="202" t="s">
        <v>123</v>
      </c>
      <c r="BZ10" s="202" t="s">
        <v>123</v>
      </c>
      <c r="CA10" s="202" t="s">
        <v>123</v>
      </c>
      <c r="CB10" s="202" t="s">
        <v>123</v>
      </c>
      <c r="CC10" s="202" t="s">
        <v>123</v>
      </c>
      <c r="CD10" s="202" t="s">
        <v>123</v>
      </c>
      <c r="CE10" s="207" t="s">
        <v>123</v>
      </c>
      <c r="CF10" s="202"/>
      <c r="CG10" s="202"/>
    </row>
    <row r="11" spans="1:85" x14ac:dyDescent="0.25">
      <c r="A11" s="202"/>
      <c r="B11" s="202"/>
      <c r="C11" s="202"/>
      <c r="D11" s="212">
        <v>43986</v>
      </c>
      <c r="E11" s="202" t="s">
        <v>123</v>
      </c>
      <c r="F11" s="202" t="s">
        <v>123</v>
      </c>
      <c r="G11" s="202">
        <v>1</v>
      </c>
      <c r="H11" s="202" t="s">
        <v>123</v>
      </c>
      <c r="I11" s="202" t="s">
        <v>123</v>
      </c>
      <c r="J11" s="202" t="s">
        <v>123</v>
      </c>
      <c r="K11" s="202">
        <v>1.2</v>
      </c>
      <c r="L11" s="202" t="s">
        <v>123</v>
      </c>
      <c r="M11" s="202" t="s">
        <v>123</v>
      </c>
      <c r="N11" s="202" t="s">
        <v>123</v>
      </c>
      <c r="O11" s="202" t="s">
        <v>123</v>
      </c>
      <c r="P11" s="202" t="s">
        <v>123</v>
      </c>
      <c r="Q11" s="202" t="s">
        <v>123</v>
      </c>
      <c r="R11" s="202" t="s">
        <v>123</v>
      </c>
      <c r="S11" s="202">
        <v>3.2</v>
      </c>
      <c r="T11" s="202" t="s">
        <v>123</v>
      </c>
      <c r="U11" s="202" t="s">
        <v>123</v>
      </c>
      <c r="V11" s="202" t="s">
        <v>232</v>
      </c>
      <c r="W11" s="202">
        <v>2.4</v>
      </c>
      <c r="X11" s="202">
        <v>3</v>
      </c>
      <c r="Y11" s="202" t="s">
        <v>123</v>
      </c>
      <c r="Z11" s="202" t="s">
        <v>123</v>
      </c>
      <c r="AA11" s="202" t="s">
        <v>123</v>
      </c>
      <c r="AB11" s="202" t="s">
        <v>123</v>
      </c>
      <c r="AC11" s="202">
        <v>10.9</v>
      </c>
      <c r="AD11" s="202" t="s">
        <v>123</v>
      </c>
      <c r="AE11" s="202" t="s">
        <v>123</v>
      </c>
      <c r="AF11" s="202" t="s">
        <v>123</v>
      </c>
      <c r="AG11" s="202" t="s">
        <v>123</v>
      </c>
      <c r="AH11" s="202">
        <v>3.1</v>
      </c>
      <c r="AI11" s="202" t="s">
        <v>123</v>
      </c>
      <c r="AJ11" s="202" t="s">
        <v>123</v>
      </c>
      <c r="AK11" s="202" t="s">
        <v>123</v>
      </c>
      <c r="AL11" s="202" t="s">
        <v>123</v>
      </c>
      <c r="AM11" s="202" t="s">
        <v>123</v>
      </c>
      <c r="AN11" s="202" t="s">
        <v>123</v>
      </c>
      <c r="AO11" s="202">
        <v>10.199999999999999</v>
      </c>
      <c r="AP11" s="202" t="s">
        <v>123</v>
      </c>
      <c r="AQ11" s="202" t="s">
        <v>123</v>
      </c>
      <c r="AR11" s="202" t="s">
        <v>123</v>
      </c>
      <c r="AS11" s="202" t="s">
        <v>123</v>
      </c>
      <c r="AT11" s="202">
        <v>11.5</v>
      </c>
      <c r="AU11" s="202" t="s">
        <v>123</v>
      </c>
      <c r="AV11" s="202" t="s">
        <v>123</v>
      </c>
      <c r="AW11" s="202" t="s">
        <v>123</v>
      </c>
      <c r="AX11" s="202">
        <v>3.4</v>
      </c>
      <c r="AY11" s="202" t="s">
        <v>123</v>
      </c>
      <c r="AZ11" s="202" t="s">
        <v>123</v>
      </c>
      <c r="BA11" s="202">
        <v>3</v>
      </c>
      <c r="BB11" s="202">
        <v>2.5</v>
      </c>
      <c r="BC11" s="202">
        <v>2.9</v>
      </c>
      <c r="BD11" s="202" t="s">
        <v>123</v>
      </c>
      <c r="BE11" s="202">
        <v>3.5</v>
      </c>
      <c r="BF11" s="202" t="s">
        <v>123</v>
      </c>
      <c r="BG11" s="202" t="s">
        <v>123</v>
      </c>
      <c r="BH11" s="202" t="s">
        <v>123</v>
      </c>
      <c r="BI11" s="202" t="s">
        <v>123</v>
      </c>
      <c r="BJ11" s="202" t="s">
        <v>123</v>
      </c>
      <c r="BK11" s="202" t="s">
        <v>123</v>
      </c>
      <c r="BL11" s="202" t="s">
        <v>123</v>
      </c>
      <c r="BM11" s="202" t="s">
        <v>123</v>
      </c>
      <c r="BN11" s="202" t="s">
        <v>123</v>
      </c>
      <c r="BO11" s="202" t="s">
        <v>123</v>
      </c>
      <c r="BP11" s="202" t="s">
        <v>123</v>
      </c>
      <c r="BQ11" s="202" t="s">
        <v>123</v>
      </c>
      <c r="BR11" s="202" t="s">
        <v>123</v>
      </c>
      <c r="BS11" s="202">
        <v>6</v>
      </c>
      <c r="BT11" s="202">
        <v>3.3</v>
      </c>
      <c r="BU11" s="202" t="s">
        <v>123</v>
      </c>
      <c r="BV11" s="202" t="s">
        <v>123</v>
      </c>
      <c r="BW11" s="202" t="s">
        <v>123</v>
      </c>
      <c r="BX11" s="202" t="s">
        <v>123</v>
      </c>
      <c r="BY11" s="202">
        <v>6</v>
      </c>
      <c r="BZ11" s="202" t="s">
        <v>123</v>
      </c>
      <c r="CA11" s="202" t="s">
        <v>123</v>
      </c>
      <c r="CB11" s="202" t="s">
        <v>123</v>
      </c>
      <c r="CC11" s="202" t="s">
        <v>123</v>
      </c>
      <c r="CD11" s="202" t="s">
        <v>123</v>
      </c>
      <c r="CE11" s="207" t="s">
        <v>123</v>
      </c>
      <c r="CF11" s="202"/>
      <c r="CG11" s="202"/>
    </row>
    <row r="12" spans="1:85" x14ac:dyDescent="0.25">
      <c r="A12" s="202"/>
      <c r="B12" s="202"/>
      <c r="C12" s="202"/>
      <c r="D12" s="212">
        <v>43987</v>
      </c>
      <c r="E12" s="202">
        <v>4.3</v>
      </c>
      <c r="F12" s="202" t="s">
        <v>123</v>
      </c>
      <c r="G12" s="202" t="s">
        <v>123</v>
      </c>
      <c r="H12" s="202">
        <v>5.2</v>
      </c>
      <c r="I12" s="202" t="s">
        <v>123</v>
      </c>
      <c r="J12" s="202" t="s">
        <v>123</v>
      </c>
      <c r="K12" s="202" t="s">
        <v>123</v>
      </c>
      <c r="L12" s="202" t="s">
        <v>123</v>
      </c>
      <c r="M12" s="202">
        <v>1.6</v>
      </c>
      <c r="N12" s="202" t="s">
        <v>123</v>
      </c>
      <c r="O12" s="202" t="s">
        <v>123</v>
      </c>
      <c r="P12" s="202">
        <v>2.8</v>
      </c>
      <c r="Q12" s="202">
        <v>0.1</v>
      </c>
      <c r="R12" s="202" t="s">
        <v>123</v>
      </c>
      <c r="S12" s="202" t="s">
        <v>123</v>
      </c>
      <c r="T12" s="202">
        <v>2.2999999999999998</v>
      </c>
      <c r="U12" s="202">
        <v>1.9</v>
      </c>
      <c r="V12" s="202" t="s">
        <v>232</v>
      </c>
      <c r="W12" s="202">
        <v>4</v>
      </c>
      <c r="X12" s="202">
        <v>4.2</v>
      </c>
      <c r="Y12" s="202" t="s">
        <v>123</v>
      </c>
      <c r="Z12" s="202" t="s">
        <v>123</v>
      </c>
      <c r="AA12" s="202">
        <v>1.7</v>
      </c>
      <c r="AB12" s="202" t="s">
        <v>123</v>
      </c>
      <c r="AC12" s="202" t="s">
        <v>123</v>
      </c>
      <c r="AD12" s="202" t="s">
        <v>123</v>
      </c>
      <c r="AE12" s="202">
        <v>3.8</v>
      </c>
      <c r="AF12" s="202" t="s">
        <v>123</v>
      </c>
      <c r="AG12" s="202" t="s">
        <v>123</v>
      </c>
      <c r="AH12" s="202" t="s">
        <v>123</v>
      </c>
      <c r="AI12" s="202" t="s">
        <v>123</v>
      </c>
      <c r="AJ12" s="202" t="s">
        <v>123</v>
      </c>
      <c r="AK12" s="202">
        <v>1.7</v>
      </c>
      <c r="AL12" s="202" t="s">
        <v>123</v>
      </c>
      <c r="AM12" s="202" t="s">
        <v>123</v>
      </c>
      <c r="AN12" s="202" t="s">
        <v>123</v>
      </c>
      <c r="AO12" s="202" t="s">
        <v>123</v>
      </c>
      <c r="AP12" s="202">
        <v>2.9</v>
      </c>
      <c r="AQ12" s="202">
        <v>3</v>
      </c>
      <c r="AR12" s="202" t="s">
        <v>123</v>
      </c>
      <c r="AS12" s="202" t="s">
        <v>123</v>
      </c>
      <c r="AT12" s="202" t="s">
        <v>123</v>
      </c>
      <c r="AU12" s="202">
        <v>3.1</v>
      </c>
      <c r="AV12" s="202">
        <v>3.7</v>
      </c>
      <c r="AW12" s="202" t="s">
        <v>123</v>
      </c>
      <c r="AX12" s="202" t="s">
        <v>123</v>
      </c>
      <c r="AY12" s="202">
        <v>2</v>
      </c>
      <c r="AZ12" s="202">
        <v>2</v>
      </c>
      <c r="BA12" s="202">
        <v>3.5</v>
      </c>
      <c r="BB12" s="202" t="s">
        <v>208</v>
      </c>
      <c r="BC12" s="202">
        <v>3.2</v>
      </c>
      <c r="BD12" s="202" t="s">
        <v>123</v>
      </c>
      <c r="BE12" s="202" t="s">
        <v>123</v>
      </c>
      <c r="BF12" s="202">
        <v>7.9</v>
      </c>
      <c r="BG12" s="202">
        <v>1.7</v>
      </c>
      <c r="BH12" s="202" t="s">
        <v>123</v>
      </c>
      <c r="BI12" s="202" t="s">
        <v>123</v>
      </c>
      <c r="BJ12" s="202">
        <v>3.4</v>
      </c>
      <c r="BK12" s="202" t="s">
        <v>123</v>
      </c>
      <c r="BL12" s="202" t="s">
        <v>123</v>
      </c>
      <c r="BM12" s="202" t="s">
        <v>123</v>
      </c>
      <c r="BN12" s="202" t="s">
        <v>123</v>
      </c>
      <c r="BO12" s="202" t="s">
        <v>123</v>
      </c>
      <c r="BP12" s="202">
        <v>4.9000000000000004</v>
      </c>
      <c r="BQ12" s="202">
        <v>2.1</v>
      </c>
      <c r="BR12" s="202" t="s">
        <v>123</v>
      </c>
      <c r="BS12" s="202">
        <v>4.5</v>
      </c>
      <c r="BT12" s="202">
        <v>3.5</v>
      </c>
      <c r="BU12" s="202" t="s">
        <v>123</v>
      </c>
      <c r="BV12" s="202" t="s">
        <v>123</v>
      </c>
      <c r="BW12" s="202" t="s">
        <v>123</v>
      </c>
      <c r="BX12" s="202" t="s">
        <v>123</v>
      </c>
      <c r="BY12" s="202" t="s">
        <v>123</v>
      </c>
      <c r="BZ12" s="202">
        <v>4.0999999999999996</v>
      </c>
      <c r="CA12" s="202" t="s">
        <v>123</v>
      </c>
      <c r="CB12" s="202" t="s">
        <v>123</v>
      </c>
      <c r="CC12" s="202" t="s">
        <v>123</v>
      </c>
      <c r="CD12" s="202" t="s">
        <v>123</v>
      </c>
      <c r="CE12" s="207">
        <v>3.2</v>
      </c>
      <c r="CF12" s="202"/>
      <c r="CG12" s="202"/>
    </row>
    <row r="13" spans="1:85" x14ac:dyDescent="0.25">
      <c r="A13" s="202"/>
      <c r="B13" s="202"/>
      <c r="C13" s="202"/>
      <c r="D13" s="212">
        <v>43988</v>
      </c>
      <c r="E13" s="202" t="s">
        <v>123</v>
      </c>
      <c r="F13" s="202">
        <v>5.4</v>
      </c>
      <c r="G13" s="202" t="s">
        <v>123</v>
      </c>
      <c r="H13" s="202" t="s">
        <v>123</v>
      </c>
      <c r="I13" s="202" t="s">
        <v>123</v>
      </c>
      <c r="J13" s="202" t="s">
        <v>123</v>
      </c>
      <c r="K13" s="202" t="s">
        <v>123</v>
      </c>
      <c r="L13" s="202" t="s">
        <v>123</v>
      </c>
      <c r="M13" s="202" t="s">
        <v>123</v>
      </c>
      <c r="N13" s="202">
        <v>3.9</v>
      </c>
      <c r="O13" s="202" t="s">
        <v>123</v>
      </c>
      <c r="P13" s="202" t="s">
        <v>123</v>
      </c>
      <c r="Q13" s="202" t="s">
        <v>123</v>
      </c>
      <c r="R13" s="202">
        <v>3.5</v>
      </c>
      <c r="S13" s="202" t="s">
        <v>123</v>
      </c>
      <c r="T13" s="202" t="s">
        <v>123</v>
      </c>
      <c r="U13" s="202" t="s">
        <v>123</v>
      </c>
      <c r="V13" s="202" t="s">
        <v>123</v>
      </c>
      <c r="W13" s="202">
        <v>4.5</v>
      </c>
      <c r="X13" s="202">
        <v>2.8</v>
      </c>
      <c r="Y13" s="202" t="s">
        <v>123</v>
      </c>
      <c r="Z13" s="202" t="s">
        <v>123</v>
      </c>
      <c r="AA13" s="202" t="s">
        <v>123</v>
      </c>
      <c r="AB13" s="202">
        <v>3.5</v>
      </c>
      <c r="AC13" s="202" t="s">
        <v>123</v>
      </c>
      <c r="AD13" s="202" t="s">
        <v>123</v>
      </c>
      <c r="AE13" s="202" t="s">
        <v>123</v>
      </c>
      <c r="AF13" s="202" t="s">
        <v>123</v>
      </c>
      <c r="AG13" s="202">
        <v>2.2999999999999998</v>
      </c>
      <c r="AH13" s="202" t="s">
        <v>123</v>
      </c>
      <c r="AI13" s="202" t="s">
        <v>123</v>
      </c>
      <c r="AJ13" s="202" t="s">
        <v>123</v>
      </c>
      <c r="AK13" s="202" t="s">
        <v>123</v>
      </c>
      <c r="AL13" s="202" t="s">
        <v>123</v>
      </c>
      <c r="AM13" s="202" t="s">
        <v>123</v>
      </c>
      <c r="AN13" s="202">
        <v>3.9</v>
      </c>
      <c r="AO13" s="202" t="s">
        <v>123</v>
      </c>
      <c r="AP13" s="202" t="s">
        <v>123</v>
      </c>
      <c r="AQ13" s="202" t="s">
        <v>123</v>
      </c>
      <c r="AR13" s="202" t="s">
        <v>123</v>
      </c>
      <c r="AS13" s="202" t="s">
        <v>123</v>
      </c>
      <c r="AT13" s="202" t="s">
        <v>123</v>
      </c>
      <c r="AU13" s="202" t="s">
        <v>123</v>
      </c>
      <c r="AV13" s="202" t="s">
        <v>123</v>
      </c>
      <c r="AW13" s="202">
        <v>3.1</v>
      </c>
      <c r="AX13" s="202" t="s">
        <v>123</v>
      </c>
      <c r="AY13" s="202" t="s">
        <v>123</v>
      </c>
      <c r="AZ13" s="202" t="s">
        <v>123</v>
      </c>
      <c r="BA13" s="202">
        <v>2.2999999999999998</v>
      </c>
      <c r="BB13" s="202">
        <v>3.3</v>
      </c>
      <c r="BC13" s="202">
        <v>3.2</v>
      </c>
      <c r="BD13" s="202" t="s">
        <v>123</v>
      </c>
      <c r="BE13" s="202" t="s">
        <v>123</v>
      </c>
      <c r="BF13" s="202" t="s">
        <v>123</v>
      </c>
      <c r="BG13" s="202" t="s">
        <v>123</v>
      </c>
      <c r="BH13" s="202" t="s">
        <v>123</v>
      </c>
      <c r="BI13" s="202" t="s">
        <v>123</v>
      </c>
      <c r="BJ13" s="202" t="s">
        <v>123</v>
      </c>
      <c r="BK13" s="202" t="s">
        <v>123</v>
      </c>
      <c r="BL13" s="202" t="s">
        <v>123</v>
      </c>
      <c r="BM13" s="202">
        <v>3.8</v>
      </c>
      <c r="BN13" s="202" t="s">
        <v>123</v>
      </c>
      <c r="BO13" s="202" t="s">
        <v>123</v>
      </c>
      <c r="BP13" s="202" t="s">
        <v>123</v>
      </c>
      <c r="BQ13" s="202" t="s">
        <v>123</v>
      </c>
      <c r="BR13" s="202">
        <v>4.4000000000000004</v>
      </c>
      <c r="BS13" s="202">
        <v>2.8</v>
      </c>
      <c r="BT13" s="202">
        <v>3.2</v>
      </c>
      <c r="BU13" s="202">
        <v>2</v>
      </c>
      <c r="BV13" s="202" t="s">
        <v>123</v>
      </c>
      <c r="BW13" s="202" t="s">
        <v>123</v>
      </c>
      <c r="BX13" s="202" t="s">
        <v>123</v>
      </c>
      <c r="BY13" s="202" t="s">
        <v>123</v>
      </c>
      <c r="BZ13" s="202" t="s">
        <v>123</v>
      </c>
      <c r="CA13" s="202" t="s">
        <v>123</v>
      </c>
      <c r="CB13" s="202" t="s">
        <v>123</v>
      </c>
      <c r="CC13" s="202" t="s">
        <v>123</v>
      </c>
      <c r="CD13" s="202" t="s">
        <v>123</v>
      </c>
      <c r="CE13" s="207" t="s">
        <v>123</v>
      </c>
      <c r="CF13" s="202"/>
      <c r="CG13" s="202"/>
    </row>
    <row r="14" spans="1:85" x14ac:dyDescent="0.25">
      <c r="A14" s="202"/>
      <c r="B14" s="202"/>
      <c r="C14" s="202"/>
      <c r="D14" s="212">
        <v>43989</v>
      </c>
      <c r="E14" s="202" t="s">
        <v>123</v>
      </c>
      <c r="F14" s="202" t="s">
        <v>123</v>
      </c>
      <c r="G14" s="202">
        <v>7</v>
      </c>
      <c r="H14" s="202" t="s">
        <v>123</v>
      </c>
      <c r="I14" s="202" t="s">
        <v>123</v>
      </c>
      <c r="J14" s="202" t="s">
        <v>123</v>
      </c>
      <c r="K14" s="202" t="s">
        <v>123</v>
      </c>
      <c r="L14" s="202" t="s">
        <v>123</v>
      </c>
      <c r="M14" s="202" t="s">
        <v>123</v>
      </c>
      <c r="N14" s="202" t="s">
        <v>123</v>
      </c>
      <c r="O14" s="202">
        <v>9.8000000000000007</v>
      </c>
      <c r="P14" s="202" t="s">
        <v>123</v>
      </c>
      <c r="Q14" s="202" t="s">
        <v>123</v>
      </c>
      <c r="R14" s="202" t="s">
        <v>123</v>
      </c>
      <c r="S14" s="202">
        <v>4</v>
      </c>
      <c r="T14" s="202" t="s">
        <v>123</v>
      </c>
      <c r="U14" s="202" t="s">
        <v>123</v>
      </c>
      <c r="V14" s="202" t="s">
        <v>123</v>
      </c>
      <c r="W14" s="202">
        <v>2.8</v>
      </c>
      <c r="X14" s="202">
        <v>2.8</v>
      </c>
      <c r="Y14" s="202" t="s">
        <v>123</v>
      </c>
      <c r="Z14" s="202" t="s">
        <v>123</v>
      </c>
      <c r="AA14" s="202" t="s">
        <v>123</v>
      </c>
      <c r="AB14" s="202" t="s">
        <v>123</v>
      </c>
      <c r="AC14" s="202">
        <v>9.4</v>
      </c>
      <c r="AD14" s="202" t="s">
        <v>123</v>
      </c>
      <c r="AE14" s="202" t="s">
        <v>123</v>
      </c>
      <c r="AF14" s="202" t="s">
        <v>123</v>
      </c>
      <c r="AG14" s="202" t="s">
        <v>123</v>
      </c>
      <c r="AH14" s="202">
        <v>4.0999999999999996</v>
      </c>
      <c r="AI14" s="202" t="s">
        <v>123</v>
      </c>
      <c r="AJ14" s="202" t="s">
        <v>123</v>
      </c>
      <c r="AK14" s="202" t="s">
        <v>123</v>
      </c>
      <c r="AL14" s="202" t="s">
        <v>123</v>
      </c>
      <c r="AM14" s="202" t="s">
        <v>123</v>
      </c>
      <c r="AN14" s="202" t="s">
        <v>123</v>
      </c>
      <c r="AO14" s="202">
        <v>7.7</v>
      </c>
      <c r="AP14" s="202" t="s">
        <v>123</v>
      </c>
      <c r="AQ14" s="202" t="s">
        <v>123</v>
      </c>
      <c r="AR14" s="202" t="s">
        <v>123</v>
      </c>
      <c r="AS14" s="202" t="s">
        <v>123</v>
      </c>
      <c r="AT14" s="202">
        <v>9.5</v>
      </c>
      <c r="AU14" s="202" t="s">
        <v>123</v>
      </c>
      <c r="AV14" s="202" t="s">
        <v>123</v>
      </c>
      <c r="AW14" s="202" t="s">
        <v>123</v>
      </c>
      <c r="AX14" s="202">
        <v>5.7</v>
      </c>
      <c r="AY14" s="202" t="s">
        <v>123</v>
      </c>
      <c r="AZ14" s="202" t="s">
        <v>123</v>
      </c>
      <c r="BA14" s="202" t="s">
        <v>123</v>
      </c>
      <c r="BB14" s="202">
        <v>5.4</v>
      </c>
      <c r="BC14" s="202">
        <v>3.1</v>
      </c>
      <c r="BD14" s="202" t="s">
        <v>123</v>
      </c>
      <c r="BE14" s="202" t="s">
        <v>123</v>
      </c>
      <c r="BF14" s="202" t="s">
        <v>123</v>
      </c>
      <c r="BG14" s="202" t="s">
        <v>123</v>
      </c>
      <c r="BH14" s="202">
        <v>1.8</v>
      </c>
      <c r="BI14" s="202">
        <v>3.6</v>
      </c>
      <c r="BJ14" s="202" t="s">
        <v>123</v>
      </c>
      <c r="BK14" s="202" t="s">
        <v>123</v>
      </c>
      <c r="BL14" s="202" t="s">
        <v>123</v>
      </c>
      <c r="BM14" s="202" t="s">
        <v>123</v>
      </c>
      <c r="BN14" s="202" t="s">
        <v>123</v>
      </c>
      <c r="BO14" s="202" t="s">
        <v>123</v>
      </c>
      <c r="BP14" s="202" t="s">
        <v>123</v>
      </c>
      <c r="BQ14" s="202" t="s">
        <v>123</v>
      </c>
      <c r="BR14" s="202" t="s">
        <v>123</v>
      </c>
      <c r="BS14" s="202">
        <v>3.6</v>
      </c>
      <c r="BT14" s="202">
        <v>4.7</v>
      </c>
      <c r="BU14" s="202" t="s">
        <v>123</v>
      </c>
      <c r="BV14" s="202">
        <v>2.2000000000000002</v>
      </c>
      <c r="BW14" s="202" t="s">
        <v>123</v>
      </c>
      <c r="BX14" s="202" t="s">
        <v>123</v>
      </c>
      <c r="BY14" s="202" t="s">
        <v>123</v>
      </c>
      <c r="BZ14" s="202" t="s">
        <v>123</v>
      </c>
      <c r="CA14" s="202" t="s">
        <v>123</v>
      </c>
      <c r="CB14" s="202" t="s">
        <v>123</v>
      </c>
      <c r="CC14" s="202" t="s">
        <v>123</v>
      </c>
      <c r="CD14" s="202" t="s">
        <v>123</v>
      </c>
      <c r="CE14" s="207" t="s">
        <v>123</v>
      </c>
      <c r="CF14" s="202"/>
      <c r="CG14" s="202"/>
    </row>
    <row r="15" spans="1:85" x14ac:dyDescent="0.25">
      <c r="A15" s="202"/>
      <c r="B15" s="202"/>
      <c r="C15" s="202"/>
      <c r="D15" s="212">
        <v>43990</v>
      </c>
      <c r="E15" s="202">
        <v>4.0999999999999996</v>
      </c>
      <c r="F15" s="202" t="s">
        <v>123</v>
      </c>
      <c r="G15" s="202" t="s">
        <v>123</v>
      </c>
      <c r="H15" s="202">
        <v>2.7</v>
      </c>
      <c r="I15" s="202">
        <v>3.1</v>
      </c>
      <c r="J15" s="202" t="s">
        <v>123</v>
      </c>
      <c r="K15" s="202" t="s">
        <v>123</v>
      </c>
      <c r="L15" s="202" t="s">
        <v>123</v>
      </c>
      <c r="M15" s="202">
        <v>2.9</v>
      </c>
      <c r="N15" s="202" t="s">
        <v>123</v>
      </c>
      <c r="O15" s="202" t="s">
        <v>123</v>
      </c>
      <c r="P15" s="202">
        <v>22.4</v>
      </c>
      <c r="Q15" s="202">
        <v>0.2</v>
      </c>
      <c r="R15" s="202" t="s">
        <v>123</v>
      </c>
      <c r="S15" s="202" t="s">
        <v>123</v>
      </c>
      <c r="T15" s="202">
        <v>1.9</v>
      </c>
      <c r="U15" s="202">
        <v>3.5</v>
      </c>
      <c r="V15" s="202" t="s">
        <v>232</v>
      </c>
      <c r="W15" s="202">
        <v>4.2</v>
      </c>
      <c r="X15" s="202">
        <v>2.7</v>
      </c>
      <c r="Y15" s="202" t="s">
        <v>123</v>
      </c>
      <c r="Z15" s="202">
        <v>1.8</v>
      </c>
      <c r="AA15" s="202" t="s">
        <v>123</v>
      </c>
      <c r="AB15" s="202" t="s">
        <v>123</v>
      </c>
      <c r="AC15" s="202" t="s">
        <v>123</v>
      </c>
      <c r="AD15" s="202">
        <v>20.3</v>
      </c>
      <c r="AE15" s="202" t="s">
        <v>123</v>
      </c>
      <c r="AF15" s="202" t="s">
        <v>123</v>
      </c>
      <c r="AG15" s="202" t="s">
        <v>123</v>
      </c>
      <c r="AH15" s="202" t="s">
        <v>123</v>
      </c>
      <c r="AI15" s="202" t="s">
        <v>207</v>
      </c>
      <c r="AJ15" s="202" t="s">
        <v>123</v>
      </c>
      <c r="AK15" s="202">
        <v>2.7</v>
      </c>
      <c r="AL15" s="202" t="s">
        <v>123</v>
      </c>
      <c r="AM15" s="202" t="s">
        <v>123</v>
      </c>
      <c r="AN15" s="202" t="s">
        <v>123</v>
      </c>
      <c r="AO15" s="202" t="s">
        <v>123</v>
      </c>
      <c r="AP15" s="202">
        <v>20.6</v>
      </c>
      <c r="AQ15" s="202">
        <v>4.5999999999999996</v>
      </c>
      <c r="AR15" s="202" t="s">
        <v>123</v>
      </c>
      <c r="AS15" s="202" t="s">
        <v>123</v>
      </c>
      <c r="AT15" s="202" t="s">
        <v>123</v>
      </c>
      <c r="AU15" s="202">
        <v>20.100000000000001</v>
      </c>
      <c r="AV15" s="202">
        <v>6.2</v>
      </c>
      <c r="AW15" s="202" t="s">
        <v>123</v>
      </c>
      <c r="AX15" s="202" t="s">
        <v>123</v>
      </c>
      <c r="AY15" s="202">
        <v>1.3</v>
      </c>
      <c r="AZ15" s="202">
        <v>3.2</v>
      </c>
      <c r="BA15" s="202">
        <v>2.9</v>
      </c>
      <c r="BB15" s="202">
        <v>4.2</v>
      </c>
      <c r="BC15" s="202">
        <v>3.5</v>
      </c>
      <c r="BD15" s="202" t="s">
        <v>123</v>
      </c>
      <c r="BE15" s="202" t="s">
        <v>123</v>
      </c>
      <c r="BF15" s="202" t="s">
        <v>123</v>
      </c>
      <c r="BG15" s="202" t="s">
        <v>123</v>
      </c>
      <c r="BH15" s="202" t="s">
        <v>123</v>
      </c>
      <c r="BI15" s="202" t="s">
        <v>123</v>
      </c>
      <c r="BJ15" s="202">
        <v>0.4</v>
      </c>
      <c r="BK15" s="202" t="s">
        <v>123</v>
      </c>
      <c r="BL15" s="202" t="s">
        <v>123</v>
      </c>
      <c r="BM15" s="202">
        <v>5</v>
      </c>
      <c r="BN15" s="202" t="s">
        <v>123</v>
      </c>
      <c r="BO15" s="202" t="s">
        <v>123</v>
      </c>
      <c r="BP15" s="202">
        <v>3.9</v>
      </c>
      <c r="BQ15" s="202">
        <v>3.2</v>
      </c>
      <c r="BR15" s="202" t="s">
        <v>123</v>
      </c>
      <c r="BS15" s="202">
        <v>6.9</v>
      </c>
      <c r="BT15" s="202">
        <v>7.4</v>
      </c>
      <c r="BU15" s="202" t="s">
        <v>123</v>
      </c>
      <c r="BV15" s="202" t="s">
        <v>123</v>
      </c>
      <c r="BW15" s="202">
        <v>6.5</v>
      </c>
      <c r="BX15" s="202" t="s">
        <v>123</v>
      </c>
      <c r="BY15" s="202" t="s">
        <v>123</v>
      </c>
      <c r="BZ15" s="202" t="s">
        <v>123</v>
      </c>
      <c r="CA15" s="202" t="s">
        <v>123</v>
      </c>
      <c r="CB15" s="202" t="s">
        <v>123</v>
      </c>
      <c r="CC15" s="202" t="s">
        <v>123</v>
      </c>
      <c r="CD15" s="202" t="s">
        <v>123</v>
      </c>
      <c r="CE15" s="207">
        <v>20.399999999999999</v>
      </c>
      <c r="CF15" s="202"/>
      <c r="CG15" s="202"/>
    </row>
    <row r="16" spans="1:85" x14ac:dyDescent="0.25">
      <c r="A16" s="202"/>
      <c r="B16" s="202"/>
      <c r="C16" s="202"/>
      <c r="D16" s="212">
        <v>43991</v>
      </c>
      <c r="E16" s="202" t="s">
        <v>123</v>
      </c>
      <c r="F16" s="202">
        <v>4.5</v>
      </c>
      <c r="G16" s="202" t="s">
        <v>123</v>
      </c>
      <c r="H16" s="202" t="s">
        <v>123</v>
      </c>
      <c r="I16" s="202" t="s">
        <v>123</v>
      </c>
      <c r="J16" s="202">
        <v>5</v>
      </c>
      <c r="K16" s="202" t="s">
        <v>123</v>
      </c>
      <c r="L16" s="202" t="s">
        <v>123</v>
      </c>
      <c r="M16" s="202" t="s">
        <v>123</v>
      </c>
      <c r="N16" s="202">
        <v>19.5</v>
      </c>
      <c r="O16" s="202" t="s">
        <v>123</v>
      </c>
      <c r="P16" s="202" t="s">
        <v>123</v>
      </c>
      <c r="Q16" s="202" t="s">
        <v>123</v>
      </c>
      <c r="R16" s="202">
        <v>5.4</v>
      </c>
      <c r="S16" s="202" t="s">
        <v>123</v>
      </c>
      <c r="T16" s="202" t="s">
        <v>123</v>
      </c>
      <c r="U16" s="202" t="s">
        <v>123</v>
      </c>
      <c r="V16" s="202" t="s">
        <v>232</v>
      </c>
      <c r="W16" s="202">
        <v>12.2</v>
      </c>
      <c r="X16" s="202">
        <v>2.9</v>
      </c>
      <c r="Y16" s="202" t="s">
        <v>123</v>
      </c>
      <c r="Z16" s="202" t="s">
        <v>123</v>
      </c>
      <c r="AA16" s="202" t="s">
        <v>123</v>
      </c>
      <c r="AB16" s="202" t="s">
        <v>123</v>
      </c>
      <c r="AC16" s="202" t="s">
        <v>123</v>
      </c>
      <c r="AD16" s="202" t="s">
        <v>123</v>
      </c>
      <c r="AE16" s="202" t="s">
        <v>123</v>
      </c>
      <c r="AF16" s="202" t="s">
        <v>123</v>
      </c>
      <c r="AG16" s="202" t="s">
        <v>123</v>
      </c>
      <c r="AH16" s="202" t="s">
        <v>123</v>
      </c>
      <c r="AI16" s="202" t="s">
        <v>123</v>
      </c>
      <c r="AJ16" s="202" t="s">
        <v>123</v>
      </c>
      <c r="AK16" s="202" t="s">
        <v>123</v>
      </c>
      <c r="AL16" s="202" t="s">
        <v>123</v>
      </c>
      <c r="AM16" s="202" t="s">
        <v>123</v>
      </c>
      <c r="AN16" s="202">
        <v>20.3</v>
      </c>
      <c r="AO16" s="202" t="s">
        <v>123</v>
      </c>
      <c r="AP16" s="202" t="s">
        <v>123</v>
      </c>
      <c r="AQ16" s="202" t="s">
        <v>123</v>
      </c>
      <c r="AR16" s="202" t="s">
        <v>123</v>
      </c>
      <c r="AS16" s="202" t="s">
        <v>123</v>
      </c>
      <c r="AT16" s="202" t="s">
        <v>123</v>
      </c>
      <c r="AU16" s="202" t="s">
        <v>123</v>
      </c>
      <c r="AV16" s="202" t="s">
        <v>123</v>
      </c>
      <c r="AW16" s="202">
        <v>4.9000000000000004</v>
      </c>
      <c r="AX16" s="202" t="s">
        <v>123</v>
      </c>
      <c r="AY16" s="202" t="s">
        <v>123</v>
      </c>
      <c r="AZ16" s="202" t="s">
        <v>123</v>
      </c>
      <c r="BA16" s="202">
        <v>5.9</v>
      </c>
      <c r="BB16" s="202">
        <v>10.9</v>
      </c>
      <c r="BC16" s="202">
        <v>3.2</v>
      </c>
      <c r="BD16" s="202">
        <v>5.0999999999999996</v>
      </c>
      <c r="BE16" s="202" t="s">
        <v>123</v>
      </c>
      <c r="BF16" s="202" t="s">
        <v>123</v>
      </c>
      <c r="BG16" s="202" t="s">
        <v>123</v>
      </c>
      <c r="BH16" s="202" t="s">
        <v>123</v>
      </c>
      <c r="BI16" s="202" t="s">
        <v>123</v>
      </c>
      <c r="BJ16" s="202" t="s">
        <v>123</v>
      </c>
      <c r="BK16" s="202" t="s">
        <v>123</v>
      </c>
      <c r="BL16" s="202" t="s">
        <v>123</v>
      </c>
      <c r="BM16" s="202" t="s">
        <v>123</v>
      </c>
      <c r="BN16" s="202" t="s">
        <v>123</v>
      </c>
      <c r="BO16" s="202" t="s">
        <v>123</v>
      </c>
      <c r="BP16" s="202" t="s">
        <v>123</v>
      </c>
      <c r="BQ16" s="202" t="s">
        <v>123</v>
      </c>
      <c r="BR16" s="202">
        <v>21.6</v>
      </c>
      <c r="BS16" s="202">
        <v>10.7</v>
      </c>
      <c r="BT16" s="202">
        <v>4.8</v>
      </c>
      <c r="BU16" s="202" t="s">
        <v>123</v>
      </c>
      <c r="BV16" s="202" t="s">
        <v>123</v>
      </c>
      <c r="BW16" s="202" t="s">
        <v>123</v>
      </c>
      <c r="BX16" s="202" t="s">
        <v>123</v>
      </c>
      <c r="BY16" s="202" t="s">
        <v>123</v>
      </c>
      <c r="BZ16" s="202" t="s">
        <v>123</v>
      </c>
      <c r="CA16" s="202" t="s">
        <v>123</v>
      </c>
      <c r="CB16" s="202" t="s">
        <v>123</v>
      </c>
      <c r="CC16" s="202" t="s">
        <v>123</v>
      </c>
      <c r="CD16" s="202" t="s">
        <v>123</v>
      </c>
      <c r="CE16" s="207" t="s">
        <v>123</v>
      </c>
      <c r="CF16" s="202"/>
      <c r="CG16" s="202"/>
    </row>
    <row r="17" spans="1:85" x14ac:dyDescent="0.25">
      <c r="A17" s="202"/>
      <c r="B17" s="202"/>
      <c r="C17" s="202"/>
      <c r="D17" s="212">
        <v>43992</v>
      </c>
      <c r="E17" s="202" t="s">
        <v>123</v>
      </c>
      <c r="F17" s="202" t="s">
        <v>123</v>
      </c>
      <c r="G17" s="202">
        <v>9</v>
      </c>
      <c r="H17" s="202" t="s">
        <v>123</v>
      </c>
      <c r="I17" s="202" t="s">
        <v>123</v>
      </c>
      <c r="J17" s="202" t="s">
        <v>123</v>
      </c>
      <c r="K17" s="202">
        <v>12.5</v>
      </c>
      <c r="L17" s="202" t="s">
        <v>123</v>
      </c>
      <c r="M17" s="202" t="s">
        <v>123</v>
      </c>
      <c r="N17" s="202" t="s">
        <v>123</v>
      </c>
      <c r="O17" s="202">
        <v>4.8</v>
      </c>
      <c r="P17" s="202" t="s">
        <v>123</v>
      </c>
      <c r="Q17" s="202" t="s">
        <v>123</v>
      </c>
      <c r="R17" s="202" t="s">
        <v>123</v>
      </c>
      <c r="S17" s="202">
        <v>1.5</v>
      </c>
      <c r="T17" s="202" t="s">
        <v>123</v>
      </c>
      <c r="U17" s="202" t="s">
        <v>123</v>
      </c>
      <c r="V17" s="202" t="s">
        <v>232</v>
      </c>
      <c r="W17" s="202">
        <v>11.6</v>
      </c>
      <c r="X17" s="202">
        <v>2.2000000000000002</v>
      </c>
      <c r="Y17" s="202" t="s">
        <v>123</v>
      </c>
      <c r="Z17" s="202" t="s">
        <v>123</v>
      </c>
      <c r="AA17" s="202" t="s">
        <v>123</v>
      </c>
      <c r="AB17" s="202" t="s">
        <v>123</v>
      </c>
      <c r="AC17" s="202" t="s">
        <v>123</v>
      </c>
      <c r="AD17" s="202" t="s">
        <v>123</v>
      </c>
      <c r="AE17" s="202" t="s">
        <v>123</v>
      </c>
      <c r="AF17" s="202" t="s">
        <v>123</v>
      </c>
      <c r="AG17" s="202" t="s">
        <v>123</v>
      </c>
      <c r="AH17" s="202">
        <v>11.8</v>
      </c>
      <c r="AI17" s="202" t="s">
        <v>123</v>
      </c>
      <c r="AJ17" s="202" t="s">
        <v>123</v>
      </c>
      <c r="AK17" s="202" t="s">
        <v>123</v>
      </c>
      <c r="AL17" s="202" t="s">
        <v>123</v>
      </c>
      <c r="AM17" s="202" t="s">
        <v>123</v>
      </c>
      <c r="AN17" s="202" t="s">
        <v>123</v>
      </c>
      <c r="AO17" s="202">
        <v>3.2</v>
      </c>
      <c r="AP17" s="202" t="s">
        <v>123</v>
      </c>
      <c r="AQ17" s="202" t="s">
        <v>123</v>
      </c>
      <c r="AR17" s="202" t="s">
        <v>123</v>
      </c>
      <c r="AS17" s="202" t="s">
        <v>123</v>
      </c>
      <c r="AT17" s="202">
        <v>4.5</v>
      </c>
      <c r="AU17" s="202" t="s">
        <v>123</v>
      </c>
      <c r="AV17" s="202" t="s">
        <v>123</v>
      </c>
      <c r="AW17" s="202" t="s">
        <v>123</v>
      </c>
      <c r="AX17" s="202">
        <v>1.7</v>
      </c>
      <c r="AY17" s="202" t="s">
        <v>123</v>
      </c>
      <c r="AZ17" s="202" t="s">
        <v>123</v>
      </c>
      <c r="BA17" s="202">
        <v>4</v>
      </c>
      <c r="BB17" s="202">
        <v>12.9</v>
      </c>
      <c r="BC17" s="202">
        <v>2.4</v>
      </c>
      <c r="BD17" s="202" t="s">
        <v>123</v>
      </c>
      <c r="BE17" s="202">
        <v>1.8</v>
      </c>
      <c r="BF17" s="202" t="s">
        <v>123</v>
      </c>
      <c r="BG17" s="202" t="s">
        <v>123</v>
      </c>
      <c r="BH17" s="202" t="s">
        <v>123</v>
      </c>
      <c r="BI17" s="202" t="s">
        <v>123</v>
      </c>
      <c r="BJ17" s="202" t="s">
        <v>123</v>
      </c>
      <c r="BK17" s="202" t="s">
        <v>123</v>
      </c>
      <c r="BL17" s="202" t="s">
        <v>123</v>
      </c>
      <c r="BM17" s="202" t="s">
        <v>123</v>
      </c>
      <c r="BN17" s="202" t="s">
        <v>123</v>
      </c>
      <c r="BO17" s="202" t="s">
        <v>123</v>
      </c>
      <c r="BP17" s="202" t="s">
        <v>123</v>
      </c>
      <c r="BQ17" s="202" t="s">
        <v>123</v>
      </c>
      <c r="BR17" s="202" t="s">
        <v>123</v>
      </c>
      <c r="BS17" s="202">
        <v>7.6</v>
      </c>
      <c r="BT17" s="202">
        <v>3.9</v>
      </c>
      <c r="BU17" s="202" t="s">
        <v>123</v>
      </c>
      <c r="BV17" s="202" t="s">
        <v>123</v>
      </c>
      <c r="BW17" s="202" t="s">
        <v>123</v>
      </c>
      <c r="BX17" s="202" t="s">
        <v>123</v>
      </c>
      <c r="BY17" s="202">
        <v>6.5</v>
      </c>
      <c r="BZ17" s="202" t="s">
        <v>123</v>
      </c>
      <c r="CA17" s="202" t="s">
        <v>123</v>
      </c>
      <c r="CB17" s="202" t="s">
        <v>123</v>
      </c>
      <c r="CC17" s="202" t="s">
        <v>123</v>
      </c>
      <c r="CD17" s="202" t="s">
        <v>123</v>
      </c>
      <c r="CE17" s="207" t="s">
        <v>123</v>
      </c>
      <c r="CF17" s="202"/>
      <c r="CG17" s="202"/>
    </row>
    <row r="18" spans="1:85" x14ac:dyDescent="0.25">
      <c r="A18" s="202"/>
      <c r="B18" s="202"/>
      <c r="C18" s="202"/>
      <c r="D18" s="212">
        <v>43993</v>
      </c>
      <c r="E18" s="202">
        <v>3</v>
      </c>
      <c r="F18" s="202" t="s">
        <v>123</v>
      </c>
      <c r="G18" s="202" t="s">
        <v>123</v>
      </c>
      <c r="H18" s="202">
        <v>4.4000000000000004</v>
      </c>
      <c r="I18" s="202" t="s">
        <v>123</v>
      </c>
      <c r="J18" s="202" t="s">
        <v>123</v>
      </c>
      <c r="K18" s="202" t="s">
        <v>123</v>
      </c>
      <c r="L18" s="202">
        <v>4.5</v>
      </c>
      <c r="M18" s="202">
        <v>3.6</v>
      </c>
      <c r="N18" s="202" t="s">
        <v>123</v>
      </c>
      <c r="O18" s="202" t="s">
        <v>123</v>
      </c>
      <c r="P18" s="202">
        <v>3.2</v>
      </c>
      <c r="Q18" s="202">
        <v>0.2</v>
      </c>
      <c r="R18" s="202" t="s">
        <v>123</v>
      </c>
      <c r="S18" s="202" t="s">
        <v>123</v>
      </c>
      <c r="T18" s="202">
        <v>1.5</v>
      </c>
      <c r="U18" s="202">
        <v>0.6</v>
      </c>
      <c r="V18" s="202" t="s">
        <v>232</v>
      </c>
      <c r="W18" s="202">
        <v>3.4</v>
      </c>
      <c r="X18" s="202">
        <v>3.1</v>
      </c>
      <c r="Y18" s="202" t="s">
        <v>123</v>
      </c>
      <c r="Z18" s="202">
        <v>4.3</v>
      </c>
      <c r="AA18" s="202">
        <v>4.2</v>
      </c>
      <c r="AB18" s="202" t="s">
        <v>123</v>
      </c>
      <c r="AC18" s="202" t="s">
        <v>123</v>
      </c>
      <c r="AD18" s="202" t="s">
        <v>123</v>
      </c>
      <c r="AE18" s="202">
        <v>4</v>
      </c>
      <c r="AF18" s="202" t="s">
        <v>123</v>
      </c>
      <c r="AG18" s="202" t="s">
        <v>123</v>
      </c>
      <c r="AH18" s="202" t="s">
        <v>123</v>
      </c>
      <c r="AI18" s="202" t="s">
        <v>123</v>
      </c>
      <c r="AJ18" s="202" t="s">
        <v>123</v>
      </c>
      <c r="AK18" s="202">
        <v>3.6</v>
      </c>
      <c r="AL18" s="202" t="s">
        <v>123</v>
      </c>
      <c r="AM18" s="202" t="s">
        <v>123</v>
      </c>
      <c r="AN18" s="202" t="s">
        <v>123</v>
      </c>
      <c r="AO18" s="202" t="s">
        <v>123</v>
      </c>
      <c r="AP18" s="202">
        <v>2.8</v>
      </c>
      <c r="AQ18" s="202">
        <v>3.5</v>
      </c>
      <c r="AR18" s="202" t="s">
        <v>123</v>
      </c>
      <c r="AS18" s="202" t="s">
        <v>123</v>
      </c>
      <c r="AT18" s="202" t="s">
        <v>123</v>
      </c>
      <c r="AU18" s="202">
        <v>2.9</v>
      </c>
      <c r="AV18" s="202">
        <v>4.0999999999999996</v>
      </c>
      <c r="AW18" s="202" t="s">
        <v>123</v>
      </c>
      <c r="AX18" s="202" t="s">
        <v>123</v>
      </c>
      <c r="AY18" s="202">
        <v>1.6</v>
      </c>
      <c r="AZ18" s="202">
        <v>5</v>
      </c>
      <c r="BA18" s="202">
        <v>2.7</v>
      </c>
      <c r="BB18" s="202">
        <v>1.6</v>
      </c>
      <c r="BC18" s="202">
        <v>2</v>
      </c>
      <c r="BD18" s="202" t="s">
        <v>123</v>
      </c>
      <c r="BE18" s="202" t="s">
        <v>123</v>
      </c>
      <c r="BF18" s="202">
        <v>2.5</v>
      </c>
      <c r="BG18" s="202">
        <v>5</v>
      </c>
      <c r="BH18" s="202" t="s">
        <v>123</v>
      </c>
      <c r="BI18" s="202" t="s">
        <v>123</v>
      </c>
      <c r="BJ18" s="202">
        <v>2.2999999999999998</v>
      </c>
      <c r="BK18" s="202" t="s">
        <v>123</v>
      </c>
      <c r="BL18" s="202" t="s">
        <v>123</v>
      </c>
      <c r="BM18" s="202">
        <v>3.9</v>
      </c>
      <c r="BN18" s="202" t="s">
        <v>123</v>
      </c>
      <c r="BO18" s="202" t="s">
        <v>123</v>
      </c>
      <c r="BP18" s="202">
        <v>2.9</v>
      </c>
      <c r="BQ18" s="202">
        <v>4.5999999999999996</v>
      </c>
      <c r="BR18" s="202" t="s">
        <v>123</v>
      </c>
      <c r="BS18" s="202">
        <v>1.9</v>
      </c>
      <c r="BT18" s="202">
        <v>2.8</v>
      </c>
      <c r="BU18" s="202" t="s">
        <v>123</v>
      </c>
      <c r="BV18" s="202" t="s">
        <v>123</v>
      </c>
      <c r="BW18" s="202" t="s">
        <v>123</v>
      </c>
      <c r="BX18" s="202" t="s">
        <v>123</v>
      </c>
      <c r="BY18" s="202" t="s">
        <v>123</v>
      </c>
      <c r="BZ18" s="202">
        <v>3.1</v>
      </c>
      <c r="CA18" s="202" t="s">
        <v>123</v>
      </c>
      <c r="CB18" s="202" t="s">
        <v>123</v>
      </c>
      <c r="CC18" s="202" t="s">
        <v>123</v>
      </c>
      <c r="CD18" s="202" t="s">
        <v>123</v>
      </c>
      <c r="CE18" s="207">
        <v>2.8</v>
      </c>
      <c r="CF18" s="202"/>
      <c r="CG18" s="202"/>
    </row>
    <row r="19" spans="1:85" x14ac:dyDescent="0.25">
      <c r="A19" s="202"/>
      <c r="B19" s="202"/>
      <c r="C19" s="202"/>
      <c r="D19" s="212">
        <v>43994</v>
      </c>
      <c r="E19" s="202" t="s">
        <v>123</v>
      </c>
      <c r="F19" s="202">
        <v>3.9</v>
      </c>
      <c r="G19" s="202" t="s">
        <v>123</v>
      </c>
      <c r="H19" s="202" t="s">
        <v>123</v>
      </c>
      <c r="I19" s="202" t="s">
        <v>123</v>
      </c>
      <c r="J19" s="202" t="s">
        <v>123</v>
      </c>
      <c r="K19" s="202" t="s">
        <v>123</v>
      </c>
      <c r="L19" s="202" t="s">
        <v>123</v>
      </c>
      <c r="M19" s="202" t="s">
        <v>123</v>
      </c>
      <c r="N19" s="202">
        <v>9.9</v>
      </c>
      <c r="O19" s="202" t="s">
        <v>123</v>
      </c>
      <c r="P19" s="202" t="s">
        <v>123</v>
      </c>
      <c r="Q19" s="202" t="s">
        <v>123</v>
      </c>
      <c r="R19" s="202">
        <v>4.5</v>
      </c>
      <c r="S19" s="202" t="s">
        <v>123</v>
      </c>
      <c r="T19" s="202" t="s">
        <v>123</v>
      </c>
      <c r="U19" s="202" t="s">
        <v>123</v>
      </c>
      <c r="V19" s="202" t="s">
        <v>123</v>
      </c>
      <c r="W19" s="202">
        <v>2.4</v>
      </c>
      <c r="X19" s="202">
        <v>3.3</v>
      </c>
      <c r="Y19" s="202" t="s">
        <v>123</v>
      </c>
      <c r="Z19" s="202" t="s">
        <v>123</v>
      </c>
      <c r="AA19" s="202" t="s">
        <v>123</v>
      </c>
      <c r="AB19" s="202">
        <v>9.5</v>
      </c>
      <c r="AC19" s="202" t="s">
        <v>123</v>
      </c>
      <c r="AD19" s="202" t="s">
        <v>123</v>
      </c>
      <c r="AE19" s="202" t="s">
        <v>123</v>
      </c>
      <c r="AF19" s="202" t="s">
        <v>123</v>
      </c>
      <c r="AG19" s="202">
        <v>1.8</v>
      </c>
      <c r="AH19" s="202" t="s">
        <v>123</v>
      </c>
      <c r="AI19" s="202" t="s">
        <v>123</v>
      </c>
      <c r="AJ19" s="202" t="s">
        <v>123</v>
      </c>
      <c r="AK19" s="202" t="s">
        <v>123</v>
      </c>
      <c r="AL19" s="202" t="s">
        <v>123</v>
      </c>
      <c r="AM19" s="202" t="s">
        <v>123</v>
      </c>
      <c r="AN19" s="202">
        <v>6.7</v>
      </c>
      <c r="AO19" s="202" t="s">
        <v>123</v>
      </c>
      <c r="AP19" s="202" t="s">
        <v>123</v>
      </c>
      <c r="AQ19" s="202" t="s">
        <v>123</v>
      </c>
      <c r="AR19" s="202" t="s">
        <v>123</v>
      </c>
      <c r="AS19" s="202" t="s">
        <v>123</v>
      </c>
      <c r="AT19" s="202" t="s">
        <v>123</v>
      </c>
      <c r="AU19" s="202" t="s">
        <v>123</v>
      </c>
      <c r="AV19" s="202" t="s">
        <v>123</v>
      </c>
      <c r="AW19" s="202">
        <v>2.2999999999999998</v>
      </c>
      <c r="AX19" s="202" t="s">
        <v>123</v>
      </c>
      <c r="AY19" s="202" t="s">
        <v>123</v>
      </c>
      <c r="AZ19" s="202" t="s">
        <v>123</v>
      </c>
      <c r="BA19" s="202" t="s">
        <v>123</v>
      </c>
      <c r="BB19" s="202">
        <v>3.2</v>
      </c>
      <c r="BC19" s="202">
        <v>2.8</v>
      </c>
      <c r="BD19" s="202" t="s">
        <v>123</v>
      </c>
      <c r="BE19" s="202" t="s">
        <v>123</v>
      </c>
      <c r="BF19" s="202" t="s">
        <v>123</v>
      </c>
      <c r="BG19" s="202" t="s">
        <v>123</v>
      </c>
      <c r="BH19" s="202">
        <v>1.5</v>
      </c>
      <c r="BI19" s="202" t="s">
        <v>123</v>
      </c>
      <c r="BJ19" s="202" t="s">
        <v>123</v>
      </c>
      <c r="BK19" s="202" t="s">
        <v>123</v>
      </c>
      <c r="BL19" s="202" t="s">
        <v>123</v>
      </c>
      <c r="BM19" s="202" t="s">
        <v>123</v>
      </c>
      <c r="BN19" s="202" t="s">
        <v>123</v>
      </c>
      <c r="BO19" s="202" t="s">
        <v>123</v>
      </c>
      <c r="BP19" s="202" t="s">
        <v>123</v>
      </c>
      <c r="BQ19" s="202" t="s">
        <v>123</v>
      </c>
      <c r="BR19" s="202">
        <v>2.4</v>
      </c>
      <c r="BS19" s="202">
        <v>4.3</v>
      </c>
      <c r="BT19" s="202">
        <v>3.7</v>
      </c>
      <c r="BU19" s="202">
        <v>1.7</v>
      </c>
      <c r="BV19" s="202" t="s">
        <v>123</v>
      </c>
      <c r="BW19" s="202" t="s">
        <v>123</v>
      </c>
      <c r="BX19" s="202" t="s">
        <v>123</v>
      </c>
      <c r="BY19" s="202" t="s">
        <v>123</v>
      </c>
      <c r="BZ19" s="202" t="s">
        <v>123</v>
      </c>
      <c r="CA19" s="202" t="s">
        <v>123</v>
      </c>
      <c r="CB19" s="202" t="s">
        <v>123</v>
      </c>
      <c r="CC19" s="202" t="s">
        <v>123</v>
      </c>
      <c r="CD19" s="202" t="s">
        <v>123</v>
      </c>
      <c r="CE19" s="207" t="s">
        <v>123</v>
      </c>
      <c r="CF19" s="202"/>
      <c r="CG19" s="202"/>
    </row>
    <row r="20" spans="1:85" x14ac:dyDescent="0.25">
      <c r="A20" s="202"/>
      <c r="B20" s="202"/>
      <c r="C20" s="202"/>
      <c r="D20" s="212">
        <v>43995</v>
      </c>
      <c r="E20" s="202" t="s">
        <v>123</v>
      </c>
      <c r="F20" s="202" t="s">
        <v>123</v>
      </c>
      <c r="G20" s="202">
        <v>3.5</v>
      </c>
      <c r="H20" s="202" t="s">
        <v>123</v>
      </c>
      <c r="I20" s="202" t="s">
        <v>123</v>
      </c>
      <c r="J20" s="202" t="s">
        <v>123</v>
      </c>
      <c r="K20" s="202" t="s">
        <v>123</v>
      </c>
      <c r="L20" s="202" t="s">
        <v>123</v>
      </c>
      <c r="M20" s="202" t="s">
        <v>123</v>
      </c>
      <c r="N20" s="202" t="s">
        <v>123</v>
      </c>
      <c r="O20" s="202">
        <v>3.2</v>
      </c>
      <c r="P20" s="202" t="s">
        <v>123</v>
      </c>
      <c r="Q20" s="202" t="s">
        <v>123</v>
      </c>
      <c r="R20" s="202" t="s">
        <v>123</v>
      </c>
      <c r="S20" s="202">
        <v>3.3</v>
      </c>
      <c r="T20" s="202" t="s">
        <v>123</v>
      </c>
      <c r="U20" s="202" t="s">
        <v>123</v>
      </c>
      <c r="V20" s="202" t="s">
        <v>232</v>
      </c>
      <c r="W20" s="202">
        <v>5.0999999999999996</v>
      </c>
      <c r="X20" s="202">
        <v>3.9</v>
      </c>
      <c r="Y20" s="202" t="s">
        <v>123</v>
      </c>
      <c r="Z20" s="202" t="s">
        <v>123</v>
      </c>
      <c r="AA20" s="202" t="s">
        <v>123</v>
      </c>
      <c r="AB20" s="202" t="s">
        <v>123</v>
      </c>
      <c r="AC20" s="202">
        <v>3.1</v>
      </c>
      <c r="AD20" s="202" t="s">
        <v>123</v>
      </c>
      <c r="AE20" s="202" t="s">
        <v>123</v>
      </c>
      <c r="AF20" s="202" t="s">
        <v>123</v>
      </c>
      <c r="AG20" s="202" t="s">
        <v>123</v>
      </c>
      <c r="AH20" s="202">
        <v>4.8</v>
      </c>
      <c r="AI20" s="202" t="s">
        <v>123</v>
      </c>
      <c r="AJ20" s="202" t="s">
        <v>123</v>
      </c>
      <c r="AK20" s="202" t="s">
        <v>123</v>
      </c>
      <c r="AL20" s="202" t="s">
        <v>123</v>
      </c>
      <c r="AM20" s="202" t="s">
        <v>123</v>
      </c>
      <c r="AN20" s="202" t="s">
        <v>123</v>
      </c>
      <c r="AO20" s="202" t="s">
        <v>210</v>
      </c>
      <c r="AP20" s="202" t="s">
        <v>123</v>
      </c>
      <c r="AQ20" s="202" t="s">
        <v>123</v>
      </c>
      <c r="AR20" s="202" t="s">
        <v>123</v>
      </c>
      <c r="AS20" s="202" t="s">
        <v>123</v>
      </c>
      <c r="AT20" s="202">
        <v>2.9</v>
      </c>
      <c r="AU20" s="202" t="s">
        <v>123</v>
      </c>
      <c r="AV20" s="202" t="s">
        <v>123</v>
      </c>
      <c r="AW20" s="202" t="s">
        <v>123</v>
      </c>
      <c r="AX20" s="202">
        <v>4.4000000000000004</v>
      </c>
      <c r="AY20" s="202" t="s">
        <v>123</v>
      </c>
      <c r="AZ20" s="202" t="s">
        <v>123</v>
      </c>
      <c r="BA20" s="202">
        <v>1.1000000000000001</v>
      </c>
      <c r="BB20" s="202">
        <v>5.7</v>
      </c>
      <c r="BC20" s="202">
        <v>3.7</v>
      </c>
      <c r="BD20" s="202" t="s">
        <v>123</v>
      </c>
      <c r="BE20" s="202" t="s">
        <v>123</v>
      </c>
      <c r="BF20" s="202" t="s">
        <v>123</v>
      </c>
      <c r="BG20" s="202" t="s">
        <v>123</v>
      </c>
      <c r="BH20" s="202" t="s">
        <v>123</v>
      </c>
      <c r="BI20" s="202">
        <v>5.9</v>
      </c>
      <c r="BJ20" s="202" t="s">
        <v>123</v>
      </c>
      <c r="BK20" s="202" t="s">
        <v>123</v>
      </c>
      <c r="BL20" s="202" t="s">
        <v>123</v>
      </c>
      <c r="BM20" s="202" t="s">
        <v>123</v>
      </c>
      <c r="BN20" s="202" t="s">
        <v>123</v>
      </c>
      <c r="BO20" s="202" t="s">
        <v>123</v>
      </c>
      <c r="BP20" s="202" t="s">
        <v>123</v>
      </c>
      <c r="BQ20" s="202" t="s">
        <v>123</v>
      </c>
      <c r="BR20" s="202" t="s">
        <v>123</v>
      </c>
      <c r="BS20" s="202">
        <v>8.5</v>
      </c>
      <c r="BT20" s="202">
        <v>4.3</v>
      </c>
      <c r="BU20" s="202" t="s">
        <v>123</v>
      </c>
      <c r="BV20" s="202">
        <v>8</v>
      </c>
      <c r="BW20" s="202" t="s">
        <v>123</v>
      </c>
      <c r="BX20" s="202" t="s">
        <v>123</v>
      </c>
      <c r="BY20" s="202" t="s">
        <v>123</v>
      </c>
      <c r="BZ20" s="202" t="s">
        <v>123</v>
      </c>
      <c r="CA20" s="202" t="s">
        <v>123</v>
      </c>
      <c r="CB20" s="202" t="s">
        <v>123</v>
      </c>
      <c r="CC20" s="202" t="s">
        <v>123</v>
      </c>
      <c r="CD20" s="202" t="s">
        <v>123</v>
      </c>
      <c r="CE20" s="207" t="s">
        <v>123</v>
      </c>
      <c r="CF20" s="202"/>
      <c r="CG20" s="202"/>
    </row>
    <row r="21" spans="1:85" x14ac:dyDescent="0.25">
      <c r="A21" s="202"/>
      <c r="B21" s="202"/>
      <c r="C21" s="202"/>
      <c r="D21" s="212">
        <v>43996</v>
      </c>
      <c r="E21" s="202">
        <v>3.7</v>
      </c>
      <c r="F21" s="202" t="s">
        <v>123</v>
      </c>
      <c r="G21" s="202" t="s">
        <v>123</v>
      </c>
      <c r="H21" s="202">
        <v>4.5999999999999996</v>
      </c>
      <c r="I21" s="202">
        <v>5.0999999999999996</v>
      </c>
      <c r="J21" s="202" t="s">
        <v>123</v>
      </c>
      <c r="K21" s="202" t="s">
        <v>123</v>
      </c>
      <c r="L21" s="202">
        <v>4</v>
      </c>
      <c r="M21" s="202">
        <v>3.2</v>
      </c>
      <c r="N21" s="202" t="s">
        <v>123</v>
      </c>
      <c r="O21" s="202" t="s">
        <v>123</v>
      </c>
      <c r="P21" s="202">
        <v>1.7</v>
      </c>
      <c r="Q21" s="202">
        <v>2.2999999999999998</v>
      </c>
      <c r="R21" s="202" t="s">
        <v>123</v>
      </c>
      <c r="S21" s="202" t="s">
        <v>123</v>
      </c>
      <c r="T21" s="202">
        <v>4.5999999999999996</v>
      </c>
      <c r="U21" s="202">
        <v>1.7</v>
      </c>
      <c r="V21" s="202" t="s">
        <v>232</v>
      </c>
      <c r="W21" s="202">
        <v>60.5</v>
      </c>
      <c r="X21" s="202">
        <v>4.5</v>
      </c>
      <c r="Y21" s="202" t="s">
        <v>123</v>
      </c>
      <c r="Z21" s="202" t="s">
        <v>123</v>
      </c>
      <c r="AA21" s="202" t="s">
        <v>123</v>
      </c>
      <c r="AB21" s="202" t="s">
        <v>123</v>
      </c>
      <c r="AC21" s="202" t="s">
        <v>123</v>
      </c>
      <c r="AD21" s="202">
        <v>1.7</v>
      </c>
      <c r="AE21" s="202" t="s">
        <v>123</v>
      </c>
      <c r="AF21" s="202" t="s">
        <v>123</v>
      </c>
      <c r="AG21" s="202" t="s">
        <v>123</v>
      </c>
      <c r="AH21" s="202" t="s">
        <v>123</v>
      </c>
      <c r="AI21" s="202">
        <v>4.7</v>
      </c>
      <c r="AJ21" s="202" t="s">
        <v>123</v>
      </c>
      <c r="AK21" s="202">
        <v>3</v>
      </c>
      <c r="AL21" s="202" t="s">
        <v>123</v>
      </c>
      <c r="AM21" s="202" t="s">
        <v>123</v>
      </c>
      <c r="AN21" s="202" t="s">
        <v>123</v>
      </c>
      <c r="AO21" s="202" t="s">
        <v>123</v>
      </c>
      <c r="AP21" s="202">
        <v>1.6</v>
      </c>
      <c r="AQ21" s="202">
        <v>1.9</v>
      </c>
      <c r="AR21" s="202" t="s">
        <v>123</v>
      </c>
      <c r="AS21" s="202" t="s">
        <v>123</v>
      </c>
      <c r="AT21" s="202" t="s">
        <v>123</v>
      </c>
      <c r="AU21" s="202">
        <v>1.6</v>
      </c>
      <c r="AV21" s="202">
        <v>2.6</v>
      </c>
      <c r="AW21" s="202" t="s">
        <v>123</v>
      </c>
      <c r="AX21" s="202" t="s">
        <v>123</v>
      </c>
      <c r="AY21" s="202">
        <v>4.8</v>
      </c>
      <c r="AZ21" s="202">
        <v>1.9</v>
      </c>
      <c r="BA21" s="202">
        <v>2.2000000000000002</v>
      </c>
      <c r="BB21" s="202">
        <v>61.3</v>
      </c>
      <c r="BC21" s="202">
        <v>4.8</v>
      </c>
      <c r="BD21" s="202" t="s">
        <v>123</v>
      </c>
      <c r="BE21" s="202" t="s">
        <v>123</v>
      </c>
      <c r="BF21" s="202" t="s">
        <v>123</v>
      </c>
      <c r="BG21" s="202" t="s">
        <v>123</v>
      </c>
      <c r="BH21" s="202" t="s">
        <v>123</v>
      </c>
      <c r="BI21" s="202" t="s">
        <v>123</v>
      </c>
      <c r="BJ21" s="202">
        <v>6</v>
      </c>
      <c r="BK21" s="202" t="s">
        <v>123</v>
      </c>
      <c r="BL21" s="202" t="s">
        <v>123</v>
      </c>
      <c r="BM21" s="202">
        <v>2.7</v>
      </c>
      <c r="BN21" s="202" t="s">
        <v>123</v>
      </c>
      <c r="BO21" s="202" t="s">
        <v>123</v>
      </c>
      <c r="BP21" s="202">
        <v>7.5</v>
      </c>
      <c r="BQ21" s="202">
        <v>2.1</v>
      </c>
      <c r="BR21" s="202" t="s">
        <v>123</v>
      </c>
      <c r="BS21" s="202">
        <v>48.7</v>
      </c>
      <c r="BT21" s="202">
        <v>5.4</v>
      </c>
      <c r="BU21" s="202" t="s">
        <v>123</v>
      </c>
      <c r="BV21" s="202" t="s">
        <v>123</v>
      </c>
      <c r="BW21" s="202">
        <v>4.7</v>
      </c>
      <c r="BX21" s="202" t="s">
        <v>123</v>
      </c>
      <c r="BY21" s="202" t="s">
        <v>123</v>
      </c>
      <c r="BZ21" s="202" t="s">
        <v>123</v>
      </c>
      <c r="CA21" s="202" t="s">
        <v>123</v>
      </c>
      <c r="CB21" s="202" t="s">
        <v>123</v>
      </c>
      <c r="CC21" s="202" t="s">
        <v>123</v>
      </c>
      <c r="CD21" s="202" t="s">
        <v>123</v>
      </c>
      <c r="CE21" s="207">
        <v>1.4</v>
      </c>
      <c r="CF21" s="202"/>
      <c r="CG21" s="202"/>
    </row>
    <row r="22" spans="1:85" x14ac:dyDescent="0.25">
      <c r="A22" s="202"/>
      <c r="B22" s="202"/>
      <c r="C22" s="202"/>
      <c r="D22" s="212">
        <v>43997</v>
      </c>
      <c r="E22" s="202" t="s">
        <v>123</v>
      </c>
      <c r="F22" s="202">
        <v>3</v>
      </c>
      <c r="G22" s="202" t="s">
        <v>123</v>
      </c>
      <c r="H22" s="202" t="s">
        <v>123</v>
      </c>
      <c r="I22" s="202" t="s">
        <v>123</v>
      </c>
      <c r="J22" s="202">
        <v>8.6999999999999993</v>
      </c>
      <c r="K22" s="202" t="s">
        <v>123</v>
      </c>
      <c r="L22" s="202" t="s">
        <v>123</v>
      </c>
      <c r="M22" s="202" t="s">
        <v>123</v>
      </c>
      <c r="N22" s="202">
        <v>5</v>
      </c>
      <c r="O22" s="202" t="s">
        <v>123</v>
      </c>
      <c r="P22" s="202" t="s">
        <v>123</v>
      </c>
      <c r="Q22" s="202" t="s">
        <v>123</v>
      </c>
      <c r="R22" s="202">
        <v>6.5</v>
      </c>
      <c r="S22" s="202" t="s">
        <v>123</v>
      </c>
      <c r="T22" s="202" t="s">
        <v>123</v>
      </c>
      <c r="U22" s="202" t="s">
        <v>123</v>
      </c>
      <c r="V22" s="202" t="s">
        <v>232</v>
      </c>
      <c r="W22" s="202">
        <v>15.8</v>
      </c>
      <c r="X22" s="202">
        <v>4.2</v>
      </c>
      <c r="Y22" s="202" t="s">
        <v>123</v>
      </c>
      <c r="Z22" s="202" t="s">
        <v>123</v>
      </c>
      <c r="AA22" s="202" t="s">
        <v>123</v>
      </c>
      <c r="AB22" s="202" t="s">
        <v>123</v>
      </c>
      <c r="AC22" s="202" t="s">
        <v>123</v>
      </c>
      <c r="AD22" s="202" t="s">
        <v>123</v>
      </c>
      <c r="AE22" s="202" t="s">
        <v>123</v>
      </c>
      <c r="AF22" s="202" t="s">
        <v>123</v>
      </c>
      <c r="AG22" s="202" t="s">
        <v>123</v>
      </c>
      <c r="AH22" s="202" t="s">
        <v>123</v>
      </c>
      <c r="AI22" s="202" t="s">
        <v>123</v>
      </c>
      <c r="AJ22" s="202" t="s">
        <v>123</v>
      </c>
      <c r="AK22" s="202" t="s">
        <v>123</v>
      </c>
      <c r="AL22" s="202" t="s">
        <v>123</v>
      </c>
      <c r="AM22" s="202" t="s">
        <v>123</v>
      </c>
      <c r="AN22" s="202">
        <v>4.9000000000000004</v>
      </c>
      <c r="AO22" s="202" t="s">
        <v>123</v>
      </c>
      <c r="AP22" s="202" t="s">
        <v>123</v>
      </c>
      <c r="AQ22" s="202" t="s">
        <v>123</v>
      </c>
      <c r="AR22" s="202" t="s">
        <v>123</v>
      </c>
      <c r="AS22" s="202" t="s">
        <v>123</v>
      </c>
      <c r="AT22" s="202" t="s">
        <v>123</v>
      </c>
      <c r="AU22" s="202" t="s">
        <v>123</v>
      </c>
      <c r="AV22" s="202" t="s">
        <v>123</v>
      </c>
      <c r="AW22" s="202">
        <v>7</v>
      </c>
      <c r="AX22" s="202" t="s">
        <v>123</v>
      </c>
      <c r="AY22" s="202" t="s">
        <v>123</v>
      </c>
      <c r="AZ22" s="202" t="s">
        <v>123</v>
      </c>
      <c r="BA22" s="202">
        <v>3.4</v>
      </c>
      <c r="BB22" s="202">
        <v>13.8</v>
      </c>
      <c r="BC22" s="202">
        <v>4.3</v>
      </c>
      <c r="BD22" s="202">
        <v>7.3</v>
      </c>
      <c r="BE22" s="202" t="s">
        <v>123</v>
      </c>
      <c r="BF22" s="202" t="s">
        <v>123</v>
      </c>
      <c r="BG22" s="202" t="s">
        <v>123</v>
      </c>
      <c r="BH22" s="202" t="s">
        <v>123</v>
      </c>
      <c r="BI22" s="202" t="s">
        <v>123</v>
      </c>
      <c r="BJ22" s="202" t="s">
        <v>123</v>
      </c>
      <c r="BK22" s="202" t="s">
        <v>123</v>
      </c>
      <c r="BL22" s="202" t="s">
        <v>123</v>
      </c>
      <c r="BM22" s="202" t="s">
        <v>123</v>
      </c>
      <c r="BN22" s="202" t="s">
        <v>123</v>
      </c>
      <c r="BO22" s="202" t="s">
        <v>123</v>
      </c>
      <c r="BP22" s="202" t="s">
        <v>123</v>
      </c>
      <c r="BQ22" s="202" t="s">
        <v>123</v>
      </c>
      <c r="BR22" s="202">
        <v>5.7</v>
      </c>
      <c r="BS22" s="202">
        <v>27.3</v>
      </c>
      <c r="BT22" s="202">
        <v>5.7</v>
      </c>
      <c r="BU22" s="202" t="s">
        <v>123</v>
      </c>
      <c r="BV22" s="202" t="s">
        <v>123</v>
      </c>
      <c r="BW22" s="202" t="s">
        <v>123</v>
      </c>
      <c r="BX22" s="202" t="s">
        <v>123</v>
      </c>
      <c r="BY22" s="202" t="s">
        <v>123</v>
      </c>
      <c r="BZ22" s="202" t="s">
        <v>123</v>
      </c>
      <c r="CA22" s="202" t="s">
        <v>123</v>
      </c>
      <c r="CB22" s="202" t="s">
        <v>123</v>
      </c>
      <c r="CC22" s="202" t="s">
        <v>123</v>
      </c>
      <c r="CD22" s="202" t="s">
        <v>123</v>
      </c>
      <c r="CE22" s="207" t="s">
        <v>123</v>
      </c>
      <c r="CF22" s="202"/>
      <c r="CG22" s="202"/>
    </row>
    <row r="23" spans="1:85" x14ac:dyDescent="0.25">
      <c r="A23" s="202"/>
      <c r="B23" s="202"/>
      <c r="C23" s="202"/>
      <c r="D23" s="212">
        <v>43998</v>
      </c>
      <c r="E23" s="202" t="s">
        <v>123</v>
      </c>
      <c r="F23" s="202" t="s">
        <v>123</v>
      </c>
      <c r="G23" s="202">
        <v>3.6</v>
      </c>
      <c r="H23" s="202" t="s">
        <v>123</v>
      </c>
      <c r="I23" s="202" t="s">
        <v>123</v>
      </c>
      <c r="J23" s="202" t="s">
        <v>123</v>
      </c>
      <c r="K23" s="202">
        <v>27.4</v>
      </c>
      <c r="L23" s="202" t="s">
        <v>123</v>
      </c>
      <c r="M23" s="202" t="s">
        <v>123</v>
      </c>
      <c r="N23" s="202" t="s">
        <v>123</v>
      </c>
      <c r="O23" s="202" t="s">
        <v>123</v>
      </c>
      <c r="P23" s="202" t="s">
        <v>123</v>
      </c>
      <c r="Q23" s="202" t="s">
        <v>123</v>
      </c>
      <c r="R23" s="202" t="s">
        <v>123</v>
      </c>
      <c r="S23" s="202">
        <v>2.7</v>
      </c>
      <c r="T23" s="202" t="s">
        <v>123</v>
      </c>
      <c r="U23" s="202" t="s">
        <v>123</v>
      </c>
      <c r="V23" s="202" t="s">
        <v>123</v>
      </c>
      <c r="W23" s="202">
        <v>6.1</v>
      </c>
      <c r="X23" s="202">
        <v>3.3</v>
      </c>
      <c r="Y23" s="202" t="s">
        <v>123</v>
      </c>
      <c r="Z23" s="202" t="s">
        <v>123</v>
      </c>
      <c r="AA23" s="202" t="s">
        <v>123</v>
      </c>
      <c r="AB23" s="202" t="s">
        <v>123</v>
      </c>
      <c r="AC23" s="202">
        <v>1.4</v>
      </c>
      <c r="AD23" s="202" t="s">
        <v>123</v>
      </c>
      <c r="AE23" s="202" t="s">
        <v>123</v>
      </c>
      <c r="AF23" s="202" t="s">
        <v>123</v>
      </c>
      <c r="AG23" s="202">
        <v>2.9</v>
      </c>
      <c r="AH23" s="202" t="s">
        <v>207</v>
      </c>
      <c r="AI23" s="202" t="s">
        <v>123</v>
      </c>
      <c r="AJ23" s="202" t="s">
        <v>123</v>
      </c>
      <c r="AK23" s="202" t="s">
        <v>123</v>
      </c>
      <c r="AL23" s="202" t="s">
        <v>123</v>
      </c>
      <c r="AM23" s="202" t="s">
        <v>123</v>
      </c>
      <c r="AN23" s="202" t="s">
        <v>123</v>
      </c>
      <c r="AO23" s="202">
        <v>1.2</v>
      </c>
      <c r="AP23" s="202" t="s">
        <v>123</v>
      </c>
      <c r="AQ23" s="202" t="s">
        <v>123</v>
      </c>
      <c r="AR23" s="202" t="s">
        <v>123</v>
      </c>
      <c r="AS23" s="202" t="s">
        <v>123</v>
      </c>
      <c r="AT23" s="202">
        <v>1.3</v>
      </c>
      <c r="AU23" s="202" t="s">
        <v>123</v>
      </c>
      <c r="AV23" s="202" t="s">
        <v>123</v>
      </c>
      <c r="AW23" s="202" t="s">
        <v>123</v>
      </c>
      <c r="AX23" s="202">
        <v>3.3</v>
      </c>
      <c r="AY23" s="202" t="s">
        <v>123</v>
      </c>
      <c r="AZ23" s="202" t="s">
        <v>123</v>
      </c>
      <c r="BA23" s="202" t="s">
        <v>123</v>
      </c>
      <c r="BB23" s="202">
        <v>4.8</v>
      </c>
      <c r="BC23" s="202">
        <v>2.9</v>
      </c>
      <c r="BD23" s="202" t="s">
        <v>123</v>
      </c>
      <c r="BE23" s="202">
        <v>3.2</v>
      </c>
      <c r="BF23" s="202" t="s">
        <v>123</v>
      </c>
      <c r="BG23" s="202" t="s">
        <v>123</v>
      </c>
      <c r="BH23" s="202">
        <v>2.9</v>
      </c>
      <c r="BI23" s="202" t="s">
        <v>123</v>
      </c>
      <c r="BJ23" s="202" t="s">
        <v>123</v>
      </c>
      <c r="BK23" s="202" t="s">
        <v>123</v>
      </c>
      <c r="BL23" s="202" t="s">
        <v>123</v>
      </c>
      <c r="BM23" s="202" t="s">
        <v>123</v>
      </c>
      <c r="BN23" s="202" t="s">
        <v>123</v>
      </c>
      <c r="BO23" s="202" t="s">
        <v>123</v>
      </c>
      <c r="BP23" s="202" t="s">
        <v>123</v>
      </c>
      <c r="BQ23" s="202" t="s">
        <v>123</v>
      </c>
      <c r="BR23" s="202">
        <v>7.1</v>
      </c>
      <c r="BS23" s="202">
        <v>3.6</v>
      </c>
      <c r="BT23" s="202">
        <v>3.7</v>
      </c>
      <c r="BU23" s="202" t="s">
        <v>123</v>
      </c>
      <c r="BV23" s="202" t="s">
        <v>123</v>
      </c>
      <c r="BW23" s="202" t="s">
        <v>123</v>
      </c>
      <c r="BX23" s="202" t="s">
        <v>123</v>
      </c>
      <c r="BY23" s="202" t="s">
        <v>208</v>
      </c>
      <c r="BZ23" s="202" t="s">
        <v>123</v>
      </c>
      <c r="CA23" s="202" t="s">
        <v>123</v>
      </c>
      <c r="CB23" s="202" t="s">
        <v>123</v>
      </c>
      <c r="CC23" s="202" t="s">
        <v>123</v>
      </c>
      <c r="CD23" s="202" t="s">
        <v>123</v>
      </c>
      <c r="CE23" s="207" t="s">
        <v>123</v>
      </c>
      <c r="CF23" s="202"/>
      <c r="CG23" s="202"/>
    </row>
    <row r="24" spans="1:85" x14ac:dyDescent="0.25">
      <c r="A24" s="202"/>
      <c r="B24" s="202"/>
      <c r="C24" s="202"/>
      <c r="D24" s="212">
        <v>43999</v>
      </c>
      <c r="E24" s="202">
        <v>4.4000000000000004</v>
      </c>
      <c r="F24" s="202" t="s">
        <v>123</v>
      </c>
      <c r="G24" s="202" t="s">
        <v>123</v>
      </c>
      <c r="H24" s="202">
        <v>6.1</v>
      </c>
      <c r="I24" s="202" t="s">
        <v>123</v>
      </c>
      <c r="J24" s="202" t="s">
        <v>123</v>
      </c>
      <c r="K24" s="202" t="s">
        <v>123</v>
      </c>
      <c r="L24" s="202">
        <v>3.8</v>
      </c>
      <c r="M24" s="202">
        <v>2.4</v>
      </c>
      <c r="N24" s="202" t="s">
        <v>123</v>
      </c>
      <c r="O24" s="202" t="s">
        <v>123</v>
      </c>
      <c r="P24" s="202">
        <v>3.1</v>
      </c>
      <c r="Q24" s="202">
        <v>0.2</v>
      </c>
      <c r="R24" s="202" t="s">
        <v>123</v>
      </c>
      <c r="S24" s="202" t="s">
        <v>123</v>
      </c>
      <c r="T24" s="202">
        <v>3</v>
      </c>
      <c r="U24" s="202">
        <v>6.8</v>
      </c>
      <c r="V24" s="202" t="s">
        <v>232</v>
      </c>
      <c r="W24" s="202">
        <v>4.0999999999999996</v>
      </c>
      <c r="X24" s="202">
        <v>3.3</v>
      </c>
      <c r="Y24" s="202" t="s">
        <v>123</v>
      </c>
      <c r="Z24" s="202">
        <v>4.7</v>
      </c>
      <c r="AA24" s="202">
        <v>2</v>
      </c>
      <c r="AB24" s="202" t="s">
        <v>123</v>
      </c>
      <c r="AC24" s="202" t="s">
        <v>123</v>
      </c>
      <c r="AD24" s="202" t="s">
        <v>123</v>
      </c>
      <c r="AE24" s="202">
        <v>2.4</v>
      </c>
      <c r="AF24" s="202" t="s">
        <v>123</v>
      </c>
      <c r="AG24" s="202" t="s">
        <v>123</v>
      </c>
      <c r="AH24" s="202" t="s">
        <v>123</v>
      </c>
      <c r="AI24" s="202" t="s">
        <v>123</v>
      </c>
      <c r="AJ24" s="202" t="s">
        <v>123</v>
      </c>
      <c r="AK24" s="202">
        <v>2.9</v>
      </c>
      <c r="AL24" s="202" t="s">
        <v>123</v>
      </c>
      <c r="AM24" s="202" t="s">
        <v>123</v>
      </c>
      <c r="AN24" s="202" t="s">
        <v>123</v>
      </c>
      <c r="AO24" s="202" t="s">
        <v>123</v>
      </c>
      <c r="AP24" s="202">
        <v>2.6</v>
      </c>
      <c r="AQ24" s="202">
        <v>2.2000000000000002</v>
      </c>
      <c r="AR24" s="202" t="s">
        <v>123</v>
      </c>
      <c r="AS24" s="202" t="s">
        <v>123</v>
      </c>
      <c r="AT24" s="202" t="s">
        <v>123</v>
      </c>
      <c r="AU24" s="202">
        <v>3</v>
      </c>
      <c r="AV24" s="202">
        <v>2.2000000000000002</v>
      </c>
      <c r="AW24" s="202" t="s">
        <v>123</v>
      </c>
      <c r="AX24" s="202" t="s">
        <v>123</v>
      </c>
      <c r="AY24" s="202">
        <v>3.8</v>
      </c>
      <c r="AZ24" s="202">
        <v>2.1</v>
      </c>
      <c r="BA24" s="202">
        <v>2.5</v>
      </c>
      <c r="BB24" s="202">
        <v>3.8</v>
      </c>
      <c r="BC24" s="202">
        <v>3.5</v>
      </c>
      <c r="BD24" s="202" t="s">
        <v>123</v>
      </c>
      <c r="BE24" s="202" t="s">
        <v>123</v>
      </c>
      <c r="BF24" s="202">
        <v>9.5</v>
      </c>
      <c r="BG24" s="202">
        <v>6.5</v>
      </c>
      <c r="BH24" s="202" t="s">
        <v>123</v>
      </c>
      <c r="BI24" s="202" t="s">
        <v>123</v>
      </c>
      <c r="BJ24" s="202" t="s">
        <v>207</v>
      </c>
      <c r="BK24" s="202" t="s">
        <v>123</v>
      </c>
      <c r="BL24" s="202" t="s">
        <v>123</v>
      </c>
      <c r="BM24" s="202">
        <v>2.9</v>
      </c>
      <c r="BN24" s="202" t="s">
        <v>123</v>
      </c>
      <c r="BO24" s="202" t="s">
        <v>123</v>
      </c>
      <c r="BP24" s="202">
        <v>6.2</v>
      </c>
      <c r="BQ24" s="202">
        <v>3.7</v>
      </c>
      <c r="BR24" s="202">
        <v>5</v>
      </c>
      <c r="BS24" s="202">
        <v>3.6</v>
      </c>
      <c r="BT24" s="202">
        <v>3.8</v>
      </c>
      <c r="BU24" s="202" t="s">
        <v>123</v>
      </c>
      <c r="BV24" s="202" t="s">
        <v>123</v>
      </c>
      <c r="BW24" s="202" t="s">
        <v>123</v>
      </c>
      <c r="BX24" s="202" t="s">
        <v>123</v>
      </c>
      <c r="BY24" s="202" t="s">
        <v>123</v>
      </c>
      <c r="BZ24" s="202">
        <v>3.8</v>
      </c>
      <c r="CA24" s="202" t="s">
        <v>123</v>
      </c>
      <c r="CB24" s="202" t="s">
        <v>123</v>
      </c>
      <c r="CC24" s="202" t="s">
        <v>123</v>
      </c>
      <c r="CD24" s="202" t="s">
        <v>123</v>
      </c>
      <c r="CE24" s="207">
        <v>2.5</v>
      </c>
      <c r="CF24" s="202"/>
      <c r="CG24" s="202"/>
    </row>
    <row r="25" spans="1:85" x14ac:dyDescent="0.25">
      <c r="A25" s="202"/>
      <c r="B25" s="202"/>
      <c r="C25" s="202"/>
      <c r="D25" s="212">
        <v>44000</v>
      </c>
      <c r="E25" s="202" t="s">
        <v>123</v>
      </c>
      <c r="F25" s="202">
        <v>5.5</v>
      </c>
      <c r="G25" s="202" t="s">
        <v>123</v>
      </c>
      <c r="H25" s="202" t="s">
        <v>123</v>
      </c>
      <c r="I25" s="202" t="s">
        <v>123</v>
      </c>
      <c r="J25" s="202" t="s">
        <v>123</v>
      </c>
      <c r="K25" s="202" t="s">
        <v>123</v>
      </c>
      <c r="L25" s="202" t="s">
        <v>123</v>
      </c>
      <c r="M25" s="202" t="s">
        <v>123</v>
      </c>
      <c r="N25" s="202">
        <v>6.6</v>
      </c>
      <c r="O25" s="202" t="s">
        <v>123</v>
      </c>
      <c r="P25" s="202" t="s">
        <v>123</v>
      </c>
      <c r="Q25" s="202" t="s">
        <v>123</v>
      </c>
      <c r="R25" s="202">
        <v>2.7</v>
      </c>
      <c r="S25" s="202" t="s">
        <v>123</v>
      </c>
      <c r="T25" s="202" t="s">
        <v>123</v>
      </c>
      <c r="U25" s="202" t="s">
        <v>123</v>
      </c>
      <c r="V25" s="202" t="s">
        <v>232</v>
      </c>
      <c r="W25" s="202">
        <v>4.2</v>
      </c>
      <c r="X25" s="202">
        <v>2.5</v>
      </c>
      <c r="Y25" s="202" t="s">
        <v>123</v>
      </c>
      <c r="Z25" s="202" t="s">
        <v>123</v>
      </c>
      <c r="AA25" s="202" t="s">
        <v>123</v>
      </c>
      <c r="AB25" s="202">
        <v>6.2</v>
      </c>
      <c r="AC25" s="202" t="s">
        <v>123</v>
      </c>
      <c r="AD25" s="202" t="s">
        <v>123</v>
      </c>
      <c r="AE25" s="202" t="s">
        <v>123</v>
      </c>
      <c r="AF25" s="202" t="s">
        <v>123</v>
      </c>
      <c r="AG25" s="202" t="s">
        <v>123</v>
      </c>
      <c r="AH25" s="202" t="s">
        <v>123</v>
      </c>
      <c r="AI25" s="202" t="s">
        <v>123</v>
      </c>
      <c r="AJ25" s="202" t="s">
        <v>123</v>
      </c>
      <c r="AK25" s="202" t="s">
        <v>123</v>
      </c>
      <c r="AL25" s="202" t="s">
        <v>123</v>
      </c>
      <c r="AM25" s="202" t="s">
        <v>123</v>
      </c>
      <c r="AN25" s="202">
        <v>5.6</v>
      </c>
      <c r="AO25" s="202" t="s">
        <v>123</v>
      </c>
      <c r="AP25" s="202" t="s">
        <v>123</v>
      </c>
      <c r="AQ25" s="202" t="s">
        <v>123</v>
      </c>
      <c r="AR25" s="202" t="s">
        <v>123</v>
      </c>
      <c r="AS25" s="202" t="s">
        <v>123</v>
      </c>
      <c r="AT25" s="202" t="s">
        <v>123</v>
      </c>
      <c r="AU25" s="202" t="s">
        <v>123</v>
      </c>
      <c r="AV25" s="202" t="s">
        <v>123</v>
      </c>
      <c r="AW25" s="202">
        <v>2.7</v>
      </c>
      <c r="AX25" s="202" t="s">
        <v>123</v>
      </c>
      <c r="AY25" s="202" t="s">
        <v>123</v>
      </c>
      <c r="AZ25" s="202" t="s">
        <v>123</v>
      </c>
      <c r="BA25" s="202">
        <v>2.2999999999999998</v>
      </c>
      <c r="BB25" s="202">
        <v>3.4</v>
      </c>
      <c r="BC25" s="202" t="s">
        <v>208</v>
      </c>
      <c r="BD25" s="202" t="s">
        <v>123</v>
      </c>
      <c r="BE25" s="202" t="s">
        <v>123</v>
      </c>
      <c r="BF25" s="202" t="s">
        <v>123</v>
      </c>
      <c r="BG25" s="202" t="s">
        <v>123</v>
      </c>
      <c r="BH25" s="202" t="s">
        <v>123</v>
      </c>
      <c r="BI25" s="202" t="s">
        <v>123</v>
      </c>
      <c r="BJ25" s="202">
        <v>3</v>
      </c>
      <c r="BK25" s="202" t="s">
        <v>123</v>
      </c>
      <c r="BL25" s="202" t="s">
        <v>123</v>
      </c>
      <c r="BM25" s="202" t="s">
        <v>123</v>
      </c>
      <c r="BN25" s="202" t="s">
        <v>123</v>
      </c>
      <c r="BO25" s="202" t="s">
        <v>123</v>
      </c>
      <c r="BP25" s="202" t="s">
        <v>123</v>
      </c>
      <c r="BQ25" s="202" t="s">
        <v>123</v>
      </c>
      <c r="BR25" s="202">
        <v>4</v>
      </c>
      <c r="BS25" s="202" t="s">
        <v>208</v>
      </c>
      <c r="BT25" s="202">
        <v>5.0999999999999996</v>
      </c>
      <c r="BU25" s="202">
        <v>3.3</v>
      </c>
      <c r="BV25" s="202" t="s">
        <v>123</v>
      </c>
      <c r="BW25" s="202" t="s">
        <v>123</v>
      </c>
      <c r="BX25" s="202" t="s">
        <v>123</v>
      </c>
      <c r="BY25" s="202" t="s">
        <v>123</v>
      </c>
      <c r="BZ25" s="202" t="s">
        <v>123</v>
      </c>
      <c r="CA25" s="202" t="s">
        <v>123</v>
      </c>
      <c r="CB25" s="202" t="s">
        <v>123</v>
      </c>
      <c r="CC25" s="202" t="s">
        <v>123</v>
      </c>
      <c r="CD25" s="202" t="s">
        <v>123</v>
      </c>
      <c r="CE25" s="207" t="s">
        <v>123</v>
      </c>
      <c r="CF25" s="202"/>
      <c r="CG25" s="202"/>
    </row>
    <row r="26" spans="1:85" x14ac:dyDescent="0.25">
      <c r="A26" s="202"/>
      <c r="B26" s="202"/>
      <c r="C26" s="202"/>
      <c r="D26" s="212">
        <v>44001</v>
      </c>
      <c r="E26" s="202" t="s">
        <v>123</v>
      </c>
      <c r="F26" s="202" t="s">
        <v>123</v>
      </c>
      <c r="G26" s="202">
        <v>28.8</v>
      </c>
      <c r="H26" s="202" t="s">
        <v>123</v>
      </c>
      <c r="I26" s="202" t="s">
        <v>123</v>
      </c>
      <c r="J26" s="202" t="s">
        <v>123</v>
      </c>
      <c r="K26" s="202" t="s">
        <v>123</v>
      </c>
      <c r="L26" s="202" t="s">
        <v>123</v>
      </c>
      <c r="M26" s="202" t="s">
        <v>123</v>
      </c>
      <c r="N26" s="202" t="s">
        <v>123</v>
      </c>
      <c r="O26" s="202">
        <v>9.1999999999999993</v>
      </c>
      <c r="P26" s="202" t="s">
        <v>123</v>
      </c>
      <c r="Q26" s="202" t="s">
        <v>123</v>
      </c>
      <c r="R26" s="202" t="s">
        <v>123</v>
      </c>
      <c r="S26" s="202">
        <v>1.9</v>
      </c>
      <c r="T26" s="202" t="s">
        <v>123</v>
      </c>
      <c r="U26" s="202" t="s">
        <v>123</v>
      </c>
      <c r="V26" s="202" t="s">
        <v>232</v>
      </c>
      <c r="W26" s="202">
        <v>2.9</v>
      </c>
      <c r="X26" s="202">
        <v>3.3</v>
      </c>
      <c r="Y26" s="202" t="s">
        <v>123</v>
      </c>
      <c r="Z26" s="202" t="s">
        <v>123</v>
      </c>
      <c r="AA26" s="202" t="s">
        <v>123</v>
      </c>
      <c r="AB26" s="202" t="s">
        <v>123</v>
      </c>
      <c r="AC26" s="202" t="s">
        <v>123</v>
      </c>
      <c r="AD26" s="202" t="s">
        <v>123</v>
      </c>
      <c r="AE26" s="202" t="s">
        <v>123</v>
      </c>
      <c r="AF26" s="202" t="s">
        <v>123</v>
      </c>
      <c r="AG26" s="202" t="s">
        <v>123</v>
      </c>
      <c r="AH26" s="202" t="s">
        <v>233</v>
      </c>
      <c r="AI26" s="202" t="s">
        <v>123</v>
      </c>
      <c r="AJ26" s="202" t="s">
        <v>123</v>
      </c>
      <c r="AK26" s="202" t="s">
        <v>123</v>
      </c>
      <c r="AL26" s="202" t="s">
        <v>123</v>
      </c>
      <c r="AM26" s="202" t="s">
        <v>123</v>
      </c>
      <c r="AN26" s="202" t="s">
        <v>123</v>
      </c>
      <c r="AO26" s="202">
        <v>2.2999999999999998</v>
      </c>
      <c r="AP26" s="202" t="s">
        <v>123</v>
      </c>
      <c r="AQ26" s="202" t="s">
        <v>123</v>
      </c>
      <c r="AR26" s="202" t="s">
        <v>123</v>
      </c>
      <c r="AS26" s="202" t="s">
        <v>123</v>
      </c>
      <c r="AT26" s="202">
        <v>9</v>
      </c>
      <c r="AU26" s="202" t="s">
        <v>123</v>
      </c>
      <c r="AV26" s="202" t="s">
        <v>123</v>
      </c>
      <c r="AW26" s="202" t="s">
        <v>123</v>
      </c>
      <c r="AX26" s="202">
        <v>1.8</v>
      </c>
      <c r="AY26" s="202" t="s">
        <v>123</v>
      </c>
      <c r="AZ26" s="202" t="s">
        <v>123</v>
      </c>
      <c r="BA26" s="202">
        <v>3.1</v>
      </c>
      <c r="BB26" s="202">
        <v>2.9</v>
      </c>
      <c r="BC26" s="202">
        <v>3.2</v>
      </c>
      <c r="BD26" s="202" t="s">
        <v>123</v>
      </c>
      <c r="BE26" s="202" t="s">
        <v>123</v>
      </c>
      <c r="BF26" s="202" t="s">
        <v>123</v>
      </c>
      <c r="BG26" s="202" t="s">
        <v>123</v>
      </c>
      <c r="BH26" s="202" t="s">
        <v>123</v>
      </c>
      <c r="BI26" s="202" t="s">
        <v>233</v>
      </c>
      <c r="BJ26" s="202" t="s">
        <v>123</v>
      </c>
      <c r="BK26" s="202" t="s">
        <v>123</v>
      </c>
      <c r="BL26" s="202" t="s">
        <v>123</v>
      </c>
      <c r="BM26" s="202" t="s">
        <v>123</v>
      </c>
      <c r="BN26" s="202" t="s">
        <v>123</v>
      </c>
      <c r="BO26" s="202" t="s">
        <v>123</v>
      </c>
      <c r="BP26" s="202" t="s">
        <v>123</v>
      </c>
      <c r="BQ26" s="202" t="s">
        <v>123</v>
      </c>
      <c r="BR26" s="202" t="s">
        <v>123</v>
      </c>
      <c r="BS26" s="202" t="s">
        <v>233</v>
      </c>
      <c r="BT26" s="202">
        <v>3.7</v>
      </c>
      <c r="BU26" s="202" t="s">
        <v>123</v>
      </c>
      <c r="BV26" s="202" t="s">
        <v>233</v>
      </c>
      <c r="BW26" s="202" t="s">
        <v>123</v>
      </c>
      <c r="BX26" s="202" t="s">
        <v>123</v>
      </c>
      <c r="BY26" s="202" t="s">
        <v>123</v>
      </c>
      <c r="BZ26" s="202" t="s">
        <v>123</v>
      </c>
      <c r="CA26" s="202" t="s">
        <v>123</v>
      </c>
      <c r="CB26" s="202" t="s">
        <v>123</v>
      </c>
      <c r="CC26" s="202" t="s">
        <v>123</v>
      </c>
      <c r="CD26" s="202" t="s">
        <v>123</v>
      </c>
      <c r="CE26" s="207" t="s">
        <v>123</v>
      </c>
      <c r="CF26" s="202"/>
      <c r="CG26" s="202"/>
    </row>
    <row r="27" spans="1:85" x14ac:dyDescent="0.25">
      <c r="A27" s="202"/>
      <c r="B27" s="202"/>
      <c r="C27" s="202"/>
      <c r="D27" s="212">
        <v>44002</v>
      </c>
      <c r="E27" s="202">
        <v>3.6</v>
      </c>
      <c r="F27" s="202" t="s">
        <v>123</v>
      </c>
      <c r="G27" s="202" t="s">
        <v>123</v>
      </c>
      <c r="H27" s="202">
        <v>0.3</v>
      </c>
      <c r="I27" s="202">
        <v>26.6</v>
      </c>
      <c r="J27" s="202" t="s">
        <v>123</v>
      </c>
      <c r="K27" s="202" t="s">
        <v>123</v>
      </c>
      <c r="L27" s="202">
        <v>5.2</v>
      </c>
      <c r="M27" s="202">
        <v>3.8</v>
      </c>
      <c r="N27" s="202" t="s">
        <v>123</v>
      </c>
      <c r="O27" s="202" t="s">
        <v>123</v>
      </c>
      <c r="P27" s="202">
        <v>3.5</v>
      </c>
      <c r="Q27" s="202">
        <v>0.2</v>
      </c>
      <c r="R27" s="202" t="s">
        <v>123</v>
      </c>
      <c r="S27" s="202" t="s">
        <v>123</v>
      </c>
      <c r="T27" s="202">
        <v>8.8000000000000007</v>
      </c>
      <c r="U27" s="202">
        <v>1.1000000000000001</v>
      </c>
      <c r="V27" s="202" t="s">
        <v>123</v>
      </c>
      <c r="W27" s="202" t="s">
        <v>233</v>
      </c>
      <c r="X27" s="202">
        <v>4.0999999999999996</v>
      </c>
      <c r="Y27" s="202" t="s">
        <v>123</v>
      </c>
      <c r="Z27" s="202" t="s">
        <v>123</v>
      </c>
      <c r="AA27" s="202" t="s">
        <v>123</v>
      </c>
      <c r="AB27" s="202" t="s">
        <v>123</v>
      </c>
      <c r="AC27" s="202" t="s">
        <v>123</v>
      </c>
      <c r="AD27" s="202">
        <v>1.3</v>
      </c>
      <c r="AE27" s="202" t="s">
        <v>123</v>
      </c>
      <c r="AF27" s="202" t="s">
        <v>123</v>
      </c>
      <c r="AG27" s="202">
        <v>3.9</v>
      </c>
      <c r="AH27" s="202" t="s">
        <v>123</v>
      </c>
      <c r="AI27" s="202">
        <v>3.4</v>
      </c>
      <c r="AJ27" s="202" t="s">
        <v>123</v>
      </c>
      <c r="AK27" s="202">
        <v>4.2</v>
      </c>
      <c r="AL27" s="202" t="s">
        <v>123</v>
      </c>
      <c r="AM27" s="202" t="s">
        <v>123</v>
      </c>
      <c r="AN27" s="202" t="s">
        <v>123</v>
      </c>
      <c r="AO27" s="202" t="s">
        <v>123</v>
      </c>
      <c r="AP27" s="202">
        <v>2.7</v>
      </c>
      <c r="AQ27" s="202">
        <v>4.9000000000000004</v>
      </c>
      <c r="AR27" s="202" t="s">
        <v>123</v>
      </c>
      <c r="AS27" s="202" t="s">
        <v>123</v>
      </c>
      <c r="AT27" s="202" t="s">
        <v>123</v>
      </c>
      <c r="AU27" s="202">
        <v>3</v>
      </c>
      <c r="AV27" s="202">
        <v>5.5</v>
      </c>
      <c r="AW27" s="202" t="s">
        <v>123</v>
      </c>
      <c r="AX27" s="202" t="s">
        <v>123</v>
      </c>
      <c r="AY27" s="202">
        <v>8</v>
      </c>
      <c r="AZ27" s="202">
        <v>1.2</v>
      </c>
      <c r="BA27" s="202" t="s">
        <v>123</v>
      </c>
      <c r="BB27" s="202" t="s">
        <v>233</v>
      </c>
      <c r="BC27" s="202">
        <v>4</v>
      </c>
      <c r="BD27" s="202" t="s">
        <v>123</v>
      </c>
      <c r="BE27" s="202" t="s">
        <v>123</v>
      </c>
      <c r="BF27" s="202" t="s">
        <v>123</v>
      </c>
      <c r="BG27" s="202" t="s">
        <v>123</v>
      </c>
      <c r="BH27" s="202">
        <v>5.3</v>
      </c>
      <c r="BI27" s="202" t="s">
        <v>123</v>
      </c>
      <c r="BJ27" s="202">
        <v>4</v>
      </c>
      <c r="BK27" s="202" t="s">
        <v>123</v>
      </c>
      <c r="BL27" s="202" t="s">
        <v>123</v>
      </c>
      <c r="BM27" s="202">
        <v>7.6</v>
      </c>
      <c r="BN27" s="202" t="s">
        <v>123</v>
      </c>
      <c r="BO27" s="202" t="s">
        <v>123</v>
      </c>
      <c r="BP27" s="202">
        <v>15.3</v>
      </c>
      <c r="BQ27" s="202">
        <v>1.2</v>
      </c>
      <c r="BR27" s="202">
        <v>3.8</v>
      </c>
      <c r="BS27" s="202" t="s">
        <v>233</v>
      </c>
      <c r="BT27" s="202">
        <v>5.5</v>
      </c>
      <c r="BU27" s="202" t="s">
        <v>123</v>
      </c>
      <c r="BV27" s="202" t="s">
        <v>123</v>
      </c>
      <c r="BW27" s="202">
        <v>5.8</v>
      </c>
      <c r="BX27" s="202" t="s">
        <v>123</v>
      </c>
      <c r="BY27" s="202" t="s">
        <v>123</v>
      </c>
      <c r="BZ27" s="202" t="s">
        <v>123</v>
      </c>
      <c r="CA27" s="202" t="s">
        <v>123</v>
      </c>
      <c r="CB27" s="202" t="s">
        <v>123</v>
      </c>
      <c r="CC27" s="202" t="s">
        <v>123</v>
      </c>
      <c r="CD27" s="202" t="s">
        <v>123</v>
      </c>
      <c r="CE27" s="207">
        <v>3.3</v>
      </c>
      <c r="CF27" s="202"/>
      <c r="CG27" s="202"/>
    </row>
    <row r="28" spans="1:85" x14ac:dyDescent="0.25">
      <c r="A28" s="202"/>
      <c r="B28" s="202"/>
      <c r="C28" s="202"/>
      <c r="D28" s="212">
        <v>44003</v>
      </c>
      <c r="E28" s="202" t="s">
        <v>123</v>
      </c>
      <c r="F28" s="202">
        <v>6</v>
      </c>
      <c r="G28" s="202" t="s">
        <v>123</v>
      </c>
      <c r="H28" s="202" t="s">
        <v>123</v>
      </c>
      <c r="I28" s="202" t="s">
        <v>123</v>
      </c>
      <c r="J28" s="202">
        <v>16</v>
      </c>
      <c r="K28" s="202" t="s">
        <v>123</v>
      </c>
      <c r="L28" s="202" t="s">
        <v>123</v>
      </c>
      <c r="M28" s="202" t="s">
        <v>123</v>
      </c>
      <c r="N28" s="202">
        <v>3.7</v>
      </c>
      <c r="O28" s="202" t="s">
        <v>123</v>
      </c>
      <c r="P28" s="202" t="s">
        <v>123</v>
      </c>
      <c r="Q28" s="202" t="s">
        <v>123</v>
      </c>
      <c r="R28" s="202">
        <v>8.1999999999999993</v>
      </c>
      <c r="S28" s="202" t="s">
        <v>123</v>
      </c>
      <c r="T28" s="202" t="s">
        <v>123</v>
      </c>
      <c r="U28" s="202" t="s">
        <v>123</v>
      </c>
      <c r="V28" s="202">
        <v>8.6999999999999993</v>
      </c>
      <c r="W28" s="202" t="s">
        <v>233</v>
      </c>
      <c r="X28" s="202">
        <v>5.4</v>
      </c>
      <c r="Y28" s="202" t="s">
        <v>123</v>
      </c>
      <c r="Z28" s="202" t="s">
        <v>123</v>
      </c>
      <c r="AA28" s="202" t="s">
        <v>123</v>
      </c>
      <c r="AB28" s="202" t="s">
        <v>123</v>
      </c>
      <c r="AC28" s="202" t="s">
        <v>123</v>
      </c>
      <c r="AD28" s="202" t="s">
        <v>123</v>
      </c>
      <c r="AE28" s="202" t="s">
        <v>123</v>
      </c>
      <c r="AF28" s="202" t="s">
        <v>123</v>
      </c>
      <c r="AG28" s="202" t="s">
        <v>123</v>
      </c>
      <c r="AH28" s="202" t="s">
        <v>123</v>
      </c>
      <c r="AI28" s="202" t="s">
        <v>123</v>
      </c>
      <c r="AJ28" s="202" t="s">
        <v>123</v>
      </c>
      <c r="AK28" s="202" t="s">
        <v>123</v>
      </c>
      <c r="AL28" s="202" t="s">
        <v>123</v>
      </c>
      <c r="AM28" s="202" t="s">
        <v>123</v>
      </c>
      <c r="AN28" s="202">
        <v>3</v>
      </c>
      <c r="AO28" s="202" t="s">
        <v>123</v>
      </c>
      <c r="AP28" s="202" t="s">
        <v>123</v>
      </c>
      <c r="AQ28" s="202" t="s">
        <v>123</v>
      </c>
      <c r="AR28" s="202" t="s">
        <v>123</v>
      </c>
      <c r="AS28" s="202" t="s">
        <v>123</v>
      </c>
      <c r="AT28" s="202" t="s">
        <v>123</v>
      </c>
      <c r="AU28" s="202" t="s">
        <v>123</v>
      </c>
      <c r="AV28" s="202" t="s">
        <v>123</v>
      </c>
      <c r="AW28" s="202">
        <v>9.3000000000000007</v>
      </c>
      <c r="AX28" s="202" t="s">
        <v>123</v>
      </c>
      <c r="AY28" s="202" t="s">
        <v>123</v>
      </c>
      <c r="AZ28" s="202" t="s">
        <v>123</v>
      </c>
      <c r="BA28" s="202">
        <v>2.5</v>
      </c>
      <c r="BB28" s="202" t="s">
        <v>233</v>
      </c>
      <c r="BC28" s="202">
        <v>4.5</v>
      </c>
      <c r="BD28" s="202">
        <v>8.6</v>
      </c>
      <c r="BE28" s="202" t="s">
        <v>123</v>
      </c>
      <c r="BF28" s="202" t="s">
        <v>123</v>
      </c>
      <c r="BG28" s="202" t="s">
        <v>123</v>
      </c>
      <c r="BH28" s="202" t="s">
        <v>123</v>
      </c>
      <c r="BI28" s="202" t="s">
        <v>123</v>
      </c>
      <c r="BJ28" s="202" t="s">
        <v>123</v>
      </c>
      <c r="BK28" s="202" t="s">
        <v>123</v>
      </c>
      <c r="BL28" s="202" t="s">
        <v>123</v>
      </c>
      <c r="BM28" s="202" t="s">
        <v>123</v>
      </c>
      <c r="BN28" s="202" t="s">
        <v>123</v>
      </c>
      <c r="BO28" s="202" t="s">
        <v>123</v>
      </c>
      <c r="BP28" s="202" t="s">
        <v>123</v>
      </c>
      <c r="BQ28" s="202" t="s">
        <v>123</v>
      </c>
      <c r="BR28" s="202" t="s">
        <v>123</v>
      </c>
      <c r="BS28" s="202" t="s">
        <v>233</v>
      </c>
      <c r="BT28" s="202">
        <v>6.9</v>
      </c>
      <c r="BU28" s="202" t="s">
        <v>123</v>
      </c>
      <c r="BV28" s="202" t="s">
        <v>123</v>
      </c>
      <c r="BW28" s="202" t="s">
        <v>123</v>
      </c>
      <c r="BX28" s="202" t="s">
        <v>123</v>
      </c>
      <c r="BY28" s="202" t="s">
        <v>123</v>
      </c>
      <c r="BZ28" s="202" t="s">
        <v>123</v>
      </c>
      <c r="CA28" s="202" t="s">
        <v>123</v>
      </c>
      <c r="CB28" s="202" t="s">
        <v>123</v>
      </c>
      <c r="CC28" s="202" t="s">
        <v>123</v>
      </c>
      <c r="CD28" s="202" t="s">
        <v>123</v>
      </c>
      <c r="CE28" s="207" t="s">
        <v>123</v>
      </c>
      <c r="CF28" s="202"/>
      <c r="CG28" s="202"/>
    </row>
    <row r="29" spans="1:85" x14ac:dyDescent="0.25">
      <c r="A29" s="202"/>
      <c r="B29" s="202"/>
      <c r="C29" s="202"/>
      <c r="D29" s="212">
        <v>44004</v>
      </c>
      <c r="E29" s="202" t="s">
        <v>123</v>
      </c>
      <c r="F29" s="202" t="s">
        <v>123</v>
      </c>
      <c r="G29" s="202" t="s">
        <v>123</v>
      </c>
      <c r="H29" s="202" t="s">
        <v>123</v>
      </c>
      <c r="I29" s="202" t="s">
        <v>123</v>
      </c>
      <c r="J29" s="202" t="s">
        <v>123</v>
      </c>
      <c r="K29" s="202">
        <v>4.2</v>
      </c>
      <c r="L29" s="202" t="s">
        <v>123</v>
      </c>
      <c r="M29" s="202" t="s">
        <v>123</v>
      </c>
      <c r="N29" s="202" t="s">
        <v>123</v>
      </c>
      <c r="O29" s="202">
        <v>5.0999999999999996</v>
      </c>
      <c r="P29" s="202" t="s">
        <v>123</v>
      </c>
      <c r="Q29" s="202" t="s">
        <v>123</v>
      </c>
      <c r="R29" s="202" t="s">
        <v>123</v>
      </c>
      <c r="S29" s="202">
        <v>1.7</v>
      </c>
      <c r="T29" s="202" t="s">
        <v>123</v>
      </c>
      <c r="U29" s="202" t="s">
        <v>123</v>
      </c>
      <c r="V29" s="202">
        <v>10.1</v>
      </c>
      <c r="W29" s="202" t="s">
        <v>233</v>
      </c>
      <c r="X29" s="202">
        <v>7.6</v>
      </c>
      <c r="Y29" s="202" t="s">
        <v>123</v>
      </c>
      <c r="Z29" s="202" t="s">
        <v>123</v>
      </c>
      <c r="AA29" s="202" t="s">
        <v>123</v>
      </c>
      <c r="AB29" s="202" t="s">
        <v>123</v>
      </c>
      <c r="AC29" s="202" t="s">
        <v>123</v>
      </c>
      <c r="AD29" s="202" t="s">
        <v>123</v>
      </c>
      <c r="AE29" s="202" t="s">
        <v>123</v>
      </c>
      <c r="AF29" s="202" t="s">
        <v>123</v>
      </c>
      <c r="AG29" s="202" t="s">
        <v>123</v>
      </c>
      <c r="AH29" s="202" t="s">
        <v>233</v>
      </c>
      <c r="AI29" s="202" t="s">
        <v>123</v>
      </c>
      <c r="AJ29" s="202" t="s">
        <v>123</v>
      </c>
      <c r="AK29" s="202" t="s">
        <v>123</v>
      </c>
      <c r="AL29" s="202" t="s">
        <v>123</v>
      </c>
      <c r="AM29" s="202" t="s">
        <v>123</v>
      </c>
      <c r="AN29" s="202" t="s">
        <v>123</v>
      </c>
      <c r="AO29" s="202">
        <v>3.3</v>
      </c>
      <c r="AP29" s="202" t="s">
        <v>123</v>
      </c>
      <c r="AQ29" s="202" t="s">
        <v>123</v>
      </c>
      <c r="AR29" s="202" t="s">
        <v>123</v>
      </c>
      <c r="AS29" s="202" t="s">
        <v>123</v>
      </c>
      <c r="AT29" s="202">
        <v>3.7</v>
      </c>
      <c r="AU29" s="202" t="s">
        <v>123</v>
      </c>
      <c r="AV29" s="202" t="s">
        <v>123</v>
      </c>
      <c r="AW29" s="202" t="s">
        <v>123</v>
      </c>
      <c r="AX29" s="202">
        <v>2</v>
      </c>
      <c r="AY29" s="202" t="s">
        <v>123</v>
      </c>
      <c r="AZ29" s="202" t="s">
        <v>123</v>
      </c>
      <c r="BA29" s="202">
        <v>3.7</v>
      </c>
      <c r="BB29" s="202" t="s">
        <v>233</v>
      </c>
      <c r="BC29" s="202">
        <v>7.5</v>
      </c>
      <c r="BD29" s="202" t="s">
        <v>123</v>
      </c>
      <c r="BE29" s="202">
        <v>1.8</v>
      </c>
      <c r="BF29" s="202" t="s">
        <v>123</v>
      </c>
      <c r="BG29" s="202" t="s">
        <v>123</v>
      </c>
      <c r="BH29" s="202" t="s">
        <v>123</v>
      </c>
      <c r="BI29" s="202" t="s">
        <v>123</v>
      </c>
      <c r="BJ29" s="202" t="s">
        <v>123</v>
      </c>
      <c r="BK29" s="202" t="s">
        <v>123</v>
      </c>
      <c r="BL29" s="202" t="s">
        <v>123</v>
      </c>
      <c r="BM29" s="202" t="s">
        <v>123</v>
      </c>
      <c r="BN29" s="202" t="s">
        <v>123</v>
      </c>
      <c r="BO29" s="202" t="s">
        <v>123</v>
      </c>
      <c r="BP29" s="202" t="s">
        <v>123</v>
      </c>
      <c r="BQ29" s="202" t="s">
        <v>123</v>
      </c>
      <c r="BR29" s="202" t="s">
        <v>123</v>
      </c>
      <c r="BS29" s="202" t="s">
        <v>233</v>
      </c>
      <c r="BT29" s="202">
        <v>9.8000000000000007</v>
      </c>
      <c r="BU29" s="202" t="s">
        <v>123</v>
      </c>
      <c r="BV29" s="202" t="s">
        <v>123</v>
      </c>
      <c r="BW29" s="202" t="s">
        <v>123</v>
      </c>
      <c r="BX29" s="202" t="s">
        <v>123</v>
      </c>
      <c r="BY29" s="202" t="s">
        <v>233</v>
      </c>
      <c r="BZ29" s="202" t="s">
        <v>123</v>
      </c>
      <c r="CA29" s="202" t="s">
        <v>123</v>
      </c>
      <c r="CB29" s="202" t="s">
        <v>123</v>
      </c>
      <c r="CC29" s="202" t="s">
        <v>123</v>
      </c>
      <c r="CD29" s="202" t="s">
        <v>123</v>
      </c>
      <c r="CE29" s="207" t="s">
        <v>123</v>
      </c>
      <c r="CF29" s="202"/>
      <c r="CG29" s="202"/>
    </row>
    <row r="30" spans="1:85" x14ac:dyDescent="0.25">
      <c r="A30" s="202"/>
      <c r="B30" s="202"/>
      <c r="C30" s="202"/>
      <c r="D30" s="212">
        <v>44005</v>
      </c>
      <c r="E30" s="202">
        <v>6.6</v>
      </c>
      <c r="F30" s="202" t="s">
        <v>123</v>
      </c>
      <c r="G30" s="202" t="s">
        <v>123</v>
      </c>
      <c r="H30" s="202">
        <v>0.5</v>
      </c>
      <c r="I30" s="202" t="s">
        <v>123</v>
      </c>
      <c r="J30" s="202" t="s">
        <v>123</v>
      </c>
      <c r="K30" s="202" t="s">
        <v>123</v>
      </c>
      <c r="L30" s="202">
        <v>12.4</v>
      </c>
      <c r="M30" s="202">
        <v>2.1</v>
      </c>
      <c r="N30" s="202" t="s">
        <v>123</v>
      </c>
      <c r="O30" s="202" t="s">
        <v>123</v>
      </c>
      <c r="P30" s="202">
        <v>2.1</v>
      </c>
      <c r="Q30" s="202">
        <v>0.1</v>
      </c>
      <c r="R30" s="202" t="s">
        <v>123</v>
      </c>
      <c r="S30" s="202" t="s">
        <v>123</v>
      </c>
      <c r="T30" s="202">
        <v>68.3</v>
      </c>
      <c r="U30" s="202">
        <v>2.1</v>
      </c>
      <c r="V30" s="202" t="s">
        <v>123</v>
      </c>
      <c r="W30" s="202" t="s">
        <v>233</v>
      </c>
      <c r="X30" s="202">
        <v>16.7</v>
      </c>
      <c r="Y30" s="202" t="s">
        <v>123</v>
      </c>
      <c r="Z30" s="202">
        <v>12.6</v>
      </c>
      <c r="AA30" s="202">
        <v>2.2000000000000002</v>
      </c>
      <c r="AB30" s="202" t="s">
        <v>123</v>
      </c>
      <c r="AC30" s="202" t="s">
        <v>123</v>
      </c>
      <c r="AD30" s="202" t="s">
        <v>123</v>
      </c>
      <c r="AE30" s="202">
        <v>6.1</v>
      </c>
      <c r="AF30" s="202" t="s">
        <v>123</v>
      </c>
      <c r="AG30" s="202">
        <v>3.6</v>
      </c>
      <c r="AH30" s="202" t="s">
        <v>123</v>
      </c>
      <c r="AI30" s="202" t="s">
        <v>123</v>
      </c>
      <c r="AJ30" s="202" t="s">
        <v>123</v>
      </c>
      <c r="AK30" s="202">
        <v>2.4</v>
      </c>
      <c r="AL30" s="202" t="s">
        <v>123</v>
      </c>
      <c r="AM30" s="202" t="s">
        <v>123</v>
      </c>
      <c r="AN30" s="202" t="s">
        <v>123</v>
      </c>
      <c r="AO30" s="202" t="s">
        <v>123</v>
      </c>
      <c r="AP30" s="202">
        <v>1.3</v>
      </c>
      <c r="AQ30" s="202">
        <v>5.6</v>
      </c>
      <c r="AR30" s="202" t="s">
        <v>123</v>
      </c>
      <c r="AS30" s="202" t="s">
        <v>123</v>
      </c>
      <c r="AT30" s="202" t="s">
        <v>123</v>
      </c>
      <c r="AU30" s="202">
        <v>1.2</v>
      </c>
      <c r="AV30" s="202">
        <v>6.7</v>
      </c>
      <c r="AW30" s="202" t="s">
        <v>123</v>
      </c>
      <c r="AX30" s="202" t="s">
        <v>123</v>
      </c>
      <c r="AY30" s="202">
        <v>68.8</v>
      </c>
      <c r="AZ30" s="202">
        <v>2.7</v>
      </c>
      <c r="BA30" s="202" t="s">
        <v>123</v>
      </c>
      <c r="BB30" s="202" t="s">
        <v>233</v>
      </c>
      <c r="BC30" s="202">
        <v>16.2</v>
      </c>
      <c r="BD30" s="202" t="s">
        <v>123</v>
      </c>
      <c r="BE30" s="202" t="s">
        <v>123</v>
      </c>
      <c r="BF30" s="202">
        <v>76.900000000000006</v>
      </c>
      <c r="BG30" s="202">
        <v>1.9</v>
      </c>
      <c r="BH30" s="202">
        <v>3.9</v>
      </c>
      <c r="BI30" s="202" t="s">
        <v>123</v>
      </c>
      <c r="BJ30" s="202">
        <v>16.2</v>
      </c>
      <c r="BK30" s="202" t="s">
        <v>123</v>
      </c>
      <c r="BL30" s="202" t="s">
        <v>123</v>
      </c>
      <c r="BM30" s="202">
        <v>9.1999999999999993</v>
      </c>
      <c r="BN30" s="202" t="s">
        <v>123</v>
      </c>
      <c r="BO30" s="202" t="s">
        <v>123</v>
      </c>
      <c r="BP30" s="202">
        <v>83.2</v>
      </c>
      <c r="BQ30" s="202">
        <v>3.2</v>
      </c>
      <c r="BR30" s="202" t="s">
        <v>123</v>
      </c>
      <c r="BS30" s="202" t="s">
        <v>233</v>
      </c>
      <c r="BT30" s="202">
        <v>11.9</v>
      </c>
      <c r="BU30" s="202" t="s">
        <v>123</v>
      </c>
      <c r="BV30" s="202" t="s">
        <v>123</v>
      </c>
      <c r="BW30" s="202" t="s">
        <v>123</v>
      </c>
      <c r="BX30" s="202" t="s">
        <v>123</v>
      </c>
      <c r="BY30" s="202" t="s">
        <v>123</v>
      </c>
      <c r="BZ30" s="202">
        <v>11.6</v>
      </c>
      <c r="CA30" s="202" t="s">
        <v>123</v>
      </c>
      <c r="CB30" s="202" t="s">
        <v>123</v>
      </c>
      <c r="CC30" s="202" t="s">
        <v>123</v>
      </c>
      <c r="CD30" s="202" t="s">
        <v>123</v>
      </c>
      <c r="CE30" s="207">
        <v>1.6</v>
      </c>
      <c r="CF30" s="202"/>
      <c r="CG30" s="202"/>
    </row>
    <row r="31" spans="1:85" x14ac:dyDescent="0.25">
      <c r="A31" s="202"/>
      <c r="B31" s="202"/>
      <c r="C31" s="202"/>
      <c r="D31" s="212">
        <v>44006</v>
      </c>
      <c r="E31" s="202" t="s">
        <v>123</v>
      </c>
      <c r="F31" s="202">
        <v>2.9</v>
      </c>
      <c r="G31" s="202" t="s">
        <v>123</v>
      </c>
      <c r="H31" s="202" t="s">
        <v>123</v>
      </c>
      <c r="I31" s="202" t="s">
        <v>123</v>
      </c>
      <c r="J31" s="202" t="s">
        <v>123</v>
      </c>
      <c r="K31" s="202" t="s">
        <v>123</v>
      </c>
      <c r="L31" s="202" t="s">
        <v>123</v>
      </c>
      <c r="M31" s="202" t="s">
        <v>123</v>
      </c>
      <c r="N31" s="202">
        <v>3.4</v>
      </c>
      <c r="O31" s="202" t="s">
        <v>123</v>
      </c>
      <c r="P31" s="202" t="s">
        <v>123</v>
      </c>
      <c r="Q31" s="202" t="s">
        <v>123</v>
      </c>
      <c r="R31" s="202">
        <v>5.4</v>
      </c>
      <c r="S31" s="202" t="s">
        <v>123</v>
      </c>
      <c r="T31" s="202" t="s">
        <v>123</v>
      </c>
      <c r="U31" s="202" t="s">
        <v>123</v>
      </c>
      <c r="V31" s="202">
        <v>4</v>
      </c>
      <c r="W31" s="202" t="s">
        <v>233</v>
      </c>
      <c r="X31" s="202">
        <v>6.7</v>
      </c>
      <c r="Y31" s="202" t="s">
        <v>123</v>
      </c>
      <c r="Z31" s="202" t="s">
        <v>123</v>
      </c>
      <c r="AA31" s="202" t="s">
        <v>123</v>
      </c>
      <c r="AB31" s="202">
        <v>0.7</v>
      </c>
      <c r="AC31" s="202" t="s">
        <v>123</v>
      </c>
      <c r="AD31" s="202" t="s">
        <v>123</v>
      </c>
      <c r="AE31" s="202" t="s">
        <v>123</v>
      </c>
      <c r="AF31" s="202" t="s">
        <v>123</v>
      </c>
      <c r="AG31" s="202" t="s">
        <v>123</v>
      </c>
      <c r="AH31" s="202" t="s">
        <v>123</v>
      </c>
      <c r="AI31" s="202" t="s">
        <v>123</v>
      </c>
      <c r="AJ31" s="202" t="s">
        <v>123</v>
      </c>
      <c r="AK31" s="202" t="s">
        <v>123</v>
      </c>
      <c r="AL31" s="202" t="s">
        <v>123</v>
      </c>
      <c r="AM31" s="202" t="s">
        <v>123</v>
      </c>
      <c r="AN31" s="202">
        <v>1.9</v>
      </c>
      <c r="AO31" s="202" t="s">
        <v>123</v>
      </c>
      <c r="AP31" s="202" t="s">
        <v>123</v>
      </c>
      <c r="AQ31" s="202" t="s">
        <v>123</v>
      </c>
      <c r="AR31" s="202" t="s">
        <v>123</v>
      </c>
      <c r="AS31" s="202" t="s">
        <v>123</v>
      </c>
      <c r="AT31" s="202" t="s">
        <v>123</v>
      </c>
      <c r="AU31" s="202" t="s">
        <v>123</v>
      </c>
      <c r="AV31" s="202" t="s">
        <v>123</v>
      </c>
      <c r="AW31" s="202">
        <v>4.3</v>
      </c>
      <c r="AX31" s="202" t="s">
        <v>123</v>
      </c>
      <c r="AY31" s="202" t="s">
        <v>123</v>
      </c>
      <c r="AZ31" s="202" t="s">
        <v>123</v>
      </c>
      <c r="BA31" s="202">
        <v>4.3</v>
      </c>
      <c r="BB31" s="202">
        <v>3.7</v>
      </c>
      <c r="BC31" s="202">
        <v>5.7</v>
      </c>
      <c r="BD31" s="202" t="s">
        <v>123</v>
      </c>
      <c r="BE31" s="202" t="s">
        <v>123</v>
      </c>
      <c r="BF31" s="202" t="s">
        <v>123</v>
      </c>
      <c r="BG31" s="202" t="s">
        <v>123</v>
      </c>
      <c r="BH31" s="202" t="s">
        <v>123</v>
      </c>
      <c r="BI31" s="202" t="s">
        <v>123</v>
      </c>
      <c r="BJ31" s="202" t="s">
        <v>123</v>
      </c>
      <c r="BK31" s="202" t="s">
        <v>123</v>
      </c>
      <c r="BL31" s="202" t="s">
        <v>123</v>
      </c>
      <c r="BM31" s="202" t="s">
        <v>123</v>
      </c>
      <c r="BN31" s="202" t="s">
        <v>123</v>
      </c>
      <c r="BO31" s="202" t="s">
        <v>123</v>
      </c>
      <c r="BP31" s="202" t="s">
        <v>123</v>
      </c>
      <c r="BQ31" s="202" t="s">
        <v>123</v>
      </c>
      <c r="BR31" s="202">
        <v>5.3</v>
      </c>
      <c r="BS31" s="202" t="s">
        <v>233</v>
      </c>
      <c r="BT31" s="202">
        <v>6.7</v>
      </c>
      <c r="BU31" s="202">
        <v>4.7</v>
      </c>
      <c r="BV31" s="202" t="s">
        <v>123</v>
      </c>
      <c r="BW31" s="202" t="s">
        <v>123</v>
      </c>
      <c r="BX31" s="202" t="s">
        <v>123</v>
      </c>
      <c r="BY31" s="202" t="s">
        <v>123</v>
      </c>
      <c r="BZ31" s="202" t="s">
        <v>123</v>
      </c>
      <c r="CA31" s="202" t="s">
        <v>123</v>
      </c>
      <c r="CB31" s="202" t="s">
        <v>123</v>
      </c>
      <c r="CC31" s="202" t="s">
        <v>123</v>
      </c>
      <c r="CD31" s="202" t="s">
        <v>123</v>
      </c>
      <c r="CE31" s="207" t="s">
        <v>123</v>
      </c>
      <c r="CF31" s="202"/>
      <c r="CG31" s="202"/>
    </row>
    <row r="32" spans="1:85" x14ac:dyDescent="0.25">
      <c r="A32" s="202"/>
      <c r="B32" s="202"/>
      <c r="C32" s="202"/>
      <c r="D32" s="212">
        <v>44007</v>
      </c>
      <c r="E32" s="202" t="s">
        <v>123</v>
      </c>
      <c r="F32" s="202" t="s">
        <v>123</v>
      </c>
      <c r="G32" s="202">
        <v>10</v>
      </c>
      <c r="H32" s="202" t="s">
        <v>123</v>
      </c>
      <c r="I32" s="202" t="s">
        <v>123</v>
      </c>
      <c r="J32" s="202" t="s">
        <v>123</v>
      </c>
      <c r="K32" s="202" t="s">
        <v>123</v>
      </c>
      <c r="L32" s="202" t="s">
        <v>123</v>
      </c>
      <c r="M32" s="202" t="s">
        <v>123</v>
      </c>
      <c r="N32" s="202" t="s">
        <v>123</v>
      </c>
      <c r="O32" s="202">
        <v>8</v>
      </c>
      <c r="P32" s="202" t="s">
        <v>123</v>
      </c>
      <c r="Q32" s="202" t="s">
        <v>123</v>
      </c>
      <c r="R32" s="202" t="s">
        <v>123</v>
      </c>
      <c r="S32" s="202">
        <v>4.0999999999999996</v>
      </c>
      <c r="T32" s="202" t="s">
        <v>123</v>
      </c>
      <c r="U32" s="202" t="s">
        <v>123</v>
      </c>
      <c r="V32" s="202">
        <v>4.0999999999999996</v>
      </c>
      <c r="W32" s="202" t="s">
        <v>233</v>
      </c>
      <c r="X32" s="202">
        <v>23</v>
      </c>
      <c r="Y32" s="202" t="s">
        <v>123</v>
      </c>
      <c r="Z32" s="202" t="s">
        <v>123</v>
      </c>
      <c r="AA32" s="202" t="s">
        <v>123</v>
      </c>
      <c r="AB32" s="202" t="s">
        <v>123</v>
      </c>
      <c r="AC32" s="202">
        <v>7.1</v>
      </c>
      <c r="AD32" s="202" t="s">
        <v>123</v>
      </c>
      <c r="AE32" s="202" t="s">
        <v>123</v>
      </c>
      <c r="AF32" s="202" t="s">
        <v>123</v>
      </c>
      <c r="AG32" s="202" t="s">
        <v>123</v>
      </c>
      <c r="AH32" s="202" t="s">
        <v>233</v>
      </c>
      <c r="AI32" s="202" t="s">
        <v>123</v>
      </c>
      <c r="AJ32" s="202" t="s">
        <v>123</v>
      </c>
      <c r="AK32" s="202" t="s">
        <v>123</v>
      </c>
      <c r="AL32" s="202" t="s">
        <v>123</v>
      </c>
      <c r="AM32" s="202" t="s">
        <v>123</v>
      </c>
      <c r="AN32" s="202" t="s">
        <v>123</v>
      </c>
      <c r="AO32" s="202">
        <v>4.3</v>
      </c>
      <c r="AP32" s="202" t="s">
        <v>123</v>
      </c>
      <c r="AQ32" s="202" t="s">
        <v>123</v>
      </c>
      <c r="AR32" s="202" t="s">
        <v>123</v>
      </c>
      <c r="AS32" s="202" t="s">
        <v>123</v>
      </c>
      <c r="AT32" s="202">
        <v>7.7</v>
      </c>
      <c r="AU32" s="202" t="s">
        <v>123</v>
      </c>
      <c r="AV32" s="202" t="s">
        <v>123</v>
      </c>
      <c r="AW32" s="202" t="s">
        <v>123</v>
      </c>
      <c r="AX32" s="202">
        <v>3.4</v>
      </c>
      <c r="AY32" s="202" t="s">
        <v>123</v>
      </c>
      <c r="AZ32" s="202" t="s">
        <v>123</v>
      </c>
      <c r="BA32" s="202">
        <v>4.2</v>
      </c>
      <c r="BB32" s="202">
        <v>3.1</v>
      </c>
      <c r="BC32" s="202">
        <v>23.2</v>
      </c>
      <c r="BD32" s="202" t="s">
        <v>123</v>
      </c>
      <c r="BE32" s="202" t="s">
        <v>123</v>
      </c>
      <c r="BF32" s="202" t="s">
        <v>123</v>
      </c>
      <c r="BG32" s="202" t="s">
        <v>123</v>
      </c>
      <c r="BH32" s="202" t="s">
        <v>123</v>
      </c>
      <c r="BI32" s="202" t="s">
        <v>233</v>
      </c>
      <c r="BJ32" s="202" t="s">
        <v>123</v>
      </c>
      <c r="BK32" s="202" t="s">
        <v>123</v>
      </c>
      <c r="BL32" s="202" t="s">
        <v>123</v>
      </c>
      <c r="BM32" s="202" t="s">
        <v>123</v>
      </c>
      <c r="BN32" s="202" t="s">
        <v>123</v>
      </c>
      <c r="BO32" s="202" t="s">
        <v>123</v>
      </c>
      <c r="BP32" s="202" t="s">
        <v>123</v>
      </c>
      <c r="BQ32" s="202" t="s">
        <v>123</v>
      </c>
      <c r="BR32" s="202" t="s">
        <v>123</v>
      </c>
      <c r="BS32" s="202">
        <v>6.6</v>
      </c>
      <c r="BT32" s="202">
        <v>18.3</v>
      </c>
      <c r="BU32" s="202" t="s">
        <v>123</v>
      </c>
      <c r="BV32" s="202" t="s">
        <v>233</v>
      </c>
      <c r="BW32" s="202" t="s">
        <v>123</v>
      </c>
      <c r="BX32" s="202" t="s">
        <v>123</v>
      </c>
      <c r="BY32" s="202" t="s">
        <v>123</v>
      </c>
      <c r="BZ32" s="202" t="s">
        <v>123</v>
      </c>
      <c r="CA32" s="202" t="s">
        <v>123</v>
      </c>
      <c r="CB32" s="202" t="s">
        <v>123</v>
      </c>
      <c r="CC32" s="202" t="s">
        <v>123</v>
      </c>
      <c r="CD32" s="202" t="s">
        <v>123</v>
      </c>
      <c r="CE32" s="207" t="s">
        <v>123</v>
      </c>
      <c r="CF32" s="202"/>
      <c r="CG32" s="202"/>
    </row>
    <row r="33" spans="1:85" x14ac:dyDescent="0.25">
      <c r="A33" s="202"/>
      <c r="B33" s="202"/>
      <c r="C33" s="202"/>
      <c r="D33" s="212">
        <v>44008</v>
      </c>
      <c r="E33" s="202">
        <v>39.4</v>
      </c>
      <c r="F33" s="202" t="s">
        <v>123</v>
      </c>
      <c r="G33" s="202" t="s">
        <v>123</v>
      </c>
      <c r="H33" s="202">
        <v>4.8</v>
      </c>
      <c r="I33" s="202">
        <v>12.2</v>
      </c>
      <c r="J33" s="202" t="s">
        <v>123</v>
      </c>
      <c r="K33" s="202" t="s">
        <v>123</v>
      </c>
      <c r="L33" s="202">
        <v>1.7</v>
      </c>
      <c r="M33" s="202">
        <v>3.1</v>
      </c>
      <c r="N33" s="202" t="s">
        <v>123</v>
      </c>
      <c r="O33" s="202" t="s">
        <v>123</v>
      </c>
      <c r="P33" s="202">
        <v>4.5</v>
      </c>
      <c r="Q33" s="202">
        <v>0</v>
      </c>
      <c r="R33" s="202" t="s">
        <v>123</v>
      </c>
      <c r="S33" s="202" t="s">
        <v>123</v>
      </c>
      <c r="T33" s="202">
        <v>105</v>
      </c>
      <c r="U33" s="202">
        <v>3.7</v>
      </c>
      <c r="V33" s="202">
        <v>4.2</v>
      </c>
      <c r="W33" s="202" t="s">
        <v>233</v>
      </c>
      <c r="X33" s="202">
        <v>20.399999999999999</v>
      </c>
      <c r="Y33" s="202" t="s">
        <v>123</v>
      </c>
      <c r="Z33" s="202" t="s">
        <v>123</v>
      </c>
      <c r="AA33" s="202" t="s">
        <v>123</v>
      </c>
      <c r="AB33" s="202" t="s">
        <v>123</v>
      </c>
      <c r="AC33" s="202" t="s">
        <v>123</v>
      </c>
      <c r="AD33" s="202">
        <v>5.0999999999999996</v>
      </c>
      <c r="AE33" s="202" t="s">
        <v>123</v>
      </c>
      <c r="AF33" s="202" t="s">
        <v>123</v>
      </c>
      <c r="AG33" s="202" t="s">
        <v>123</v>
      </c>
      <c r="AH33" s="202" t="s">
        <v>123</v>
      </c>
      <c r="AI33" s="202">
        <v>20.100000000000001</v>
      </c>
      <c r="AJ33" s="202" t="s">
        <v>123</v>
      </c>
      <c r="AK33" s="202">
        <v>3</v>
      </c>
      <c r="AL33" s="202" t="s">
        <v>123</v>
      </c>
      <c r="AM33" s="202" t="s">
        <v>123</v>
      </c>
      <c r="AN33" s="202" t="s">
        <v>123</v>
      </c>
      <c r="AO33" s="202" t="s">
        <v>123</v>
      </c>
      <c r="AP33" s="202">
        <v>4</v>
      </c>
      <c r="AQ33" s="202">
        <v>2.2999999999999998</v>
      </c>
      <c r="AR33" s="202" t="s">
        <v>123</v>
      </c>
      <c r="AS33" s="202" t="s">
        <v>123</v>
      </c>
      <c r="AT33" s="202" t="s">
        <v>123</v>
      </c>
      <c r="AU33" s="202" t="s">
        <v>234</v>
      </c>
      <c r="AV33" s="202">
        <v>2.5</v>
      </c>
      <c r="AW33" s="202" t="s">
        <v>123</v>
      </c>
      <c r="AX33" s="202" t="s">
        <v>123</v>
      </c>
      <c r="AY33" s="202">
        <v>102.4</v>
      </c>
      <c r="AZ33" s="202">
        <v>4.2</v>
      </c>
      <c r="BA33" s="202">
        <v>3.3</v>
      </c>
      <c r="BB33" s="202" t="s">
        <v>233</v>
      </c>
      <c r="BC33" s="202">
        <v>20.5</v>
      </c>
      <c r="BD33" s="202" t="s">
        <v>123</v>
      </c>
      <c r="BE33" s="202" t="s">
        <v>123</v>
      </c>
      <c r="BF33" s="202" t="s">
        <v>123</v>
      </c>
      <c r="BG33" s="202" t="s">
        <v>123</v>
      </c>
      <c r="BH33" s="202" t="s">
        <v>123</v>
      </c>
      <c r="BI33" s="202" t="s">
        <v>123</v>
      </c>
      <c r="BJ33" s="202">
        <v>20.2</v>
      </c>
      <c r="BK33" s="202" t="s">
        <v>123</v>
      </c>
      <c r="BL33" s="202" t="s">
        <v>123</v>
      </c>
      <c r="BM33" s="202">
        <v>2.2000000000000002</v>
      </c>
      <c r="BN33" s="202" t="s">
        <v>123</v>
      </c>
      <c r="BO33" s="202" t="s">
        <v>123</v>
      </c>
      <c r="BP33" s="202">
        <v>95</v>
      </c>
      <c r="BQ33" s="202">
        <v>5.4</v>
      </c>
      <c r="BR33" s="202" t="s">
        <v>123</v>
      </c>
      <c r="BS33" s="202">
        <v>6.5</v>
      </c>
      <c r="BT33" s="202">
        <v>16.5</v>
      </c>
      <c r="BU33" s="202" t="s">
        <v>123</v>
      </c>
      <c r="BV33" s="202" t="s">
        <v>123</v>
      </c>
      <c r="BW33" s="202" t="s">
        <v>210</v>
      </c>
      <c r="BX33" s="202" t="s">
        <v>123</v>
      </c>
      <c r="BY33" s="202" t="s">
        <v>123</v>
      </c>
      <c r="BZ33" s="202" t="s">
        <v>123</v>
      </c>
      <c r="CA33" s="202" t="s">
        <v>123</v>
      </c>
      <c r="CB33" s="202" t="s">
        <v>123</v>
      </c>
      <c r="CC33" s="202" t="s">
        <v>123</v>
      </c>
      <c r="CD33" s="202" t="s">
        <v>123</v>
      </c>
      <c r="CE33" s="207">
        <v>3.2</v>
      </c>
      <c r="CF33" s="202"/>
      <c r="CG33" s="202"/>
    </row>
    <row r="34" spans="1:85" x14ac:dyDescent="0.25">
      <c r="A34" s="202"/>
      <c r="B34" s="202"/>
      <c r="C34" s="202"/>
      <c r="D34" s="212">
        <v>44009</v>
      </c>
      <c r="E34" s="202" t="s">
        <v>123</v>
      </c>
      <c r="F34" s="202">
        <v>7.5</v>
      </c>
      <c r="G34" s="202" t="s">
        <v>123</v>
      </c>
      <c r="H34" s="202" t="s">
        <v>123</v>
      </c>
      <c r="I34" s="202" t="s">
        <v>123</v>
      </c>
      <c r="J34" s="202">
        <v>28.9</v>
      </c>
      <c r="K34" s="202" t="s">
        <v>123</v>
      </c>
      <c r="L34" s="202" t="s">
        <v>123</v>
      </c>
      <c r="M34" s="202" t="s">
        <v>123</v>
      </c>
      <c r="N34" s="202">
        <v>3.1</v>
      </c>
      <c r="O34" s="202" t="s">
        <v>123</v>
      </c>
      <c r="P34" s="202" t="s">
        <v>123</v>
      </c>
      <c r="Q34" s="202" t="s">
        <v>123</v>
      </c>
      <c r="R34" s="202">
        <v>58.7</v>
      </c>
      <c r="S34" s="202" t="s">
        <v>123</v>
      </c>
      <c r="T34" s="202" t="s">
        <v>123</v>
      </c>
      <c r="U34" s="202" t="s">
        <v>123</v>
      </c>
      <c r="V34" s="202" t="s">
        <v>123</v>
      </c>
      <c r="W34" s="202">
        <v>5.3</v>
      </c>
      <c r="X34" s="202">
        <v>57.8</v>
      </c>
      <c r="Y34" s="202" t="s">
        <v>123</v>
      </c>
      <c r="Z34" s="202" t="s">
        <v>123</v>
      </c>
      <c r="AA34" s="202" t="s">
        <v>123</v>
      </c>
      <c r="AB34" s="202" t="s">
        <v>123</v>
      </c>
      <c r="AC34" s="202" t="s">
        <v>123</v>
      </c>
      <c r="AD34" s="202" t="s">
        <v>123</v>
      </c>
      <c r="AE34" s="202" t="s">
        <v>123</v>
      </c>
      <c r="AF34" s="202" t="s">
        <v>123</v>
      </c>
      <c r="AG34" s="202">
        <v>2.2000000000000002</v>
      </c>
      <c r="AH34" s="202" t="s">
        <v>123</v>
      </c>
      <c r="AI34" s="202" t="s">
        <v>123</v>
      </c>
      <c r="AJ34" s="202" t="s">
        <v>123</v>
      </c>
      <c r="AK34" s="202" t="s">
        <v>123</v>
      </c>
      <c r="AL34" s="202" t="s">
        <v>123</v>
      </c>
      <c r="AM34" s="202" t="s">
        <v>123</v>
      </c>
      <c r="AN34" s="202">
        <v>3.5</v>
      </c>
      <c r="AO34" s="202" t="s">
        <v>123</v>
      </c>
      <c r="AP34" s="202" t="s">
        <v>123</v>
      </c>
      <c r="AQ34" s="202" t="s">
        <v>123</v>
      </c>
      <c r="AR34" s="202" t="s">
        <v>123</v>
      </c>
      <c r="AS34" s="202" t="s">
        <v>123</v>
      </c>
      <c r="AT34" s="202" t="s">
        <v>123</v>
      </c>
      <c r="AU34" s="202" t="s">
        <v>123</v>
      </c>
      <c r="AV34" s="202" t="s">
        <v>123</v>
      </c>
      <c r="AW34" s="202">
        <v>58</v>
      </c>
      <c r="AX34" s="202" t="s">
        <v>123</v>
      </c>
      <c r="AY34" s="202" t="s">
        <v>123</v>
      </c>
      <c r="AZ34" s="202" t="s">
        <v>123</v>
      </c>
      <c r="BA34" s="202" t="s">
        <v>123</v>
      </c>
      <c r="BB34" s="202" t="s">
        <v>233</v>
      </c>
      <c r="BC34" s="202">
        <v>59.1</v>
      </c>
      <c r="BD34" s="202">
        <v>58.3</v>
      </c>
      <c r="BE34" s="202" t="s">
        <v>123</v>
      </c>
      <c r="BF34" s="202" t="s">
        <v>123</v>
      </c>
      <c r="BG34" s="202" t="s">
        <v>123</v>
      </c>
      <c r="BH34" s="202">
        <v>3</v>
      </c>
      <c r="BI34" s="202" t="s">
        <v>123</v>
      </c>
      <c r="BJ34" s="202" t="s">
        <v>123</v>
      </c>
      <c r="BK34" s="202" t="s">
        <v>123</v>
      </c>
      <c r="BL34" s="202" t="s">
        <v>123</v>
      </c>
      <c r="BM34" s="202" t="s">
        <v>123</v>
      </c>
      <c r="BN34" s="202" t="s">
        <v>123</v>
      </c>
      <c r="BO34" s="202" t="s">
        <v>123</v>
      </c>
      <c r="BP34" s="202" t="s">
        <v>123</v>
      </c>
      <c r="BQ34" s="202" t="s">
        <v>123</v>
      </c>
      <c r="BR34" s="202">
        <v>9.6999999999999993</v>
      </c>
      <c r="BS34" s="202">
        <v>14.8</v>
      </c>
      <c r="BT34" s="202">
        <v>64.400000000000006</v>
      </c>
      <c r="BU34" s="202" t="s">
        <v>123</v>
      </c>
      <c r="BV34" s="202" t="s">
        <v>123</v>
      </c>
      <c r="BW34" s="202" t="s">
        <v>123</v>
      </c>
      <c r="BX34" s="202" t="s">
        <v>123</v>
      </c>
      <c r="BY34" s="202" t="s">
        <v>123</v>
      </c>
      <c r="BZ34" s="202" t="s">
        <v>123</v>
      </c>
      <c r="CA34" s="202" t="s">
        <v>123</v>
      </c>
      <c r="CB34" s="202" t="s">
        <v>123</v>
      </c>
      <c r="CC34" s="202" t="s">
        <v>123</v>
      </c>
      <c r="CD34" s="202" t="s">
        <v>123</v>
      </c>
      <c r="CE34" s="207" t="s">
        <v>123</v>
      </c>
      <c r="CF34" s="202"/>
      <c r="CG34" s="202"/>
    </row>
    <row r="35" spans="1:85" x14ac:dyDescent="0.25">
      <c r="A35" s="202"/>
      <c r="B35" s="202"/>
      <c r="C35" s="202"/>
      <c r="D35" s="212">
        <v>44010</v>
      </c>
      <c r="E35" s="202" t="s">
        <v>123</v>
      </c>
      <c r="F35" s="202" t="s">
        <v>123</v>
      </c>
      <c r="G35" s="202" t="s">
        <v>123</v>
      </c>
      <c r="H35" s="202" t="s">
        <v>123</v>
      </c>
      <c r="I35" s="202" t="s">
        <v>123</v>
      </c>
      <c r="J35" s="202" t="s">
        <v>123</v>
      </c>
      <c r="K35" s="202">
        <v>4.0999999999999996</v>
      </c>
      <c r="L35" s="202" t="s">
        <v>123</v>
      </c>
      <c r="M35" s="202" t="s">
        <v>123</v>
      </c>
      <c r="N35" s="202" t="s">
        <v>123</v>
      </c>
      <c r="O35" s="202" t="s">
        <v>123</v>
      </c>
      <c r="P35" s="202" t="s">
        <v>123</v>
      </c>
      <c r="Q35" s="202" t="s">
        <v>123</v>
      </c>
      <c r="R35" s="202" t="s">
        <v>123</v>
      </c>
      <c r="S35" s="202">
        <v>2.4</v>
      </c>
      <c r="T35" s="202" t="s">
        <v>123</v>
      </c>
      <c r="U35" s="202" t="s">
        <v>123</v>
      </c>
      <c r="V35" s="202">
        <v>1.7</v>
      </c>
      <c r="W35" s="202" t="s">
        <v>233</v>
      </c>
      <c r="X35" s="202">
        <v>37.9</v>
      </c>
      <c r="Y35" s="202" t="s">
        <v>123</v>
      </c>
      <c r="Z35" s="202" t="s">
        <v>123</v>
      </c>
      <c r="AA35" s="202" t="s">
        <v>123</v>
      </c>
      <c r="AB35" s="202" t="s">
        <v>123</v>
      </c>
      <c r="AC35" s="202" t="s">
        <v>123</v>
      </c>
      <c r="AD35" s="202" t="s">
        <v>123</v>
      </c>
      <c r="AE35" s="202" t="s">
        <v>123</v>
      </c>
      <c r="AF35" s="202" t="s">
        <v>123</v>
      </c>
      <c r="AG35" s="202" t="s">
        <v>123</v>
      </c>
      <c r="AH35" s="202" t="s">
        <v>233</v>
      </c>
      <c r="AI35" s="202" t="s">
        <v>123</v>
      </c>
      <c r="AJ35" s="202" t="s">
        <v>123</v>
      </c>
      <c r="AK35" s="202" t="s">
        <v>123</v>
      </c>
      <c r="AL35" s="202" t="s">
        <v>123</v>
      </c>
      <c r="AM35" s="202" t="s">
        <v>123</v>
      </c>
      <c r="AN35" s="202" t="s">
        <v>123</v>
      </c>
      <c r="AO35" s="202" t="s">
        <v>207</v>
      </c>
      <c r="AP35" s="202" t="s">
        <v>123</v>
      </c>
      <c r="AQ35" s="202" t="s">
        <v>123</v>
      </c>
      <c r="AR35" s="202" t="s">
        <v>123</v>
      </c>
      <c r="AS35" s="202" t="s">
        <v>123</v>
      </c>
      <c r="AT35" s="202" t="s">
        <v>235</v>
      </c>
      <c r="AU35" s="202" t="s">
        <v>123</v>
      </c>
      <c r="AV35" s="202" t="s">
        <v>123</v>
      </c>
      <c r="AW35" s="202" t="s">
        <v>123</v>
      </c>
      <c r="AX35" s="202">
        <v>2.5</v>
      </c>
      <c r="AY35" s="202" t="s">
        <v>123</v>
      </c>
      <c r="AZ35" s="202" t="s">
        <v>123</v>
      </c>
      <c r="BA35" s="202">
        <v>1.9</v>
      </c>
      <c r="BB35" s="202" t="s">
        <v>233</v>
      </c>
      <c r="BC35" s="202">
        <v>39.5</v>
      </c>
      <c r="BD35" s="202" t="s">
        <v>123</v>
      </c>
      <c r="BE35" s="202">
        <v>3</v>
      </c>
      <c r="BF35" s="202" t="s">
        <v>123</v>
      </c>
      <c r="BG35" s="202" t="s">
        <v>123</v>
      </c>
      <c r="BH35" s="202" t="s">
        <v>123</v>
      </c>
      <c r="BI35" s="202" t="s">
        <v>123</v>
      </c>
      <c r="BJ35" s="202" t="s">
        <v>123</v>
      </c>
      <c r="BK35" s="202" t="s">
        <v>123</v>
      </c>
      <c r="BL35" s="202" t="s">
        <v>123</v>
      </c>
      <c r="BM35" s="202" t="s">
        <v>123</v>
      </c>
      <c r="BN35" s="202" t="s">
        <v>123</v>
      </c>
      <c r="BO35" s="202" t="s">
        <v>123</v>
      </c>
      <c r="BP35" s="202" t="s">
        <v>123</v>
      </c>
      <c r="BQ35" s="202" t="s">
        <v>123</v>
      </c>
      <c r="BR35" s="202">
        <v>5.8</v>
      </c>
      <c r="BS35" s="202" t="s">
        <v>233</v>
      </c>
      <c r="BT35" s="202">
        <v>38.5</v>
      </c>
      <c r="BU35" s="202" t="s">
        <v>123</v>
      </c>
      <c r="BV35" s="202" t="s">
        <v>123</v>
      </c>
      <c r="BW35" s="202" t="s">
        <v>123</v>
      </c>
      <c r="BX35" s="202" t="s">
        <v>123</v>
      </c>
      <c r="BY35" s="202" t="s">
        <v>233</v>
      </c>
      <c r="BZ35" s="202" t="s">
        <v>123</v>
      </c>
      <c r="CA35" s="202" t="s">
        <v>123</v>
      </c>
      <c r="CB35" s="202" t="s">
        <v>123</v>
      </c>
      <c r="CC35" s="202" t="s">
        <v>123</v>
      </c>
      <c r="CD35" s="202" t="s">
        <v>123</v>
      </c>
      <c r="CE35" s="207" t="s">
        <v>123</v>
      </c>
      <c r="CF35" s="202"/>
      <c r="CG35" s="202"/>
    </row>
    <row r="36" spans="1:85" x14ac:dyDescent="0.25">
      <c r="A36" s="202"/>
      <c r="B36" s="202"/>
      <c r="C36" s="202"/>
      <c r="D36" s="212">
        <v>44011</v>
      </c>
      <c r="E36" s="202">
        <v>17</v>
      </c>
      <c r="F36" s="202" t="s">
        <v>123</v>
      </c>
      <c r="G36" s="202" t="s">
        <v>123</v>
      </c>
      <c r="H36" s="202">
        <v>6.2</v>
      </c>
      <c r="I36" s="202">
        <v>379</v>
      </c>
      <c r="J36" s="202" t="s">
        <v>123</v>
      </c>
      <c r="K36" s="202" t="s">
        <v>123</v>
      </c>
      <c r="L36" s="202">
        <v>5.6</v>
      </c>
      <c r="M36" s="202">
        <v>1.1000000000000001</v>
      </c>
      <c r="N36" s="202" t="s">
        <v>123</v>
      </c>
      <c r="O36" s="202" t="s">
        <v>123</v>
      </c>
      <c r="P36" s="202">
        <v>2.5</v>
      </c>
      <c r="Q36" s="202">
        <v>0</v>
      </c>
      <c r="R36" s="202" t="s">
        <v>123</v>
      </c>
      <c r="S36" s="202" t="s">
        <v>123</v>
      </c>
      <c r="T36" s="202">
        <v>9.6</v>
      </c>
      <c r="U36" s="202">
        <v>2.7</v>
      </c>
      <c r="V36" s="202">
        <v>4.2</v>
      </c>
      <c r="W36" s="202" t="s">
        <v>233</v>
      </c>
      <c r="X36" s="202">
        <v>50.2</v>
      </c>
      <c r="Y36" s="202" t="s">
        <v>123</v>
      </c>
      <c r="Z36" s="202">
        <v>5.6</v>
      </c>
      <c r="AA36" s="202">
        <v>1.2</v>
      </c>
      <c r="AB36" s="202" t="s">
        <v>123</v>
      </c>
      <c r="AC36" s="202" t="s">
        <v>123</v>
      </c>
      <c r="AD36" s="202" t="s">
        <v>123</v>
      </c>
      <c r="AE36" s="202">
        <v>3</v>
      </c>
      <c r="AF36" s="202" t="s">
        <v>123</v>
      </c>
      <c r="AG36" s="202" t="s">
        <v>123</v>
      </c>
      <c r="AH36" s="202" t="s">
        <v>123</v>
      </c>
      <c r="AI36" s="202" t="s">
        <v>123</v>
      </c>
      <c r="AJ36" s="202" t="s">
        <v>123</v>
      </c>
      <c r="AK36" s="202">
        <v>1.1000000000000001</v>
      </c>
      <c r="AL36" s="202" t="s">
        <v>123</v>
      </c>
      <c r="AM36" s="202" t="s">
        <v>123</v>
      </c>
      <c r="AN36" s="202" t="s">
        <v>123</v>
      </c>
      <c r="AO36" s="202" t="s">
        <v>123</v>
      </c>
      <c r="AP36" s="202">
        <v>1.7</v>
      </c>
      <c r="AQ36" s="202">
        <v>2</v>
      </c>
      <c r="AR36" s="202" t="s">
        <v>123</v>
      </c>
      <c r="AS36" s="202" t="s">
        <v>123</v>
      </c>
      <c r="AT36" s="202" t="s">
        <v>123</v>
      </c>
      <c r="AU36" s="202" t="s">
        <v>234</v>
      </c>
      <c r="AV36" s="202">
        <v>2.5</v>
      </c>
      <c r="AW36" s="202" t="s">
        <v>123</v>
      </c>
      <c r="AX36" s="202" t="s">
        <v>123</v>
      </c>
      <c r="AY36" s="202">
        <v>9.6999999999999993</v>
      </c>
      <c r="AZ36" s="202">
        <v>2.5</v>
      </c>
      <c r="BA36" s="202">
        <v>3.9</v>
      </c>
      <c r="BB36" s="202" t="s">
        <v>233</v>
      </c>
      <c r="BC36" s="202">
        <v>52.7</v>
      </c>
      <c r="BD36" s="202" t="s">
        <v>123</v>
      </c>
      <c r="BE36" s="202" t="s">
        <v>123</v>
      </c>
      <c r="BF36" s="202">
        <v>9.5</v>
      </c>
      <c r="BG36" s="202">
        <v>3.5</v>
      </c>
      <c r="BH36" s="202" t="s">
        <v>123</v>
      </c>
      <c r="BI36" s="202" t="s">
        <v>123</v>
      </c>
      <c r="BJ36" s="202">
        <v>53.4</v>
      </c>
      <c r="BK36" s="202" t="s">
        <v>123</v>
      </c>
      <c r="BL36" s="202" t="s">
        <v>123</v>
      </c>
      <c r="BM36" s="202">
        <v>2.7</v>
      </c>
      <c r="BN36" s="202" t="s">
        <v>123</v>
      </c>
      <c r="BO36" s="202" t="s">
        <v>123</v>
      </c>
      <c r="BP36" s="202">
        <v>8.6</v>
      </c>
      <c r="BQ36" s="202">
        <v>3.5</v>
      </c>
      <c r="BR36" s="202">
        <v>12.1</v>
      </c>
      <c r="BS36" s="202" t="s">
        <v>233</v>
      </c>
      <c r="BT36" s="202">
        <v>94</v>
      </c>
      <c r="BU36" s="202" t="s">
        <v>123</v>
      </c>
      <c r="BV36" s="202" t="s">
        <v>123</v>
      </c>
      <c r="BW36" s="202" t="s">
        <v>123</v>
      </c>
      <c r="BX36" s="202" t="s">
        <v>123</v>
      </c>
      <c r="BY36" s="202" t="s">
        <v>123</v>
      </c>
      <c r="BZ36" s="202">
        <v>95.8</v>
      </c>
      <c r="CA36" s="202" t="s">
        <v>123</v>
      </c>
      <c r="CB36" s="202" t="s">
        <v>123</v>
      </c>
      <c r="CC36" s="202" t="s">
        <v>123</v>
      </c>
      <c r="CD36" s="202" t="s">
        <v>123</v>
      </c>
      <c r="CE36" s="207">
        <v>1.7</v>
      </c>
      <c r="CF36" s="202"/>
      <c r="CG36" s="202"/>
    </row>
    <row r="37" spans="1:85" x14ac:dyDescent="0.25">
      <c r="A37" s="202"/>
      <c r="B37" s="202"/>
      <c r="C37" s="202"/>
      <c r="D37" s="212">
        <v>44012</v>
      </c>
      <c r="E37" s="202" t="s">
        <v>123</v>
      </c>
      <c r="F37" s="202">
        <v>32.200000000000003</v>
      </c>
      <c r="G37" s="202" t="s">
        <v>123</v>
      </c>
      <c r="H37" s="202" t="s">
        <v>123</v>
      </c>
      <c r="I37" s="202">
        <v>505.6</v>
      </c>
      <c r="J37" s="202" t="s">
        <v>123</v>
      </c>
      <c r="K37" s="202" t="s">
        <v>123</v>
      </c>
      <c r="L37" s="202" t="s">
        <v>123</v>
      </c>
      <c r="M37" s="202" t="s">
        <v>123</v>
      </c>
      <c r="N37" s="202">
        <v>4.0999999999999996</v>
      </c>
      <c r="O37" s="202" t="s">
        <v>123</v>
      </c>
      <c r="P37" s="202" t="s">
        <v>123</v>
      </c>
      <c r="Q37" s="202" t="s">
        <v>123</v>
      </c>
      <c r="R37" s="202">
        <v>32.6</v>
      </c>
      <c r="S37" s="202" t="s">
        <v>123</v>
      </c>
      <c r="T37" s="202" t="s">
        <v>123</v>
      </c>
      <c r="U37" s="202" t="s">
        <v>123</v>
      </c>
      <c r="V37" s="202" t="s">
        <v>123</v>
      </c>
      <c r="W37" s="202" t="s">
        <v>233</v>
      </c>
      <c r="X37" s="202" t="s">
        <v>123</v>
      </c>
      <c r="Y37" s="202" t="s">
        <v>123</v>
      </c>
      <c r="Z37" s="202" t="s">
        <v>123</v>
      </c>
      <c r="AA37" s="202" t="s">
        <v>123</v>
      </c>
      <c r="AB37" s="202" t="s">
        <v>207</v>
      </c>
      <c r="AC37" s="202" t="s">
        <v>123</v>
      </c>
      <c r="AD37" s="202" t="s">
        <v>123</v>
      </c>
      <c r="AE37" s="202" t="s">
        <v>123</v>
      </c>
      <c r="AF37" s="202" t="s">
        <v>123</v>
      </c>
      <c r="AG37" s="202">
        <v>1.7</v>
      </c>
      <c r="AH37" s="202" t="s">
        <v>123</v>
      </c>
      <c r="AI37" s="202" t="s">
        <v>123</v>
      </c>
      <c r="AJ37" s="202" t="s">
        <v>123</v>
      </c>
      <c r="AK37" s="202" t="s">
        <v>123</v>
      </c>
      <c r="AL37" s="202" t="s">
        <v>123</v>
      </c>
      <c r="AM37" s="202" t="s">
        <v>123</v>
      </c>
      <c r="AN37" s="202">
        <v>3.2</v>
      </c>
      <c r="AO37" s="202" t="s">
        <v>123</v>
      </c>
      <c r="AP37" s="202" t="s">
        <v>123</v>
      </c>
      <c r="AQ37" s="202" t="s">
        <v>123</v>
      </c>
      <c r="AR37" s="202" t="s">
        <v>123</v>
      </c>
      <c r="AS37" s="202" t="s">
        <v>123</v>
      </c>
      <c r="AT37" s="202" t="s">
        <v>123</v>
      </c>
      <c r="AU37" s="202" t="s">
        <v>123</v>
      </c>
      <c r="AV37" s="202" t="s">
        <v>123</v>
      </c>
      <c r="AW37" s="202">
        <v>32.799999999999997</v>
      </c>
      <c r="AX37" s="202" t="s">
        <v>123</v>
      </c>
      <c r="AY37" s="202" t="s">
        <v>123</v>
      </c>
      <c r="AZ37" s="202" t="s">
        <v>123</v>
      </c>
      <c r="BA37" s="202" t="s">
        <v>123</v>
      </c>
      <c r="BB37" s="202" t="s">
        <v>233</v>
      </c>
      <c r="BC37" s="202">
        <v>60</v>
      </c>
      <c r="BD37" s="202" t="s">
        <v>123</v>
      </c>
      <c r="BE37" s="202" t="s">
        <v>123</v>
      </c>
      <c r="BF37" s="202" t="s">
        <v>123</v>
      </c>
      <c r="BG37" s="202" t="s">
        <v>123</v>
      </c>
      <c r="BH37" s="202">
        <v>2.5</v>
      </c>
      <c r="BI37" s="202" t="s">
        <v>123</v>
      </c>
      <c r="BJ37" s="202" t="s">
        <v>123</v>
      </c>
      <c r="BK37" s="202" t="s">
        <v>123</v>
      </c>
      <c r="BL37" s="202" t="s">
        <v>123</v>
      </c>
      <c r="BM37" s="202" t="s">
        <v>123</v>
      </c>
      <c r="BN37" s="202" t="s">
        <v>123</v>
      </c>
      <c r="BO37" s="202" t="s">
        <v>123</v>
      </c>
      <c r="BP37" s="202" t="s">
        <v>123</v>
      </c>
      <c r="BQ37" s="202" t="s">
        <v>123</v>
      </c>
      <c r="BR37" s="202">
        <v>9.3000000000000007</v>
      </c>
      <c r="BS37" s="202" t="s">
        <v>233</v>
      </c>
      <c r="BT37" s="202">
        <v>53.3</v>
      </c>
      <c r="BU37" s="202">
        <v>5.0999999999999996</v>
      </c>
      <c r="BV37" s="202" t="s">
        <v>123</v>
      </c>
      <c r="BW37" s="202" t="s">
        <v>123</v>
      </c>
      <c r="BX37" s="202" t="s">
        <v>123</v>
      </c>
      <c r="BY37" s="202" t="s">
        <v>123</v>
      </c>
      <c r="BZ37" s="202" t="s">
        <v>123</v>
      </c>
      <c r="CA37" s="202" t="s">
        <v>123</v>
      </c>
      <c r="CB37" s="202" t="s">
        <v>123</v>
      </c>
      <c r="CC37" s="202" t="s">
        <v>123</v>
      </c>
      <c r="CD37" s="202" t="s">
        <v>123</v>
      </c>
      <c r="CE37" s="207" t="s">
        <v>123</v>
      </c>
      <c r="CF37" s="202"/>
      <c r="CG37" s="202"/>
    </row>
    <row r="38" spans="1:85" x14ac:dyDescent="0.25">
      <c r="A38" s="202"/>
      <c r="B38" s="202"/>
      <c r="C38" s="202"/>
      <c r="D38" s="212">
        <v>44013</v>
      </c>
      <c r="E38" s="202" t="s">
        <v>123</v>
      </c>
      <c r="F38" s="202" t="s">
        <v>123</v>
      </c>
      <c r="G38" s="202">
        <v>7.8</v>
      </c>
      <c r="H38" s="202" t="s">
        <v>123</v>
      </c>
      <c r="I38" s="202" t="s">
        <v>123</v>
      </c>
      <c r="J38" s="202" t="s">
        <v>123</v>
      </c>
      <c r="K38" s="202" t="s">
        <v>123</v>
      </c>
      <c r="L38" s="202" t="s">
        <v>123</v>
      </c>
      <c r="M38" s="202" t="s">
        <v>123</v>
      </c>
      <c r="N38" s="202" t="s">
        <v>123</v>
      </c>
      <c r="O38" s="202">
        <v>5.7</v>
      </c>
      <c r="P38" s="202" t="s">
        <v>123</v>
      </c>
      <c r="Q38" s="202" t="s">
        <v>123</v>
      </c>
      <c r="R38" s="202" t="s">
        <v>123</v>
      </c>
      <c r="S38" s="202">
        <v>3</v>
      </c>
      <c r="T38" s="202" t="s">
        <v>123</v>
      </c>
      <c r="U38" s="202" t="s">
        <v>123</v>
      </c>
      <c r="V38" s="202">
        <v>2.4</v>
      </c>
      <c r="W38" s="202" t="s">
        <v>233</v>
      </c>
      <c r="X38" s="202" t="s">
        <v>123</v>
      </c>
      <c r="Y38" s="202" t="s">
        <v>123</v>
      </c>
      <c r="Z38" s="202" t="s">
        <v>123</v>
      </c>
      <c r="AA38" s="202" t="s">
        <v>123</v>
      </c>
      <c r="AB38" s="202" t="s">
        <v>123</v>
      </c>
      <c r="AC38" s="202">
        <v>5.3</v>
      </c>
      <c r="AD38" s="202" t="s">
        <v>123</v>
      </c>
      <c r="AE38" s="202" t="s">
        <v>123</v>
      </c>
      <c r="AF38" s="202" t="s">
        <v>123</v>
      </c>
      <c r="AG38" s="202" t="s">
        <v>123</v>
      </c>
      <c r="AH38" s="202" t="s">
        <v>207</v>
      </c>
      <c r="AI38" s="202" t="s">
        <v>123</v>
      </c>
      <c r="AJ38" s="202" t="s">
        <v>123</v>
      </c>
      <c r="AK38" s="202" t="s">
        <v>123</v>
      </c>
      <c r="AL38" s="202" t="s">
        <v>123</v>
      </c>
      <c r="AM38" s="202" t="s">
        <v>123</v>
      </c>
      <c r="AN38" s="202" t="s">
        <v>123</v>
      </c>
      <c r="AO38" s="202">
        <v>5.2</v>
      </c>
      <c r="AP38" s="202" t="s">
        <v>123</v>
      </c>
      <c r="AQ38" s="202" t="s">
        <v>123</v>
      </c>
      <c r="AR38" s="202" t="s">
        <v>123</v>
      </c>
      <c r="AS38" s="202" t="s">
        <v>123</v>
      </c>
      <c r="AT38" s="202">
        <v>5.5</v>
      </c>
      <c r="AU38" s="202" t="s">
        <v>123</v>
      </c>
      <c r="AV38" s="202" t="s">
        <v>123</v>
      </c>
      <c r="AW38" s="202" t="s">
        <v>123</v>
      </c>
      <c r="AX38" s="202">
        <v>3.4</v>
      </c>
      <c r="AY38" s="202" t="s">
        <v>123</v>
      </c>
      <c r="AZ38" s="202" t="s">
        <v>123</v>
      </c>
      <c r="BA38" s="202">
        <v>3.3</v>
      </c>
      <c r="BB38" s="202" t="s">
        <v>233</v>
      </c>
      <c r="BC38" s="202">
        <v>8.3000000000000007</v>
      </c>
      <c r="BD38" s="202" t="s">
        <v>123</v>
      </c>
      <c r="BE38" s="202" t="s">
        <v>123</v>
      </c>
      <c r="BF38" s="202" t="s">
        <v>123</v>
      </c>
      <c r="BG38" s="202" t="s">
        <v>123</v>
      </c>
      <c r="BH38" s="202" t="s">
        <v>123</v>
      </c>
      <c r="BI38" s="202" t="s">
        <v>233</v>
      </c>
      <c r="BJ38" s="202" t="s">
        <v>123</v>
      </c>
      <c r="BK38" s="202" t="s">
        <v>123</v>
      </c>
      <c r="BL38" s="202" t="s">
        <v>123</v>
      </c>
      <c r="BM38" s="202" t="s">
        <v>123</v>
      </c>
      <c r="BN38" s="202" t="s">
        <v>123</v>
      </c>
      <c r="BO38" s="202" t="s">
        <v>123</v>
      </c>
      <c r="BP38" s="202" t="s">
        <v>123</v>
      </c>
      <c r="BQ38" s="202" t="s">
        <v>123</v>
      </c>
      <c r="BR38" s="202">
        <v>9.9</v>
      </c>
      <c r="BS38" s="202" t="s">
        <v>233</v>
      </c>
      <c r="BT38" s="202">
        <v>9.8000000000000007</v>
      </c>
      <c r="BU38" s="202" t="s">
        <v>123</v>
      </c>
      <c r="BV38" s="202" t="s">
        <v>123</v>
      </c>
      <c r="BW38" s="202" t="s">
        <v>123</v>
      </c>
      <c r="BX38" s="202" t="s">
        <v>123</v>
      </c>
      <c r="BY38" s="202" t="s">
        <v>123</v>
      </c>
      <c r="BZ38" s="202" t="s">
        <v>123</v>
      </c>
      <c r="CA38" s="202" t="s">
        <v>123</v>
      </c>
      <c r="CB38" s="202" t="s">
        <v>123</v>
      </c>
      <c r="CC38" s="202" t="s">
        <v>123</v>
      </c>
      <c r="CD38" s="202" t="s">
        <v>123</v>
      </c>
      <c r="CE38" s="207" t="s">
        <v>123</v>
      </c>
      <c r="CF38" s="202"/>
      <c r="CG38" s="202"/>
    </row>
    <row r="39" spans="1:85" x14ac:dyDescent="0.25">
      <c r="A39" s="202"/>
      <c r="B39" s="202"/>
      <c r="C39" s="202"/>
      <c r="D39" s="212">
        <v>44014</v>
      </c>
      <c r="E39" s="202">
        <v>90.7</v>
      </c>
      <c r="F39" s="202" t="s">
        <v>123</v>
      </c>
      <c r="G39" s="202" t="s">
        <v>123</v>
      </c>
      <c r="H39" s="202">
        <v>3.4</v>
      </c>
      <c r="I39" s="202">
        <v>468.6</v>
      </c>
      <c r="J39" s="202" t="s">
        <v>123</v>
      </c>
      <c r="K39" s="202" t="s">
        <v>123</v>
      </c>
      <c r="L39" s="202">
        <v>8.8000000000000007</v>
      </c>
      <c r="M39" s="202">
        <v>2.4</v>
      </c>
      <c r="N39" s="202" t="s">
        <v>123</v>
      </c>
      <c r="O39" s="202" t="s">
        <v>123</v>
      </c>
      <c r="P39" s="202">
        <v>2.9</v>
      </c>
      <c r="Q39" s="202">
        <v>3.5</v>
      </c>
      <c r="R39" s="202" t="s">
        <v>123</v>
      </c>
      <c r="S39" s="202" t="s">
        <v>123</v>
      </c>
      <c r="T39" s="202">
        <v>44.3</v>
      </c>
      <c r="U39" s="202">
        <v>2.7</v>
      </c>
      <c r="V39" s="202">
        <v>3.9</v>
      </c>
      <c r="W39" s="202" t="s">
        <v>233</v>
      </c>
      <c r="X39" s="202" t="s">
        <v>123</v>
      </c>
      <c r="Y39" s="202" t="s">
        <v>123</v>
      </c>
      <c r="Z39" s="202" t="s">
        <v>123</v>
      </c>
      <c r="AA39" s="202" t="s">
        <v>123</v>
      </c>
      <c r="AB39" s="202" t="s">
        <v>123</v>
      </c>
      <c r="AC39" s="202" t="s">
        <v>123</v>
      </c>
      <c r="AD39" s="202">
        <v>2.8</v>
      </c>
      <c r="AE39" s="202" t="s">
        <v>123</v>
      </c>
      <c r="AF39" s="202" t="s">
        <v>123</v>
      </c>
      <c r="AG39" s="202" t="s">
        <v>123</v>
      </c>
      <c r="AH39" s="202" t="s">
        <v>123</v>
      </c>
      <c r="AI39" s="202" t="s">
        <v>123</v>
      </c>
      <c r="AJ39" s="202" t="s">
        <v>123</v>
      </c>
      <c r="AK39" s="202">
        <v>2.2000000000000002</v>
      </c>
      <c r="AL39" s="202" t="s">
        <v>123</v>
      </c>
      <c r="AM39" s="202" t="s">
        <v>123</v>
      </c>
      <c r="AN39" s="202" t="s">
        <v>123</v>
      </c>
      <c r="AO39" s="202" t="s">
        <v>123</v>
      </c>
      <c r="AP39" s="202">
        <v>2.6</v>
      </c>
      <c r="AQ39" s="202">
        <v>2.2999999999999998</v>
      </c>
      <c r="AR39" s="202" t="s">
        <v>123</v>
      </c>
      <c r="AS39" s="202" t="s">
        <v>123</v>
      </c>
      <c r="AT39" s="202" t="s">
        <v>123</v>
      </c>
      <c r="AU39" s="202">
        <v>2.8</v>
      </c>
      <c r="AV39" s="202">
        <v>3.2</v>
      </c>
      <c r="AW39" s="202" t="s">
        <v>123</v>
      </c>
      <c r="AX39" s="202" t="s">
        <v>123</v>
      </c>
      <c r="AY39" s="202">
        <v>45.2</v>
      </c>
      <c r="AZ39" s="202">
        <v>2.1</v>
      </c>
      <c r="BA39" s="202">
        <v>5</v>
      </c>
      <c r="BB39" s="202" t="s">
        <v>233</v>
      </c>
      <c r="BC39" s="202">
        <v>8.8000000000000007</v>
      </c>
      <c r="BD39" s="202" t="s">
        <v>123</v>
      </c>
      <c r="BE39" s="202" t="s">
        <v>123</v>
      </c>
      <c r="BF39" s="202" t="s">
        <v>123</v>
      </c>
      <c r="BG39" s="202" t="s">
        <v>123</v>
      </c>
      <c r="BH39" s="202" t="s">
        <v>123</v>
      </c>
      <c r="BI39" s="202" t="s">
        <v>123</v>
      </c>
      <c r="BJ39" s="202" t="s">
        <v>207</v>
      </c>
      <c r="BK39" s="202" t="s">
        <v>123</v>
      </c>
      <c r="BL39" s="202" t="s">
        <v>123</v>
      </c>
      <c r="BM39" s="202">
        <v>3.1</v>
      </c>
      <c r="BN39" s="202" t="s">
        <v>123</v>
      </c>
      <c r="BO39" s="202" t="s">
        <v>123</v>
      </c>
      <c r="BP39" s="202">
        <v>45.4</v>
      </c>
      <c r="BQ39" s="202">
        <v>2.7</v>
      </c>
      <c r="BR39" s="202">
        <v>4.2</v>
      </c>
      <c r="BS39" s="202" t="s">
        <v>233</v>
      </c>
      <c r="BT39" s="202">
        <v>20.100000000000001</v>
      </c>
      <c r="BU39" s="202" t="s">
        <v>123</v>
      </c>
      <c r="BV39" s="202" t="s">
        <v>233</v>
      </c>
      <c r="BW39" s="202" t="s">
        <v>123</v>
      </c>
      <c r="BX39" s="202" t="s">
        <v>123</v>
      </c>
      <c r="BY39" s="202" t="s">
        <v>123</v>
      </c>
      <c r="BZ39" s="202" t="s">
        <v>123</v>
      </c>
      <c r="CA39" s="202" t="s">
        <v>123</v>
      </c>
      <c r="CB39" s="202" t="s">
        <v>123</v>
      </c>
      <c r="CC39" s="202" t="s">
        <v>123</v>
      </c>
      <c r="CD39" s="202" t="s">
        <v>123</v>
      </c>
      <c r="CE39" s="207">
        <v>2.2999999999999998</v>
      </c>
      <c r="CF39" s="202"/>
      <c r="CG39" s="202"/>
    </row>
    <row r="40" spans="1:85" x14ac:dyDescent="0.25">
      <c r="A40" s="202"/>
      <c r="B40" s="202"/>
      <c r="C40" s="202"/>
      <c r="D40" s="212">
        <v>44015</v>
      </c>
      <c r="E40" s="202" t="s">
        <v>123</v>
      </c>
      <c r="F40" s="202">
        <v>11.5</v>
      </c>
      <c r="G40" s="202" t="s">
        <v>123</v>
      </c>
      <c r="H40" s="202" t="s">
        <v>123</v>
      </c>
      <c r="I40" s="202" t="s">
        <v>123</v>
      </c>
      <c r="J40" s="202">
        <v>4.5999999999999996</v>
      </c>
      <c r="K40" s="202" t="s">
        <v>123</v>
      </c>
      <c r="L40" s="202" t="s">
        <v>123</v>
      </c>
      <c r="M40" s="202" t="s">
        <v>123</v>
      </c>
      <c r="N40" s="202">
        <v>8</v>
      </c>
      <c r="O40" s="202" t="s">
        <v>123</v>
      </c>
      <c r="P40" s="202" t="s">
        <v>123</v>
      </c>
      <c r="Q40" s="202" t="s">
        <v>123</v>
      </c>
      <c r="R40" s="202">
        <v>7.5</v>
      </c>
      <c r="S40" s="202" t="s">
        <v>123</v>
      </c>
      <c r="T40" s="202" t="s">
        <v>123</v>
      </c>
      <c r="U40" s="202" t="s">
        <v>123</v>
      </c>
      <c r="V40" s="202">
        <v>5.2</v>
      </c>
      <c r="W40" s="202">
        <v>5.5</v>
      </c>
      <c r="X40" s="202" t="s">
        <v>123</v>
      </c>
      <c r="Y40" s="202" t="s">
        <v>123</v>
      </c>
      <c r="Z40" s="202" t="s">
        <v>123</v>
      </c>
      <c r="AA40" s="202" t="s">
        <v>123</v>
      </c>
      <c r="AB40" s="202">
        <v>7.5</v>
      </c>
      <c r="AC40" s="202" t="s">
        <v>123</v>
      </c>
      <c r="AD40" s="202" t="s">
        <v>123</v>
      </c>
      <c r="AE40" s="202" t="s">
        <v>123</v>
      </c>
      <c r="AF40" s="202" t="s">
        <v>123</v>
      </c>
      <c r="AG40" s="202" t="s">
        <v>123</v>
      </c>
      <c r="AH40" s="202" t="s">
        <v>123</v>
      </c>
      <c r="AI40" s="202" t="s">
        <v>123</v>
      </c>
      <c r="AJ40" s="202" t="s">
        <v>123</v>
      </c>
      <c r="AK40" s="202" t="s">
        <v>123</v>
      </c>
      <c r="AL40" s="202" t="s">
        <v>123</v>
      </c>
      <c r="AM40" s="202" t="s">
        <v>123</v>
      </c>
      <c r="AN40" s="202">
        <v>6.4</v>
      </c>
      <c r="AO40" s="202" t="s">
        <v>123</v>
      </c>
      <c r="AP40" s="202" t="s">
        <v>123</v>
      </c>
      <c r="AQ40" s="202" t="s">
        <v>123</v>
      </c>
      <c r="AR40" s="202" t="s">
        <v>123</v>
      </c>
      <c r="AS40" s="202" t="s">
        <v>123</v>
      </c>
      <c r="AT40" s="202" t="s">
        <v>123</v>
      </c>
      <c r="AU40" s="202" t="s">
        <v>123</v>
      </c>
      <c r="AV40" s="202" t="s">
        <v>123</v>
      </c>
      <c r="AW40" s="202">
        <v>7</v>
      </c>
      <c r="AX40" s="202" t="s">
        <v>123</v>
      </c>
      <c r="AY40" s="202" t="s">
        <v>123</v>
      </c>
      <c r="AZ40" s="202" t="s">
        <v>123</v>
      </c>
      <c r="BA40" s="202">
        <v>5.3</v>
      </c>
      <c r="BB40" s="202" t="s">
        <v>233</v>
      </c>
      <c r="BC40" s="202">
        <v>9.4</v>
      </c>
      <c r="BD40" s="202">
        <v>8</v>
      </c>
      <c r="BE40" s="202" t="s">
        <v>123</v>
      </c>
      <c r="BF40" s="202" t="s">
        <v>123</v>
      </c>
      <c r="BG40" s="202" t="s">
        <v>123</v>
      </c>
      <c r="BH40" s="202" t="s">
        <v>123</v>
      </c>
      <c r="BI40" s="202" t="s">
        <v>123</v>
      </c>
      <c r="BJ40" s="202">
        <v>10.199999999999999</v>
      </c>
      <c r="BK40" s="202" t="s">
        <v>123</v>
      </c>
      <c r="BL40" s="202" t="s">
        <v>123</v>
      </c>
      <c r="BM40" s="202" t="s">
        <v>123</v>
      </c>
      <c r="BN40" s="202" t="s">
        <v>123</v>
      </c>
      <c r="BO40" s="202" t="s">
        <v>123</v>
      </c>
      <c r="BP40" s="202" t="s">
        <v>123</v>
      </c>
      <c r="BQ40" s="202" t="s">
        <v>123</v>
      </c>
      <c r="BR40" s="202">
        <v>5.3</v>
      </c>
      <c r="BS40" s="202">
        <v>5.3</v>
      </c>
      <c r="BT40" s="202">
        <v>23.8</v>
      </c>
      <c r="BU40" s="202" t="s">
        <v>123</v>
      </c>
      <c r="BV40" s="202" t="s">
        <v>123</v>
      </c>
      <c r="BW40" s="202" t="s">
        <v>123</v>
      </c>
      <c r="BX40" s="202" t="s">
        <v>123</v>
      </c>
      <c r="BY40" s="202" t="s">
        <v>123</v>
      </c>
      <c r="BZ40" s="202" t="s">
        <v>123</v>
      </c>
      <c r="CA40" s="202" t="s">
        <v>123</v>
      </c>
      <c r="CB40" s="202" t="s">
        <v>123</v>
      </c>
      <c r="CC40" s="202" t="s">
        <v>123</v>
      </c>
      <c r="CD40" s="202" t="s">
        <v>123</v>
      </c>
      <c r="CE40" s="207" t="s">
        <v>123</v>
      </c>
      <c r="CF40" s="202"/>
      <c r="CG40" s="202"/>
    </row>
    <row r="41" spans="1:85" x14ac:dyDescent="0.25">
      <c r="A41" s="202"/>
      <c r="B41" s="202"/>
      <c r="C41" s="202"/>
      <c r="D41" s="212">
        <v>44016</v>
      </c>
      <c r="E41" s="202" t="s">
        <v>123</v>
      </c>
      <c r="F41" s="202" t="s">
        <v>123</v>
      </c>
      <c r="G41" s="202">
        <v>3.1</v>
      </c>
      <c r="H41" s="202" t="s">
        <v>123</v>
      </c>
      <c r="I41" s="202" t="s">
        <v>123</v>
      </c>
      <c r="J41" s="202" t="s">
        <v>123</v>
      </c>
      <c r="K41" s="202">
        <v>4</v>
      </c>
      <c r="L41" s="202" t="s">
        <v>123</v>
      </c>
      <c r="M41" s="202" t="s">
        <v>123</v>
      </c>
      <c r="N41" s="202" t="s">
        <v>123</v>
      </c>
      <c r="O41" s="202">
        <v>3.6</v>
      </c>
      <c r="P41" s="202" t="s">
        <v>123</v>
      </c>
      <c r="Q41" s="202" t="s">
        <v>123</v>
      </c>
      <c r="R41" s="202" t="s">
        <v>123</v>
      </c>
      <c r="S41" s="202">
        <v>4.8</v>
      </c>
      <c r="T41" s="202" t="s">
        <v>123</v>
      </c>
      <c r="U41" s="202" t="s">
        <v>123</v>
      </c>
      <c r="V41" s="202">
        <v>5.0999999999999996</v>
      </c>
      <c r="W41" s="202">
        <v>5.8</v>
      </c>
      <c r="X41" s="202" t="s">
        <v>123</v>
      </c>
      <c r="Y41" s="202" t="s">
        <v>123</v>
      </c>
      <c r="Z41" s="202" t="s">
        <v>123</v>
      </c>
      <c r="AA41" s="202" t="s">
        <v>123</v>
      </c>
      <c r="AB41" s="202" t="s">
        <v>123</v>
      </c>
      <c r="AC41" s="202" t="s">
        <v>123</v>
      </c>
      <c r="AD41" s="202" t="s">
        <v>123</v>
      </c>
      <c r="AE41" s="202" t="s">
        <v>123</v>
      </c>
      <c r="AF41" s="202" t="s">
        <v>123</v>
      </c>
      <c r="AG41" s="202" t="s">
        <v>123</v>
      </c>
      <c r="AH41" s="202" t="s">
        <v>233</v>
      </c>
      <c r="AI41" s="202" t="s">
        <v>123</v>
      </c>
      <c r="AJ41" s="202" t="s">
        <v>123</v>
      </c>
      <c r="AK41" s="202" t="s">
        <v>123</v>
      </c>
      <c r="AL41" s="202" t="s">
        <v>123</v>
      </c>
      <c r="AM41" s="202" t="s">
        <v>123</v>
      </c>
      <c r="AN41" s="202" t="s">
        <v>123</v>
      </c>
      <c r="AO41" s="202">
        <v>2.5</v>
      </c>
      <c r="AP41" s="202" t="s">
        <v>123</v>
      </c>
      <c r="AQ41" s="202" t="s">
        <v>123</v>
      </c>
      <c r="AR41" s="202" t="s">
        <v>123</v>
      </c>
      <c r="AS41" s="202" t="s">
        <v>123</v>
      </c>
      <c r="AT41" s="202">
        <v>3.5</v>
      </c>
      <c r="AU41" s="202" t="s">
        <v>123</v>
      </c>
      <c r="AV41" s="202" t="s">
        <v>123</v>
      </c>
      <c r="AW41" s="202" t="s">
        <v>123</v>
      </c>
      <c r="AX41" s="202">
        <v>4.5</v>
      </c>
      <c r="AY41" s="202" t="s">
        <v>123</v>
      </c>
      <c r="AZ41" s="202" t="s">
        <v>123</v>
      </c>
      <c r="BA41" s="202">
        <v>5.5</v>
      </c>
      <c r="BB41" s="202">
        <v>6.3</v>
      </c>
      <c r="BC41" s="202">
        <v>1.7</v>
      </c>
      <c r="BD41" s="202" t="s">
        <v>123</v>
      </c>
      <c r="BE41" s="202">
        <v>4.9000000000000004</v>
      </c>
      <c r="BF41" s="202" t="s">
        <v>123</v>
      </c>
      <c r="BG41" s="202" t="s">
        <v>123</v>
      </c>
      <c r="BH41" s="202" t="s">
        <v>123</v>
      </c>
      <c r="BI41" s="202" t="s">
        <v>123</v>
      </c>
      <c r="BJ41" s="202" t="s">
        <v>123</v>
      </c>
      <c r="BK41" s="202" t="s">
        <v>123</v>
      </c>
      <c r="BL41" s="202" t="s">
        <v>123</v>
      </c>
      <c r="BM41" s="202" t="s">
        <v>123</v>
      </c>
      <c r="BN41" s="202" t="s">
        <v>123</v>
      </c>
      <c r="BO41" s="202" t="s">
        <v>123</v>
      </c>
      <c r="BP41" s="202" t="s">
        <v>123</v>
      </c>
      <c r="BQ41" s="202" t="s">
        <v>123</v>
      </c>
      <c r="BR41" s="202">
        <v>4.5</v>
      </c>
      <c r="BS41" s="202">
        <v>14.2</v>
      </c>
      <c r="BT41" s="202">
        <v>2.9</v>
      </c>
      <c r="BU41" s="202" t="s">
        <v>123</v>
      </c>
      <c r="BV41" s="202" t="s">
        <v>123</v>
      </c>
      <c r="BW41" s="202" t="s">
        <v>123</v>
      </c>
      <c r="BX41" s="202" t="s">
        <v>123</v>
      </c>
      <c r="BY41" s="202">
        <v>9.9</v>
      </c>
      <c r="BZ41" s="202" t="s">
        <v>123</v>
      </c>
      <c r="CA41" s="202" t="s">
        <v>123</v>
      </c>
      <c r="CB41" s="202" t="s">
        <v>123</v>
      </c>
      <c r="CC41" s="202" t="s">
        <v>123</v>
      </c>
      <c r="CD41" s="202" t="s">
        <v>123</v>
      </c>
      <c r="CE41" s="207" t="s">
        <v>123</v>
      </c>
      <c r="CF41" s="202"/>
      <c r="CG41" s="202"/>
    </row>
    <row r="42" spans="1:85" x14ac:dyDescent="0.25">
      <c r="A42" s="202"/>
      <c r="B42" s="202"/>
      <c r="C42" s="202"/>
      <c r="D42" s="212">
        <v>44017</v>
      </c>
      <c r="E42" s="202">
        <v>45.3</v>
      </c>
      <c r="F42" s="202" t="s">
        <v>123</v>
      </c>
      <c r="G42" s="202" t="s">
        <v>123</v>
      </c>
      <c r="H42" s="202">
        <v>3.5</v>
      </c>
      <c r="I42" s="202" t="s">
        <v>123</v>
      </c>
      <c r="J42" s="202" t="s">
        <v>123</v>
      </c>
      <c r="K42" s="202" t="s">
        <v>123</v>
      </c>
      <c r="L42" s="202">
        <v>5.7</v>
      </c>
      <c r="M42" s="202">
        <v>6.4</v>
      </c>
      <c r="N42" s="202" t="s">
        <v>123</v>
      </c>
      <c r="O42" s="202" t="s">
        <v>123</v>
      </c>
      <c r="P42" s="202">
        <v>2.1</v>
      </c>
      <c r="Q42" s="202">
        <v>2.2000000000000002</v>
      </c>
      <c r="R42" s="202" t="s">
        <v>123</v>
      </c>
      <c r="S42" s="202" t="s">
        <v>123</v>
      </c>
      <c r="T42" s="202">
        <v>14</v>
      </c>
      <c r="U42" s="202">
        <v>3.4</v>
      </c>
      <c r="V42" s="202">
        <v>4.4000000000000004</v>
      </c>
      <c r="W42" s="202">
        <v>5.8</v>
      </c>
      <c r="X42" s="202" t="s">
        <v>123</v>
      </c>
      <c r="Y42" s="202" t="s">
        <v>123</v>
      </c>
      <c r="Z42" s="202">
        <v>5.5</v>
      </c>
      <c r="AA42" s="202">
        <v>6.4</v>
      </c>
      <c r="AB42" s="202" t="s">
        <v>123</v>
      </c>
      <c r="AC42" s="202" t="s">
        <v>123</v>
      </c>
      <c r="AD42" s="202" t="s">
        <v>123</v>
      </c>
      <c r="AE42" s="202">
        <v>1.8</v>
      </c>
      <c r="AF42" s="202" t="s">
        <v>123</v>
      </c>
      <c r="AG42" s="202" t="s">
        <v>123</v>
      </c>
      <c r="AH42" s="202" t="s">
        <v>123</v>
      </c>
      <c r="AI42" s="202" t="s">
        <v>123</v>
      </c>
      <c r="AJ42" s="202" t="s">
        <v>123</v>
      </c>
      <c r="AK42" s="202" t="s">
        <v>236</v>
      </c>
      <c r="AL42" s="202" t="s">
        <v>123</v>
      </c>
      <c r="AM42" s="202" t="s">
        <v>123</v>
      </c>
      <c r="AN42" s="202" t="s">
        <v>123</v>
      </c>
      <c r="AO42" s="202" t="s">
        <v>123</v>
      </c>
      <c r="AP42" s="202">
        <v>2</v>
      </c>
      <c r="AQ42" s="202">
        <v>1.6</v>
      </c>
      <c r="AR42" s="202" t="s">
        <v>123</v>
      </c>
      <c r="AS42" s="202" t="s">
        <v>123</v>
      </c>
      <c r="AT42" s="202" t="s">
        <v>123</v>
      </c>
      <c r="AU42" s="202">
        <v>2.2999999999999998</v>
      </c>
      <c r="AV42" s="202">
        <v>1.9</v>
      </c>
      <c r="AW42" s="202" t="s">
        <v>123</v>
      </c>
      <c r="AX42" s="202" t="s">
        <v>123</v>
      </c>
      <c r="AY42" s="202">
        <v>13.8</v>
      </c>
      <c r="AZ42" s="202">
        <v>3.2</v>
      </c>
      <c r="BA42" s="202">
        <v>4.7</v>
      </c>
      <c r="BB42" s="202">
        <v>4.7</v>
      </c>
      <c r="BC42" s="202">
        <v>4.4000000000000004</v>
      </c>
      <c r="BD42" s="202" t="s">
        <v>123</v>
      </c>
      <c r="BE42" s="202" t="s">
        <v>123</v>
      </c>
      <c r="BF42" s="202">
        <v>13.5</v>
      </c>
      <c r="BG42" s="202">
        <v>2.9</v>
      </c>
      <c r="BH42" s="202" t="s">
        <v>123</v>
      </c>
      <c r="BI42" s="202" t="s">
        <v>123</v>
      </c>
      <c r="BJ42" s="202">
        <v>4.8</v>
      </c>
      <c r="BK42" s="202" t="s">
        <v>123</v>
      </c>
      <c r="BL42" s="202" t="s">
        <v>123</v>
      </c>
      <c r="BM42" s="202">
        <v>1.6</v>
      </c>
      <c r="BN42" s="202" t="s">
        <v>123</v>
      </c>
      <c r="BO42" s="202" t="s">
        <v>123</v>
      </c>
      <c r="BP42" s="202">
        <v>15.4</v>
      </c>
      <c r="BQ42" s="202">
        <v>3.6</v>
      </c>
      <c r="BR42" s="202">
        <v>5.9</v>
      </c>
      <c r="BS42" s="202" t="s">
        <v>233</v>
      </c>
      <c r="BT42" s="202">
        <v>4.8</v>
      </c>
      <c r="BU42" s="202" t="s">
        <v>123</v>
      </c>
      <c r="BV42" s="202" t="s">
        <v>123</v>
      </c>
      <c r="BW42" s="202" t="s">
        <v>123</v>
      </c>
      <c r="BX42" s="202" t="s">
        <v>123</v>
      </c>
      <c r="BY42" s="202" t="s">
        <v>123</v>
      </c>
      <c r="BZ42" s="202" t="s">
        <v>123</v>
      </c>
      <c r="CA42" s="202" t="s">
        <v>123</v>
      </c>
      <c r="CB42" s="202" t="s">
        <v>123</v>
      </c>
      <c r="CC42" s="202" t="s">
        <v>123</v>
      </c>
      <c r="CD42" s="202" t="s">
        <v>123</v>
      </c>
      <c r="CE42" s="207">
        <v>2.7</v>
      </c>
      <c r="CF42" s="202"/>
      <c r="CG42" s="202"/>
    </row>
    <row r="43" spans="1:85" x14ac:dyDescent="0.25">
      <c r="A43" s="202"/>
      <c r="B43" s="202"/>
      <c r="C43" s="202"/>
      <c r="D43" s="212">
        <v>44018</v>
      </c>
      <c r="E43" s="202" t="s">
        <v>123</v>
      </c>
      <c r="F43" s="202">
        <v>2.7</v>
      </c>
      <c r="G43" s="202" t="s">
        <v>123</v>
      </c>
      <c r="H43" s="202" t="s">
        <v>123</v>
      </c>
      <c r="I43" s="202" t="s">
        <v>123</v>
      </c>
      <c r="J43" s="202" t="s">
        <v>123</v>
      </c>
      <c r="K43" s="202" t="s">
        <v>123</v>
      </c>
      <c r="L43" s="202" t="s">
        <v>123</v>
      </c>
      <c r="M43" s="202" t="s">
        <v>123</v>
      </c>
      <c r="N43" s="202">
        <v>44.1</v>
      </c>
      <c r="O43" s="202" t="s">
        <v>123</v>
      </c>
      <c r="P43" s="202" t="s">
        <v>123</v>
      </c>
      <c r="Q43" s="202" t="s">
        <v>123</v>
      </c>
      <c r="R43" s="202">
        <v>34.4</v>
      </c>
      <c r="S43" s="202" t="s">
        <v>123</v>
      </c>
      <c r="T43" s="202" t="s">
        <v>123</v>
      </c>
      <c r="U43" s="202" t="s">
        <v>123</v>
      </c>
      <c r="V43" s="202" t="s">
        <v>123</v>
      </c>
      <c r="W43" s="202">
        <v>6</v>
      </c>
      <c r="X43" s="202" t="s">
        <v>123</v>
      </c>
      <c r="Y43" s="202" t="s">
        <v>123</v>
      </c>
      <c r="Z43" s="202" t="s">
        <v>123</v>
      </c>
      <c r="AA43" s="202" t="s">
        <v>123</v>
      </c>
      <c r="AB43" s="202">
        <v>43.9</v>
      </c>
      <c r="AC43" s="202" t="s">
        <v>123</v>
      </c>
      <c r="AD43" s="202" t="s">
        <v>123</v>
      </c>
      <c r="AE43" s="202" t="s">
        <v>123</v>
      </c>
      <c r="AF43" s="202" t="s">
        <v>123</v>
      </c>
      <c r="AG43" s="202">
        <v>5</v>
      </c>
      <c r="AH43" s="202" t="s">
        <v>123</v>
      </c>
      <c r="AI43" s="202" t="s">
        <v>123</v>
      </c>
      <c r="AJ43" s="202" t="s">
        <v>123</v>
      </c>
      <c r="AK43" s="202" t="s">
        <v>123</v>
      </c>
      <c r="AL43" s="202" t="s">
        <v>123</v>
      </c>
      <c r="AM43" s="202" t="s">
        <v>123</v>
      </c>
      <c r="AN43" s="202">
        <v>53.5</v>
      </c>
      <c r="AO43" s="202" t="s">
        <v>123</v>
      </c>
      <c r="AP43" s="202" t="s">
        <v>123</v>
      </c>
      <c r="AQ43" s="202" t="s">
        <v>123</v>
      </c>
      <c r="AR43" s="202" t="s">
        <v>123</v>
      </c>
      <c r="AS43" s="202" t="s">
        <v>123</v>
      </c>
      <c r="AT43" s="202" t="s">
        <v>123</v>
      </c>
      <c r="AU43" s="202" t="s">
        <v>123</v>
      </c>
      <c r="AV43" s="202" t="s">
        <v>123</v>
      </c>
      <c r="AW43" s="202">
        <v>27.4</v>
      </c>
      <c r="AX43" s="202" t="s">
        <v>123</v>
      </c>
      <c r="AY43" s="202" t="s">
        <v>123</v>
      </c>
      <c r="AZ43" s="202" t="s">
        <v>123</v>
      </c>
      <c r="BA43" s="202" t="s">
        <v>123</v>
      </c>
      <c r="BB43" s="202">
        <v>5.7</v>
      </c>
      <c r="BC43" s="202">
        <v>25</v>
      </c>
      <c r="BD43" s="202" t="s">
        <v>123</v>
      </c>
      <c r="BE43" s="202" t="s">
        <v>123</v>
      </c>
      <c r="BF43" s="202" t="s">
        <v>123</v>
      </c>
      <c r="BG43" s="202" t="s">
        <v>123</v>
      </c>
      <c r="BH43" s="202" t="s">
        <v>123</v>
      </c>
      <c r="BI43" s="202" t="s">
        <v>123</v>
      </c>
      <c r="BJ43" s="202" t="s">
        <v>123</v>
      </c>
      <c r="BK43" s="202" t="s">
        <v>123</v>
      </c>
      <c r="BL43" s="202" t="s">
        <v>123</v>
      </c>
      <c r="BM43" s="202" t="s">
        <v>123</v>
      </c>
      <c r="BN43" s="202" t="s">
        <v>123</v>
      </c>
      <c r="BO43" s="202" t="s">
        <v>123</v>
      </c>
      <c r="BP43" s="202" t="s">
        <v>123</v>
      </c>
      <c r="BQ43" s="202" t="s">
        <v>123</v>
      </c>
      <c r="BR43" s="202">
        <v>6.5</v>
      </c>
      <c r="BS43" s="202" t="s">
        <v>233</v>
      </c>
      <c r="BT43" s="202">
        <v>22</v>
      </c>
      <c r="BU43" s="202">
        <v>7.3</v>
      </c>
      <c r="BV43" s="202" t="s">
        <v>123</v>
      </c>
      <c r="BW43" s="202" t="s">
        <v>123</v>
      </c>
      <c r="BX43" s="202" t="s">
        <v>123</v>
      </c>
      <c r="BY43" s="202" t="s">
        <v>123</v>
      </c>
      <c r="BZ43" s="202" t="s">
        <v>123</v>
      </c>
      <c r="CA43" s="202" t="s">
        <v>123</v>
      </c>
      <c r="CB43" s="202" t="s">
        <v>123</v>
      </c>
      <c r="CC43" s="202" t="s">
        <v>123</v>
      </c>
      <c r="CD43" s="202" t="s">
        <v>123</v>
      </c>
      <c r="CE43" s="207" t="s">
        <v>123</v>
      </c>
      <c r="CF43" s="202"/>
      <c r="CG43" s="202"/>
    </row>
    <row r="44" spans="1:85" x14ac:dyDescent="0.25">
      <c r="A44" s="202"/>
      <c r="B44" s="202"/>
      <c r="C44" s="202"/>
      <c r="D44" s="212">
        <v>44019</v>
      </c>
      <c r="E44" s="202" t="s">
        <v>123</v>
      </c>
      <c r="F44" s="202" t="s">
        <v>123</v>
      </c>
      <c r="G44" s="202">
        <v>7.5</v>
      </c>
      <c r="H44" s="202" t="s">
        <v>123</v>
      </c>
      <c r="I44" s="202" t="s">
        <v>123</v>
      </c>
      <c r="J44" s="202" t="s">
        <v>123</v>
      </c>
      <c r="K44" s="202" t="s">
        <v>123</v>
      </c>
      <c r="L44" s="202" t="s">
        <v>123</v>
      </c>
      <c r="M44" s="202" t="s">
        <v>123</v>
      </c>
      <c r="N44" s="202" t="s">
        <v>123</v>
      </c>
      <c r="O44" s="202">
        <v>2.6</v>
      </c>
      <c r="P44" s="202" t="s">
        <v>123</v>
      </c>
      <c r="Q44" s="202" t="s">
        <v>123</v>
      </c>
      <c r="R44" s="202" t="s">
        <v>123</v>
      </c>
      <c r="S44" s="202">
        <v>2.9</v>
      </c>
      <c r="T44" s="202" t="s">
        <v>123</v>
      </c>
      <c r="U44" s="202" t="s">
        <v>123</v>
      </c>
      <c r="V44" s="202">
        <v>3.7</v>
      </c>
      <c r="W44" s="202">
        <v>6.2</v>
      </c>
      <c r="X44" s="202" t="s">
        <v>123</v>
      </c>
      <c r="Y44" s="202" t="s">
        <v>123</v>
      </c>
      <c r="Z44" s="202" t="s">
        <v>123</v>
      </c>
      <c r="AA44" s="202" t="s">
        <v>123</v>
      </c>
      <c r="AB44" s="202" t="s">
        <v>123</v>
      </c>
      <c r="AC44" s="202">
        <v>2.1</v>
      </c>
      <c r="AD44" s="202" t="s">
        <v>123</v>
      </c>
      <c r="AE44" s="202" t="s">
        <v>123</v>
      </c>
      <c r="AF44" s="202" t="s">
        <v>123</v>
      </c>
      <c r="AG44" s="202" t="s">
        <v>123</v>
      </c>
      <c r="AH44" s="202" t="s">
        <v>233</v>
      </c>
      <c r="AI44" s="202" t="s">
        <v>123</v>
      </c>
      <c r="AJ44" s="202" t="s">
        <v>123</v>
      </c>
      <c r="AK44" s="202" t="s">
        <v>123</v>
      </c>
      <c r="AL44" s="202" t="s">
        <v>123</v>
      </c>
      <c r="AM44" s="202" t="s">
        <v>123</v>
      </c>
      <c r="AN44" s="202" t="s">
        <v>123</v>
      </c>
      <c r="AO44" s="202">
        <v>1.7</v>
      </c>
      <c r="AP44" s="202" t="s">
        <v>123</v>
      </c>
      <c r="AQ44" s="202" t="s">
        <v>123</v>
      </c>
      <c r="AR44" s="202" t="s">
        <v>123</v>
      </c>
      <c r="AS44" s="202" t="s">
        <v>123</v>
      </c>
      <c r="AT44" s="202">
        <v>2.2999999999999998</v>
      </c>
      <c r="AU44" s="202" t="s">
        <v>123</v>
      </c>
      <c r="AV44" s="202" t="s">
        <v>123</v>
      </c>
      <c r="AW44" s="202" t="s">
        <v>123</v>
      </c>
      <c r="AX44" s="202">
        <v>2.6</v>
      </c>
      <c r="AY44" s="202" t="s">
        <v>123</v>
      </c>
      <c r="AZ44" s="202" t="s">
        <v>123</v>
      </c>
      <c r="BA44" s="202">
        <v>3.8</v>
      </c>
      <c r="BB44" s="202" t="s">
        <v>233</v>
      </c>
      <c r="BC44" s="202">
        <v>102.7</v>
      </c>
      <c r="BD44" s="202" t="s">
        <v>123</v>
      </c>
      <c r="BE44" s="202" t="s">
        <v>123</v>
      </c>
      <c r="BF44" s="202" t="s">
        <v>123</v>
      </c>
      <c r="BG44" s="202" t="s">
        <v>123</v>
      </c>
      <c r="BH44" s="202" t="s">
        <v>123</v>
      </c>
      <c r="BI44" s="202" t="s">
        <v>233</v>
      </c>
      <c r="BJ44" s="202" t="s">
        <v>123</v>
      </c>
      <c r="BK44" s="202" t="s">
        <v>123</v>
      </c>
      <c r="BL44" s="202" t="s">
        <v>123</v>
      </c>
      <c r="BM44" s="202" t="s">
        <v>123</v>
      </c>
      <c r="BN44" s="202" t="s">
        <v>123</v>
      </c>
      <c r="BO44" s="202" t="s">
        <v>123</v>
      </c>
      <c r="BP44" s="202" t="s">
        <v>123</v>
      </c>
      <c r="BQ44" s="202" t="s">
        <v>123</v>
      </c>
      <c r="BR44" s="202" t="s">
        <v>123</v>
      </c>
      <c r="BS44" s="202" t="s">
        <v>233</v>
      </c>
      <c r="BT44" s="202">
        <v>314.5</v>
      </c>
      <c r="BU44" s="202" t="s">
        <v>123</v>
      </c>
      <c r="BV44" s="202">
        <v>7.3</v>
      </c>
      <c r="BW44" s="202" t="s">
        <v>123</v>
      </c>
      <c r="BX44" s="202">
        <v>8</v>
      </c>
      <c r="BY44" s="202" t="s">
        <v>123</v>
      </c>
      <c r="BZ44" s="202" t="s">
        <v>123</v>
      </c>
      <c r="CA44" s="202" t="s">
        <v>123</v>
      </c>
      <c r="CB44" s="202" t="s">
        <v>123</v>
      </c>
      <c r="CC44" s="202" t="s">
        <v>123</v>
      </c>
      <c r="CD44" s="202" t="s">
        <v>123</v>
      </c>
      <c r="CE44" s="207" t="s">
        <v>123</v>
      </c>
      <c r="CF44" s="202"/>
      <c r="CG44" s="202"/>
    </row>
    <row r="45" spans="1:85" x14ac:dyDescent="0.25">
      <c r="A45" s="202"/>
      <c r="B45" s="202"/>
      <c r="C45" s="202"/>
      <c r="D45" s="212">
        <v>44020</v>
      </c>
      <c r="E45" s="202">
        <v>53.3</v>
      </c>
      <c r="F45" s="202" t="s">
        <v>123</v>
      </c>
      <c r="G45" s="202" t="s">
        <v>123</v>
      </c>
      <c r="H45" s="202">
        <v>6.1</v>
      </c>
      <c r="I45" s="202">
        <v>2.8</v>
      </c>
      <c r="J45" s="202" t="s">
        <v>123</v>
      </c>
      <c r="K45" s="202" t="s">
        <v>123</v>
      </c>
      <c r="L45" s="202">
        <v>5.3</v>
      </c>
      <c r="M45" s="202">
        <v>3</v>
      </c>
      <c r="N45" s="202" t="s">
        <v>123</v>
      </c>
      <c r="O45" s="202" t="s">
        <v>123</v>
      </c>
      <c r="P45" s="202">
        <v>4.2</v>
      </c>
      <c r="Q45" s="202">
        <v>0.9</v>
      </c>
      <c r="R45" s="202" t="s">
        <v>123</v>
      </c>
      <c r="S45" s="202" t="s">
        <v>123</v>
      </c>
      <c r="T45" s="202">
        <v>57.1</v>
      </c>
      <c r="U45" s="202">
        <v>3.2</v>
      </c>
      <c r="V45" s="202">
        <v>6</v>
      </c>
      <c r="W45" s="202">
        <v>4.5999999999999996</v>
      </c>
      <c r="X45" s="202" t="s">
        <v>123</v>
      </c>
      <c r="Y45" s="202" t="s">
        <v>123</v>
      </c>
      <c r="Z45" s="202" t="s">
        <v>123</v>
      </c>
      <c r="AA45" s="202" t="s">
        <v>123</v>
      </c>
      <c r="AB45" s="202" t="s">
        <v>123</v>
      </c>
      <c r="AC45" s="202" t="s">
        <v>123</v>
      </c>
      <c r="AD45" s="202">
        <v>3.9</v>
      </c>
      <c r="AE45" s="202" t="s">
        <v>123</v>
      </c>
      <c r="AF45" s="202" t="s">
        <v>123</v>
      </c>
      <c r="AG45" s="202" t="s">
        <v>123</v>
      </c>
      <c r="AH45" s="202" t="s">
        <v>123</v>
      </c>
      <c r="AI45" s="202" t="s">
        <v>123</v>
      </c>
      <c r="AJ45" s="202" t="s">
        <v>123</v>
      </c>
      <c r="AK45" s="202">
        <v>4</v>
      </c>
      <c r="AL45" s="202" t="s">
        <v>123</v>
      </c>
      <c r="AM45" s="202" t="s">
        <v>123</v>
      </c>
      <c r="AN45" s="202" t="s">
        <v>123</v>
      </c>
      <c r="AO45" s="202" t="s">
        <v>123</v>
      </c>
      <c r="AP45" s="202">
        <v>3.3</v>
      </c>
      <c r="AQ45" s="202">
        <v>1.3</v>
      </c>
      <c r="AR45" s="202" t="s">
        <v>123</v>
      </c>
      <c r="AS45" s="202" t="s">
        <v>123</v>
      </c>
      <c r="AT45" s="202" t="s">
        <v>123</v>
      </c>
      <c r="AU45" s="202" t="s">
        <v>237</v>
      </c>
      <c r="AV45" s="202">
        <v>0.5</v>
      </c>
      <c r="AW45" s="202" t="s">
        <v>123</v>
      </c>
      <c r="AX45" s="202" t="s">
        <v>123</v>
      </c>
      <c r="AY45" s="202">
        <v>60</v>
      </c>
      <c r="AZ45" s="202">
        <v>2.7</v>
      </c>
      <c r="BA45" s="202">
        <v>6</v>
      </c>
      <c r="BB45" s="202">
        <v>4.5</v>
      </c>
      <c r="BC45" s="202">
        <v>112</v>
      </c>
      <c r="BD45" s="202" t="s">
        <v>123</v>
      </c>
      <c r="BE45" s="202" t="s">
        <v>123</v>
      </c>
      <c r="BF45" s="202" t="s">
        <v>123</v>
      </c>
      <c r="BG45" s="202" t="s">
        <v>123</v>
      </c>
      <c r="BH45" s="202" t="s">
        <v>123</v>
      </c>
      <c r="BI45" s="202" t="s">
        <v>123</v>
      </c>
      <c r="BJ45" s="202" t="s">
        <v>207</v>
      </c>
      <c r="BK45" s="202" t="s">
        <v>123</v>
      </c>
      <c r="BL45" s="202" t="s">
        <v>123</v>
      </c>
      <c r="BM45" s="202" t="s">
        <v>210</v>
      </c>
      <c r="BN45" s="202" t="s">
        <v>123</v>
      </c>
      <c r="BO45" s="202" t="s">
        <v>123</v>
      </c>
      <c r="BP45" s="202">
        <v>54.5</v>
      </c>
      <c r="BQ45" s="202">
        <v>1.8</v>
      </c>
      <c r="BR45" s="202" t="s">
        <v>123</v>
      </c>
      <c r="BS45" s="202">
        <v>8.8000000000000007</v>
      </c>
      <c r="BT45" s="202" t="s">
        <v>207</v>
      </c>
      <c r="BU45" s="202" t="s">
        <v>123</v>
      </c>
      <c r="BV45" s="202" t="s">
        <v>123</v>
      </c>
      <c r="BW45" s="202" t="s">
        <v>123</v>
      </c>
      <c r="BX45" s="202" t="s">
        <v>123</v>
      </c>
      <c r="BY45" s="202" t="s">
        <v>123</v>
      </c>
      <c r="BZ45" s="202" t="s">
        <v>123</v>
      </c>
      <c r="CA45" s="202" t="s">
        <v>123</v>
      </c>
      <c r="CB45" s="202" t="s">
        <v>123</v>
      </c>
      <c r="CC45" s="202" t="s">
        <v>123</v>
      </c>
      <c r="CD45" s="202" t="s">
        <v>123</v>
      </c>
      <c r="CE45" s="207">
        <v>3.5</v>
      </c>
      <c r="CF45" s="202"/>
      <c r="CG45" s="202"/>
    </row>
    <row r="46" spans="1:85" x14ac:dyDescent="0.25">
      <c r="A46" s="202"/>
      <c r="B46" s="202"/>
      <c r="C46" s="202"/>
      <c r="D46" s="212">
        <v>44021</v>
      </c>
      <c r="E46" s="202" t="s">
        <v>123</v>
      </c>
      <c r="F46" s="202">
        <v>3.5</v>
      </c>
      <c r="G46" s="202" t="s">
        <v>123</v>
      </c>
      <c r="H46" s="202" t="s">
        <v>123</v>
      </c>
      <c r="I46" s="202" t="s">
        <v>123</v>
      </c>
      <c r="J46" s="202">
        <v>7</v>
      </c>
      <c r="K46" s="202" t="s">
        <v>123</v>
      </c>
      <c r="L46" s="202" t="s">
        <v>123</v>
      </c>
      <c r="M46" s="202" t="s">
        <v>123</v>
      </c>
      <c r="N46" s="202">
        <v>19.3</v>
      </c>
      <c r="O46" s="202" t="s">
        <v>123</v>
      </c>
      <c r="P46" s="202" t="s">
        <v>123</v>
      </c>
      <c r="Q46" s="202" t="s">
        <v>123</v>
      </c>
      <c r="R46" s="202">
        <v>1.2</v>
      </c>
      <c r="S46" s="202" t="s">
        <v>123</v>
      </c>
      <c r="T46" s="202" t="s">
        <v>123</v>
      </c>
      <c r="U46" s="202" t="s">
        <v>123</v>
      </c>
      <c r="V46" s="202">
        <v>3.4</v>
      </c>
      <c r="W46" s="202">
        <v>3.9</v>
      </c>
      <c r="X46" s="202" t="s">
        <v>123</v>
      </c>
      <c r="Y46" s="202" t="s">
        <v>123</v>
      </c>
      <c r="Z46" s="202" t="s">
        <v>123</v>
      </c>
      <c r="AA46" s="202" t="s">
        <v>123</v>
      </c>
      <c r="AB46" s="202" t="s">
        <v>123</v>
      </c>
      <c r="AC46" s="202" t="s">
        <v>123</v>
      </c>
      <c r="AD46" s="202" t="s">
        <v>123</v>
      </c>
      <c r="AE46" s="202" t="s">
        <v>123</v>
      </c>
      <c r="AF46" s="202" t="s">
        <v>123</v>
      </c>
      <c r="AG46" s="202" t="s">
        <v>123</v>
      </c>
      <c r="AH46" s="202" t="s">
        <v>123</v>
      </c>
      <c r="AI46" s="202" t="s">
        <v>123</v>
      </c>
      <c r="AJ46" s="202" t="s">
        <v>123</v>
      </c>
      <c r="AK46" s="202" t="s">
        <v>123</v>
      </c>
      <c r="AL46" s="202" t="s">
        <v>123</v>
      </c>
      <c r="AM46" s="202" t="s">
        <v>123</v>
      </c>
      <c r="AN46" s="202">
        <v>21</v>
      </c>
      <c r="AO46" s="202" t="s">
        <v>123</v>
      </c>
      <c r="AP46" s="202" t="s">
        <v>123</v>
      </c>
      <c r="AQ46" s="202" t="s">
        <v>123</v>
      </c>
      <c r="AR46" s="202" t="s">
        <v>123</v>
      </c>
      <c r="AS46" s="202" t="s">
        <v>123</v>
      </c>
      <c r="AT46" s="202" t="s">
        <v>123</v>
      </c>
      <c r="AU46" s="202" t="s">
        <v>123</v>
      </c>
      <c r="AV46" s="202" t="s">
        <v>123</v>
      </c>
      <c r="AW46" s="202">
        <v>0.2</v>
      </c>
      <c r="AX46" s="202" t="s">
        <v>123</v>
      </c>
      <c r="AY46" s="202" t="s">
        <v>123</v>
      </c>
      <c r="AZ46" s="202" t="s">
        <v>123</v>
      </c>
      <c r="BA46" s="202">
        <v>3.1</v>
      </c>
      <c r="BB46" s="202">
        <v>3.5</v>
      </c>
      <c r="BC46" s="202" t="s">
        <v>207</v>
      </c>
      <c r="BD46" s="202">
        <v>1.6</v>
      </c>
      <c r="BE46" s="202" t="s">
        <v>123</v>
      </c>
      <c r="BF46" s="202" t="s">
        <v>123</v>
      </c>
      <c r="BG46" s="202" t="s">
        <v>123</v>
      </c>
      <c r="BH46" s="202" t="s">
        <v>123</v>
      </c>
      <c r="BI46" s="202" t="s">
        <v>123</v>
      </c>
      <c r="BJ46" s="202">
        <v>130.9</v>
      </c>
      <c r="BK46" s="202" t="s">
        <v>123</v>
      </c>
      <c r="BL46" s="202" t="s">
        <v>123</v>
      </c>
      <c r="BM46" s="202" t="s">
        <v>123</v>
      </c>
      <c r="BN46" s="202" t="s">
        <v>123</v>
      </c>
      <c r="BO46" s="202" t="s">
        <v>123</v>
      </c>
      <c r="BP46" s="202" t="s">
        <v>123</v>
      </c>
      <c r="BQ46" s="202" t="s">
        <v>123</v>
      </c>
      <c r="BR46" s="202">
        <v>3.9</v>
      </c>
      <c r="BS46" s="202">
        <v>5.6</v>
      </c>
      <c r="BT46" s="202">
        <v>327</v>
      </c>
      <c r="BU46" s="202" t="s">
        <v>123</v>
      </c>
      <c r="BV46" s="202" t="s">
        <v>123</v>
      </c>
      <c r="BW46" s="202" t="s">
        <v>123</v>
      </c>
      <c r="BX46" s="202" t="s">
        <v>123</v>
      </c>
      <c r="BY46" s="202" t="s">
        <v>123</v>
      </c>
      <c r="BZ46" s="202" t="s">
        <v>123</v>
      </c>
      <c r="CA46" s="202" t="s">
        <v>123</v>
      </c>
      <c r="CB46" s="202" t="s">
        <v>123</v>
      </c>
      <c r="CC46" s="202" t="s">
        <v>123</v>
      </c>
      <c r="CD46" s="202" t="s">
        <v>123</v>
      </c>
      <c r="CE46" s="207" t="s">
        <v>123</v>
      </c>
      <c r="CF46" s="202"/>
      <c r="CG46" s="202"/>
    </row>
    <row r="47" spans="1:85" x14ac:dyDescent="0.25">
      <c r="A47" s="202"/>
      <c r="B47" s="202"/>
      <c r="C47" s="202"/>
      <c r="D47" s="212">
        <v>44022</v>
      </c>
      <c r="E47" s="202" t="s">
        <v>123</v>
      </c>
      <c r="F47" s="202" t="s">
        <v>123</v>
      </c>
      <c r="G47" s="202">
        <v>4.5</v>
      </c>
      <c r="H47" s="202" t="s">
        <v>123</v>
      </c>
      <c r="I47" s="202">
        <v>15.5</v>
      </c>
      <c r="J47" s="202" t="s">
        <v>123</v>
      </c>
      <c r="K47" s="202">
        <v>2.7</v>
      </c>
      <c r="L47" s="202" t="s">
        <v>123</v>
      </c>
      <c r="M47" s="202" t="s">
        <v>123</v>
      </c>
      <c r="N47" s="202" t="s">
        <v>123</v>
      </c>
      <c r="O47" s="202">
        <v>4.9000000000000004</v>
      </c>
      <c r="P47" s="202" t="s">
        <v>123</v>
      </c>
      <c r="Q47" s="202" t="s">
        <v>123</v>
      </c>
      <c r="R47" s="202" t="s">
        <v>123</v>
      </c>
      <c r="S47" s="202">
        <v>2.2000000000000002</v>
      </c>
      <c r="T47" s="202" t="s">
        <v>123</v>
      </c>
      <c r="U47" s="202" t="s">
        <v>123</v>
      </c>
      <c r="V47" s="202">
        <v>2.4</v>
      </c>
      <c r="W47" s="202">
        <v>1.9</v>
      </c>
      <c r="X47" s="202" t="s">
        <v>123</v>
      </c>
      <c r="Y47" s="202" t="s">
        <v>123</v>
      </c>
      <c r="Z47" s="202" t="s">
        <v>123</v>
      </c>
      <c r="AA47" s="202" t="s">
        <v>123</v>
      </c>
      <c r="AB47" s="202" t="s">
        <v>123</v>
      </c>
      <c r="AC47" s="202" t="s">
        <v>123</v>
      </c>
      <c r="AD47" s="202" t="s">
        <v>123</v>
      </c>
      <c r="AE47" s="202" t="s">
        <v>123</v>
      </c>
      <c r="AF47" s="202" t="s">
        <v>123</v>
      </c>
      <c r="AG47" s="202" t="s">
        <v>123</v>
      </c>
      <c r="AH47" s="202" t="s">
        <v>233</v>
      </c>
      <c r="AI47" s="202" t="s">
        <v>123</v>
      </c>
      <c r="AJ47" s="202" t="s">
        <v>123</v>
      </c>
      <c r="AK47" s="202" t="s">
        <v>123</v>
      </c>
      <c r="AL47" s="202" t="s">
        <v>123</v>
      </c>
      <c r="AM47" s="202" t="s">
        <v>123</v>
      </c>
      <c r="AN47" s="202" t="s">
        <v>123</v>
      </c>
      <c r="AO47" s="202">
        <v>4.3</v>
      </c>
      <c r="AP47" s="202" t="s">
        <v>123</v>
      </c>
      <c r="AQ47" s="202" t="s">
        <v>123</v>
      </c>
      <c r="AR47" s="202" t="s">
        <v>123</v>
      </c>
      <c r="AS47" s="202" t="s">
        <v>123</v>
      </c>
      <c r="AT47" s="202">
        <v>4.8</v>
      </c>
      <c r="AU47" s="202" t="s">
        <v>123</v>
      </c>
      <c r="AV47" s="202" t="s">
        <v>123</v>
      </c>
      <c r="AW47" s="202" t="s">
        <v>123</v>
      </c>
      <c r="AX47" s="202">
        <v>2.6</v>
      </c>
      <c r="AY47" s="202" t="s">
        <v>123</v>
      </c>
      <c r="AZ47" s="202" t="s">
        <v>123</v>
      </c>
      <c r="BA47" s="202">
        <v>2.2000000000000002</v>
      </c>
      <c r="BB47" s="202">
        <v>4.4000000000000004</v>
      </c>
      <c r="BC47" s="202">
        <v>185.1</v>
      </c>
      <c r="BD47" s="202" t="s">
        <v>123</v>
      </c>
      <c r="BE47" s="202">
        <v>3.2</v>
      </c>
      <c r="BF47" s="202" t="s">
        <v>123</v>
      </c>
      <c r="BG47" s="202" t="s">
        <v>123</v>
      </c>
      <c r="BH47" s="202" t="s">
        <v>123</v>
      </c>
      <c r="BI47" s="202" t="s">
        <v>123</v>
      </c>
      <c r="BJ47" s="202" t="s">
        <v>123</v>
      </c>
      <c r="BK47" s="202" t="s">
        <v>123</v>
      </c>
      <c r="BL47" s="202" t="s">
        <v>123</v>
      </c>
      <c r="BM47" s="202" t="s">
        <v>123</v>
      </c>
      <c r="BN47" s="202" t="s">
        <v>123</v>
      </c>
      <c r="BO47" s="202" t="s">
        <v>123</v>
      </c>
      <c r="BP47" s="202" t="s">
        <v>123</v>
      </c>
      <c r="BQ47" s="202" t="s">
        <v>123</v>
      </c>
      <c r="BR47" s="202">
        <v>1.9</v>
      </c>
      <c r="BS47" s="202">
        <v>6.4</v>
      </c>
      <c r="BT47" s="202">
        <v>278.39999999999998</v>
      </c>
      <c r="BU47" s="202" t="s">
        <v>123</v>
      </c>
      <c r="BV47" s="202" t="s">
        <v>123</v>
      </c>
      <c r="BW47" s="202" t="s">
        <v>123</v>
      </c>
      <c r="BX47" s="202" t="s">
        <v>123</v>
      </c>
      <c r="BY47" s="202">
        <v>4.7</v>
      </c>
      <c r="BZ47" s="202" t="s">
        <v>123</v>
      </c>
      <c r="CA47" s="202" t="s">
        <v>123</v>
      </c>
      <c r="CB47" s="202" t="s">
        <v>123</v>
      </c>
      <c r="CC47" s="202" t="s">
        <v>123</v>
      </c>
      <c r="CD47" s="202" t="s">
        <v>123</v>
      </c>
      <c r="CE47" s="207" t="s">
        <v>123</v>
      </c>
      <c r="CF47" s="202"/>
      <c r="CG47" s="202"/>
    </row>
    <row r="48" spans="1:85" x14ac:dyDescent="0.25">
      <c r="A48" s="202"/>
      <c r="B48" s="202"/>
      <c r="C48" s="202"/>
      <c r="D48" s="212">
        <v>44023</v>
      </c>
      <c r="E48" s="202">
        <v>10.8</v>
      </c>
      <c r="F48" s="202" t="s">
        <v>123</v>
      </c>
      <c r="G48" s="202" t="s">
        <v>123</v>
      </c>
      <c r="H48" s="202" t="s">
        <v>123</v>
      </c>
      <c r="I48" s="202" t="s">
        <v>123</v>
      </c>
      <c r="J48" s="202" t="s">
        <v>123</v>
      </c>
      <c r="K48" s="202" t="s">
        <v>123</v>
      </c>
      <c r="L48" s="202">
        <v>1.7</v>
      </c>
      <c r="M48" s="202">
        <v>8.1</v>
      </c>
      <c r="N48" s="202" t="s">
        <v>123</v>
      </c>
      <c r="O48" s="202" t="s">
        <v>123</v>
      </c>
      <c r="P48" s="202">
        <v>3.2</v>
      </c>
      <c r="Q48" s="202">
        <v>0</v>
      </c>
      <c r="R48" s="202" t="s">
        <v>123</v>
      </c>
      <c r="S48" s="202" t="s">
        <v>123</v>
      </c>
      <c r="T48" s="202">
        <v>0.7</v>
      </c>
      <c r="U48" s="202">
        <v>2.1</v>
      </c>
      <c r="V48" s="202">
        <v>3.9</v>
      </c>
      <c r="W48" s="202">
        <v>3.3</v>
      </c>
      <c r="X48" s="202" t="s">
        <v>123</v>
      </c>
      <c r="Y48" s="202" t="s">
        <v>123</v>
      </c>
      <c r="Z48" s="202">
        <v>1.7</v>
      </c>
      <c r="AA48" s="202">
        <v>8</v>
      </c>
      <c r="AB48" s="202" t="s">
        <v>123</v>
      </c>
      <c r="AC48" s="202" t="s">
        <v>123</v>
      </c>
      <c r="AD48" s="202" t="s">
        <v>123</v>
      </c>
      <c r="AE48" s="202">
        <v>2.4</v>
      </c>
      <c r="AF48" s="202" t="s">
        <v>123</v>
      </c>
      <c r="AG48" s="202" t="s">
        <v>123</v>
      </c>
      <c r="AH48" s="202" t="s">
        <v>123</v>
      </c>
      <c r="AI48" s="202" t="s">
        <v>123</v>
      </c>
      <c r="AJ48" s="202" t="s">
        <v>123</v>
      </c>
      <c r="AK48" s="202" t="s">
        <v>208</v>
      </c>
      <c r="AL48" s="202" t="s">
        <v>123</v>
      </c>
      <c r="AM48" s="202" t="s">
        <v>123</v>
      </c>
      <c r="AN48" s="202" t="s">
        <v>123</v>
      </c>
      <c r="AO48" s="202" t="s">
        <v>123</v>
      </c>
      <c r="AP48" s="202">
        <v>2.9</v>
      </c>
      <c r="AQ48" s="202">
        <v>1.8</v>
      </c>
      <c r="AR48" s="202" t="s">
        <v>123</v>
      </c>
      <c r="AS48" s="202" t="s">
        <v>123</v>
      </c>
      <c r="AT48" s="202" t="s">
        <v>123</v>
      </c>
      <c r="AU48" s="202">
        <v>3.1</v>
      </c>
      <c r="AV48" s="202">
        <v>2.2999999999999998</v>
      </c>
      <c r="AW48" s="202" t="s">
        <v>123</v>
      </c>
      <c r="AX48" s="202" t="s">
        <v>123</v>
      </c>
      <c r="AY48" s="202">
        <v>5</v>
      </c>
      <c r="AZ48" s="202">
        <v>2.2999999999999998</v>
      </c>
      <c r="BA48" s="202">
        <v>3.2</v>
      </c>
      <c r="BB48" s="202">
        <v>1.8</v>
      </c>
      <c r="BC48" s="202">
        <v>211.6</v>
      </c>
      <c r="BD48" s="202" t="s">
        <v>123</v>
      </c>
      <c r="BE48" s="202" t="s">
        <v>123</v>
      </c>
      <c r="BF48" s="202">
        <v>5.3</v>
      </c>
      <c r="BG48" s="202">
        <v>1.6</v>
      </c>
      <c r="BH48" s="202" t="s">
        <v>123</v>
      </c>
      <c r="BI48" s="202" t="s">
        <v>123</v>
      </c>
      <c r="BJ48" s="202">
        <v>212.4</v>
      </c>
      <c r="BK48" s="202" t="s">
        <v>123</v>
      </c>
      <c r="BL48" s="202" t="s">
        <v>123</v>
      </c>
      <c r="BM48" s="202">
        <v>4.2</v>
      </c>
      <c r="BN48" s="202" t="s">
        <v>123</v>
      </c>
      <c r="BO48" s="202" t="s">
        <v>123</v>
      </c>
      <c r="BP48" s="202">
        <v>5.7</v>
      </c>
      <c r="BQ48" s="202">
        <v>1.4</v>
      </c>
      <c r="BR48" s="202">
        <v>2.8</v>
      </c>
      <c r="BS48" s="202">
        <v>1.6</v>
      </c>
      <c r="BT48" s="202">
        <v>210</v>
      </c>
      <c r="BU48" s="202" t="s">
        <v>123</v>
      </c>
      <c r="BV48" s="202" t="s">
        <v>123</v>
      </c>
      <c r="BW48" s="202" t="s">
        <v>123</v>
      </c>
      <c r="BX48" s="202" t="s">
        <v>123</v>
      </c>
      <c r="BY48" s="202" t="s">
        <v>123</v>
      </c>
      <c r="BZ48" s="202" t="s">
        <v>123</v>
      </c>
      <c r="CA48" s="202" t="s">
        <v>123</v>
      </c>
      <c r="CB48" s="202" t="s">
        <v>123</v>
      </c>
      <c r="CC48" s="202" t="s">
        <v>123</v>
      </c>
      <c r="CD48" s="202" t="s">
        <v>123</v>
      </c>
      <c r="CE48" s="207">
        <v>3.2</v>
      </c>
      <c r="CF48" s="202"/>
      <c r="CG48" s="202"/>
    </row>
    <row r="49" spans="1:85" x14ac:dyDescent="0.25">
      <c r="A49" s="202"/>
      <c r="B49" s="202"/>
      <c r="C49" s="202"/>
      <c r="D49" s="212">
        <v>44024</v>
      </c>
      <c r="E49" s="202" t="s">
        <v>123</v>
      </c>
      <c r="F49" s="202">
        <v>3.8</v>
      </c>
      <c r="G49" s="202" t="s">
        <v>123</v>
      </c>
      <c r="H49" s="202" t="s">
        <v>123</v>
      </c>
      <c r="I49" s="202" t="s">
        <v>123</v>
      </c>
      <c r="J49" s="202" t="s">
        <v>123</v>
      </c>
      <c r="K49" s="202" t="s">
        <v>123</v>
      </c>
      <c r="L49" s="202" t="s">
        <v>123</v>
      </c>
      <c r="M49" s="202" t="s">
        <v>123</v>
      </c>
      <c r="N49" s="202">
        <v>8.4</v>
      </c>
      <c r="O49" s="202" t="s">
        <v>123</v>
      </c>
      <c r="P49" s="202" t="s">
        <v>123</v>
      </c>
      <c r="Q49" s="202" t="s">
        <v>123</v>
      </c>
      <c r="R49" s="202">
        <v>2.2000000000000002</v>
      </c>
      <c r="S49" s="202" t="s">
        <v>123</v>
      </c>
      <c r="T49" s="202" t="s">
        <v>123</v>
      </c>
      <c r="U49" s="202" t="s">
        <v>123</v>
      </c>
      <c r="V49" s="202" t="s">
        <v>123</v>
      </c>
      <c r="W49" s="202">
        <v>3.5</v>
      </c>
      <c r="X49" s="202" t="s">
        <v>123</v>
      </c>
      <c r="Y49" s="202" t="s">
        <v>123</v>
      </c>
      <c r="Z49" s="202" t="s">
        <v>123</v>
      </c>
      <c r="AA49" s="202" t="s">
        <v>123</v>
      </c>
      <c r="AB49" s="202">
        <v>8.3000000000000007</v>
      </c>
      <c r="AC49" s="202" t="s">
        <v>123</v>
      </c>
      <c r="AD49" s="202" t="s">
        <v>123</v>
      </c>
      <c r="AE49" s="202" t="s">
        <v>123</v>
      </c>
      <c r="AF49" s="202" t="s">
        <v>123</v>
      </c>
      <c r="AG49" s="202">
        <v>12.4</v>
      </c>
      <c r="AH49" s="202" t="s">
        <v>123</v>
      </c>
      <c r="AI49" s="202" t="s">
        <v>123</v>
      </c>
      <c r="AJ49" s="202" t="s">
        <v>123</v>
      </c>
      <c r="AK49" s="202" t="s">
        <v>123</v>
      </c>
      <c r="AL49" s="202" t="s">
        <v>123</v>
      </c>
      <c r="AM49" s="202" t="s">
        <v>123</v>
      </c>
      <c r="AN49" s="202">
        <v>8.6999999999999993</v>
      </c>
      <c r="AO49" s="202" t="s">
        <v>123</v>
      </c>
      <c r="AP49" s="202" t="s">
        <v>123</v>
      </c>
      <c r="AQ49" s="202" t="s">
        <v>123</v>
      </c>
      <c r="AR49" s="202" t="s">
        <v>123</v>
      </c>
      <c r="AS49" s="202" t="s">
        <v>123</v>
      </c>
      <c r="AT49" s="202" t="s">
        <v>123</v>
      </c>
      <c r="AU49" s="202" t="s">
        <v>123</v>
      </c>
      <c r="AV49" s="202" t="s">
        <v>123</v>
      </c>
      <c r="AW49" s="202">
        <v>2</v>
      </c>
      <c r="AX49" s="202" t="s">
        <v>123</v>
      </c>
      <c r="AY49" s="202" t="s">
        <v>123</v>
      </c>
      <c r="AZ49" s="202" t="s">
        <v>123</v>
      </c>
      <c r="BA49" s="202" t="s">
        <v>123</v>
      </c>
      <c r="BB49" s="202">
        <v>2.6</v>
      </c>
      <c r="BC49" s="202">
        <v>65.5</v>
      </c>
      <c r="BD49" s="202" t="s">
        <v>123</v>
      </c>
      <c r="BE49" s="202" t="s">
        <v>123</v>
      </c>
      <c r="BF49" s="202" t="s">
        <v>123</v>
      </c>
      <c r="BG49" s="202" t="s">
        <v>123</v>
      </c>
      <c r="BH49" s="202">
        <v>12.5</v>
      </c>
      <c r="BI49" s="202" t="s">
        <v>123</v>
      </c>
      <c r="BJ49" s="202" t="s">
        <v>123</v>
      </c>
      <c r="BK49" s="202" t="s">
        <v>123</v>
      </c>
      <c r="BL49" s="202" t="s">
        <v>123</v>
      </c>
      <c r="BM49" s="202" t="s">
        <v>123</v>
      </c>
      <c r="BN49" s="202" t="s">
        <v>123</v>
      </c>
      <c r="BO49" s="202" t="s">
        <v>123</v>
      </c>
      <c r="BP49" s="202" t="s">
        <v>123</v>
      </c>
      <c r="BQ49" s="202" t="s">
        <v>123</v>
      </c>
      <c r="BR49" s="202">
        <v>12.2</v>
      </c>
      <c r="BS49" s="202">
        <v>5.9</v>
      </c>
      <c r="BT49" s="202">
        <v>57.4</v>
      </c>
      <c r="BU49" s="202">
        <v>12.7</v>
      </c>
      <c r="BV49" s="202" t="s">
        <v>123</v>
      </c>
      <c r="BW49" s="202" t="s">
        <v>123</v>
      </c>
      <c r="BX49" s="202" t="s">
        <v>123</v>
      </c>
      <c r="BY49" s="202" t="s">
        <v>123</v>
      </c>
      <c r="BZ49" s="202" t="s">
        <v>123</v>
      </c>
      <c r="CA49" s="202" t="s">
        <v>123</v>
      </c>
      <c r="CB49" s="202" t="s">
        <v>123</v>
      </c>
      <c r="CC49" s="202" t="s">
        <v>123</v>
      </c>
      <c r="CD49" s="202" t="s">
        <v>123</v>
      </c>
      <c r="CE49" s="207" t="s">
        <v>123</v>
      </c>
      <c r="CF49" s="202"/>
      <c r="CG49" s="202"/>
    </row>
    <row r="50" spans="1:85" x14ac:dyDescent="0.25">
      <c r="A50" s="202"/>
      <c r="B50" s="202"/>
      <c r="C50" s="202"/>
      <c r="D50" s="212">
        <v>44025</v>
      </c>
      <c r="E50" s="202" t="s">
        <v>123</v>
      </c>
      <c r="F50" s="202" t="s">
        <v>123</v>
      </c>
      <c r="G50" s="202">
        <v>4.5999999999999996</v>
      </c>
      <c r="H50" s="202" t="s">
        <v>123</v>
      </c>
      <c r="I50" s="202" t="s">
        <v>123</v>
      </c>
      <c r="J50" s="202" t="s">
        <v>123</v>
      </c>
      <c r="K50" s="202" t="s">
        <v>123</v>
      </c>
      <c r="L50" s="202" t="s">
        <v>123</v>
      </c>
      <c r="M50" s="202" t="s">
        <v>123</v>
      </c>
      <c r="N50" s="202" t="s">
        <v>123</v>
      </c>
      <c r="O50" s="202">
        <v>44.5</v>
      </c>
      <c r="P50" s="202" t="s">
        <v>123</v>
      </c>
      <c r="Q50" s="202" t="s">
        <v>123</v>
      </c>
      <c r="R50" s="202" t="s">
        <v>123</v>
      </c>
      <c r="S50" s="202">
        <v>2.6</v>
      </c>
      <c r="T50" s="202" t="s">
        <v>123</v>
      </c>
      <c r="U50" s="202" t="s">
        <v>123</v>
      </c>
      <c r="V50" s="202">
        <v>37.299999999999997</v>
      </c>
      <c r="W50" s="202">
        <v>3.2</v>
      </c>
      <c r="X50" s="202" t="s">
        <v>123</v>
      </c>
      <c r="Y50" s="202" t="s">
        <v>123</v>
      </c>
      <c r="Z50" s="202" t="s">
        <v>123</v>
      </c>
      <c r="AA50" s="202" t="s">
        <v>123</v>
      </c>
      <c r="AB50" s="202" t="s">
        <v>123</v>
      </c>
      <c r="AC50" s="202">
        <v>42.3</v>
      </c>
      <c r="AD50" s="202" t="s">
        <v>123</v>
      </c>
      <c r="AE50" s="202" t="s">
        <v>123</v>
      </c>
      <c r="AF50" s="202" t="s">
        <v>123</v>
      </c>
      <c r="AG50" s="202" t="s">
        <v>123</v>
      </c>
      <c r="AH50" s="202">
        <v>3.3</v>
      </c>
      <c r="AI50" s="202" t="s">
        <v>123</v>
      </c>
      <c r="AJ50" s="202" t="s">
        <v>123</v>
      </c>
      <c r="AK50" s="202" t="s">
        <v>123</v>
      </c>
      <c r="AL50" s="202" t="s">
        <v>123</v>
      </c>
      <c r="AM50" s="202" t="s">
        <v>123</v>
      </c>
      <c r="AN50" s="202" t="s">
        <v>123</v>
      </c>
      <c r="AO50" s="202">
        <v>22.8</v>
      </c>
      <c r="AP50" s="202" t="s">
        <v>123</v>
      </c>
      <c r="AQ50" s="202" t="s">
        <v>123</v>
      </c>
      <c r="AR50" s="202" t="s">
        <v>123</v>
      </c>
      <c r="AS50" s="202" t="s">
        <v>123</v>
      </c>
      <c r="AT50" s="202">
        <v>41.5</v>
      </c>
      <c r="AU50" s="202" t="s">
        <v>123</v>
      </c>
      <c r="AV50" s="202" t="s">
        <v>123</v>
      </c>
      <c r="AW50" s="202" t="s">
        <v>123</v>
      </c>
      <c r="AX50" s="202">
        <v>2.1</v>
      </c>
      <c r="AY50" s="202" t="s">
        <v>123</v>
      </c>
      <c r="AZ50" s="202" t="s">
        <v>123</v>
      </c>
      <c r="BA50" s="202">
        <v>38.200000000000003</v>
      </c>
      <c r="BB50" s="202">
        <v>1.9</v>
      </c>
      <c r="BC50" s="202">
        <v>24.5</v>
      </c>
      <c r="BD50" s="202" t="s">
        <v>123</v>
      </c>
      <c r="BE50" s="202" t="s">
        <v>123</v>
      </c>
      <c r="BF50" s="202" t="s">
        <v>123</v>
      </c>
      <c r="BG50" s="202" t="s">
        <v>123</v>
      </c>
      <c r="BH50" s="202" t="s">
        <v>123</v>
      </c>
      <c r="BI50" s="202">
        <v>3.3</v>
      </c>
      <c r="BJ50" s="202" t="s">
        <v>123</v>
      </c>
      <c r="BK50" s="202" t="s">
        <v>123</v>
      </c>
      <c r="BL50" s="202" t="s">
        <v>123</v>
      </c>
      <c r="BM50" s="202" t="s">
        <v>123</v>
      </c>
      <c r="BN50" s="202" t="s">
        <v>123</v>
      </c>
      <c r="BO50" s="202" t="s">
        <v>123</v>
      </c>
      <c r="BP50" s="202" t="s">
        <v>123</v>
      </c>
      <c r="BQ50" s="202" t="s">
        <v>123</v>
      </c>
      <c r="BR50" s="202" t="s">
        <v>123</v>
      </c>
      <c r="BS50" s="202">
        <v>4.4000000000000004</v>
      </c>
      <c r="BT50" s="202">
        <v>26.2</v>
      </c>
      <c r="BU50" s="202" t="s">
        <v>123</v>
      </c>
      <c r="BV50" s="202">
        <v>3.3</v>
      </c>
      <c r="BW50" s="202" t="s">
        <v>123</v>
      </c>
      <c r="BX50" s="202">
        <v>27.7</v>
      </c>
      <c r="BY50" s="202" t="s">
        <v>123</v>
      </c>
      <c r="BZ50" s="202" t="s">
        <v>123</v>
      </c>
      <c r="CA50" s="202" t="s">
        <v>123</v>
      </c>
      <c r="CB50" s="202" t="s">
        <v>123</v>
      </c>
      <c r="CC50" s="202" t="s">
        <v>123</v>
      </c>
      <c r="CD50" s="202" t="s">
        <v>123</v>
      </c>
      <c r="CE50" s="207" t="s">
        <v>123</v>
      </c>
      <c r="CF50" s="202"/>
      <c r="CG50" s="202"/>
    </row>
    <row r="51" spans="1:85" x14ac:dyDescent="0.25">
      <c r="A51" s="202"/>
      <c r="B51" s="202"/>
      <c r="C51" s="202"/>
      <c r="D51" s="212">
        <v>44026</v>
      </c>
      <c r="E51" s="202">
        <v>2.9</v>
      </c>
      <c r="F51" s="202" t="s">
        <v>123</v>
      </c>
      <c r="G51" s="202" t="s">
        <v>123</v>
      </c>
      <c r="H51" s="202">
        <v>7.5</v>
      </c>
      <c r="I51" s="202">
        <v>44.5</v>
      </c>
      <c r="J51" s="202" t="s">
        <v>123</v>
      </c>
      <c r="K51" s="202" t="s">
        <v>123</v>
      </c>
      <c r="L51" s="202">
        <v>1.9</v>
      </c>
      <c r="M51" s="202">
        <v>2.1</v>
      </c>
      <c r="N51" s="202" t="s">
        <v>123</v>
      </c>
      <c r="O51" s="202" t="s">
        <v>123</v>
      </c>
      <c r="P51" s="202">
        <v>3</v>
      </c>
      <c r="Q51" s="202">
        <v>0.2</v>
      </c>
      <c r="R51" s="202" t="s">
        <v>123</v>
      </c>
      <c r="S51" s="202" t="s">
        <v>123</v>
      </c>
      <c r="T51" s="202">
        <v>14.3</v>
      </c>
      <c r="U51" s="202">
        <v>6.7</v>
      </c>
      <c r="V51" s="202">
        <v>20.3</v>
      </c>
      <c r="W51" s="202">
        <v>2.8</v>
      </c>
      <c r="X51" s="202" t="s">
        <v>123</v>
      </c>
      <c r="Y51" s="202" t="s">
        <v>123</v>
      </c>
      <c r="Z51" s="202" t="s">
        <v>123</v>
      </c>
      <c r="AA51" s="202" t="s">
        <v>123</v>
      </c>
      <c r="AB51" s="202" t="s">
        <v>123</v>
      </c>
      <c r="AC51" s="202" t="s">
        <v>123</v>
      </c>
      <c r="AD51" s="202" t="s">
        <v>123</v>
      </c>
      <c r="AE51" s="202" t="s">
        <v>123</v>
      </c>
      <c r="AF51" s="202" t="s">
        <v>123</v>
      </c>
      <c r="AG51" s="202" t="s">
        <v>123</v>
      </c>
      <c r="AH51" s="202" t="s">
        <v>123</v>
      </c>
      <c r="AI51" s="202" t="s">
        <v>123</v>
      </c>
      <c r="AJ51" s="202" t="s">
        <v>123</v>
      </c>
      <c r="AK51" s="202">
        <v>2.2000000000000002</v>
      </c>
      <c r="AL51" s="202" t="s">
        <v>123</v>
      </c>
      <c r="AM51" s="202" t="s">
        <v>123</v>
      </c>
      <c r="AN51" s="202" t="s">
        <v>123</v>
      </c>
      <c r="AO51" s="202" t="s">
        <v>123</v>
      </c>
      <c r="AP51" s="202">
        <v>2.7</v>
      </c>
      <c r="AQ51" s="202">
        <v>1.6</v>
      </c>
      <c r="AR51" s="202" t="s">
        <v>123</v>
      </c>
      <c r="AS51" s="202" t="s">
        <v>123</v>
      </c>
      <c r="AT51" s="202" t="s">
        <v>123</v>
      </c>
      <c r="AU51" s="202">
        <v>2.5</v>
      </c>
      <c r="AV51" s="202">
        <v>1.7</v>
      </c>
      <c r="AW51" s="202" t="s">
        <v>123</v>
      </c>
      <c r="AX51" s="202" t="s">
        <v>123</v>
      </c>
      <c r="AY51" s="202">
        <v>14.7</v>
      </c>
      <c r="AZ51" s="202">
        <v>6.4</v>
      </c>
      <c r="BA51" s="202">
        <v>20.7</v>
      </c>
      <c r="BB51" s="202">
        <v>1</v>
      </c>
      <c r="BC51" s="202">
        <v>16.7</v>
      </c>
      <c r="BD51" s="202" t="s">
        <v>123</v>
      </c>
      <c r="BE51" s="202" t="s">
        <v>123</v>
      </c>
      <c r="BF51" s="202" t="s">
        <v>123</v>
      </c>
      <c r="BG51" s="202" t="s">
        <v>123</v>
      </c>
      <c r="BH51" s="202" t="s">
        <v>123</v>
      </c>
      <c r="BI51" s="202" t="s">
        <v>123</v>
      </c>
      <c r="BJ51" s="202">
        <v>17</v>
      </c>
      <c r="BK51" s="202" t="s">
        <v>123</v>
      </c>
      <c r="BL51" s="202" t="s">
        <v>123</v>
      </c>
      <c r="BM51" s="202">
        <v>3.6</v>
      </c>
      <c r="BN51" s="202" t="s">
        <v>123</v>
      </c>
      <c r="BO51" s="202" t="s">
        <v>123</v>
      </c>
      <c r="BP51" s="202">
        <v>14.9</v>
      </c>
      <c r="BQ51" s="202">
        <v>7.3</v>
      </c>
      <c r="BR51" s="202">
        <v>16.5</v>
      </c>
      <c r="BS51" s="202">
        <v>3.4</v>
      </c>
      <c r="BT51" s="202">
        <v>19.100000000000001</v>
      </c>
      <c r="BU51" s="202" t="s">
        <v>123</v>
      </c>
      <c r="BV51" s="202" t="s">
        <v>123</v>
      </c>
      <c r="BW51" s="202" t="s">
        <v>123</v>
      </c>
      <c r="BX51" s="202" t="s">
        <v>123</v>
      </c>
      <c r="BY51" s="202" t="s">
        <v>123</v>
      </c>
      <c r="BZ51" s="202" t="s">
        <v>123</v>
      </c>
      <c r="CA51" s="202" t="s">
        <v>123</v>
      </c>
      <c r="CB51" s="202" t="s">
        <v>123</v>
      </c>
      <c r="CC51" s="202" t="s">
        <v>123</v>
      </c>
      <c r="CD51" s="202" t="s">
        <v>123</v>
      </c>
      <c r="CE51" s="207">
        <v>2.4</v>
      </c>
      <c r="CF51" s="202"/>
      <c r="CG51" s="202"/>
    </row>
    <row r="52" spans="1:85" x14ac:dyDescent="0.25">
      <c r="A52" s="202"/>
      <c r="B52" s="202"/>
      <c r="C52" s="202"/>
      <c r="D52" s="212">
        <v>44027</v>
      </c>
      <c r="E52" s="202" t="s">
        <v>123</v>
      </c>
      <c r="F52" s="202">
        <v>3.7</v>
      </c>
      <c r="G52" s="202" t="s">
        <v>123</v>
      </c>
      <c r="H52" s="202" t="s">
        <v>123</v>
      </c>
      <c r="I52" s="202" t="s">
        <v>123</v>
      </c>
      <c r="J52" s="202">
        <v>5.3</v>
      </c>
      <c r="K52" s="202" t="s">
        <v>123</v>
      </c>
      <c r="L52" s="202" t="s">
        <v>123</v>
      </c>
      <c r="M52" s="202" t="s">
        <v>123</v>
      </c>
      <c r="N52" s="202">
        <v>75.3</v>
      </c>
      <c r="O52" s="202" t="s">
        <v>123</v>
      </c>
      <c r="P52" s="202" t="s">
        <v>123</v>
      </c>
      <c r="Q52" s="202" t="s">
        <v>123</v>
      </c>
      <c r="R52" s="202">
        <v>11.9</v>
      </c>
      <c r="S52" s="202" t="s">
        <v>123</v>
      </c>
      <c r="T52" s="202" t="s">
        <v>123</v>
      </c>
      <c r="U52" s="202" t="s">
        <v>123</v>
      </c>
      <c r="V52" s="202">
        <v>12.7</v>
      </c>
      <c r="W52" s="202">
        <v>2.8</v>
      </c>
      <c r="X52" s="202" t="s">
        <v>123</v>
      </c>
      <c r="Y52" s="202" t="s">
        <v>123</v>
      </c>
      <c r="Z52" s="202" t="s">
        <v>123</v>
      </c>
      <c r="AA52" s="202" t="s">
        <v>123</v>
      </c>
      <c r="AB52" s="202" t="s">
        <v>123</v>
      </c>
      <c r="AC52" s="202" t="s">
        <v>123</v>
      </c>
      <c r="AD52" s="202" t="s">
        <v>123</v>
      </c>
      <c r="AE52" s="202" t="s">
        <v>123</v>
      </c>
      <c r="AF52" s="202" t="s">
        <v>123</v>
      </c>
      <c r="AG52" s="202" t="s">
        <v>123</v>
      </c>
      <c r="AH52" s="202" t="s">
        <v>123</v>
      </c>
      <c r="AI52" s="202" t="s">
        <v>123</v>
      </c>
      <c r="AJ52" s="202" t="s">
        <v>123</v>
      </c>
      <c r="AK52" s="202" t="s">
        <v>123</v>
      </c>
      <c r="AL52" s="202" t="s">
        <v>123</v>
      </c>
      <c r="AM52" s="202" t="s">
        <v>123</v>
      </c>
      <c r="AN52" s="202">
        <v>62.1</v>
      </c>
      <c r="AO52" s="202" t="s">
        <v>123</v>
      </c>
      <c r="AP52" s="202" t="s">
        <v>123</v>
      </c>
      <c r="AQ52" s="202" t="s">
        <v>123</v>
      </c>
      <c r="AR52" s="202" t="s">
        <v>123</v>
      </c>
      <c r="AS52" s="202" t="s">
        <v>123</v>
      </c>
      <c r="AT52" s="202" t="s">
        <v>123</v>
      </c>
      <c r="AU52" s="202" t="s">
        <v>123</v>
      </c>
      <c r="AV52" s="202" t="s">
        <v>123</v>
      </c>
      <c r="AW52" s="202">
        <v>12.8</v>
      </c>
      <c r="AX52" s="202" t="s">
        <v>123</v>
      </c>
      <c r="AY52" s="202" t="s">
        <v>123</v>
      </c>
      <c r="AZ52" s="202" t="s">
        <v>123</v>
      </c>
      <c r="BA52" s="202">
        <v>11.6</v>
      </c>
      <c r="BB52" s="202">
        <v>2.8</v>
      </c>
      <c r="BC52" s="202">
        <v>11</v>
      </c>
      <c r="BD52" s="202" t="s">
        <v>234</v>
      </c>
      <c r="BE52" s="202" t="s">
        <v>123</v>
      </c>
      <c r="BF52" s="202" t="s">
        <v>123</v>
      </c>
      <c r="BG52" s="202" t="s">
        <v>123</v>
      </c>
      <c r="BH52" s="202" t="s">
        <v>123</v>
      </c>
      <c r="BI52" s="202" t="s">
        <v>123</v>
      </c>
      <c r="BJ52" s="202" t="s">
        <v>123</v>
      </c>
      <c r="BK52" s="202" t="s">
        <v>123</v>
      </c>
      <c r="BL52" s="202" t="s">
        <v>123</v>
      </c>
      <c r="BM52" s="202" t="s">
        <v>123</v>
      </c>
      <c r="BN52" s="202" t="s">
        <v>123</v>
      </c>
      <c r="BO52" s="202" t="s">
        <v>123</v>
      </c>
      <c r="BP52" s="202" t="s">
        <v>123</v>
      </c>
      <c r="BQ52" s="202" t="s">
        <v>123</v>
      </c>
      <c r="BR52" s="202">
        <v>11.4</v>
      </c>
      <c r="BS52" s="202">
        <v>5.3</v>
      </c>
      <c r="BT52" s="202">
        <v>15.8</v>
      </c>
      <c r="BU52" s="202" t="s">
        <v>123</v>
      </c>
      <c r="BV52" s="202" t="s">
        <v>123</v>
      </c>
      <c r="BW52" s="202" t="s">
        <v>123</v>
      </c>
      <c r="BX52" s="202" t="s">
        <v>123</v>
      </c>
      <c r="BY52" s="202" t="s">
        <v>123</v>
      </c>
      <c r="BZ52" s="202" t="s">
        <v>123</v>
      </c>
      <c r="CA52" s="202" t="s">
        <v>123</v>
      </c>
      <c r="CB52" s="202" t="s">
        <v>123</v>
      </c>
      <c r="CC52" s="202" t="s">
        <v>123</v>
      </c>
      <c r="CD52" s="202" t="s">
        <v>123</v>
      </c>
      <c r="CE52" s="207" t="s">
        <v>123</v>
      </c>
      <c r="CF52" s="202"/>
      <c r="CG52" s="202"/>
    </row>
    <row r="53" spans="1:85" x14ac:dyDescent="0.25">
      <c r="A53" s="202"/>
      <c r="B53" s="202"/>
      <c r="C53" s="202"/>
      <c r="D53" s="212">
        <v>44028</v>
      </c>
      <c r="E53" s="202" t="s">
        <v>123</v>
      </c>
      <c r="F53" s="202" t="s">
        <v>123</v>
      </c>
      <c r="G53" s="202">
        <v>4.5999999999999996</v>
      </c>
      <c r="H53" s="202" t="s">
        <v>123</v>
      </c>
      <c r="I53" s="202">
        <v>22</v>
      </c>
      <c r="J53" s="202" t="s">
        <v>123</v>
      </c>
      <c r="K53" s="202">
        <v>1.7</v>
      </c>
      <c r="L53" s="202" t="s">
        <v>123</v>
      </c>
      <c r="M53" s="202" t="s">
        <v>123</v>
      </c>
      <c r="N53" s="202" t="s">
        <v>123</v>
      </c>
      <c r="O53" s="202">
        <v>21.3</v>
      </c>
      <c r="P53" s="202" t="s">
        <v>123</v>
      </c>
      <c r="Q53" s="202" t="s">
        <v>123</v>
      </c>
      <c r="R53" s="202" t="s">
        <v>123</v>
      </c>
      <c r="S53" s="202">
        <v>3.1</v>
      </c>
      <c r="T53" s="202" t="s">
        <v>123</v>
      </c>
      <c r="U53" s="202" t="s">
        <v>123</v>
      </c>
      <c r="V53" s="202">
        <v>9.6999999999999993</v>
      </c>
      <c r="W53" s="202">
        <v>2</v>
      </c>
      <c r="X53" s="202" t="s">
        <v>123</v>
      </c>
      <c r="Y53" s="202" t="s">
        <v>123</v>
      </c>
      <c r="Z53" s="202" t="s">
        <v>123</v>
      </c>
      <c r="AA53" s="202" t="s">
        <v>123</v>
      </c>
      <c r="AB53" s="202" t="s">
        <v>123</v>
      </c>
      <c r="AC53" s="202" t="s">
        <v>123</v>
      </c>
      <c r="AD53" s="202" t="s">
        <v>123</v>
      </c>
      <c r="AE53" s="202" t="s">
        <v>123</v>
      </c>
      <c r="AF53" s="202" t="s">
        <v>123</v>
      </c>
      <c r="AG53" s="202" t="s">
        <v>123</v>
      </c>
      <c r="AH53" s="202">
        <v>2.7</v>
      </c>
      <c r="AI53" s="202" t="s">
        <v>123</v>
      </c>
      <c r="AJ53" s="202" t="s">
        <v>123</v>
      </c>
      <c r="AK53" s="202" t="s">
        <v>123</v>
      </c>
      <c r="AL53" s="202" t="s">
        <v>123</v>
      </c>
      <c r="AM53" s="202" t="s">
        <v>123</v>
      </c>
      <c r="AN53" s="202" t="s">
        <v>123</v>
      </c>
      <c r="AO53" s="202">
        <v>2.6</v>
      </c>
      <c r="AP53" s="202" t="s">
        <v>123</v>
      </c>
      <c r="AQ53" s="202" t="s">
        <v>123</v>
      </c>
      <c r="AR53" s="202" t="s">
        <v>123</v>
      </c>
      <c r="AS53" s="202" t="s">
        <v>123</v>
      </c>
      <c r="AT53" s="202">
        <v>18.899999999999999</v>
      </c>
      <c r="AU53" s="202" t="s">
        <v>123</v>
      </c>
      <c r="AV53" s="202" t="s">
        <v>123</v>
      </c>
      <c r="AW53" s="202" t="s">
        <v>123</v>
      </c>
      <c r="AX53" s="202">
        <v>3.1</v>
      </c>
      <c r="AY53" s="202" t="s">
        <v>123</v>
      </c>
      <c r="AZ53" s="202" t="s">
        <v>123</v>
      </c>
      <c r="BA53" s="202">
        <v>6.4</v>
      </c>
      <c r="BB53" s="202">
        <v>1.6</v>
      </c>
      <c r="BC53" s="202">
        <v>6.7</v>
      </c>
      <c r="BD53" s="202" t="s">
        <v>123</v>
      </c>
      <c r="BE53" s="202">
        <v>3.2</v>
      </c>
      <c r="BF53" s="202" t="s">
        <v>123</v>
      </c>
      <c r="BG53" s="202" t="s">
        <v>123</v>
      </c>
      <c r="BH53" s="202" t="s">
        <v>123</v>
      </c>
      <c r="BI53" s="202" t="s">
        <v>123</v>
      </c>
      <c r="BJ53" s="202" t="s">
        <v>123</v>
      </c>
      <c r="BK53" s="202" t="s">
        <v>123</v>
      </c>
      <c r="BL53" s="202" t="s">
        <v>123</v>
      </c>
      <c r="BM53" s="202" t="s">
        <v>123</v>
      </c>
      <c r="BN53" s="202" t="s">
        <v>123</v>
      </c>
      <c r="BO53" s="202" t="s">
        <v>123</v>
      </c>
      <c r="BP53" s="202" t="s">
        <v>123</v>
      </c>
      <c r="BQ53" s="202" t="s">
        <v>123</v>
      </c>
      <c r="BR53" s="202">
        <v>7</v>
      </c>
      <c r="BS53" s="202">
        <v>1.9</v>
      </c>
      <c r="BT53" s="202">
        <v>8.1</v>
      </c>
      <c r="BU53" s="202" t="s">
        <v>123</v>
      </c>
      <c r="BV53" s="202" t="s">
        <v>123</v>
      </c>
      <c r="BW53" s="202" t="s">
        <v>123</v>
      </c>
      <c r="BX53" s="202" t="s">
        <v>123</v>
      </c>
      <c r="BY53" s="202">
        <v>1.8</v>
      </c>
      <c r="BZ53" s="202" t="s">
        <v>123</v>
      </c>
      <c r="CA53" s="202" t="s">
        <v>123</v>
      </c>
      <c r="CB53" s="202" t="s">
        <v>123</v>
      </c>
      <c r="CC53" s="202" t="s">
        <v>123</v>
      </c>
      <c r="CD53" s="202" t="s">
        <v>123</v>
      </c>
      <c r="CE53" s="207" t="s">
        <v>123</v>
      </c>
      <c r="CF53" s="202"/>
      <c r="CG53" s="202"/>
    </row>
    <row r="54" spans="1:85" x14ac:dyDescent="0.25">
      <c r="A54" s="202"/>
      <c r="B54" s="202"/>
      <c r="C54" s="202"/>
      <c r="D54" s="212">
        <v>44029</v>
      </c>
      <c r="E54" s="202">
        <v>2.8</v>
      </c>
      <c r="F54" s="202" t="s">
        <v>123</v>
      </c>
      <c r="G54" s="202" t="s">
        <v>123</v>
      </c>
      <c r="H54" s="202" t="s">
        <v>123</v>
      </c>
      <c r="I54" s="202">
        <v>22</v>
      </c>
      <c r="J54" s="202" t="s">
        <v>123</v>
      </c>
      <c r="K54" s="202" t="s">
        <v>123</v>
      </c>
      <c r="L54" s="202">
        <v>3</v>
      </c>
      <c r="M54" s="202">
        <v>2.7</v>
      </c>
      <c r="N54" s="202" t="s">
        <v>123</v>
      </c>
      <c r="O54" s="202" t="s">
        <v>123</v>
      </c>
      <c r="P54" s="202">
        <v>2.6</v>
      </c>
      <c r="Q54" s="202" t="s">
        <v>232</v>
      </c>
      <c r="R54" s="202" t="s">
        <v>123</v>
      </c>
      <c r="S54" s="202" t="s">
        <v>123</v>
      </c>
      <c r="T54" s="202">
        <v>1.6</v>
      </c>
      <c r="U54" s="202">
        <v>6.8</v>
      </c>
      <c r="V54" s="202">
        <v>6.6</v>
      </c>
      <c r="W54" s="202">
        <v>1</v>
      </c>
      <c r="X54" s="202" t="s">
        <v>123</v>
      </c>
      <c r="Y54" s="202" t="s">
        <v>123</v>
      </c>
      <c r="Z54" s="202">
        <v>2.7</v>
      </c>
      <c r="AA54" s="202">
        <v>2.5</v>
      </c>
      <c r="AB54" s="202" t="s">
        <v>123</v>
      </c>
      <c r="AC54" s="202" t="s">
        <v>123</v>
      </c>
      <c r="AD54" s="202" t="s">
        <v>123</v>
      </c>
      <c r="AE54" s="202">
        <v>1.3</v>
      </c>
      <c r="AF54" s="202" t="s">
        <v>123</v>
      </c>
      <c r="AG54" s="202" t="s">
        <v>123</v>
      </c>
      <c r="AH54" s="202" t="s">
        <v>123</v>
      </c>
      <c r="AI54" s="202" t="s">
        <v>123</v>
      </c>
      <c r="AJ54" s="202" t="s">
        <v>123</v>
      </c>
      <c r="AK54" s="202">
        <v>2.8</v>
      </c>
      <c r="AL54" s="202" t="s">
        <v>123</v>
      </c>
      <c r="AM54" s="202" t="s">
        <v>123</v>
      </c>
      <c r="AN54" s="202" t="s">
        <v>123</v>
      </c>
      <c r="AO54" s="202" t="s">
        <v>123</v>
      </c>
      <c r="AP54" s="202">
        <v>2.5</v>
      </c>
      <c r="AQ54" s="202">
        <v>1.1000000000000001</v>
      </c>
      <c r="AR54" s="202" t="s">
        <v>123</v>
      </c>
      <c r="AS54" s="202" t="s">
        <v>123</v>
      </c>
      <c r="AT54" s="202" t="s">
        <v>123</v>
      </c>
      <c r="AU54" s="202">
        <v>2.6</v>
      </c>
      <c r="AV54" s="202">
        <v>1.3</v>
      </c>
      <c r="AW54" s="202" t="s">
        <v>123</v>
      </c>
      <c r="AX54" s="202" t="s">
        <v>123</v>
      </c>
      <c r="AY54" s="202">
        <v>1.3</v>
      </c>
      <c r="AZ54" s="202">
        <v>7</v>
      </c>
      <c r="BA54" s="202">
        <v>6.4</v>
      </c>
      <c r="BB54" s="202">
        <v>2.2999999999999998</v>
      </c>
      <c r="BC54" s="202">
        <v>7.9</v>
      </c>
      <c r="BD54" s="202" t="s">
        <v>123</v>
      </c>
      <c r="BE54" s="202" t="s">
        <v>123</v>
      </c>
      <c r="BF54" s="202">
        <v>1.6</v>
      </c>
      <c r="BG54" s="202">
        <v>6.8</v>
      </c>
      <c r="BH54" s="202" t="s">
        <v>123</v>
      </c>
      <c r="BI54" s="202" t="s">
        <v>123</v>
      </c>
      <c r="BJ54" s="202">
        <v>7.9</v>
      </c>
      <c r="BK54" s="202" t="s">
        <v>123</v>
      </c>
      <c r="BL54" s="202" t="s">
        <v>123</v>
      </c>
      <c r="BM54" s="202">
        <v>1.7</v>
      </c>
      <c r="BN54" s="202" t="s">
        <v>123</v>
      </c>
      <c r="BO54" s="202" t="s">
        <v>123</v>
      </c>
      <c r="BP54" s="202">
        <v>1</v>
      </c>
      <c r="BQ54" s="202">
        <v>7.7</v>
      </c>
      <c r="BR54" s="202">
        <v>5.7</v>
      </c>
      <c r="BS54" s="202">
        <v>3.4</v>
      </c>
      <c r="BT54" s="202">
        <v>10.199999999999999</v>
      </c>
      <c r="BU54" s="202" t="s">
        <v>123</v>
      </c>
      <c r="BV54" s="202" t="s">
        <v>123</v>
      </c>
      <c r="BW54" s="202" t="s">
        <v>123</v>
      </c>
      <c r="BX54" s="202" t="s">
        <v>123</v>
      </c>
      <c r="BY54" s="202" t="s">
        <v>123</v>
      </c>
      <c r="BZ54" s="202" t="s">
        <v>123</v>
      </c>
      <c r="CA54" s="202" t="s">
        <v>123</v>
      </c>
      <c r="CB54" s="202" t="s">
        <v>123</v>
      </c>
      <c r="CC54" s="202">
        <v>7.8</v>
      </c>
      <c r="CD54" s="202" t="s">
        <v>123</v>
      </c>
      <c r="CE54" s="207">
        <v>2.2999999999999998</v>
      </c>
      <c r="CF54" s="202"/>
      <c r="CG54" s="202"/>
    </row>
    <row r="55" spans="1:85" x14ac:dyDescent="0.25">
      <c r="A55" s="202"/>
      <c r="B55" s="202"/>
      <c r="C55" s="202"/>
      <c r="D55" s="212">
        <v>44030</v>
      </c>
      <c r="E55" s="202" t="s">
        <v>123</v>
      </c>
      <c r="F55" s="202">
        <v>5.5</v>
      </c>
      <c r="G55" s="202" t="s">
        <v>123</v>
      </c>
      <c r="H55" s="202" t="s">
        <v>123</v>
      </c>
      <c r="I55" s="202">
        <v>73.2</v>
      </c>
      <c r="J55" s="202" t="s">
        <v>123</v>
      </c>
      <c r="K55" s="202" t="s">
        <v>123</v>
      </c>
      <c r="L55" s="202" t="s">
        <v>123</v>
      </c>
      <c r="M55" s="202" t="s">
        <v>123</v>
      </c>
      <c r="N55" s="202">
        <v>10.3</v>
      </c>
      <c r="O55" s="202" t="s">
        <v>123</v>
      </c>
      <c r="P55" s="202" t="s">
        <v>123</v>
      </c>
      <c r="Q55" s="202" t="s">
        <v>123</v>
      </c>
      <c r="R55" s="202">
        <v>5.6</v>
      </c>
      <c r="S55" s="202" t="s">
        <v>123</v>
      </c>
      <c r="T55" s="202" t="s">
        <v>123</v>
      </c>
      <c r="U55" s="202" t="s">
        <v>123</v>
      </c>
      <c r="V55" s="202" t="s">
        <v>123</v>
      </c>
      <c r="W55" s="202">
        <v>3.5</v>
      </c>
      <c r="X55" s="202" t="s">
        <v>123</v>
      </c>
      <c r="Y55" s="202" t="s">
        <v>123</v>
      </c>
      <c r="Z55" s="202" t="s">
        <v>123</v>
      </c>
      <c r="AA55" s="202" t="s">
        <v>123</v>
      </c>
      <c r="AB55" s="202">
        <v>10.1</v>
      </c>
      <c r="AC55" s="202" t="s">
        <v>123</v>
      </c>
      <c r="AD55" s="202" t="s">
        <v>123</v>
      </c>
      <c r="AE55" s="202" t="s">
        <v>123</v>
      </c>
      <c r="AF55" s="202" t="s">
        <v>123</v>
      </c>
      <c r="AG55" s="202">
        <v>5.0999999999999996</v>
      </c>
      <c r="AH55" s="202" t="s">
        <v>123</v>
      </c>
      <c r="AI55" s="202" t="s">
        <v>123</v>
      </c>
      <c r="AJ55" s="202" t="s">
        <v>123</v>
      </c>
      <c r="AK55" s="202" t="s">
        <v>123</v>
      </c>
      <c r="AL55" s="202" t="s">
        <v>123</v>
      </c>
      <c r="AM55" s="202" t="s">
        <v>123</v>
      </c>
      <c r="AN55" s="202">
        <v>8.9</v>
      </c>
      <c r="AO55" s="202" t="s">
        <v>123</v>
      </c>
      <c r="AP55" s="202" t="s">
        <v>123</v>
      </c>
      <c r="AQ55" s="202" t="s">
        <v>123</v>
      </c>
      <c r="AR55" s="202" t="s">
        <v>123</v>
      </c>
      <c r="AS55" s="202" t="s">
        <v>123</v>
      </c>
      <c r="AT55" s="202" t="s">
        <v>123</v>
      </c>
      <c r="AU55" s="202" t="s">
        <v>123</v>
      </c>
      <c r="AV55" s="202" t="s">
        <v>123</v>
      </c>
      <c r="AW55" s="202">
        <v>5.5</v>
      </c>
      <c r="AX55" s="202" t="s">
        <v>123</v>
      </c>
      <c r="AY55" s="202" t="s">
        <v>123</v>
      </c>
      <c r="AZ55" s="202" t="s">
        <v>123</v>
      </c>
      <c r="BA55" s="202" t="s">
        <v>123</v>
      </c>
      <c r="BB55" s="202">
        <v>4.2</v>
      </c>
      <c r="BC55" s="202">
        <v>15.9</v>
      </c>
      <c r="BD55" s="202" t="s">
        <v>123</v>
      </c>
      <c r="BE55" s="202" t="s">
        <v>123</v>
      </c>
      <c r="BF55" s="202" t="s">
        <v>123</v>
      </c>
      <c r="BG55" s="202" t="s">
        <v>123</v>
      </c>
      <c r="BH55" s="202">
        <v>4.5999999999999996</v>
      </c>
      <c r="BI55" s="202" t="s">
        <v>123</v>
      </c>
      <c r="BJ55" s="202" t="s">
        <v>123</v>
      </c>
      <c r="BK55" s="202" t="s">
        <v>123</v>
      </c>
      <c r="BL55" s="202" t="s">
        <v>123</v>
      </c>
      <c r="BM55" s="202" t="s">
        <v>123</v>
      </c>
      <c r="BN55" s="202" t="s">
        <v>123</v>
      </c>
      <c r="BO55" s="202" t="s">
        <v>123</v>
      </c>
      <c r="BP55" s="202" t="s">
        <v>123</v>
      </c>
      <c r="BQ55" s="202" t="s">
        <v>123</v>
      </c>
      <c r="BR55" s="202">
        <v>3.7</v>
      </c>
      <c r="BS55" s="202">
        <v>2.8</v>
      </c>
      <c r="BT55" s="202" t="s">
        <v>207</v>
      </c>
      <c r="BU55" s="202">
        <v>4.3</v>
      </c>
      <c r="BV55" s="202" t="s">
        <v>123</v>
      </c>
      <c r="BW55" s="202" t="s">
        <v>123</v>
      </c>
      <c r="BX55" s="202" t="s">
        <v>123</v>
      </c>
      <c r="BY55" s="202" t="s">
        <v>123</v>
      </c>
      <c r="BZ55" s="202" t="s">
        <v>123</v>
      </c>
      <c r="CA55" s="202" t="s">
        <v>123</v>
      </c>
      <c r="CB55" s="202" t="s">
        <v>123</v>
      </c>
      <c r="CC55" s="202">
        <v>15.4</v>
      </c>
      <c r="CD55" s="202" t="s">
        <v>123</v>
      </c>
      <c r="CE55" s="207" t="s">
        <v>123</v>
      </c>
      <c r="CF55" s="202"/>
      <c r="CG55" s="202"/>
    </row>
    <row r="56" spans="1:85" x14ac:dyDescent="0.25">
      <c r="A56" s="202"/>
      <c r="B56" s="202"/>
      <c r="C56" s="202"/>
      <c r="D56" s="212">
        <v>44031</v>
      </c>
      <c r="E56" s="202" t="s">
        <v>123</v>
      </c>
      <c r="F56" s="202" t="s">
        <v>123</v>
      </c>
      <c r="G56" s="202">
        <v>5.2</v>
      </c>
      <c r="H56" s="202" t="s">
        <v>123</v>
      </c>
      <c r="I56" s="202">
        <v>73.2</v>
      </c>
      <c r="J56" s="202" t="s">
        <v>123</v>
      </c>
      <c r="K56" s="202" t="s">
        <v>123</v>
      </c>
      <c r="L56" s="202" t="s">
        <v>123</v>
      </c>
      <c r="M56" s="202" t="s">
        <v>123</v>
      </c>
      <c r="N56" s="202" t="s">
        <v>123</v>
      </c>
      <c r="O56" s="202">
        <v>4.8</v>
      </c>
      <c r="P56" s="202" t="s">
        <v>123</v>
      </c>
      <c r="Q56" s="202" t="s">
        <v>123</v>
      </c>
      <c r="R56" s="202" t="s">
        <v>123</v>
      </c>
      <c r="S56" s="202" t="s">
        <v>123</v>
      </c>
      <c r="T56" s="202" t="s">
        <v>123</v>
      </c>
      <c r="U56" s="202" t="s">
        <v>123</v>
      </c>
      <c r="V56" s="202">
        <v>3.6</v>
      </c>
      <c r="W56" s="202">
        <v>4.3</v>
      </c>
      <c r="X56" s="202" t="s">
        <v>123</v>
      </c>
      <c r="Y56" s="202" t="s">
        <v>123</v>
      </c>
      <c r="Z56" s="202" t="s">
        <v>123</v>
      </c>
      <c r="AA56" s="202" t="s">
        <v>123</v>
      </c>
      <c r="AB56" s="202" t="s">
        <v>123</v>
      </c>
      <c r="AC56" s="202">
        <v>4.5</v>
      </c>
      <c r="AD56" s="202" t="s">
        <v>123</v>
      </c>
      <c r="AE56" s="202" t="s">
        <v>123</v>
      </c>
      <c r="AF56" s="202" t="s">
        <v>123</v>
      </c>
      <c r="AG56" s="202" t="s">
        <v>123</v>
      </c>
      <c r="AH56" s="202">
        <v>4.2</v>
      </c>
      <c r="AI56" s="202" t="s">
        <v>123</v>
      </c>
      <c r="AJ56" s="202" t="s">
        <v>123</v>
      </c>
      <c r="AK56" s="202" t="s">
        <v>123</v>
      </c>
      <c r="AL56" s="202" t="s">
        <v>123</v>
      </c>
      <c r="AM56" s="202" t="s">
        <v>123</v>
      </c>
      <c r="AN56" s="202" t="s">
        <v>123</v>
      </c>
      <c r="AO56" s="202">
        <v>2.2999999999999998</v>
      </c>
      <c r="AP56" s="202" t="s">
        <v>123</v>
      </c>
      <c r="AQ56" s="202" t="s">
        <v>123</v>
      </c>
      <c r="AR56" s="202" t="s">
        <v>123</v>
      </c>
      <c r="AS56" s="202" t="s">
        <v>123</v>
      </c>
      <c r="AT56" s="202">
        <v>4.2</v>
      </c>
      <c r="AU56" s="202" t="s">
        <v>123</v>
      </c>
      <c r="AV56" s="202" t="s">
        <v>123</v>
      </c>
      <c r="AW56" s="202" t="s">
        <v>123</v>
      </c>
      <c r="AX56" s="202">
        <v>0.7</v>
      </c>
      <c r="AY56" s="202" t="s">
        <v>123</v>
      </c>
      <c r="AZ56" s="202" t="s">
        <v>123</v>
      </c>
      <c r="BA56" s="202">
        <v>3.5</v>
      </c>
      <c r="BB56" s="202">
        <v>4.0999999999999996</v>
      </c>
      <c r="BC56" s="202">
        <v>6.4</v>
      </c>
      <c r="BD56" s="202" t="s">
        <v>123</v>
      </c>
      <c r="BE56" s="202" t="s">
        <v>123</v>
      </c>
      <c r="BF56" s="202" t="s">
        <v>123</v>
      </c>
      <c r="BG56" s="202" t="s">
        <v>123</v>
      </c>
      <c r="BH56" s="202" t="s">
        <v>123</v>
      </c>
      <c r="BI56" s="202">
        <v>5.8</v>
      </c>
      <c r="BJ56" s="202" t="s">
        <v>123</v>
      </c>
      <c r="BK56" s="202" t="s">
        <v>123</v>
      </c>
      <c r="BL56" s="202" t="s">
        <v>123</v>
      </c>
      <c r="BM56" s="202" t="s">
        <v>123</v>
      </c>
      <c r="BN56" s="202" t="s">
        <v>123</v>
      </c>
      <c r="BO56" s="202" t="s">
        <v>123</v>
      </c>
      <c r="BP56" s="202" t="s">
        <v>123</v>
      </c>
      <c r="BQ56" s="202" t="s">
        <v>123</v>
      </c>
      <c r="BR56" s="202" t="s">
        <v>123</v>
      </c>
      <c r="BS56" s="202">
        <v>4.4000000000000004</v>
      </c>
      <c r="BT56" s="202">
        <v>6.8</v>
      </c>
      <c r="BU56" s="202" t="s">
        <v>123</v>
      </c>
      <c r="BV56" s="202">
        <v>4.5</v>
      </c>
      <c r="BW56" s="202">
        <v>7</v>
      </c>
      <c r="BX56" s="202">
        <v>5.0999999999999996</v>
      </c>
      <c r="BY56" s="202" t="s">
        <v>123</v>
      </c>
      <c r="BZ56" s="202" t="s">
        <v>123</v>
      </c>
      <c r="CA56" s="202" t="s">
        <v>123</v>
      </c>
      <c r="CB56" s="202" t="s">
        <v>123</v>
      </c>
      <c r="CC56" s="202">
        <v>6.8</v>
      </c>
      <c r="CD56" s="202" t="s">
        <v>123</v>
      </c>
      <c r="CE56" s="207" t="s">
        <v>123</v>
      </c>
      <c r="CF56" s="202"/>
      <c r="CG56" s="202"/>
    </row>
    <row r="57" spans="1:85" x14ac:dyDescent="0.25">
      <c r="A57" s="202"/>
      <c r="B57" s="202"/>
      <c r="C57" s="202"/>
      <c r="D57" s="212">
        <v>44032</v>
      </c>
      <c r="E57" s="202">
        <v>4.7</v>
      </c>
      <c r="F57" s="202" t="s">
        <v>123</v>
      </c>
      <c r="G57" s="202" t="s">
        <v>123</v>
      </c>
      <c r="H57" s="202">
        <v>7</v>
      </c>
      <c r="I57" s="202">
        <v>155.1</v>
      </c>
      <c r="J57" s="202" t="s">
        <v>123</v>
      </c>
      <c r="K57" s="202" t="s">
        <v>123</v>
      </c>
      <c r="L57" s="202">
        <v>4.5</v>
      </c>
      <c r="M57" s="202">
        <v>1</v>
      </c>
      <c r="N57" s="202" t="s">
        <v>123</v>
      </c>
      <c r="O57" s="202" t="s">
        <v>123</v>
      </c>
      <c r="P57" s="202">
        <v>2.6</v>
      </c>
      <c r="Q57" s="202">
        <v>0</v>
      </c>
      <c r="R57" s="202" t="s">
        <v>123</v>
      </c>
      <c r="S57" s="202" t="s">
        <v>123</v>
      </c>
      <c r="T57" s="202">
        <v>4.5999999999999996</v>
      </c>
      <c r="U57" s="202">
        <v>1.1000000000000001</v>
      </c>
      <c r="V57" s="202">
        <v>1.8</v>
      </c>
      <c r="W57" s="202">
        <v>4</v>
      </c>
      <c r="X57" s="202" t="s">
        <v>123</v>
      </c>
      <c r="Y57" s="202" t="s">
        <v>123</v>
      </c>
      <c r="Z57" s="202" t="s">
        <v>123</v>
      </c>
      <c r="AA57" s="202" t="s">
        <v>123</v>
      </c>
      <c r="AB57" s="202" t="s">
        <v>123</v>
      </c>
      <c r="AC57" s="202" t="s">
        <v>123</v>
      </c>
      <c r="AD57" s="202">
        <v>2.2999999999999998</v>
      </c>
      <c r="AE57" s="202" t="s">
        <v>123</v>
      </c>
      <c r="AF57" s="202" t="s">
        <v>123</v>
      </c>
      <c r="AG57" s="202" t="s">
        <v>123</v>
      </c>
      <c r="AH57" s="202" t="s">
        <v>123</v>
      </c>
      <c r="AI57" s="202" t="s">
        <v>123</v>
      </c>
      <c r="AJ57" s="202" t="s">
        <v>123</v>
      </c>
      <c r="AK57" s="202">
        <v>1.2</v>
      </c>
      <c r="AL57" s="202" t="s">
        <v>123</v>
      </c>
      <c r="AM57" s="202" t="s">
        <v>123</v>
      </c>
      <c r="AN57" s="202" t="s">
        <v>123</v>
      </c>
      <c r="AO57" s="202" t="s">
        <v>123</v>
      </c>
      <c r="AP57" s="202">
        <v>1.8</v>
      </c>
      <c r="AQ57" s="202">
        <v>2.2999999999999998</v>
      </c>
      <c r="AR57" s="202" t="s">
        <v>123</v>
      </c>
      <c r="AS57" s="202" t="s">
        <v>123</v>
      </c>
      <c r="AT57" s="202" t="s">
        <v>123</v>
      </c>
      <c r="AU57" s="202">
        <v>2</v>
      </c>
      <c r="AV57" s="202">
        <v>3.4</v>
      </c>
      <c r="AW57" s="202" t="s">
        <v>123</v>
      </c>
      <c r="AX57" s="202" t="s">
        <v>123</v>
      </c>
      <c r="AY57" s="202">
        <v>4.2</v>
      </c>
      <c r="AZ57" s="202">
        <v>1.1000000000000001</v>
      </c>
      <c r="BA57" s="202">
        <v>2.7</v>
      </c>
      <c r="BB57" s="202">
        <v>4.8</v>
      </c>
      <c r="BC57" s="202">
        <v>13.1</v>
      </c>
      <c r="BD57" s="202" t="s">
        <v>123</v>
      </c>
      <c r="BE57" s="202" t="s">
        <v>123</v>
      </c>
      <c r="BF57" s="202" t="s">
        <v>123</v>
      </c>
      <c r="BG57" s="202" t="s">
        <v>123</v>
      </c>
      <c r="BH57" s="202" t="s">
        <v>123</v>
      </c>
      <c r="BI57" s="202" t="s">
        <v>123</v>
      </c>
      <c r="BJ57" s="202">
        <v>13.2</v>
      </c>
      <c r="BK57" s="202" t="s">
        <v>123</v>
      </c>
      <c r="BL57" s="202" t="s">
        <v>123</v>
      </c>
      <c r="BM57" s="202">
        <v>2.5</v>
      </c>
      <c r="BN57" s="202" t="s">
        <v>123</v>
      </c>
      <c r="BO57" s="202" t="s">
        <v>123</v>
      </c>
      <c r="BP57" s="202">
        <v>22.1</v>
      </c>
      <c r="BQ57" s="202">
        <v>0.9</v>
      </c>
      <c r="BR57" s="202">
        <v>2.2000000000000002</v>
      </c>
      <c r="BS57" s="202">
        <v>6.4</v>
      </c>
      <c r="BT57" s="202">
        <v>12.6</v>
      </c>
      <c r="BU57" s="202" t="s">
        <v>123</v>
      </c>
      <c r="BV57" s="202" t="s">
        <v>123</v>
      </c>
      <c r="BW57" s="202">
        <v>12.6</v>
      </c>
      <c r="BX57" s="202" t="s">
        <v>123</v>
      </c>
      <c r="BY57" s="202" t="s">
        <v>123</v>
      </c>
      <c r="BZ57" s="202" t="s">
        <v>123</v>
      </c>
      <c r="CA57" s="202" t="s">
        <v>123</v>
      </c>
      <c r="CB57" s="202" t="s">
        <v>123</v>
      </c>
      <c r="CC57" s="202">
        <v>12.4</v>
      </c>
      <c r="CD57" s="202" t="s">
        <v>123</v>
      </c>
      <c r="CE57" s="207">
        <v>2.1</v>
      </c>
      <c r="CF57" s="202"/>
      <c r="CG57" s="202"/>
    </row>
    <row r="58" spans="1:85" x14ac:dyDescent="0.25">
      <c r="A58" s="202"/>
      <c r="B58" s="202"/>
      <c r="C58" s="202"/>
      <c r="D58" s="212">
        <v>44033</v>
      </c>
      <c r="E58" s="202" t="s">
        <v>123</v>
      </c>
      <c r="F58" s="202">
        <v>3.8</v>
      </c>
      <c r="G58" s="202" t="s">
        <v>123</v>
      </c>
      <c r="H58" s="202" t="s">
        <v>123</v>
      </c>
      <c r="I58" s="202" t="s">
        <v>123</v>
      </c>
      <c r="J58" s="202">
        <v>2.4</v>
      </c>
      <c r="K58" s="202" t="s">
        <v>123</v>
      </c>
      <c r="L58" s="202" t="s">
        <v>123</v>
      </c>
      <c r="M58" s="202" t="s">
        <v>123</v>
      </c>
      <c r="N58" s="202">
        <v>7.7</v>
      </c>
      <c r="O58" s="202" t="s">
        <v>123</v>
      </c>
      <c r="P58" s="202" t="s">
        <v>123</v>
      </c>
      <c r="Q58" s="202" t="s">
        <v>123</v>
      </c>
      <c r="R58" s="202">
        <v>1.5</v>
      </c>
      <c r="S58" s="202" t="s">
        <v>123</v>
      </c>
      <c r="T58" s="202" t="s">
        <v>123</v>
      </c>
      <c r="U58" s="202" t="s">
        <v>123</v>
      </c>
      <c r="V58" s="202">
        <v>2.2999999999999998</v>
      </c>
      <c r="W58" s="202">
        <v>6.8</v>
      </c>
      <c r="X58" s="202" t="s">
        <v>123</v>
      </c>
      <c r="Y58" s="202" t="s">
        <v>123</v>
      </c>
      <c r="Z58" s="202" t="s">
        <v>123</v>
      </c>
      <c r="AA58" s="202" t="s">
        <v>123</v>
      </c>
      <c r="AB58" s="202" t="s">
        <v>123</v>
      </c>
      <c r="AC58" s="202" t="s">
        <v>123</v>
      </c>
      <c r="AD58" s="202" t="s">
        <v>123</v>
      </c>
      <c r="AE58" s="202" t="s">
        <v>123</v>
      </c>
      <c r="AF58" s="202" t="s">
        <v>123</v>
      </c>
      <c r="AG58" s="202" t="s">
        <v>123</v>
      </c>
      <c r="AH58" s="202" t="s">
        <v>123</v>
      </c>
      <c r="AI58" s="202" t="s">
        <v>123</v>
      </c>
      <c r="AJ58" s="202" t="s">
        <v>123</v>
      </c>
      <c r="AK58" s="202" t="s">
        <v>123</v>
      </c>
      <c r="AL58" s="202" t="s">
        <v>123</v>
      </c>
      <c r="AM58" s="202" t="s">
        <v>123</v>
      </c>
      <c r="AN58" s="202">
        <v>6.5</v>
      </c>
      <c r="AO58" s="202" t="s">
        <v>123</v>
      </c>
      <c r="AP58" s="202" t="s">
        <v>123</v>
      </c>
      <c r="AQ58" s="202" t="s">
        <v>123</v>
      </c>
      <c r="AR58" s="202" t="s">
        <v>123</v>
      </c>
      <c r="AS58" s="202" t="s">
        <v>123</v>
      </c>
      <c r="AT58" s="202" t="s">
        <v>123</v>
      </c>
      <c r="AU58" s="202" t="s">
        <v>123</v>
      </c>
      <c r="AV58" s="202" t="s">
        <v>123</v>
      </c>
      <c r="AW58" s="202">
        <v>1.6</v>
      </c>
      <c r="AX58" s="202" t="s">
        <v>123</v>
      </c>
      <c r="AY58" s="202" t="s">
        <v>123</v>
      </c>
      <c r="AZ58" s="202" t="s">
        <v>123</v>
      </c>
      <c r="BA58" s="202">
        <v>2.6</v>
      </c>
      <c r="BB58" s="202">
        <v>8</v>
      </c>
      <c r="BC58" s="202">
        <v>7.6</v>
      </c>
      <c r="BD58" s="202">
        <v>1.5</v>
      </c>
      <c r="BE58" s="202" t="s">
        <v>123</v>
      </c>
      <c r="BF58" s="202" t="s">
        <v>123</v>
      </c>
      <c r="BG58" s="202" t="s">
        <v>123</v>
      </c>
      <c r="BH58" s="202" t="s">
        <v>123</v>
      </c>
      <c r="BI58" s="202" t="s">
        <v>123</v>
      </c>
      <c r="BJ58" s="202" t="s">
        <v>123</v>
      </c>
      <c r="BK58" s="202" t="s">
        <v>123</v>
      </c>
      <c r="BL58" s="202" t="s">
        <v>123</v>
      </c>
      <c r="BM58" s="202" t="s">
        <v>123</v>
      </c>
      <c r="BN58" s="202" t="s">
        <v>123</v>
      </c>
      <c r="BO58" s="202" t="s">
        <v>123</v>
      </c>
      <c r="BP58" s="202" t="s">
        <v>123</v>
      </c>
      <c r="BQ58" s="202" t="s">
        <v>123</v>
      </c>
      <c r="BR58" s="202">
        <v>4</v>
      </c>
      <c r="BS58" s="202">
        <v>10</v>
      </c>
      <c r="BT58" s="202">
        <v>8.8000000000000007</v>
      </c>
      <c r="BU58" s="202" t="s">
        <v>123</v>
      </c>
      <c r="BV58" s="202" t="s">
        <v>123</v>
      </c>
      <c r="BW58" s="202" t="s">
        <v>123</v>
      </c>
      <c r="BX58" s="202" t="s">
        <v>123</v>
      </c>
      <c r="BY58" s="202" t="s">
        <v>123</v>
      </c>
      <c r="BZ58" s="202" t="s">
        <v>123</v>
      </c>
      <c r="CA58" s="202" t="s">
        <v>123</v>
      </c>
      <c r="CB58" s="202" t="s">
        <v>123</v>
      </c>
      <c r="CC58" s="202">
        <v>6.9</v>
      </c>
      <c r="CD58" s="202" t="s">
        <v>123</v>
      </c>
      <c r="CE58" s="207" t="s">
        <v>123</v>
      </c>
      <c r="CF58" s="202"/>
      <c r="CG58" s="202"/>
    </row>
    <row r="59" spans="1:85" x14ac:dyDescent="0.25">
      <c r="A59" s="202"/>
      <c r="B59" s="202"/>
      <c r="C59" s="202"/>
      <c r="D59" s="212">
        <v>44034</v>
      </c>
      <c r="E59" s="202" t="s">
        <v>123</v>
      </c>
      <c r="F59" s="202" t="s">
        <v>123</v>
      </c>
      <c r="G59" s="202">
        <v>7.3</v>
      </c>
      <c r="H59" s="202" t="s">
        <v>123</v>
      </c>
      <c r="I59" s="202" t="s">
        <v>123</v>
      </c>
      <c r="J59" s="202" t="s">
        <v>123</v>
      </c>
      <c r="K59" s="202">
        <v>4.5999999999999996</v>
      </c>
      <c r="L59" s="202" t="s">
        <v>123</v>
      </c>
      <c r="M59" s="202" t="s">
        <v>123</v>
      </c>
      <c r="N59" s="202" t="s">
        <v>123</v>
      </c>
      <c r="O59" s="202">
        <v>2</v>
      </c>
      <c r="P59" s="202" t="s">
        <v>123</v>
      </c>
      <c r="Q59" s="202" t="s">
        <v>123</v>
      </c>
      <c r="R59" s="202" t="s">
        <v>123</v>
      </c>
      <c r="S59" s="202">
        <v>3.2</v>
      </c>
      <c r="T59" s="202" t="s">
        <v>123</v>
      </c>
      <c r="U59" s="202" t="s">
        <v>123</v>
      </c>
      <c r="V59" s="202">
        <v>5.7</v>
      </c>
      <c r="W59" s="202" t="s">
        <v>233</v>
      </c>
      <c r="X59" s="202" t="s">
        <v>123</v>
      </c>
      <c r="Y59" s="202" t="s">
        <v>123</v>
      </c>
      <c r="Z59" s="202" t="s">
        <v>123</v>
      </c>
      <c r="AA59" s="202" t="s">
        <v>123</v>
      </c>
      <c r="AB59" s="202" t="s">
        <v>123</v>
      </c>
      <c r="AC59" s="202" t="s">
        <v>123</v>
      </c>
      <c r="AD59" s="202" t="s">
        <v>123</v>
      </c>
      <c r="AE59" s="202" t="s">
        <v>123</v>
      </c>
      <c r="AF59" s="202" t="s">
        <v>123</v>
      </c>
      <c r="AG59" s="202" t="s">
        <v>123</v>
      </c>
      <c r="AH59" s="202">
        <v>7.6</v>
      </c>
      <c r="AI59" s="202" t="s">
        <v>123</v>
      </c>
      <c r="AJ59" s="202" t="s">
        <v>123</v>
      </c>
      <c r="AK59" s="202" t="s">
        <v>123</v>
      </c>
      <c r="AL59" s="202" t="s">
        <v>123</v>
      </c>
      <c r="AM59" s="202" t="s">
        <v>123</v>
      </c>
      <c r="AN59" s="202" t="s">
        <v>123</v>
      </c>
      <c r="AO59" s="202">
        <v>1.4</v>
      </c>
      <c r="AP59" s="202" t="s">
        <v>123</v>
      </c>
      <c r="AQ59" s="202" t="s">
        <v>123</v>
      </c>
      <c r="AR59" s="202" t="s">
        <v>123</v>
      </c>
      <c r="AS59" s="202" t="s">
        <v>123</v>
      </c>
      <c r="AT59" s="202">
        <v>1.6</v>
      </c>
      <c r="AU59" s="202" t="s">
        <v>123</v>
      </c>
      <c r="AV59" s="202" t="s">
        <v>123</v>
      </c>
      <c r="AW59" s="202" t="s">
        <v>123</v>
      </c>
      <c r="AX59" s="202">
        <v>2.7</v>
      </c>
      <c r="AY59" s="202" t="s">
        <v>123</v>
      </c>
      <c r="AZ59" s="202" t="s">
        <v>123</v>
      </c>
      <c r="BA59" s="202">
        <v>4.5999999999999996</v>
      </c>
      <c r="BB59" s="202">
        <v>9.5</v>
      </c>
      <c r="BC59" s="202">
        <v>10</v>
      </c>
      <c r="BD59" s="202" t="s">
        <v>123</v>
      </c>
      <c r="BE59" s="202">
        <v>3.4</v>
      </c>
      <c r="BF59" s="202" t="s">
        <v>123</v>
      </c>
      <c r="BG59" s="202" t="s">
        <v>123</v>
      </c>
      <c r="BH59" s="202" t="s">
        <v>123</v>
      </c>
      <c r="BI59" s="202" t="s">
        <v>123</v>
      </c>
      <c r="BJ59" s="202" t="s">
        <v>123</v>
      </c>
      <c r="BK59" s="202" t="s">
        <v>123</v>
      </c>
      <c r="BL59" s="202" t="s">
        <v>123</v>
      </c>
      <c r="BM59" s="202" t="s">
        <v>123</v>
      </c>
      <c r="BN59" s="202" t="s">
        <v>123</v>
      </c>
      <c r="BO59" s="202" t="s">
        <v>123</v>
      </c>
      <c r="BP59" s="202" t="s">
        <v>123</v>
      </c>
      <c r="BQ59" s="202" t="s">
        <v>123</v>
      </c>
      <c r="BR59" s="202">
        <v>5.2</v>
      </c>
      <c r="BS59" s="202">
        <v>12.3</v>
      </c>
      <c r="BT59" s="202">
        <v>14.8</v>
      </c>
      <c r="BU59" s="202" t="s">
        <v>123</v>
      </c>
      <c r="BV59" s="202" t="s">
        <v>123</v>
      </c>
      <c r="BW59" s="202" t="s">
        <v>123</v>
      </c>
      <c r="BX59" s="202" t="s">
        <v>123</v>
      </c>
      <c r="BY59" s="202">
        <v>12.4</v>
      </c>
      <c r="BZ59" s="202" t="s">
        <v>123</v>
      </c>
      <c r="CA59" s="202" t="s">
        <v>123</v>
      </c>
      <c r="CB59" s="202" t="s">
        <v>123</v>
      </c>
      <c r="CC59" s="202">
        <v>9.6999999999999993</v>
      </c>
      <c r="CD59" s="202" t="s">
        <v>123</v>
      </c>
      <c r="CE59" s="207" t="s">
        <v>123</v>
      </c>
      <c r="CF59" s="202"/>
      <c r="CG59" s="202"/>
    </row>
    <row r="60" spans="1:85" x14ac:dyDescent="0.25">
      <c r="A60" s="202"/>
      <c r="B60" s="202"/>
      <c r="C60" s="202"/>
      <c r="D60" s="212">
        <v>44035</v>
      </c>
      <c r="E60" s="202">
        <v>2.6</v>
      </c>
      <c r="F60" s="202" t="s">
        <v>123</v>
      </c>
      <c r="G60" s="202" t="s">
        <v>123</v>
      </c>
      <c r="H60" s="202" t="s">
        <v>123</v>
      </c>
      <c r="I60" s="202" t="s">
        <v>123</v>
      </c>
      <c r="J60" s="202" t="s">
        <v>123</v>
      </c>
      <c r="K60" s="202" t="s">
        <v>123</v>
      </c>
      <c r="L60" s="202">
        <v>3.2</v>
      </c>
      <c r="M60" s="202">
        <v>2.1</v>
      </c>
      <c r="N60" s="202" t="s">
        <v>123</v>
      </c>
      <c r="O60" s="202" t="s">
        <v>123</v>
      </c>
      <c r="P60" s="202">
        <v>4.3</v>
      </c>
      <c r="Q60" s="202" t="s">
        <v>232</v>
      </c>
      <c r="R60" s="202" t="s">
        <v>123</v>
      </c>
      <c r="S60" s="202" t="s">
        <v>123</v>
      </c>
      <c r="T60" s="202">
        <v>3.5</v>
      </c>
      <c r="U60" s="202">
        <v>2.2000000000000002</v>
      </c>
      <c r="V60" s="202">
        <v>8.6999999999999993</v>
      </c>
      <c r="W60" s="202" t="s">
        <v>233</v>
      </c>
      <c r="X60" s="202" t="s">
        <v>123</v>
      </c>
      <c r="Y60" s="202" t="s">
        <v>123</v>
      </c>
      <c r="Z60" s="202">
        <v>3.1</v>
      </c>
      <c r="AA60" s="202">
        <v>1.9</v>
      </c>
      <c r="AB60" s="202" t="s">
        <v>123</v>
      </c>
      <c r="AC60" s="202" t="s">
        <v>123</v>
      </c>
      <c r="AD60" s="202" t="s">
        <v>123</v>
      </c>
      <c r="AE60" s="202">
        <v>1</v>
      </c>
      <c r="AF60" s="202" t="s">
        <v>123</v>
      </c>
      <c r="AG60" s="202" t="s">
        <v>123</v>
      </c>
      <c r="AH60" s="202" t="s">
        <v>123</v>
      </c>
      <c r="AI60" s="202" t="s">
        <v>123</v>
      </c>
      <c r="AJ60" s="202" t="s">
        <v>123</v>
      </c>
      <c r="AK60" s="202">
        <v>2.6</v>
      </c>
      <c r="AL60" s="202" t="s">
        <v>123</v>
      </c>
      <c r="AM60" s="202" t="s">
        <v>123</v>
      </c>
      <c r="AN60" s="202" t="s">
        <v>123</v>
      </c>
      <c r="AO60" s="202" t="s">
        <v>123</v>
      </c>
      <c r="AP60" s="202">
        <v>7.4</v>
      </c>
      <c r="AQ60" s="202">
        <v>0.8</v>
      </c>
      <c r="AR60" s="202" t="s">
        <v>123</v>
      </c>
      <c r="AS60" s="202" t="s">
        <v>123</v>
      </c>
      <c r="AT60" s="202" t="s">
        <v>123</v>
      </c>
      <c r="AU60" s="202">
        <v>4</v>
      </c>
      <c r="AV60" s="202">
        <v>0.7</v>
      </c>
      <c r="AW60" s="202" t="s">
        <v>123</v>
      </c>
      <c r="AX60" s="202" t="s">
        <v>123</v>
      </c>
      <c r="AY60" s="202">
        <v>3.7</v>
      </c>
      <c r="AZ60" s="202">
        <v>1.7</v>
      </c>
      <c r="BA60" s="202">
        <v>8.6</v>
      </c>
      <c r="BB60" s="202">
        <v>6.9</v>
      </c>
      <c r="BC60" s="202">
        <v>32.799999999999997</v>
      </c>
      <c r="BD60" s="202" t="s">
        <v>123</v>
      </c>
      <c r="BE60" s="202" t="s">
        <v>123</v>
      </c>
      <c r="BF60" s="202">
        <v>3.4</v>
      </c>
      <c r="BG60" s="202">
        <v>2.7</v>
      </c>
      <c r="BH60" s="202" t="s">
        <v>123</v>
      </c>
      <c r="BI60" s="202" t="s">
        <v>123</v>
      </c>
      <c r="BJ60" s="202">
        <v>32.9</v>
      </c>
      <c r="BK60" s="202" t="s">
        <v>123</v>
      </c>
      <c r="BL60" s="202" t="s">
        <v>123</v>
      </c>
      <c r="BM60" s="202">
        <v>1.1000000000000001</v>
      </c>
      <c r="BN60" s="202" t="s">
        <v>123</v>
      </c>
      <c r="BO60" s="202" t="s">
        <v>123</v>
      </c>
      <c r="BP60" s="202" t="s">
        <v>238</v>
      </c>
      <c r="BQ60" s="202">
        <v>2.5</v>
      </c>
      <c r="BR60" s="202">
        <v>7.9</v>
      </c>
      <c r="BS60" s="202">
        <v>11.2</v>
      </c>
      <c r="BT60" s="202">
        <v>30.6</v>
      </c>
      <c r="BU60" s="202" t="s">
        <v>123</v>
      </c>
      <c r="BV60" s="202" t="s">
        <v>123</v>
      </c>
      <c r="BW60" s="202">
        <v>30.8</v>
      </c>
      <c r="BX60" s="202" t="s">
        <v>123</v>
      </c>
      <c r="BY60" s="202" t="s">
        <v>123</v>
      </c>
      <c r="BZ60" s="202" t="s">
        <v>123</v>
      </c>
      <c r="CA60" s="202" t="s">
        <v>123</v>
      </c>
      <c r="CB60" s="202" t="s">
        <v>123</v>
      </c>
      <c r="CC60" s="202">
        <v>31.7</v>
      </c>
      <c r="CD60" s="202" t="s">
        <v>123</v>
      </c>
      <c r="CE60" s="207" t="s">
        <v>123</v>
      </c>
      <c r="CF60" s="202"/>
      <c r="CG60" s="202"/>
    </row>
    <row r="61" spans="1:85" x14ac:dyDescent="0.25">
      <c r="A61" s="202"/>
      <c r="B61" s="202"/>
      <c r="C61" s="202"/>
      <c r="D61" s="212">
        <v>44036</v>
      </c>
      <c r="E61" s="202" t="s">
        <v>123</v>
      </c>
      <c r="F61" s="202">
        <v>5.4</v>
      </c>
      <c r="G61" s="202" t="s">
        <v>123</v>
      </c>
      <c r="H61" s="202" t="s">
        <v>123</v>
      </c>
      <c r="I61" s="202" t="s">
        <v>123</v>
      </c>
      <c r="J61" s="202" t="s">
        <v>123</v>
      </c>
      <c r="K61" s="202" t="s">
        <v>123</v>
      </c>
      <c r="L61" s="202" t="s">
        <v>123</v>
      </c>
      <c r="M61" s="202" t="s">
        <v>123</v>
      </c>
      <c r="N61" s="202">
        <v>17.7</v>
      </c>
      <c r="O61" s="202" t="s">
        <v>123</v>
      </c>
      <c r="P61" s="202" t="s">
        <v>123</v>
      </c>
      <c r="Q61" s="202" t="s">
        <v>123</v>
      </c>
      <c r="R61" s="202">
        <v>4.2</v>
      </c>
      <c r="S61" s="202" t="s">
        <v>123</v>
      </c>
      <c r="T61" s="202" t="s">
        <v>123</v>
      </c>
      <c r="U61" s="202" t="s">
        <v>123</v>
      </c>
      <c r="V61" s="202" t="s">
        <v>123</v>
      </c>
      <c r="W61" s="202">
        <v>7.8</v>
      </c>
      <c r="X61" s="202" t="s">
        <v>123</v>
      </c>
      <c r="Y61" s="202" t="s">
        <v>123</v>
      </c>
      <c r="Z61" s="202" t="s">
        <v>123</v>
      </c>
      <c r="AA61" s="202" t="s">
        <v>123</v>
      </c>
      <c r="AB61" s="202">
        <v>17.7</v>
      </c>
      <c r="AC61" s="202" t="s">
        <v>123</v>
      </c>
      <c r="AD61" s="202" t="s">
        <v>123</v>
      </c>
      <c r="AE61" s="202" t="s">
        <v>123</v>
      </c>
      <c r="AF61" s="202" t="s">
        <v>123</v>
      </c>
      <c r="AG61" s="202">
        <v>27.1</v>
      </c>
      <c r="AH61" s="202" t="s">
        <v>123</v>
      </c>
      <c r="AI61" s="202" t="s">
        <v>123</v>
      </c>
      <c r="AJ61" s="202" t="s">
        <v>123</v>
      </c>
      <c r="AK61" s="202" t="s">
        <v>123</v>
      </c>
      <c r="AL61" s="202" t="s">
        <v>123</v>
      </c>
      <c r="AM61" s="202" t="s">
        <v>123</v>
      </c>
      <c r="AN61" s="202">
        <v>41.5</v>
      </c>
      <c r="AO61" s="202" t="s">
        <v>123</v>
      </c>
      <c r="AP61" s="202" t="s">
        <v>123</v>
      </c>
      <c r="AQ61" s="202" t="s">
        <v>123</v>
      </c>
      <c r="AR61" s="202" t="s">
        <v>123</v>
      </c>
      <c r="AS61" s="202" t="s">
        <v>123</v>
      </c>
      <c r="AT61" s="202" t="s">
        <v>123</v>
      </c>
      <c r="AU61" s="202" t="s">
        <v>123</v>
      </c>
      <c r="AV61" s="202" t="s">
        <v>123</v>
      </c>
      <c r="AW61" s="202">
        <v>4.2</v>
      </c>
      <c r="AX61" s="202" t="s">
        <v>123</v>
      </c>
      <c r="AY61" s="202" t="s">
        <v>123</v>
      </c>
      <c r="AZ61" s="202" t="s">
        <v>123</v>
      </c>
      <c r="BA61" s="202" t="s">
        <v>123</v>
      </c>
      <c r="BB61" s="202">
        <v>10.6</v>
      </c>
      <c r="BC61" s="202">
        <v>18.7</v>
      </c>
      <c r="BD61" s="202" t="s">
        <v>123</v>
      </c>
      <c r="BE61" s="202" t="s">
        <v>123</v>
      </c>
      <c r="BF61" s="202" t="s">
        <v>123</v>
      </c>
      <c r="BG61" s="202" t="s">
        <v>123</v>
      </c>
      <c r="BH61" s="202">
        <v>27.5</v>
      </c>
      <c r="BI61" s="202" t="s">
        <v>123</v>
      </c>
      <c r="BJ61" s="202" t="s">
        <v>123</v>
      </c>
      <c r="BK61" s="202" t="s">
        <v>123</v>
      </c>
      <c r="BL61" s="202" t="s">
        <v>123</v>
      </c>
      <c r="BM61" s="202" t="s">
        <v>123</v>
      </c>
      <c r="BN61" s="202" t="s">
        <v>123</v>
      </c>
      <c r="BO61" s="202" t="s">
        <v>123</v>
      </c>
      <c r="BP61" s="202" t="s">
        <v>123</v>
      </c>
      <c r="BQ61" s="202" t="s">
        <v>123</v>
      </c>
      <c r="BR61" s="202">
        <v>16.3</v>
      </c>
      <c r="BS61" s="202">
        <v>19.3</v>
      </c>
      <c r="BT61" s="202">
        <v>21</v>
      </c>
      <c r="BU61" s="202">
        <v>16.8</v>
      </c>
      <c r="BV61" s="202" t="s">
        <v>123</v>
      </c>
      <c r="BW61" s="202" t="s">
        <v>123</v>
      </c>
      <c r="BX61" s="202" t="s">
        <v>123</v>
      </c>
      <c r="BY61" s="202" t="s">
        <v>123</v>
      </c>
      <c r="BZ61" s="202" t="s">
        <v>123</v>
      </c>
      <c r="CA61" s="202" t="s">
        <v>123</v>
      </c>
      <c r="CB61" s="202" t="s">
        <v>123</v>
      </c>
      <c r="CC61" s="202">
        <v>17.899999999999999</v>
      </c>
      <c r="CD61" s="202" t="s">
        <v>123</v>
      </c>
      <c r="CE61" s="207" t="s">
        <v>123</v>
      </c>
      <c r="CF61" s="202"/>
      <c r="CG61" s="202"/>
    </row>
    <row r="62" spans="1:85" x14ac:dyDescent="0.25">
      <c r="A62" s="202"/>
      <c r="B62" s="202"/>
      <c r="C62" s="202"/>
      <c r="D62" s="212">
        <v>44037</v>
      </c>
      <c r="E62" s="202" t="s">
        <v>123</v>
      </c>
      <c r="F62" s="202" t="s">
        <v>123</v>
      </c>
      <c r="G62" s="202">
        <v>3.8</v>
      </c>
      <c r="H62" s="202" t="s">
        <v>123</v>
      </c>
      <c r="I62" s="202" t="s">
        <v>123</v>
      </c>
      <c r="J62" s="202" t="s">
        <v>123</v>
      </c>
      <c r="K62" s="202" t="s">
        <v>123</v>
      </c>
      <c r="L62" s="202" t="s">
        <v>123</v>
      </c>
      <c r="M62" s="202" t="s">
        <v>123</v>
      </c>
      <c r="N62" s="202" t="s">
        <v>123</v>
      </c>
      <c r="O62" s="202">
        <v>3.2</v>
      </c>
      <c r="P62" s="202" t="s">
        <v>123</v>
      </c>
      <c r="Q62" s="202" t="s">
        <v>123</v>
      </c>
      <c r="R62" s="202" t="s">
        <v>123</v>
      </c>
      <c r="S62" s="202">
        <v>1.4</v>
      </c>
      <c r="T62" s="202" t="s">
        <v>123</v>
      </c>
      <c r="U62" s="202" t="s">
        <v>123</v>
      </c>
      <c r="V62" s="202">
        <v>2.9</v>
      </c>
      <c r="W62" s="202">
        <v>6.2</v>
      </c>
      <c r="X62" s="202" t="s">
        <v>123</v>
      </c>
      <c r="Y62" s="202" t="s">
        <v>123</v>
      </c>
      <c r="Z62" s="202" t="s">
        <v>123</v>
      </c>
      <c r="AA62" s="202" t="s">
        <v>123</v>
      </c>
      <c r="AB62" s="202" t="s">
        <v>123</v>
      </c>
      <c r="AC62" s="202">
        <v>2.9</v>
      </c>
      <c r="AD62" s="202" t="s">
        <v>123</v>
      </c>
      <c r="AE62" s="202" t="s">
        <v>123</v>
      </c>
      <c r="AF62" s="202" t="s">
        <v>123</v>
      </c>
      <c r="AG62" s="202" t="s">
        <v>123</v>
      </c>
      <c r="AH62" s="202">
        <v>8</v>
      </c>
      <c r="AI62" s="202" t="s">
        <v>123</v>
      </c>
      <c r="AJ62" s="202" t="s">
        <v>123</v>
      </c>
      <c r="AK62" s="202" t="s">
        <v>123</v>
      </c>
      <c r="AL62" s="202" t="s">
        <v>123</v>
      </c>
      <c r="AM62" s="202" t="s">
        <v>123</v>
      </c>
      <c r="AN62" s="202" t="s">
        <v>123</v>
      </c>
      <c r="AO62" s="202">
        <v>2.8</v>
      </c>
      <c r="AP62" s="202" t="s">
        <v>123</v>
      </c>
      <c r="AQ62" s="202" t="s">
        <v>123</v>
      </c>
      <c r="AR62" s="202" t="s">
        <v>123</v>
      </c>
      <c r="AS62" s="202" t="s">
        <v>123</v>
      </c>
      <c r="AT62" s="202">
        <v>3.1</v>
      </c>
      <c r="AU62" s="202" t="s">
        <v>123</v>
      </c>
      <c r="AV62" s="202" t="s">
        <v>123</v>
      </c>
      <c r="AW62" s="202" t="s">
        <v>123</v>
      </c>
      <c r="AX62" s="202">
        <v>1.2</v>
      </c>
      <c r="AY62" s="202" t="s">
        <v>123</v>
      </c>
      <c r="AZ62" s="202" t="s">
        <v>123</v>
      </c>
      <c r="BA62" s="202">
        <v>2.7</v>
      </c>
      <c r="BB62" s="202">
        <v>7.3</v>
      </c>
      <c r="BC62" s="202">
        <v>9.8000000000000007</v>
      </c>
      <c r="BD62" s="202" t="s">
        <v>123</v>
      </c>
      <c r="BE62" s="202" t="s">
        <v>123</v>
      </c>
      <c r="BF62" s="202" t="s">
        <v>123</v>
      </c>
      <c r="BG62" s="202" t="s">
        <v>123</v>
      </c>
      <c r="BH62" s="202" t="s">
        <v>123</v>
      </c>
      <c r="BI62" s="202">
        <v>6.8</v>
      </c>
      <c r="BJ62" s="202" t="s">
        <v>123</v>
      </c>
      <c r="BK62" s="202" t="s">
        <v>123</v>
      </c>
      <c r="BL62" s="202" t="s">
        <v>123</v>
      </c>
      <c r="BM62" s="202" t="s">
        <v>123</v>
      </c>
      <c r="BN62" s="202" t="s">
        <v>123</v>
      </c>
      <c r="BO62" s="202" t="s">
        <v>123</v>
      </c>
      <c r="BP62" s="202" t="s">
        <v>123</v>
      </c>
      <c r="BQ62" s="202" t="s">
        <v>123</v>
      </c>
      <c r="BR62" s="202" t="s">
        <v>123</v>
      </c>
      <c r="BS62" s="202">
        <v>13.9</v>
      </c>
      <c r="BT62" s="202">
        <v>10.5</v>
      </c>
      <c r="BU62" s="202" t="s">
        <v>123</v>
      </c>
      <c r="BV62" s="202">
        <v>12.1</v>
      </c>
      <c r="BW62" s="202" t="s">
        <v>123</v>
      </c>
      <c r="BX62" s="202">
        <v>2.4</v>
      </c>
      <c r="BY62" s="202" t="s">
        <v>123</v>
      </c>
      <c r="BZ62" s="202" t="s">
        <v>123</v>
      </c>
      <c r="CA62" s="202" t="s">
        <v>123</v>
      </c>
      <c r="CB62" s="202" t="s">
        <v>123</v>
      </c>
      <c r="CC62" s="202">
        <v>10.199999999999999</v>
      </c>
      <c r="CD62" s="202" t="s">
        <v>123</v>
      </c>
      <c r="CE62" s="207" t="s">
        <v>123</v>
      </c>
      <c r="CF62" s="202"/>
      <c r="CG62" s="202"/>
    </row>
    <row r="63" spans="1:85" x14ac:dyDescent="0.25">
      <c r="A63" s="202"/>
      <c r="B63" s="202"/>
      <c r="C63" s="202"/>
      <c r="D63" s="212">
        <v>44038</v>
      </c>
      <c r="E63" s="202">
        <v>2.8</v>
      </c>
      <c r="F63" s="202" t="s">
        <v>123</v>
      </c>
      <c r="G63" s="202" t="s">
        <v>123</v>
      </c>
      <c r="H63" s="202">
        <v>1</v>
      </c>
      <c r="I63" s="202">
        <v>4.7</v>
      </c>
      <c r="J63" s="202" t="s">
        <v>123</v>
      </c>
      <c r="K63" s="202" t="s">
        <v>123</v>
      </c>
      <c r="L63" s="202">
        <v>4.7</v>
      </c>
      <c r="M63" s="202">
        <v>2.4</v>
      </c>
      <c r="N63" s="202" t="s">
        <v>123</v>
      </c>
      <c r="O63" s="202" t="s">
        <v>123</v>
      </c>
      <c r="P63" s="202">
        <v>3.7</v>
      </c>
      <c r="Q63" s="202">
        <v>0.1</v>
      </c>
      <c r="R63" s="202" t="s">
        <v>123</v>
      </c>
      <c r="S63" s="202" t="s">
        <v>123</v>
      </c>
      <c r="T63" s="202">
        <v>14.6</v>
      </c>
      <c r="U63" s="202">
        <v>2</v>
      </c>
      <c r="V63" s="202">
        <v>3.5</v>
      </c>
      <c r="W63" s="202">
        <v>5.7</v>
      </c>
      <c r="X63" s="202" t="s">
        <v>123</v>
      </c>
      <c r="Y63" s="202" t="s">
        <v>123</v>
      </c>
      <c r="Z63" s="202" t="s">
        <v>123</v>
      </c>
      <c r="AA63" s="202" t="s">
        <v>123</v>
      </c>
      <c r="AB63" s="202" t="s">
        <v>123</v>
      </c>
      <c r="AC63" s="202" t="s">
        <v>123</v>
      </c>
      <c r="AD63" s="202">
        <v>4</v>
      </c>
      <c r="AE63" s="202" t="s">
        <v>123</v>
      </c>
      <c r="AF63" s="202" t="s">
        <v>123</v>
      </c>
      <c r="AG63" s="202" t="s">
        <v>123</v>
      </c>
      <c r="AH63" s="202" t="s">
        <v>123</v>
      </c>
      <c r="AI63" s="202" t="s">
        <v>123</v>
      </c>
      <c r="AJ63" s="202" t="s">
        <v>123</v>
      </c>
      <c r="AK63" s="202">
        <v>2.1</v>
      </c>
      <c r="AL63" s="202" t="s">
        <v>123</v>
      </c>
      <c r="AM63" s="202" t="s">
        <v>123</v>
      </c>
      <c r="AN63" s="202" t="s">
        <v>123</v>
      </c>
      <c r="AO63" s="202" t="s">
        <v>123</v>
      </c>
      <c r="AP63" s="202">
        <v>10.1</v>
      </c>
      <c r="AQ63" s="202">
        <v>4.4000000000000004</v>
      </c>
      <c r="AR63" s="202" t="s">
        <v>123</v>
      </c>
      <c r="AS63" s="202" t="s">
        <v>123</v>
      </c>
      <c r="AT63" s="202" t="s">
        <v>123</v>
      </c>
      <c r="AU63" s="202">
        <v>3.6</v>
      </c>
      <c r="AV63" s="202">
        <v>5.9</v>
      </c>
      <c r="AW63" s="202" t="s">
        <v>123</v>
      </c>
      <c r="AX63" s="202" t="s">
        <v>123</v>
      </c>
      <c r="AY63" s="202">
        <v>15.2</v>
      </c>
      <c r="AZ63" s="202">
        <v>2.5</v>
      </c>
      <c r="BA63" s="202">
        <v>3.3</v>
      </c>
      <c r="BB63" s="202">
        <v>5.4</v>
      </c>
      <c r="BC63" s="202">
        <v>16.399999999999999</v>
      </c>
      <c r="BD63" s="202" t="s">
        <v>123</v>
      </c>
      <c r="BE63" s="202" t="s">
        <v>123</v>
      </c>
      <c r="BF63" s="202" t="s">
        <v>123</v>
      </c>
      <c r="BG63" s="202" t="s">
        <v>123</v>
      </c>
      <c r="BH63" s="202" t="s">
        <v>123</v>
      </c>
      <c r="BI63" s="202" t="s">
        <v>123</v>
      </c>
      <c r="BJ63" s="202">
        <v>16.600000000000001</v>
      </c>
      <c r="BK63" s="202" t="s">
        <v>123</v>
      </c>
      <c r="BL63" s="202" t="s">
        <v>123</v>
      </c>
      <c r="BM63" s="202">
        <v>5.2</v>
      </c>
      <c r="BN63" s="202" t="s">
        <v>123</v>
      </c>
      <c r="BO63" s="202" t="s">
        <v>123</v>
      </c>
      <c r="BP63" s="202">
        <v>9.6</v>
      </c>
      <c r="BQ63" s="202">
        <v>2.2999999999999998</v>
      </c>
      <c r="BR63" s="202" t="s">
        <v>123</v>
      </c>
      <c r="BS63" s="202">
        <v>12</v>
      </c>
      <c r="BT63" s="202">
        <v>16.399999999999999</v>
      </c>
      <c r="BU63" s="202" t="s">
        <v>123</v>
      </c>
      <c r="BV63" s="202" t="s">
        <v>123</v>
      </c>
      <c r="BW63" s="202">
        <v>16.600000000000001</v>
      </c>
      <c r="BX63" s="202" t="s">
        <v>123</v>
      </c>
      <c r="BY63" s="202" t="s">
        <v>123</v>
      </c>
      <c r="BZ63" s="202" t="s">
        <v>123</v>
      </c>
      <c r="CA63" s="202" t="s">
        <v>123</v>
      </c>
      <c r="CB63" s="202" t="s">
        <v>123</v>
      </c>
      <c r="CC63" s="202">
        <v>16.5</v>
      </c>
      <c r="CD63" s="202" t="s">
        <v>123</v>
      </c>
      <c r="CE63" s="207" t="s">
        <v>123</v>
      </c>
      <c r="CF63" s="202"/>
      <c r="CG63" s="202"/>
    </row>
    <row r="64" spans="1:85" x14ac:dyDescent="0.25">
      <c r="A64" s="202"/>
      <c r="B64" s="202"/>
      <c r="C64" s="202"/>
      <c r="D64" s="212">
        <v>44039</v>
      </c>
      <c r="E64" s="202" t="s">
        <v>123</v>
      </c>
      <c r="F64" s="202">
        <v>3.3</v>
      </c>
      <c r="G64" s="202" t="s">
        <v>123</v>
      </c>
      <c r="H64" s="202" t="s">
        <v>123</v>
      </c>
      <c r="I64" s="202" t="s">
        <v>123</v>
      </c>
      <c r="J64" s="202">
        <v>33.5</v>
      </c>
      <c r="K64" s="202" t="s">
        <v>123</v>
      </c>
      <c r="L64" s="202" t="s">
        <v>123</v>
      </c>
      <c r="M64" s="202" t="s">
        <v>123</v>
      </c>
      <c r="N64" s="202">
        <v>25.6</v>
      </c>
      <c r="O64" s="202" t="s">
        <v>123</v>
      </c>
      <c r="P64" s="202" t="s">
        <v>123</v>
      </c>
      <c r="Q64" s="202" t="s">
        <v>123</v>
      </c>
      <c r="R64" s="202">
        <v>3.2</v>
      </c>
      <c r="S64" s="202" t="s">
        <v>123</v>
      </c>
      <c r="T64" s="202" t="s">
        <v>123</v>
      </c>
      <c r="U64" s="202" t="s">
        <v>123</v>
      </c>
      <c r="V64" s="202">
        <v>2.6</v>
      </c>
      <c r="W64" s="202">
        <v>7.1</v>
      </c>
      <c r="X64" s="202" t="s">
        <v>123</v>
      </c>
      <c r="Y64" s="202" t="s">
        <v>123</v>
      </c>
      <c r="Z64" s="202" t="s">
        <v>123</v>
      </c>
      <c r="AA64" s="202" t="s">
        <v>123</v>
      </c>
      <c r="AB64" s="202" t="s">
        <v>123</v>
      </c>
      <c r="AC64" s="202" t="s">
        <v>123</v>
      </c>
      <c r="AD64" s="202" t="s">
        <v>123</v>
      </c>
      <c r="AE64" s="202" t="s">
        <v>123</v>
      </c>
      <c r="AF64" s="202" t="s">
        <v>123</v>
      </c>
      <c r="AG64" s="202" t="s">
        <v>123</v>
      </c>
      <c r="AH64" s="202" t="s">
        <v>123</v>
      </c>
      <c r="AI64" s="202" t="s">
        <v>123</v>
      </c>
      <c r="AJ64" s="202" t="s">
        <v>123</v>
      </c>
      <c r="AK64" s="202" t="s">
        <v>123</v>
      </c>
      <c r="AL64" s="202" t="s">
        <v>123</v>
      </c>
      <c r="AM64" s="202" t="s">
        <v>123</v>
      </c>
      <c r="AN64" s="202">
        <v>12.5</v>
      </c>
      <c r="AO64" s="202" t="s">
        <v>123</v>
      </c>
      <c r="AP64" s="202" t="s">
        <v>123</v>
      </c>
      <c r="AQ64" s="202" t="s">
        <v>123</v>
      </c>
      <c r="AR64" s="202" t="s">
        <v>123</v>
      </c>
      <c r="AS64" s="202" t="s">
        <v>123</v>
      </c>
      <c r="AT64" s="202" t="s">
        <v>123</v>
      </c>
      <c r="AU64" s="202" t="s">
        <v>123</v>
      </c>
      <c r="AV64" s="202" t="s">
        <v>123</v>
      </c>
      <c r="AW64" s="202">
        <v>3</v>
      </c>
      <c r="AX64" s="202" t="s">
        <v>123</v>
      </c>
      <c r="AY64" s="202" t="s">
        <v>123</v>
      </c>
      <c r="AZ64" s="202" t="s">
        <v>123</v>
      </c>
      <c r="BA64" s="202">
        <v>2.8</v>
      </c>
      <c r="BB64" s="202">
        <v>10.1</v>
      </c>
      <c r="BC64" s="202">
        <v>6.8</v>
      </c>
      <c r="BD64" s="202">
        <v>3.3</v>
      </c>
      <c r="BE64" s="202" t="s">
        <v>123</v>
      </c>
      <c r="BF64" s="202" t="s">
        <v>123</v>
      </c>
      <c r="BG64" s="202" t="s">
        <v>123</v>
      </c>
      <c r="BH64" s="202" t="s">
        <v>123</v>
      </c>
      <c r="BI64" s="202" t="s">
        <v>123</v>
      </c>
      <c r="BJ64" s="202" t="s">
        <v>123</v>
      </c>
      <c r="BK64" s="202" t="s">
        <v>123</v>
      </c>
      <c r="BL64" s="202" t="s">
        <v>123</v>
      </c>
      <c r="BM64" s="202" t="s">
        <v>123</v>
      </c>
      <c r="BN64" s="202" t="s">
        <v>123</v>
      </c>
      <c r="BO64" s="202" t="s">
        <v>123</v>
      </c>
      <c r="BP64" s="202" t="s">
        <v>123</v>
      </c>
      <c r="BQ64" s="202" t="s">
        <v>123</v>
      </c>
      <c r="BR64" s="202">
        <v>4.2</v>
      </c>
      <c r="BS64" s="202">
        <v>9.1</v>
      </c>
      <c r="BT64" s="202">
        <v>8.6999999999999993</v>
      </c>
      <c r="BU64" s="202" t="s">
        <v>123</v>
      </c>
      <c r="BV64" s="202" t="s">
        <v>123</v>
      </c>
      <c r="BW64" s="202" t="s">
        <v>123</v>
      </c>
      <c r="BX64" s="202" t="s">
        <v>123</v>
      </c>
      <c r="BY64" s="202" t="s">
        <v>123</v>
      </c>
      <c r="BZ64" s="202" t="s">
        <v>123</v>
      </c>
      <c r="CA64" s="202" t="s">
        <v>123</v>
      </c>
      <c r="CB64" s="202" t="s">
        <v>123</v>
      </c>
      <c r="CC64" s="202">
        <v>6.7</v>
      </c>
      <c r="CD64" s="202" t="s">
        <v>123</v>
      </c>
      <c r="CE64" s="207" t="s">
        <v>123</v>
      </c>
      <c r="CF64" s="202"/>
      <c r="CG64" s="202"/>
    </row>
    <row r="65" spans="1:85" x14ac:dyDescent="0.25">
      <c r="A65" s="202"/>
      <c r="B65" s="202"/>
      <c r="C65" s="202"/>
      <c r="D65" s="212">
        <v>44040</v>
      </c>
      <c r="E65" s="202" t="s">
        <v>123</v>
      </c>
      <c r="F65" s="202" t="s">
        <v>123</v>
      </c>
      <c r="G65" s="202">
        <v>3.8</v>
      </c>
      <c r="H65" s="202" t="s">
        <v>123</v>
      </c>
      <c r="I65" s="202" t="s">
        <v>123</v>
      </c>
      <c r="J65" s="202" t="s">
        <v>123</v>
      </c>
      <c r="K65" s="202">
        <v>3.8</v>
      </c>
      <c r="L65" s="202" t="s">
        <v>123</v>
      </c>
      <c r="M65" s="202" t="s">
        <v>123</v>
      </c>
      <c r="N65" s="202" t="s">
        <v>123</v>
      </c>
      <c r="O65" s="202">
        <v>4</v>
      </c>
      <c r="P65" s="202" t="s">
        <v>123</v>
      </c>
      <c r="Q65" s="202" t="s">
        <v>123</v>
      </c>
      <c r="R65" s="202" t="s">
        <v>123</v>
      </c>
      <c r="S65" s="202">
        <v>2.2000000000000002</v>
      </c>
      <c r="T65" s="202" t="s">
        <v>123</v>
      </c>
      <c r="U65" s="202" t="s">
        <v>123</v>
      </c>
      <c r="V65" s="202">
        <v>3</v>
      </c>
      <c r="W65" s="202">
        <v>4.5</v>
      </c>
      <c r="X65" s="202" t="s">
        <v>123</v>
      </c>
      <c r="Y65" s="202" t="s">
        <v>123</v>
      </c>
      <c r="Z65" s="202" t="s">
        <v>123</v>
      </c>
      <c r="AA65" s="202" t="s">
        <v>123</v>
      </c>
      <c r="AB65" s="202" t="s">
        <v>123</v>
      </c>
      <c r="AC65" s="202" t="s">
        <v>123</v>
      </c>
      <c r="AD65" s="202" t="s">
        <v>123</v>
      </c>
      <c r="AE65" s="202" t="s">
        <v>123</v>
      </c>
      <c r="AF65" s="202" t="s">
        <v>123</v>
      </c>
      <c r="AG65" s="202" t="s">
        <v>123</v>
      </c>
      <c r="AH65" s="202" t="s">
        <v>207</v>
      </c>
      <c r="AI65" s="202" t="s">
        <v>123</v>
      </c>
      <c r="AJ65" s="202" t="s">
        <v>123</v>
      </c>
      <c r="AK65" s="202" t="s">
        <v>123</v>
      </c>
      <c r="AL65" s="202" t="s">
        <v>123</v>
      </c>
      <c r="AM65" s="202" t="s">
        <v>123</v>
      </c>
      <c r="AN65" s="202" t="s">
        <v>123</v>
      </c>
      <c r="AO65" s="202">
        <v>2.7</v>
      </c>
      <c r="AP65" s="202" t="s">
        <v>123</v>
      </c>
      <c r="AQ65" s="202" t="s">
        <v>123</v>
      </c>
      <c r="AR65" s="202" t="s">
        <v>123</v>
      </c>
      <c r="AS65" s="202" t="s">
        <v>123</v>
      </c>
      <c r="AT65" s="202">
        <v>3.9</v>
      </c>
      <c r="AU65" s="202" t="s">
        <v>123</v>
      </c>
      <c r="AV65" s="202" t="s">
        <v>123</v>
      </c>
      <c r="AW65" s="202" t="s">
        <v>123</v>
      </c>
      <c r="AX65" s="202">
        <v>2.5</v>
      </c>
      <c r="AY65" s="202" t="s">
        <v>123</v>
      </c>
      <c r="AZ65" s="202" t="s">
        <v>123</v>
      </c>
      <c r="BA65" s="202">
        <v>3.1</v>
      </c>
      <c r="BB65" s="202">
        <v>5.0999999999999996</v>
      </c>
      <c r="BC65" s="202">
        <v>4.8</v>
      </c>
      <c r="BD65" s="202" t="s">
        <v>123</v>
      </c>
      <c r="BE65" s="202">
        <v>2.2000000000000002</v>
      </c>
      <c r="BF65" s="202" t="s">
        <v>123</v>
      </c>
      <c r="BG65" s="202" t="s">
        <v>123</v>
      </c>
      <c r="BH65" s="202" t="s">
        <v>123</v>
      </c>
      <c r="BI65" s="202" t="s">
        <v>123</v>
      </c>
      <c r="BJ65" s="202" t="s">
        <v>123</v>
      </c>
      <c r="BK65" s="202" t="s">
        <v>123</v>
      </c>
      <c r="BL65" s="202" t="s">
        <v>123</v>
      </c>
      <c r="BM65" s="202" t="s">
        <v>123</v>
      </c>
      <c r="BN65" s="202" t="s">
        <v>123</v>
      </c>
      <c r="BO65" s="202" t="s">
        <v>123</v>
      </c>
      <c r="BP65" s="202" t="s">
        <v>123</v>
      </c>
      <c r="BQ65" s="202" t="s">
        <v>123</v>
      </c>
      <c r="BR65" s="202">
        <v>4.5</v>
      </c>
      <c r="BS65" s="202">
        <v>8.6</v>
      </c>
      <c r="BT65" s="202">
        <v>4.4000000000000004</v>
      </c>
      <c r="BU65" s="202" t="s">
        <v>123</v>
      </c>
      <c r="BV65" s="202" t="s">
        <v>123</v>
      </c>
      <c r="BW65" s="202" t="s">
        <v>123</v>
      </c>
      <c r="BX65" s="202" t="s">
        <v>123</v>
      </c>
      <c r="BY65" s="202">
        <v>8.1</v>
      </c>
      <c r="BZ65" s="202" t="s">
        <v>123</v>
      </c>
      <c r="CA65" s="202" t="s">
        <v>123</v>
      </c>
      <c r="CB65" s="202" t="s">
        <v>123</v>
      </c>
      <c r="CC65" s="202">
        <v>4.7</v>
      </c>
      <c r="CD65" s="202" t="s">
        <v>123</v>
      </c>
      <c r="CE65" s="207" t="s">
        <v>123</v>
      </c>
      <c r="CF65" s="202"/>
      <c r="CG65" s="202"/>
    </row>
    <row r="66" spans="1:85" x14ac:dyDescent="0.25">
      <c r="A66" s="202"/>
      <c r="B66" s="202"/>
      <c r="C66" s="202"/>
      <c r="D66" s="212">
        <v>44041</v>
      </c>
      <c r="E66" s="202">
        <v>3.5</v>
      </c>
      <c r="F66" s="202" t="s">
        <v>123</v>
      </c>
      <c r="G66" s="202" t="s">
        <v>123</v>
      </c>
      <c r="H66" s="202" t="s">
        <v>123</v>
      </c>
      <c r="I66" s="202" t="s">
        <v>123</v>
      </c>
      <c r="J66" s="202" t="s">
        <v>123</v>
      </c>
      <c r="K66" s="202" t="s">
        <v>123</v>
      </c>
      <c r="L66" s="202">
        <v>2.8</v>
      </c>
      <c r="M66" s="202">
        <v>1.5</v>
      </c>
      <c r="N66" s="202" t="s">
        <v>123</v>
      </c>
      <c r="O66" s="202" t="s">
        <v>123</v>
      </c>
      <c r="P66" s="202">
        <v>3.2</v>
      </c>
      <c r="Q66" s="202">
        <v>3.6</v>
      </c>
      <c r="R66" s="202" t="s">
        <v>123</v>
      </c>
      <c r="S66" s="202" t="s">
        <v>123</v>
      </c>
      <c r="T66" s="202">
        <v>14.6</v>
      </c>
      <c r="U66" s="202">
        <v>1.5</v>
      </c>
      <c r="V66" s="202">
        <v>3.6</v>
      </c>
      <c r="W66" s="202">
        <v>3.3</v>
      </c>
      <c r="X66" s="202" t="s">
        <v>123</v>
      </c>
      <c r="Y66" s="202" t="s">
        <v>123</v>
      </c>
      <c r="Z66" s="202">
        <v>4.2</v>
      </c>
      <c r="AA66" s="202">
        <v>1.7</v>
      </c>
      <c r="AB66" s="202" t="s">
        <v>123</v>
      </c>
      <c r="AC66" s="202" t="s">
        <v>123</v>
      </c>
      <c r="AD66" s="202" t="s">
        <v>123</v>
      </c>
      <c r="AE66" s="202">
        <v>3.6</v>
      </c>
      <c r="AF66" s="202" t="s">
        <v>123</v>
      </c>
      <c r="AG66" s="202" t="s">
        <v>123</v>
      </c>
      <c r="AH66" s="202" t="s">
        <v>123</v>
      </c>
      <c r="AI66" s="202" t="s">
        <v>123</v>
      </c>
      <c r="AJ66" s="202" t="s">
        <v>123</v>
      </c>
      <c r="AK66" s="202">
        <v>1.8</v>
      </c>
      <c r="AL66" s="202" t="s">
        <v>123</v>
      </c>
      <c r="AM66" s="202" t="s">
        <v>123</v>
      </c>
      <c r="AN66" s="202" t="s">
        <v>123</v>
      </c>
      <c r="AO66" s="202" t="s">
        <v>123</v>
      </c>
      <c r="AP66" s="202">
        <v>4.8</v>
      </c>
      <c r="AQ66" s="202">
        <v>3.7</v>
      </c>
      <c r="AR66" s="202" t="s">
        <v>123</v>
      </c>
      <c r="AS66" s="202" t="s">
        <v>123</v>
      </c>
      <c r="AT66" s="202" t="s">
        <v>123</v>
      </c>
      <c r="AU66" s="202">
        <v>2.8</v>
      </c>
      <c r="AV66" s="202">
        <v>3.6</v>
      </c>
      <c r="AW66" s="202" t="s">
        <v>123</v>
      </c>
      <c r="AX66" s="202" t="s">
        <v>123</v>
      </c>
      <c r="AY66" s="202">
        <v>15</v>
      </c>
      <c r="AZ66" s="202">
        <v>1.4</v>
      </c>
      <c r="BA66" s="202">
        <v>3.1</v>
      </c>
      <c r="BB66" s="202">
        <v>4.5999999999999996</v>
      </c>
      <c r="BC66" s="202">
        <v>4.5</v>
      </c>
      <c r="BD66" s="202" t="s">
        <v>123</v>
      </c>
      <c r="BE66" s="202" t="s">
        <v>123</v>
      </c>
      <c r="BF66" s="202">
        <v>14.5</v>
      </c>
      <c r="BG66" s="202">
        <v>1.4</v>
      </c>
      <c r="BH66" s="202" t="s">
        <v>123</v>
      </c>
      <c r="BI66" s="202" t="s">
        <v>123</v>
      </c>
      <c r="BJ66" s="202" t="s">
        <v>207</v>
      </c>
      <c r="BK66" s="202" t="s">
        <v>123</v>
      </c>
      <c r="BL66" s="202" t="s">
        <v>123</v>
      </c>
      <c r="BM66" s="202">
        <v>4.5</v>
      </c>
      <c r="BN66" s="202" t="s">
        <v>123</v>
      </c>
      <c r="BO66" s="202" t="s">
        <v>123</v>
      </c>
      <c r="BP66" s="202">
        <v>11.7</v>
      </c>
      <c r="BQ66" s="202">
        <v>0.9</v>
      </c>
      <c r="BR66" s="202">
        <v>3.9</v>
      </c>
      <c r="BS66" s="202">
        <v>9.6999999999999993</v>
      </c>
      <c r="BT66" s="202">
        <v>4.2</v>
      </c>
      <c r="BU66" s="202" t="s">
        <v>123</v>
      </c>
      <c r="BV66" s="202" t="s">
        <v>123</v>
      </c>
      <c r="BW66" s="202" t="s">
        <v>208</v>
      </c>
      <c r="BX66" s="202" t="s">
        <v>123</v>
      </c>
      <c r="BY66" s="202" t="s">
        <v>123</v>
      </c>
      <c r="BZ66" s="202" t="s">
        <v>123</v>
      </c>
      <c r="CA66" s="202" t="s">
        <v>123</v>
      </c>
      <c r="CB66" s="202" t="s">
        <v>123</v>
      </c>
      <c r="CC66" s="202">
        <v>5</v>
      </c>
      <c r="CD66" s="202" t="s">
        <v>123</v>
      </c>
      <c r="CE66" s="207" t="s">
        <v>123</v>
      </c>
      <c r="CF66" s="202"/>
      <c r="CG66" s="202"/>
    </row>
    <row r="67" spans="1:85" x14ac:dyDescent="0.25">
      <c r="A67" s="202"/>
      <c r="B67" s="202"/>
      <c r="C67" s="202"/>
      <c r="D67" s="212">
        <v>44042</v>
      </c>
      <c r="E67" s="202" t="s">
        <v>123</v>
      </c>
      <c r="F67" s="202">
        <v>4.4000000000000004</v>
      </c>
      <c r="G67" s="202" t="s">
        <v>123</v>
      </c>
      <c r="H67" s="202" t="s">
        <v>123</v>
      </c>
      <c r="I67" s="202" t="s">
        <v>123</v>
      </c>
      <c r="J67" s="202" t="s">
        <v>123</v>
      </c>
      <c r="K67" s="202" t="s">
        <v>123</v>
      </c>
      <c r="L67" s="202" t="s">
        <v>123</v>
      </c>
      <c r="M67" s="202" t="s">
        <v>123</v>
      </c>
      <c r="N67" s="202">
        <v>159.5</v>
      </c>
      <c r="O67" s="202" t="s">
        <v>123</v>
      </c>
      <c r="P67" s="202" t="s">
        <v>123</v>
      </c>
      <c r="Q67" s="202" t="s">
        <v>123</v>
      </c>
      <c r="R67" s="202">
        <v>5.4</v>
      </c>
      <c r="S67" s="202" t="s">
        <v>123</v>
      </c>
      <c r="T67" s="202" t="s">
        <v>123</v>
      </c>
      <c r="U67" s="202" t="s">
        <v>123</v>
      </c>
      <c r="V67" s="202">
        <v>3.4</v>
      </c>
      <c r="W67" s="202">
        <v>9.3000000000000007</v>
      </c>
      <c r="X67" s="202" t="s">
        <v>123</v>
      </c>
      <c r="Y67" s="202" t="s">
        <v>123</v>
      </c>
      <c r="Z67" s="202" t="s">
        <v>123</v>
      </c>
      <c r="AA67" s="202" t="s">
        <v>123</v>
      </c>
      <c r="AB67" s="202">
        <v>159.6</v>
      </c>
      <c r="AC67" s="202" t="s">
        <v>123</v>
      </c>
      <c r="AD67" s="202" t="s">
        <v>123</v>
      </c>
      <c r="AE67" s="202" t="s">
        <v>123</v>
      </c>
      <c r="AF67" s="202" t="s">
        <v>123</v>
      </c>
      <c r="AG67" s="202">
        <v>3.6</v>
      </c>
      <c r="AH67" s="202" t="s">
        <v>123</v>
      </c>
      <c r="AI67" s="202" t="s">
        <v>123</v>
      </c>
      <c r="AJ67" s="202" t="s">
        <v>123</v>
      </c>
      <c r="AK67" s="202" t="s">
        <v>123</v>
      </c>
      <c r="AL67" s="202" t="s">
        <v>123</v>
      </c>
      <c r="AM67" s="202" t="s">
        <v>123</v>
      </c>
      <c r="AN67" s="202">
        <v>174.5</v>
      </c>
      <c r="AO67" s="202" t="s">
        <v>123</v>
      </c>
      <c r="AP67" s="202" t="s">
        <v>123</v>
      </c>
      <c r="AQ67" s="202" t="s">
        <v>123</v>
      </c>
      <c r="AR67" s="202" t="s">
        <v>123</v>
      </c>
      <c r="AS67" s="202" t="s">
        <v>123</v>
      </c>
      <c r="AT67" s="202" t="s">
        <v>123</v>
      </c>
      <c r="AU67" s="202" t="s">
        <v>123</v>
      </c>
      <c r="AV67" s="202" t="s">
        <v>123</v>
      </c>
      <c r="AW67" s="202">
        <v>5.0999999999999996</v>
      </c>
      <c r="AX67" s="202" t="s">
        <v>123</v>
      </c>
      <c r="AY67" s="202" t="s">
        <v>123</v>
      </c>
      <c r="AZ67" s="202" t="s">
        <v>123</v>
      </c>
      <c r="BA67" s="202" t="s">
        <v>123</v>
      </c>
      <c r="BB67" s="202">
        <v>9.3000000000000007</v>
      </c>
      <c r="BC67" s="202">
        <v>7.1</v>
      </c>
      <c r="BD67" s="202" t="s">
        <v>123</v>
      </c>
      <c r="BE67" s="202" t="s">
        <v>123</v>
      </c>
      <c r="BF67" s="202" t="s">
        <v>123</v>
      </c>
      <c r="BG67" s="202" t="s">
        <v>123</v>
      </c>
      <c r="BH67" s="202">
        <v>3.1</v>
      </c>
      <c r="BI67" s="202" t="s">
        <v>123</v>
      </c>
      <c r="BJ67" s="202">
        <v>7.6</v>
      </c>
      <c r="BK67" s="202" t="s">
        <v>123</v>
      </c>
      <c r="BL67" s="202" t="s">
        <v>123</v>
      </c>
      <c r="BM67" s="202" t="s">
        <v>123</v>
      </c>
      <c r="BN67" s="202" t="s">
        <v>123</v>
      </c>
      <c r="BO67" s="202" t="s">
        <v>123</v>
      </c>
      <c r="BP67" s="202" t="s">
        <v>123</v>
      </c>
      <c r="BQ67" s="202" t="s">
        <v>123</v>
      </c>
      <c r="BR67" s="202">
        <v>5.8</v>
      </c>
      <c r="BS67" s="202" t="s">
        <v>233</v>
      </c>
      <c r="BT67" s="202">
        <v>6.2</v>
      </c>
      <c r="BU67" s="202">
        <v>5.9</v>
      </c>
      <c r="BV67" s="202" t="s">
        <v>123</v>
      </c>
      <c r="BW67" s="202" t="s">
        <v>123</v>
      </c>
      <c r="BX67" s="202" t="s">
        <v>123</v>
      </c>
      <c r="BY67" s="202" t="s">
        <v>123</v>
      </c>
      <c r="BZ67" s="202" t="s">
        <v>123</v>
      </c>
      <c r="CA67" s="202" t="s">
        <v>123</v>
      </c>
      <c r="CB67" s="202" t="s">
        <v>123</v>
      </c>
      <c r="CC67" s="202">
        <v>7.6</v>
      </c>
      <c r="CD67" s="202" t="s">
        <v>123</v>
      </c>
      <c r="CE67" s="207" t="s">
        <v>123</v>
      </c>
      <c r="CF67" s="202"/>
      <c r="CG67" s="202"/>
    </row>
    <row r="68" spans="1:85" x14ac:dyDescent="0.25">
      <c r="A68" s="202"/>
      <c r="B68" s="202"/>
      <c r="C68" s="202"/>
      <c r="D68" s="212">
        <v>44043</v>
      </c>
      <c r="E68" s="202" t="s">
        <v>123</v>
      </c>
      <c r="F68" s="202" t="s">
        <v>123</v>
      </c>
      <c r="G68" s="202">
        <v>4</v>
      </c>
      <c r="H68" s="202" t="s">
        <v>123</v>
      </c>
      <c r="I68" s="202" t="s">
        <v>123</v>
      </c>
      <c r="J68" s="202" t="s">
        <v>123</v>
      </c>
      <c r="K68" s="202" t="s">
        <v>123</v>
      </c>
      <c r="L68" s="202" t="s">
        <v>123</v>
      </c>
      <c r="M68" s="202" t="s">
        <v>123</v>
      </c>
      <c r="N68" s="202" t="s">
        <v>123</v>
      </c>
      <c r="O68" s="202">
        <v>5.7</v>
      </c>
      <c r="P68" s="202" t="s">
        <v>123</v>
      </c>
      <c r="Q68" s="202" t="s">
        <v>123</v>
      </c>
      <c r="R68" s="202" t="s">
        <v>123</v>
      </c>
      <c r="S68" s="202">
        <v>4.4000000000000004</v>
      </c>
      <c r="T68" s="202" t="s">
        <v>123</v>
      </c>
      <c r="U68" s="202" t="s">
        <v>123</v>
      </c>
      <c r="V68" s="202">
        <v>2.9</v>
      </c>
      <c r="W68" s="202">
        <v>15.8</v>
      </c>
      <c r="X68" s="202" t="s">
        <v>123</v>
      </c>
      <c r="Y68" s="202" t="s">
        <v>123</v>
      </c>
      <c r="Z68" s="202" t="s">
        <v>123</v>
      </c>
      <c r="AA68" s="202" t="s">
        <v>123</v>
      </c>
      <c r="AB68" s="202" t="s">
        <v>123</v>
      </c>
      <c r="AC68" s="202">
        <v>5.4</v>
      </c>
      <c r="AD68" s="202" t="s">
        <v>123</v>
      </c>
      <c r="AE68" s="202" t="s">
        <v>123</v>
      </c>
      <c r="AF68" s="202" t="s">
        <v>123</v>
      </c>
      <c r="AG68" s="202" t="s">
        <v>123</v>
      </c>
      <c r="AH68" s="202">
        <v>14.4</v>
      </c>
      <c r="AI68" s="202" t="s">
        <v>123</v>
      </c>
      <c r="AJ68" s="202" t="s">
        <v>123</v>
      </c>
      <c r="AK68" s="202" t="s">
        <v>123</v>
      </c>
      <c r="AL68" s="202" t="s">
        <v>123</v>
      </c>
      <c r="AM68" s="202" t="s">
        <v>123</v>
      </c>
      <c r="AN68" s="202" t="s">
        <v>123</v>
      </c>
      <c r="AO68" s="202">
        <v>6.4</v>
      </c>
      <c r="AP68" s="202" t="s">
        <v>123</v>
      </c>
      <c r="AQ68" s="202" t="s">
        <v>123</v>
      </c>
      <c r="AR68" s="202" t="s">
        <v>123</v>
      </c>
      <c r="AS68" s="202" t="s">
        <v>123</v>
      </c>
      <c r="AT68" s="202">
        <v>5.2</v>
      </c>
      <c r="AU68" s="202" t="s">
        <v>123</v>
      </c>
      <c r="AV68" s="202" t="s">
        <v>123</v>
      </c>
      <c r="AW68" s="202" t="s">
        <v>123</v>
      </c>
      <c r="AX68" s="202">
        <v>4.8</v>
      </c>
      <c r="AY68" s="202" t="s">
        <v>123</v>
      </c>
      <c r="AZ68" s="202" t="s">
        <v>123</v>
      </c>
      <c r="BA68" s="202">
        <v>3.7</v>
      </c>
      <c r="BB68" s="202">
        <v>14.4</v>
      </c>
      <c r="BC68" s="202">
        <v>9.9</v>
      </c>
      <c r="BD68" s="202" t="s">
        <v>123</v>
      </c>
      <c r="BE68" s="202" t="s">
        <v>123</v>
      </c>
      <c r="BF68" s="202" t="s">
        <v>123</v>
      </c>
      <c r="BG68" s="202" t="s">
        <v>123</v>
      </c>
      <c r="BH68" s="202" t="s">
        <v>123</v>
      </c>
      <c r="BI68" s="202">
        <v>15.5</v>
      </c>
      <c r="BJ68" s="202" t="s">
        <v>123</v>
      </c>
      <c r="BK68" s="202" t="s">
        <v>123</v>
      </c>
      <c r="BL68" s="202" t="s">
        <v>123</v>
      </c>
      <c r="BM68" s="202" t="s">
        <v>123</v>
      </c>
      <c r="BN68" s="202" t="s">
        <v>123</v>
      </c>
      <c r="BO68" s="202" t="s">
        <v>123</v>
      </c>
      <c r="BP68" s="202" t="s">
        <v>123</v>
      </c>
      <c r="BQ68" s="202" t="s">
        <v>123</v>
      </c>
      <c r="BR68" s="202" t="s">
        <v>123</v>
      </c>
      <c r="BS68" s="202">
        <v>20.100000000000001</v>
      </c>
      <c r="BT68" s="202">
        <v>8.6</v>
      </c>
      <c r="BU68" s="202" t="s">
        <v>123</v>
      </c>
      <c r="BV68" s="202">
        <v>19.899999999999999</v>
      </c>
      <c r="BW68" s="202">
        <v>8.6</v>
      </c>
      <c r="BX68" s="202">
        <v>0</v>
      </c>
      <c r="BY68" s="202" t="s">
        <v>123</v>
      </c>
      <c r="BZ68" s="202" t="s">
        <v>123</v>
      </c>
      <c r="CA68" s="202" t="s">
        <v>123</v>
      </c>
      <c r="CB68" s="202" t="s">
        <v>123</v>
      </c>
      <c r="CC68" s="202">
        <v>9.6999999999999993</v>
      </c>
      <c r="CD68" s="202" t="s">
        <v>123</v>
      </c>
      <c r="CE68" s="207" t="s">
        <v>123</v>
      </c>
      <c r="CF68" s="202"/>
      <c r="CG68" s="202"/>
    </row>
    <row r="69" spans="1:85" x14ac:dyDescent="0.25">
      <c r="A69" s="202"/>
      <c r="B69" s="202"/>
      <c r="C69" s="202"/>
      <c r="D69" s="212">
        <v>44044</v>
      </c>
      <c r="E69" s="202">
        <v>4.3</v>
      </c>
      <c r="F69" s="202" t="s">
        <v>123</v>
      </c>
      <c r="G69" s="202" t="s">
        <v>123</v>
      </c>
      <c r="H69" s="202">
        <v>2.6</v>
      </c>
      <c r="I69" s="202">
        <v>3</v>
      </c>
      <c r="J69" s="202" t="s">
        <v>123</v>
      </c>
      <c r="K69" s="202" t="s">
        <v>123</v>
      </c>
      <c r="L69" s="202">
        <v>2.7</v>
      </c>
      <c r="M69" s="202">
        <v>2.7</v>
      </c>
      <c r="N69" s="202" t="s">
        <v>123</v>
      </c>
      <c r="O69" s="202" t="s">
        <v>123</v>
      </c>
      <c r="P69" s="202">
        <v>2.2000000000000002</v>
      </c>
      <c r="Q69" s="202">
        <v>3.3</v>
      </c>
      <c r="R69" s="202" t="s">
        <v>123</v>
      </c>
      <c r="S69" s="202" t="s">
        <v>123</v>
      </c>
      <c r="T69" s="202">
        <v>10.3</v>
      </c>
      <c r="U69" s="202">
        <v>3.2</v>
      </c>
      <c r="V69" s="202">
        <v>2.8</v>
      </c>
      <c r="W69" s="202">
        <v>12.6</v>
      </c>
      <c r="X69" s="202" t="s">
        <v>123</v>
      </c>
      <c r="Y69" s="202" t="s">
        <v>123</v>
      </c>
      <c r="Z69" s="202" t="s">
        <v>123</v>
      </c>
      <c r="AA69" s="202" t="s">
        <v>123</v>
      </c>
      <c r="AB69" s="202" t="s">
        <v>123</v>
      </c>
      <c r="AC69" s="202" t="s">
        <v>123</v>
      </c>
      <c r="AD69" s="202">
        <v>2</v>
      </c>
      <c r="AE69" s="202" t="s">
        <v>123</v>
      </c>
      <c r="AF69" s="202" t="s">
        <v>123</v>
      </c>
      <c r="AG69" s="202" t="s">
        <v>123</v>
      </c>
      <c r="AH69" s="202" t="s">
        <v>123</v>
      </c>
      <c r="AI69" s="202" t="s">
        <v>123</v>
      </c>
      <c r="AJ69" s="202" t="s">
        <v>123</v>
      </c>
      <c r="AK69" s="202">
        <v>2.7</v>
      </c>
      <c r="AL69" s="202" t="s">
        <v>123</v>
      </c>
      <c r="AM69" s="202" t="s">
        <v>123</v>
      </c>
      <c r="AN69" s="202" t="s">
        <v>123</v>
      </c>
      <c r="AO69" s="202" t="s">
        <v>123</v>
      </c>
      <c r="AP69" s="202" t="s">
        <v>123</v>
      </c>
      <c r="AQ69" s="202">
        <v>2.4</v>
      </c>
      <c r="AR69" s="202" t="s">
        <v>123</v>
      </c>
      <c r="AS69" s="202" t="s">
        <v>123</v>
      </c>
      <c r="AT69" s="202" t="s">
        <v>123</v>
      </c>
      <c r="AU69" s="202">
        <v>2</v>
      </c>
      <c r="AV69" s="202">
        <v>4</v>
      </c>
      <c r="AW69" s="202" t="s">
        <v>123</v>
      </c>
      <c r="AX69" s="202" t="s">
        <v>123</v>
      </c>
      <c r="AY69" s="202">
        <v>10.1</v>
      </c>
      <c r="AZ69" s="202">
        <v>3.2</v>
      </c>
      <c r="BA69" s="202">
        <v>2.9</v>
      </c>
      <c r="BB69" s="202">
        <v>13.1</v>
      </c>
      <c r="BC69" s="202">
        <v>13.8</v>
      </c>
      <c r="BD69" s="202" t="s">
        <v>123</v>
      </c>
      <c r="BE69" s="202" t="s">
        <v>123</v>
      </c>
      <c r="BF69" s="202" t="s">
        <v>123</v>
      </c>
      <c r="BG69" s="202" t="s">
        <v>123</v>
      </c>
      <c r="BH69" s="202" t="s">
        <v>123</v>
      </c>
      <c r="BI69" s="202" t="s">
        <v>123</v>
      </c>
      <c r="BJ69" s="202">
        <v>14</v>
      </c>
      <c r="BK69" s="202" t="s">
        <v>123</v>
      </c>
      <c r="BL69" s="202" t="s">
        <v>123</v>
      </c>
      <c r="BM69" s="202">
        <v>5.8</v>
      </c>
      <c r="BN69" s="202" t="s">
        <v>123</v>
      </c>
      <c r="BO69" s="202" t="s">
        <v>123</v>
      </c>
      <c r="BP69" s="202">
        <v>7.6</v>
      </c>
      <c r="BQ69" s="202">
        <v>2.6</v>
      </c>
      <c r="BR69" s="202">
        <v>6</v>
      </c>
      <c r="BS69" s="202">
        <v>14.4</v>
      </c>
      <c r="BT69" s="202">
        <v>10.1</v>
      </c>
      <c r="BU69" s="202" t="s">
        <v>123</v>
      </c>
      <c r="BV69" s="202" t="s">
        <v>123</v>
      </c>
      <c r="BW69" s="202">
        <v>10.199999999999999</v>
      </c>
      <c r="BX69" s="202" t="s">
        <v>123</v>
      </c>
      <c r="BY69" s="202" t="s">
        <v>123</v>
      </c>
      <c r="BZ69" s="202" t="s">
        <v>123</v>
      </c>
      <c r="CA69" s="202" t="s">
        <v>123</v>
      </c>
      <c r="CB69" s="202" t="s">
        <v>123</v>
      </c>
      <c r="CC69" s="202">
        <v>13.8</v>
      </c>
      <c r="CD69" s="202" t="s">
        <v>123</v>
      </c>
      <c r="CE69" s="207" t="s">
        <v>123</v>
      </c>
      <c r="CF69" s="202"/>
      <c r="CG69" s="202"/>
    </row>
    <row r="70" spans="1:85" x14ac:dyDescent="0.25">
      <c r="A70" s="202"/>
      <c r="B70" s="202"/>
      <c r="C70" s="202"/>
      <c r="D70" s="212">
        <v>44045</v>
      </c>
      <c r="E70" s="202" t="s">
        <v>123</v>
      </c>
      <c r="F70" s="202">
        <v>4.4000000000000004</v>
      </c>
      <c r="G70" s="202" t="s">
        <v>123</v>
      </c>
      <c r="H70" s="202" t="s">
        <v>123</v>
      </c>
      <c r="I70" s="202" t="s">
        <v>123</v>
      </c>
      <c r="J70" s="202">
        <v>20.6</v>
      </c>
      <c r="K70" s="202" t="s">
        <v>123</v>
      </c>
      <c r="L70" s="202" t="s">
        <v>123</v>
      </c>
      <c r="M70" s="202" t="s">
        <v>123</v>
      </c>
      <c r="N70" s="202">
        <v>89.7</v>
      </c>
      <c r="O70" s="202" t="s">
        <v>123</v>
      </c>
      <c r="P70" s="202" t="s">
        <v>123</v>
      </c>
      <c r="Q70" s="202" t="s">
        <v>123</v>
      </c>
      <c r="R70" s="202">
        <v>7.1</v>
      </c>
      <c r="S70" s="202" t="s">
        <v>123</v>
      </c>
      <c r="T70" s="202" t="s">
        <v>123</v>
      </c>
      <c r="U70" s="202" t="s">
        <v>123</v>
      </c>
      <c r="V70" s="202">
        <v>2.6</v>
      </c>
      <c r="W70" s="202">
        <v>2.7</v>
      </c>
      <c r="X70" s="202" t="s">
        <v>123</v>
      </c>
      <c r="Y70" s="202" t="s">
        <v>123</v>
      </c>
      <c r="Z70" s="202" t="s">
        <v>123</v>
      </c>
      <c r="AA70" s="202" t="s">
        <v>123</v>
      </c>
      <c r="AB70" s="202" t="s">
        <v>123</v>
      </c>
      <c r="AC70" s="202" t="s">
        <v>123</v>
      </c>
      <c r="AD70" s="202" t="s">
        <v>123</v>
      </c>
      <c r="AE70" s="202" t="s">
        <v>123</v>
      </c>
      <c r="AF70" s="202" t="s">
        <v>123</v>
      </c>
      <c r="AG70" s="202" t="s">
        <v>123</v>
      </c>
      <c r="AH70" s="202" t="s">
        <v>123</v>
      </c>
      <c r="AI70" s="202" t="s">
        <v>123</v>
      </c>
      <c r="AJ70" s="202" t="s">
        <v>123</v>
      </c>
      <c r="AK70" s="202" t="s">
        <v>123</v>
      </c>
      <c r="AL70" s="202" t="s">
        <v>123</v>
      </c>
      <c r="AM70" s="202" t="s">
        <v>123</v>
      </c>
      <c r="AN70" s="202">
        <v>75</v>
      </c>
      <c r="AO70" s="202" t="s">
        <v>123</v>
      </c>
      <c r="AP70" s="202" t="s">
        <v>123</v>
      </c>
      <c r="AQ70" s="202" t="s">
        <v>123</v>
      </c>
      <c r="AR70" s="202" t="s">
        <v>123</v>
      </c>
      <c r="AS70" s="202" t="s">
        <v>123</v>
      </c>
      <c r="AT70" s="202" t="s">
        <v>123</v>
      </c>
      <c r="AU70" s="202" t="s">
        <v>123</v>
      </c>
      <c r="AV70" s="202" t="s">
        <v>123</v>
      </c>
      <c r="AW70" s="202">
        <v>8.4</v>
      </c>
      <c r="AX70" s="202" t="s">
        <v>123</v>
      </c>
      <c r="AY70" s="202" t="s">
        <v>123</v>
      </c>
      <c r="AZ70" s="202" t="s">
        <v>123</v>
      </c>
      <c r="BA70" s="202">
        <v>2.8</v>
      </c>
      <c r="BB70" s="202">
        <v>1.3</v>
      </c>
      <c r="BC70" s="202">
        <v>10.9</v>
      </c>
      <c r="BD70" s="202">
        <v>7.5</v>
      </c>
      <c r="BE70" s="202" t="s">
        <v>123</v>
      </c>
      <c r="BF70" s="202" t="s">
        <v>123</v>
      </c>
      <c r="BG70" s="202" t="s">
        <v>123</v>
      </c>
      <c r="BH70" s="202" t="s">
        <v>123</v>
      </c>
      <c r="BI70" s="202" t="s">
        <v>123</v>
      </c>
      <c r="BJ70" s="202" t="s">
        <v>123</v>
      </c>
      <c r="BK70" s="202" t="s">
        <v>123</v>
      </c>
      <c r="BL70" s="202" t="s">
        <v>123</v>
      </c>
      <c r="BM70" s="202" t="s">
        <v>123</v>
      </c>
      <c r="BN70" s="202" t="s">
        <v>123</v>
      </c>
      <c r="BO70" s="202" t="s">
        <v>123</v>
      </c>
      <c r="BP70" s="202" t="s">
        <v>123</v>
      </c>
      <c r="BQ70" s="202" t="s">
        <v>123</v>
      </c>
      <c r="BR70" s="202">
        <v>1.8</v>
      </c>
      <c r="BS70" s="202">
        <v>5.3</v>
      </c>
      <c r="BT70" s="202">
        <v>10.6</v>
      </c>
      <c r="BU70" s="202" t="s">
        <v>123</v>
      </c>
      <c r="BV70" s="202" t="s">
        <v>123</v>
      </c>
      <c r="BW70" s="202" t="s">
        <v>123</v>
      </c>
      <c r="BX70" s="202" t="s">
        <v>123</v>
      </c>
      <c r="BY70" s="202" t="s">
        <v>123</v>
      </c>
      <c r="BZ70" s="202" t="s">
        <v>123</v>
      </c>
      <c r="CA70" s="202" t="s">
        <v>123</v>
      </c>
      <c r="CB70" s="202" t="s">
        <v>123</v>
      </c>
      <c r="CC70" s="202">
        <v>10.9</v>
      </c>
      <c r="CD70" s="202" t="s">
        <v>123</v>
      </c>
      <c r="CE70" s="207" t="s">
        <v>123</v>
      </c>
      <c r="CF70" s="202"/>
      <c r="CG70" s="202"/>
    </row>
    <row r="71" spans="1:85" x14ac:dyDescent="0.25">
      <c r="A71" s="202"/>
      <c r="B71" s="202"/>
      <c r="C71" s="202"/>
      <c r="D71" s="212">
        <v>44046</v>
      </c>
      <c r="E71" s="202" t="s">
        <v>123</v>
      </c>
      <c r="F71" s="202" t="s">
        <v>123</v>
      </c>
      <c r="G71" s="202">
        <v>13.8</v>
      </c>
      <c r="H71" s="202" t="s">
        <v>123</v>
      </c>
      <c r="I71" s="202" t="s">
        <v>123</v>
      </c>
      <c r="J71" s="202" t="s">
        <v>123</v>
      </c>
      <c r="K71" s="202">
        <v>2.9</v>
      </c>
      <c r="L71" s="202" t="s">
        <v>123</v>
      </c>
      <c r="M71" s="202" t="s">
        <v>123</v>
      </c>
      <c r="N71" s="202" t="s">
        <v>123</v>
      </c>
      <c r="O71" s="202">
        <v>10.1</v>
      </c>
      <c r="P71" s="202" t="s">
        <v>123</v>
      </c>
      <c r="Q71" s="202" t="s">
        <v>123</v>
      </c>
      <c r="R71" s="202" t="s">
        <v>123</v>
      </c>
      <c r="S71" s="202">
        <v>2.6</v>
      </c>
      <c r="T71" s="202" t="s">
        <v>123</v>
      </c>
      <c r="U71" s="202" t="s">
        <v>123</v>
      </c>
      <c r="V71" s="202">
        <v>1.6</v>
      </c>
      <c r="W71" s="202">
        <v>4.0999999999999996</v>
      </c>
      <c r="X71" s="202" t="s">
        <v>123</v>
      </c>
      <c r="Y71" s="202" t="s">
        <v>123</v>
      </c>
      <c r="Z71" s="202" t="s">
        <v>123</v>
      </c>
      <c r="AA71" s="202" t="s">
        <v>123</v>
      </c>
      <c r="AB71" s="202" t="s">
        <v>123</v>
      </c>
      <c r="AC71" s="202" t="s">
        <v>123</v>
      </c>
      <c r="AD71" s="202" t="s">
        <v>123</v>
      </c>
      <c r="AE71" s="202" t="s">
        <v>123</v>
      </c>
      <c r="AF71" s="202" t="s">
        <v>123</v>
      </c>
      <c r="AG71" s="202" t="s">
        <v>123</v>
      </c>
      <c r="AH71" s="202">
        <v>3.8</v>
      </c>
      <c r="AI71" s="202" t="s">
        <v>123</v>
      </c>
      <c r="AJ71" s="202" t="s">
        <v>123</v>
      </c>
      <c r="AK71" s="202" t="s">
        <v>123</v>
      </c>
      <c r="AL71" s="202" t="s">
        <v>123</v>
      </c>
      <c r="AM71" s="202" t="s">
        <v>123</v>
      </c>
      <c r="AN71" s="202" t="s">
        <v>123</v>
      </c>
      <c r="AO71" s="202" t="s">
        <v>234</v>
      </c>
      <c r="AP71" s="202" t="s">
        <v>123</v>
      </c>
      <c r="AQ71" s="202" t="s">
        <v>123</v>
      </c>
      <c r="AR71" s="202" t="s">
        <v>123</v>
      </c>
      <c r="AS71" s="202" t="s">
        <v>123</v>
      </c>
      <c r="AT71" s="202">
        <v>8.6</v>
      </c>
      <c r="AU71" s="202" t="s">
        <v>123</v>
      </c>
      <c r="AV71" s="202" t="s">
        <v>123</v>
      </c>
      <c r="AW71" s="202" t="s">
        <v>123</v>
      </c>
      <c r="AX71" s="202">
        <v>3.2</v>
      </c>
      <c r="AY71" s="202" t="s">
        <v>123</v>
      </c>
      <c r="AZ71" s="202" t="s">
        <v>123</v>
      </c>
      <c r="BA71" s="202" t="s">
        <v>123</v>
      </c>
      <c r="BB71" s="202">
        <v>3.8</v>
      </c>
      <c r="BC71" s="202">
        <v>1.4</v>
      </c>
      <c r="BD71" s="202" t="s">
        <v>123</v>
      </c>
      <c r="BE71" s="202">
        <v>3.1</v>
      </c>
      <c r="BF71" s="202" t="s">
        <v>123</v>
      </c>
      <c r="BG71" s="202" t="s">
        <v>123</v>
      </c>
      <c r="BH71" s="202">
        <v>2.5</v>
      </c>
      <c r="BI71" s="202" t="s">
        <v>123</v>
      </c>
      <c r="BJ71" s="202" t="s">
        <v>123</v>
      </c>
      <c r="BK71" s="202" t="s">
        <v>123</v>
      </c>
      <c r="BL71" s="202" t="s">
        <v>123</v>
      </c>
      <c r="BM71" s="202" t="s">
        <v>123</v>
      </c>
      <c r="BN71" s="202" t="s">
        <v>123</v>
      </c>
      <c r="BO71" s="202" t="s">
        <v>123</v>
      </c>
      <c r="BP71" s="202" t="s">
        <v>123</v>
      </c>
      <c r="BQ71" s="202" t="s">
        <v>123</v>
      </c>
      <c r="BR71" s="202">
        <v>1.4</v>
      </c>
      <c r="BS71" s="202">
        <v>4.3</v>
      </c>
      <c r="BT71" s="202">
        <v>1.3</v>
      </c>
      <c r="BU71" s="202" t="s">
        <v>123</v>
      </c>
      <c r="BV71" s="202" t="s">
        <v>123</v>
      </c>
      <c r="BW71" s="202" t="s">
        <v>123</v>
      </c>
      <c r="BX71" s="202" t="s">
        <v>123</v>
      </c>
      <c r="BY71" s="202">
        <v>4.0999999999999996</v>
      </c>
      <c r="BZ71" s="202" t="s">
        <v>123</v>
      </c>
      <c r="CA71" s="202" t="s">
        <v>123</v>
      </c>
      <c r="CB71" s="202" t="s">
        <v>123</v>
      </c>
      <c r="CC71" s="202">
        <v>1.9</v>
      </c>
      <c r="CD71" s="202" t="s">
        <v>123</v>
      </c>
      <c r="CE71" s="207" t="s">
        <v>123</v>
      </c>
      <c r="CF71" s="202"/>
      <c r="CG71" s="202"/>
    </row>
    <row r="72" spans="1:85" x14ac:dyDescent="0.25">
      <c r="A72" s="202"/>
      <c r="B72" s="202"/>
      <c r="C72" s="202"/>
      <c r="D72" s="212">
        <v>44047</v>
      </c>
      <c r="E72" s="202">
        <v>5</v>
      </c>
      <c r="F72" s="202" t="s">
        <v>123</v>
      </c>
      <c r="G72" s="202" t="s">
        <v>123</v>
      </c>
      <c r="H72" s="202" t="s">
        <v>123</v>
      </c>
      <c r="I72" s="202" t="s">
        <v>123</v>
      </c>
      <c r="J72" s="202" t="s">
        <v>123</v>
      </c>
      <c r="K72" s="202" t="s">
        <v>123</v>
      </c>
      <c r="L72" s="202">
        <v>2.4</v>
      </c>
      <c r="M72" s="202">
        <v>3.1</v>
      </c>
      <c r="N72" s="202" t="s">
        <v>123</v>
      </c>
      <c r="O72" s="202" t="s">
        <v>123</v>
      </c>
      <c r="P72" s="202">
        <v>3</v>
      </c>
      <c r="Q72" s="202">
        <v>2.5</v>
      </c>
      <c r="R72" s="202" t="s">
        <v>123</v>
      </c>
      <c r="S72" s="202" t="s">
        <v>123</v>
      </c>
      <c r="T72" s="202">
        <v>5.3</v>
      </c>
      <c r="U72" s="202">
        <v>2</v>
      </c>
      <c r="V72" s="202">
        <v>3.7</v>
      </c>
      <c r="W72" s="202">
        <v>4.7</v>
      </c>
      <c r="X72" s="202" t="s">
        <v>123</v>
      </c>
      <c r="Y72" s="202" t="s">
        <v>123</v>
      </c>
      <c r="Z72" s="202">
        <v>2.5</v>
      </c>
      <c r="AA72" s="202">
        <v>3</v>
      </c>
      <c r="AB72" s="202" t="s">
        <v>123</v>
      </c>
      <c r="AC72" s="202" t="s">
        <v>123</v>
      </c>
      <c r="AD72" s="202" t="s">
        <v>123</v>
      </c>
      <c r="AE72" s="202">
        <v>2.7</v>
      </c>
      <c r="AF72" s="202" t="s">
        <v>123</v>
      </c>
      <c r="AG72" s="202" t="s">
        <v>123</v>
      </c>
      <c r="AH72" s="202" t="s">
        <v>123</v>
      </c>
      <c r="AI72" s="202" t="s">
        <v>123</v>
      </c>
      <c r="AJ72" s="202" t="s">
        <v>123</v>
      </c>
      <c r="AK72" s="202">
        <v>3.3</v>
      </c>
      <c r="AL72" s="202" t="s">
        <v>123</v>
      </c>
      <c r="AM72" s="202" t="s">
        <v>123</v>
      </c>
      <c r="AN72" s="202" t="s">
        <v>123</v>
      </c>
      <c r="AO72" s="202" t="s">
        <v>123</v>
      </c>
      <c r="AP72" s="202" t="s">
        <v>123</v>
      </c>
      <c r="AQ72" s="202">
        <v>2.6</v>
      </c>
      <c r="AR72" s="202" t="s">
        <v>123</v>
      </c>
      <c r="AS72" s="202" t="s">
        <v>123</v>
      </c>
      <c r="AT72" s="202" t="s">
        <v>123</v>
      </c>
      <c r="AU72" s="202">
        <v>2.7</v>
      </c>
      <c r="AV72" s="202">
        <v>2.8</v>
      </c>
      <c r="AW72" s="202" t="s">
        <v>123</v>
      </c>
      <c r="AX72" s="202" t="s">
        <v>123</v>
      </c>
      <c r="AY72" s="202" t="s">
        <v>123</v>
      </c>
      <c r="AZ72" s="202">
        <v>1.8</v>
      </c>
      <c r="BA72" s="202">
        <v>3.2</v>
      </c>
      <c r="BB72" s="202">
        <v>3.9</v>
      </c>
      <c r="BC72" s="202">
        <v>1.7</v>
      </c>
      <c r="BD72" s="202" t="s">
        <v>123</v>
      </c>
      <c r="BE72" s="202" t="s">
        <v>123</v>
      </c>
      <c r="BF72" s="202">
        <v>5.5</v>
      </c>
      <c r="BG72" s="202">
        <v>2.2000000000000002</v>
      </c>
      <c r="BH72" s="202" t="s">
        <v>123</v>
      </c>
      <c r="BI72" s="202" t="s">
        <v>123</v>
      </c>
      <c r="BJ72" s="202">
        <v>1.8</v>
      </c>
      <c r="BK72" s="202" t="s">
        <v>123</v>
      </c>
      <c r="BL72" s="202" t="s">
        <v>123</v>
      </c>
      <c r="BM72" s="202">
        <v>0.4</v>
      </c>
      <c r="BN72" s="202" t="s">
        <v>123</v>
      </c>
      <c r="BO72" s="202" t="s">
        <v>123</v>
      </c>
      <c r="BP72" s="202">
        <v>5.6</v>
      </c>
      <c r="BQ72" s="202">
        <v>1.6</v>
      </c>
      <c r="BR72" s="202">
        <v>2.5</v>
      </c>
      <c r="BS72" s="202">
        <v>4.5999999999999996</v>
      </c>
      <c r="BT72" s="202">
        <v>1.3</v>
      </c>
      <c r="BU72" s="202" t="s">
        <v>123</v>
      </c>
      <c r="BV72" s="202" t="s">
        <v>123</v>
      </c>
      <c r="BW72" s="202">
        <v>0.8</v>
      </c>
      <c r="BX72" s="202" t="s">
        <v>123</v>
      </c>
      <c r="BY72" s="202" t="s">
        <v>123</v>
      </c>
      <c r="BZ72" s="202" t="s">
        <v>123</v>
      </c>
      <c r="CA72" s="202" t="s">
        <v>123</v>
      </c>
      <c r="CB72" s="202" t="s">
        <v>123</v>
      </c>
      <c r="CC72" s="202">
        <v>2.2999999999999998</v>
      </c>
      <c r="CD72" s="202" t="s">
        <v>123</v>
      </c>
      <c r="CE72" s="207" t="s">
        <v>123</v>
      </c>
      <c r="CF72" s="202"/>
      <c r="CG72" s="202"/>
    </row>
    <row r="73" spans="1:85" x14ac:dyDescent="0.25">
      <c r="A73" s="202"/>
      <c r="B73" s="202"/>
      <c r="C73" s="202"/>
      <c r="D73" s="212">
        <v>44048</v>
      </c>
      <c r="E73" s="202" t="s">
        <v>123</v>
      </c>
      <c r="F73" s="202">
        <v>4.3</v>
      </c>
      <c r="G73" s="202" t="s">
        <v>123</v>
      </c>
      <c r="H73" s="202" t="s">
        <v>123</v>
      </c>
      <c r="I73" s="202" t="s">
        <v>123</v>
      </c>
      <c r="J73" s="202" t="s">
        <v>123</v>
      </c>
      <c r="K73" s="202" t="s">
        <v>123</v>
      </c>
      <c r="L73" s="202" t="s">
        <v>123</v>
      </c>
      <c r="M73" s="202" t="s">
        <v>123</v>
      </c>
      <c r="N73" s="202">
        <v>127.7</v>
      </c>
      <c r="O73" s="202" t="s">
        <v>123</v>
      </c>
      <c r="P73" s="202" t="s">
        <v>123</v>
      </c>
      <c r="Q73" s="202" t="s">
        <v>123</v>
      </c>
      <c r="R73" s="202">
        <v>9.6</v>
      </c>
      <c r="S73" s="202" t="s">
        <v>123</v>
      </c>
      <c r="T73" s="202" t="s">
        <v>123</v>
      </c>
      <c r="U73" s="202" t="s">
        <v>123</v>
      </c>
      <c r="V73" s="202">
        <v>2.7</v>
      </c>
      <c r="W73" s="202">
        <v>4.2</v>
      </c>
      <c r="X73" s="202" t="s">
        <v>123</v>
      </c>
      <c r="Y73" s="202" t="s">
        <v>123</v>
      </c>
      <c r="Z73" s="202" t="s">
        <v>123</v>
      </c>
      <c r="AA73" s="202" t="s">
        <v>123</v>
      </c>
      <c r="AB73" s="202">
        <v>132.80000000000001</v>
      </c>
      <c r="AC73" s="202" t="s">
        <v>123</v>
      </c>
      <c r="AD73" s="202" t="s">
        <v>123</v>
      </c>
      <c r="AE73" s="202" t="s">
        <v>123</v>
      </c>
      <c r="AF73" s="202" t="s">
        <v>123</v>
      </c>
      <c r="AG73" s="202">
        <v>3.7</v>
      </c>
      <c r="AH73" s="202" t="s">
        <v>123</v>
      </c>
      <c r="AI73" s="202" t="s">
        <v>123</v>
      </c>
      <c r="AJ73" s="202" t="s">
        <v>123</v>
      </c>
      <c r="AK73" s="202" t="s">
        <v>123</v>
      </c>
      <c r="AL73" s="202" t="s">
        <v>123</v>
      </c>
      <c r="AM73" s="202" t="s">
        <v>123</v>
      </c>
      <c r="AN73" s="202">
        <v>128.9</v>
      </c>
      <c r="AO73" s="202" t="s">
        <v>123</v>
      </c>
      <c r="AP73" s="202" t="s">
        <v>123</v>
      </c>
      <c r="AQ73" s="202" t="s">
        <v>123</v>
      </c>
      <c r="AR73" s="202" t="s">
        <v>123</v>
      </c>
      <c r="AS73" s="202" t="s">
        <v>123</v>
      </c>
      <c r="AT73" s="202" t="s">
        <v>123</v>
      </c>
      <c r="AU73" s="202" t="s">
        <v>123</v>
      </c>
      <c r="AV73" s="202" t="s">
        <v>123</v>
      </c>
      <c r="AW73" s="202">
        <v>10.3</v>
      </c>
      <c r="AX73" s="202" t="s">
        <v>123</v>
      </c>
      <c r="AY73" s="202" t="s">
        <v>123</v>
      </c>
      <c r="AZ73" s="202" t="s">
        <v>123</v>
      </c>
      <c r="BA73" s="202">
        <v>4</v>
      </c>
      <c r="BB73" s="202">
        <v>2.9</v>
      </c>
      <c r="BC73" s="202">
        <v>1.7</v>
      </c>
      <c r="BD73" s="202" t="s">
        <v>123</v>
      </c>
      <c r="BE73" s="202" t="s">
        <v>123</v>
      </c>
      <c r="BF73" s="202" t="s">
        <v>123</v>
      </c>
      <c r="BG73" s="202" t="s">
        <v>123</v>
      </c>
      <c r="BH73" s="202">
        <v>3.3</v>
      </c>
      <c r="BI73" s="202" t="s">
        <v>123</v>
      </c>
      <c r="BJ73" s="202" t="s">
        <v>123</v>
      </c>
      <c r="BK73" s="202" t="s">
        <v>123</v>
      </c>
      <c r="BL73" s="202" t="s">
        <v>123</v>
      </c>
      <c r="BM73" s="202" t="s">
        <v>123</v>
      </c>
      <c r="BN73" s="202" t="s">
        <v>123</v>
      </c>
      <c r="BO73" s="202" t="s">
        <v>123</v>
      </c>
      <c r="BP73" s="202" t="s">
        <v>123</v>
      </c>
      <c r="BQ73" s="202" t="s">
        <v>123</v>
      </c>
      <c r="BR73" s="202">
        <v>2.4</v>
      </c>
      <c r="BS73" s="202">
        <v>2.6</v>
      </c>
      <c r="BT73" s="202">
        <v>1.4</v>
      </c>
      <c r="BU73" s="202">
        <v>2.9</v>
      </c>
      <c r="BV73" s="202" t="s">
        <v>123</v>
      </c>
      <c r="BW73" s="202" t="s">
        <v>123</v>
      </c>
      <c r="BX73" s="202" t="s">
        <v>123</v>
      </c>
      <c r="BY73" s="202" t="s">
        <v>123</v>
      </c>
      <c r="BZ73" s="202" t="s">
        <v>123</v>
      </c>
      <c r="CA73" s="202" t="s">
        <v>123</v>
      </c>
      <c r="CB73" s="202" t="s">
        <v>123</v>
      </c>
      <c r="CC73" s="202">
        <v>2</v>
      </c>
      <c r="CD73" s="202" t="s">
        <v>123</v>
      </c>
      <c r="CE73" s="207" t="s">
        <v>123</v>
      </c>
      <c r="CF73" s="202"/>
      <c r="CG73" s="202"/>
    </row>
    <row r="74" spans="1:85" x14ac:dyDescent="0.25">
      <c r="A74" s="202"/>
      <c r="B74" s="202"/>
      <c r="C74" s="202"/>
      <c r="D74" s="212">
        <v>44049</v>
      </c>
      <c r="E74" s="202" t="s">
        <v>123</v>
      </c>
      <c r="F74" s="202" t="s">
        <v>123</v>
      </c>
      <c r="G74" s="202">
        <v>83.4</v>
      </c>
      <c r="H74" s="202" t="s">
        <v>123</v>
      </c>
      <c r="I74" s="202" t="s">
        <v>123</v>
      </c>
      <c r="J74" s="202" t="s">
        <v>123</v>
      </c>
      <c r="K74" s="202" t="s">
        <v>123</v>
      </c>
      <c r="L74" s="202" t="s">
        <v>123</v>
      </c>
      <c r="M74" s="202" t="s">
        <v>123</v>
      </c>
      <c r="N74" s="202" t="s">
        <v>123</v>
      </c>
      <c r="O74" s="202">
        <v>5.2</v>
      </c>
      <c r="P74" s="202" t="s">
        <v>123</v>
      </c>
      <c r="Q74" s="202" t="s">
        <v>123</v>
      </c>
      <c r="R74" s="202" t="s">
        <v>123</v>
      </c>
      <c r="S74" s="202">
        <v>2.7</v>
      </c>
      <c r="T74" s="202" t="s">
        <v>123</v>
      </c>
      <c r="U74" s="202" t="s">
        <v>123</v>
      </c>
      <c r="V74" s="202">
        <v>4.9000000000000004</v>
      </c>
      <c r="W74" s="202">
        <v>2.2999999999999998</v>
      </c>
      <c r="X74" s="202" t="s">
        <v>123</v>
      </c>
      <c r="Y74" s="202" t="s">
        <v>123</v>
      </c>
      <c r="Z74" s="202" t="s">
        <v>123</v>
      </c>
      <c r="AA74" s="202" t="s">
        <v>123</v>
      </c>
      <c r="AB74" s="202" t="s">
        <v>123</v>
      </c>
      <c r="AC74" s="202" t="s">
        <v>123</v>
      </c>
      <c r="AD74" s="202" t="s">
        <v>123</v>
      </c>
      <c r="AE74" s="202" t="s">
        <v>123</v>
      </c>
      <c r="AF74" s="202" t="s">
        <v>123</v>
      </c>
      <c r="AG74" s="202" t="s">
        <v>123</v>
      </c>
      <c r="AH74" s="202">
        <v>1.4</v>
      </c>
      <c r="AI74" s="202" t="s">
        <v>123</v>
      </c>
      <c r="AJ74" s="202" t="s">
        <v>123</v>
      </c>
      <c r="AK74" s="202" t="s">
        <v>123</v>
      </c>
      <c r="AL74" s="202" t="s">
        <v>123</v>
      </c>
      <c r="AM74" s="202" t="s">
        <v>123</v>
      </c>
      <c r="AN74" s="202" t="s">
        <v>123</v>
      </c>
      <c r="AO74" s="202">
        <v>13.9</v>
      </c>
      <c r="AP74" s="202" t="s">
        <v>123</v>
      </c>
      <c r="AQ74" s="202" t="s">
        <v>123</v>
      </c>
      <c r="AR74" s="202" t="s">
        <v>123</v>
      </c>
      <c r="AS74" s="202" t="s">
        <v>123</v>
      </c>
      <c r="AT74" s="202">
        <v>4.5999999999999996</v>
      </c>
      <c r="AU74" s="202" t="s">
        <v>123</v>
      </c>
      <c r="AV74" s="202" t="s">
        <v>123</v>
      </c>
      <c r="AW74" s="202" t="s">
        <v>123</v>
      </c>
      <c r="AX74" s="202">
        <v>2.7</v>
      </c>
      <c r="AY74" s="202" t="s">
        <v>123</v>
      </c>
      <c r="AZ74" s="202" t="s">
        <v>123</v>
      </c>
      <c r="BA74" s="202">
        <v>3.2</v>
      </c>
      <c r="BB74" s="202">
        <v>1.7</v>
      </c>
      <c r="BC74" s="202">
        <v>1.6</v>
      </c>
      <c r="BD74" s="202" t="s">
        <v>123</v>
      </c>
      <c r="BE74" s="202" t="s">
        <v>123</v>
      </c>
      <c r="BF74" s="202" t="s">
        <v>123</v>
      </c>
      <c r="BG74" s="202" t="s">
        <v>123</v>
      </c>
      <c r="BH74" s="202" t="s">
        <v>123</v>
      </c>
      <c r="BI74" s="202" t="s">
        <v>207</v>
      </c>
      <c r="BJ74" s="202" t="s">
        <v>123</v>
      </c>
      <c r="BK74" s="202" t="s">
        <v>123</v>
      </c>
      <c r="BL74" s="202" t="s">
        <v>123</v>
      </c>
      <c r="BM74" s="202" t="s">
        <v>123</v>
      </c>
      <c r="BN74" s="202" t="s">
        <v>123</v>
      </c>
      <c r="BO74" s="202" t="s">
        <v>123</v>
      </c>
      <c r="BP74" s="202" t="s">
        <v>123</v>
      </c>
      <c r="BQ74" s="202" t="s">
        <v>123</v>
      </c>
      <c r="BR74" s="202">
        <v>5</v>
      </c>
      <c r="BS74" s="202">
        <v>1.2</v>
      </c>
      <c r="BT74" s="202">
        <v>1.8</v>
      </c>
      <c r="BU74" s="202" t="s">
        <v>123</v>
      </c>
      <c r="BV74" s="202">
        <v>1.9</v>
      </c>
      <c r="BW74" s="202" t="s">
        <v>123</v>
      </c>
      <c r="BX74" s="202">
        <v>5.5</v>
      </c>
      <c r="BY74" s="202" t="s">
        <v>123</v>
      </c>
      <c r="BZ74" s="202" t="s">
        <v>123</v>
      </c>
      <c r="CA74" s="202" t="s">
        <v>123</v>
      </c>
      <c r="CB74" s="202" t="s">
        <v>123</v>
      </c>
      <c r="CC74" s="202" t="s">
        <v>208</v>
      </c>
      <c r="CD74" s="202" t="s">
        <v>123</v>
      </c>
      <c r="CE74" s="207" t="s">
        <v>123</v>
      </c>
      <c r="CF74" s="202"/>
      <c r="CG74" s="202"/>
    </row>
    <row r="75" spans="1:85" x14ac:dyDescent="0.25">
      <c r="A75" s="202"/>
      <c r="B75" s="202"/>
      <c r="C75" s="202"/>
      <c r="D75" s="212">
        <v>44050</v>
      </c>
      <c r="E75" s="202">
        <v>3.9</v>
      </c>
      <c r="F75" s="202" t="s">
        <v>123</v>
      </c>
      <c r="G75" s="202" t="s">
        <v>123</v>
      </c>
      <c r="H75" s="202">
        <v>6.6</v>
      </c>
      <c r="I75" s="202">
        <v>19.600000000000001</v>
      </c>
      <c r="J75" s="202" t="s">
        <v>123</v>
      </c>
      <c r="K75" s="202" t="s">
        <v>123</v>
      </c>
      <c r="L75" s="202">
        <v>1.7</v>
      </c>
      <c r="M75" s="202">
        <v>2.1</v>
      </c>
      <c r="N75" s="202" t="s">
        <v>123</v>
      </c>
      <c r="O75" s="202" t="s">
        <v>123</v>
      </c>
      <c r="P75" s="202">
        <v>1.7</v>
      </c>
      <c r="Q75" s="202">
        <v>3</v>
      </c>
      <c r="R75" s="202" t="s">
        <v>123</v>
      </c>
      <c r="S75" s="202" t="s">
        <v>123</v>
      </c>
      <c r="T75" s="202" t="s">
        <v>234</v>
      </c>
      <c r="U75" s="202">
        <v>2.5</v>
      </c>
      <c r="V75" s="202">
        <v>3.1</v>
      </c>
      <c r="W75" s="202">
        <v>2.7</v>
      </c>
      <c r="X75" s="202" t="s">
        <v>123</v>
      </c>
      <c r="Y75" s="202" t="s">
        <v>123</v>
      </c>
      <c r="Z75" s="202" t="s">
        <v>123</v>
      </c>
      <c r="AA75" s="202" t="s">
        <v>123</v>
      </c>
      <c r="AB75" s="202" t="s">
        <v>123</v>
      </c>
      <c r="AC75" s="202" t="s">
        <v>123</v>
      </c>
      <c r="AD75" s="202">
        <v>1.9</v>
      </c>
      <c r="AE75" s="202" t="s">
        <v>123</v>
      </c>
      <c r="AF75" s="202" t="s">
        <v>123</v>
      </c>
      <c r="AG75" s="202" t="s">
        <v>123</v>
      </c>
      <c r="AH75" s="202" t="s">
        <v>123</v>
      </c>
      <c r="AI75" s="202" t="s">
        <v>123</v>
      </c>
      <c r="AJ75" s="202" t="s">
        <v>123</v>
      </c>
      <c r="AK75" s="202">
        <v>2</v>
      </c>
      <c r="AL75" s="202" t="s">
        <v>123</v>
      </c>
      <c r="AM75" s="202" t="s">
        <v>123</v>
      </c>
      <c r="AN75" s="202" t="s">
        <v>123</v>
      </c>
      <c r="AO75" s="202" t="s">
        <v>123</v>
      </c>
      <c r="AP75" s="202" t="s">
        <v>123</v>
      </c>
      <c r="AQ75" s="202">
        <v>2</v>
      </c>
      <c r="AR75" s="202" t="s">
        <v>123</v>
      </c>
      <c r="AS75" s="202" t="s">
        <v>123</v>
      </c>
      <c r="AT75" s="202" t="s">
        <v>123</v>
      </c>
      <c r="AU75" s="202">
        <v>1.7</v>
      </c>
      <c r="AV75" s="202">
        <v>3.2</v>
      </c>
      <c r="AW75" s="202" t="s">
        <v>123</v>
      </c>
      <c r="AX75" s="202" t="s">
        <v>123</v>
      </c>
      <c r="AY75" s="202">
        <v>9.3000000000000007</v>
      </c>
      <c r="AZ75" s="202">
        <v>2.1</v>
      </c>
      <c r="BA75" s="202">
        <v>3.5</v>
      </c>
      <c r="BB75" s="202">
        <v>1.4</v>
      </c>
      <c r="BC75" s="202">
        <v>3.1</v>
      </c>
      <c r="BD75" s="202" t="s">
        <v>123</v>
      </c>
      <c r="BE75" s="202" t="s">
        <v>123</v>
      </c>
      <c r="BF75" s="202" t="s">
        <v>123</v>
      </c>
      <c r="BG75" s="202" t="s">
        <v>123</v>
      </c>
      <c r="BH75" s="202" t="s">
        <v>123</v>
      </c>
      <c r="BI75" s="202" t="s">
        <v>123</v>
      </c>
      <c r="BJ75" s="202">
        <v>3.4</v>
      </c>
      <c r="BK75" s="202" t="s">
        <v>123</v>
      </c>
      <c r="BL75" s="202" t="s">
        <v>123</v>
      </c>
      <c r="BM75" s="202">
        <v>2.5</v>
      </c>
      <c r="BN75" s="202" t="s">
        <v>123</v>
      </c>
      <c r="BO75" s="202" t="s">
        <v>123</v>
      </c>
      <c r="BP75" s="202">
        <v>11.5</v>
      </c>
      <c r="BQ75" s="202">
        <v>3.9</v>
      </c>
      <c r="BR75" s="202">
        <v>3.6</v>
      </c>
      <c r="BS75" s="202">
        <v>0.9</v>
      </c>
      <c r="BT75" s="202">
        <v>3.1</v>
      </c>
      <c r="BU75" s="202" t="s">
        <v>123</v>
      </c>
      <c r="BV75" s="202" t="s">
        <v>123</v>
      </c>
      <c r="BW75" s="202">
        <v>3.1</v>
      </c>
      <c r="BX75" s="202" t="s">
        <v>123</v>
      </c>
      <c r="BY75" s="202" t="s">
        <v>123</v>
      </c>
      <c r="BZ75" s="202" t="s">
        <v>123</v>
      </c>
      <c r="CA75" s="202" t="s">
        <v>123</v>
      </c>
      <c r="CB75" s="202" t="s">
        <v>123</v>
      </c>
      <c r="CC75" s="202" t="s">
        <v>207</v>
      </c>
      <c r="CD75" s="202" t="s">
        <v>123</v>
      </c>
      <c r="CE75" s="207" t="s">
        <v>123</v>
      </c>
      <c r="CF75" s="202"/>
      <c r="CG75" s="202"/>
    </row>
    <row r="76" spans="1:85" x14ac:dyDescent="0.25">
      <c r="A76" s="202"/>
      <c r="B76" s="202"/>
      <c r="C76" s="202"/>
      <c r="D76" s="212">
        <v>44051</v>
      </c>
      <c r="E76" s="202" t="s">
        <v>123</v>
      </c>
      <c r="F76" s="202">
        <v>7.4</v>
      </c>
      <c r="G76" s="202" t="s">
        <v>123</v>
      </c>
      <c r="H76" s="202" t="s">
        <v>123</v>
      </c>
      <c r="I76" s="202" t="s">
        <v>123</v>
      </c>
      <c r="J76" s="202">
        <v>32.1</v>
      </c>
      <c r="K76" s="202" t="s">
        <v>123</v>
      </c>
      <c r="L76" s="202" t="s">
        <v>123</v>
      </c>
      <c r="M76" s="202" t="s">
        <v>123</v>
      </c>
      <c r="N76" s="202">
        <v>61</v>
      </c>
      <c r="O76" s="202" t="s">
        <v>123</v>
      </c>
      <c r="P76" s="202" t="s">
        <v>123</v>
      </c>
      <c r="Q76" s="202" t="s">
        <v>123</v>
      </c>
      <c r="R76" s="202">
        <v>12.1</v>
      </c>
      <c r="S76" s="202" t="s">
        <v>123</v>
      </c>
      <c r="T76" s="202" t="s">
        <v>123</v>
      </c>
      <c r="U76" s="202" t="s">
        <v>123</v>
      </c>
      <c r="V76" s="202">
        <v>2.8</v>
      </c>
      <c r="W76" s="202">
        <v>3.2</v>
      </c>
      <c r="X76" s="202" t="s">
        <v>123</v>
      </c>
      <c r="Y76" s="202" t="s">
        <v>123</v>
      </c>
      <c r="Z76" s="202" t="s">
        <v>123</v>
      </c>
      <c r="AA76" s="202" t="s">
        <v>123</v>
      </c>
      <c r="AB76" s="202" t="s">
        <v>123</v>
      </c>
      <c r="AC76" s="202" t="s">
        <v>123</v>
      </c>
      <c r="AD76" s="202" t="s">
        <v>123</v>
      </c>
      <c r="AE76" s="202" t="s">
        <v>123</v>
      </c>
      <c r="AF76" s="202" t="s">
        <v>123</v>
      </c>
      <c r="AG76" s="202" t="s">
        <v>123</v>
      </c>
      <c r="AH76" s="202">
        <v>0.5</v>
      </c>
      <c r="AI76" s="202" t="s">
        <v>123</v>
      </c>
      <c r="AJ76" s="202" t="s">
        <v>123</v>
      </c>
      <c r="AK76" s="202" t="s">
        <v>123</v>
      </c>
      <c r="AL76" s="202" t="s">
        <v>123</v>
      </c>
      <c r="AM76" s="202" t="s">
        <v>123</v>
      </c>
      <c r="AN76" s="202">
        <v>53</v>
      </c>
      <c r="AO76" s="202">
        <v>1.7</v>
      </c>
      <c r="AP76" s="202" t="s">
        <v>123</v>
      </c>
      <c r="AQ76" s="202" t="s">
        <v>123</v>
      </c>
      <c r="AR76" s="202" t="s">
        <v>123</v>
      </c>
      <c r="AS76" s="202" t="s">
        <v>123</v>
      </c>
      <c r="AT76" s="202" t="s">
        <v>123</v>
      </c>
      <c r="AU76" s="202" t="s">
        <v>123</v>
      </c>
      <c r="AV76" s="202" t="s">
        <v>123</v>
      </c>
      <c r="AW76" s="202">
        <v>12.1</v>
      </c>
      <c r="AX76" s="202" t="s">
        <v>123</v>
      </c>
      <c r="AY76" s="202" t="s">
        <v>123</v>
      </c>
      <c r="AZ76" s="202" t="s">
        <v>123</v>
      </c>
      <c r="BA76" s="202">
        <v>3.4</v>
      </c>
      <c r="BB76" s="202">
        <v>2.2000000000000002</v>
      </c>
      <c r="BC76" s="202">
        <v>4</v>
      </c>
      <c r="BD76" s="202">
        <v>11.9</v>
      </c>
      <c r="BE76" s="202" t="s">
        <v>123</v>
      </c>
      <c r="BF76" s="202" t="s">
        <v>123</v>
      </c>
      <c r="BG76" s="202" t="s">
        <v>123</v>
      </c>
      <c r="BH76" s="202" t="s">
        <v>123</v>
      </c>
      <c r="BI76" s="202" t="s">
        <v>123</v>
      </c>
      <c r="BJ76" s="202" t="s">
        <v>123</v>
      </c>
      <c r="BK76" s="202" t="s">
        <v>123</v>
      </c>
      <c r="BL76" s="202" t="s">
        <v>123</v>
      </c>
      <c r="BM76" s="202" t="s">
        <v>123</v>
      </c>
      <c r="BN76" s="202" t="s">
        <v>123</v>
      </c>
      <c r="BO76" s="202" t="s">
        <v>123</v>
      </c>
      <c r="BP76" s="202" t="s">
        <v>123</v>
      </c>
      <c r="BQ76" s="202" t="s">
        <v>123</v>
      </c>
      <c r="BR76" s="202">
        <v>4.5999999999999996</v>
      </c>
      <c r="BS76" s="202">
        <v>2.2999999999999998</v>
      </c>
      <c r="BT76" s="202">
        <v>3.4</v>
      </c>
      <c r="BU76" s="202" t="s">
        <v>123</v>
      </c>
      <c r="BV76" s="202" t="s">
        <v>123</v>
      </c>
      <c r="BW76" s="202" t="s">
        <v>123</v>
      </c>
      <c r="BX76" s="202" t="s">
        <v>123</v>
      </c>
      <c r="BY76" s="202" t="s">
        <v>123</v>
      </c>
      <c r="BZ76" s="202" t="s">
        <v>123</v>
      </c>
      <c r="CA76" s="202" t="s">
        <v>123</v>
      </c>
      <c r="CB76" s="202" t="s">
        <v>123</v>
      </c>
      <c r="CC76" s="202" t="s">
        <v>207</v>
      </c>
      <c r="CD76" s="202" t="s">
        <v>123</v>
      </c>
      <c r="CE76" s="207" t="s">
        <v>123</v>
      </c>
      <c r="CF76" s="202"/>
      <c r="CG76" s="202"/>
    </row>
    <row r="77" spans="1:85" x14ac:dyDescent="0.25">
      <c r="A77" s="202"/>
      <c r="B77" s="202"/>
      <c r="C77" s="202"/>
      <c r="D77" s="212">
        <v>44052</v>
      </c>
      <c r="E77" s="202" t="s">
        <v>123</v>
      </c>
      <c r="F77" s="202" t="s">
        <v>123</v>
      </c>
      <c r="G77" s="202">
        <v>42.3</v>
      </c>
      <c r="H77" s="202" t="s">
        <v>123</v>
      </c>
      <c r="I77" s="202" t="s">
        <v>123</v>
      </c>
      <c r="J77" s="202" t="s">
        <v>123</v>
      </c>
      <c r="K77" s="202">
        <v>4</v>
      </c>
      <c r="L77" s="202" t="s">
        <v>123</v>
      </c>
      <c r="M77" s="202" t="s">
        <v>123</v>
      </c>
      <c r="N77" s="202" t="s">
        <v>123</v>
      </c>
      <c r="O77" s="202">
        <v>3.1</v>
      </c>
      <c r="P77" s="202" t="s">
        <v>123</v>
      </c>
      <c r="Q77" s="202" t="s">
        <v>123</v>
      </c>
      <c r="R77" s="202" t="s">
        <v>123</v>
      </c>
      <c r="S77" s="202">
        <v>3.7</v>
      </c>
      <c r="T77" s="202" t="s">
        <v>123</v>
      </c>
      <c r="U77" s="202" t="s">
        <v>123</v>
      </c>
      <c r="V77" s="202">
        <v>4.5999999999999996</v>
      </c>
      <c r="W77" s="202">
        <v>2.9</v>
      </c>
      <c r="X77" s="202" t="s">
        <v>123</v>
      </c>
      <c r="Y77" s="202" t="s">
        <v>123</v>
      </c>
      <c r="Z77" s="202" t="s">
        <v>123</v>
      </c>
      <c r="AA77" s="202" t="s">
        <v>123</v>
      </c>
      <c r="AB77" s="202" t="s">
        <v>123</v>
      </c>
      <c r="AC77" s="202">
        <v>2.5</v>
      </c>
      <c r="AD77" s="202" t="s">
        <v>123</v>
      </c>
      <c r="AE77" s="202" t="s">
        <v>123</v>
      </c>
      <c r="AF77" s="202" t="s">
        <v>123</v>
      </c>
      <c r="AG77" s="202" t="s">
        <v>123</v>
      </c>
      <c r="AH77" s="202">
        <v>2.5</v>
      </c>
      <c r="AI77" s="202" t="s">
        <v>123</v>
      </c>
      <c r="AJ77" s="202" t="s">
        <v>123</v>
      </c>
      <c r="AK77" s="202" t="s">
        <v>123</v>
      </c>
      <c r="AL77" s="202" t="s">
        <v>123</v>
      </c>
      <c r="AM77" s="202" t="s">
        <v>123</v>
      </c>
      <c r="AN77" s="202" t="s">
        <v>123</v>
      </c>
      <c r="AO77" s="202" t="s">
        <v>123</v>
      </c>
      <c r="AP77" s="202" t="s">
        <v>123</v>
      </c>
      <c r="AQ77" s="202" t="s">
        <v>123</v>
      </c>
      <c r="AR77" s="202" t="s">
        <v>123</v>
      </c>
      <c r="AS77" s="202" t="s">
        <v>123</v>
      </c>
      <c r="AT77" s="202">
        <v>2.2000000000000002</v>
      </c>
      <c r="AU77" s="202" t="s">
        <v>123</v>
      </c>
      <c r="AV77" s="202" t="s">
        <v>123</v>
      </c>
      <c r="AW77" s="202" t="s">
        <v>123</v>
      </c>
      <c r="AX77" s="202">
        <v>3.2</v>
      </c>
      <c r="AY77" s="202" t="s">
        <v>123</v>
      </c>
      <c r="AZ77" s="202" t="s">
        <v>123</v>
      </c>
      <c r="BA77" s="202">
        <v>4.8</v>
      </c>
      <c r="BB77" s="202">
        <v>1.8</v>
      </c>
      <c r="BC77" s="202">
        <v>4</v>
      </c>
      <c r="BD77" s="202" t="s">
        <v>123</v>
      </c>
      <c r="BE77" s="202">
        <v>3.2</v>
      </c>
      <c r="BF77" s="202" t="s">
        <v>123</v>
      </c>
      <c r="BG77" s="202" t="s">
        <v>123</v>
      </c>
      <c r="BH77" s="202" t="s">
        <v>123</v>
      </c>
      <c r="BI77" s="202" t="s">
        <v>123</v>
      </c>
      <c r="BJ77" s="202" t="s">
        <v>123</v>
      </c>
      <c r="BK77" s="202" t="s">
        <v>123</v>
      </c>
      <c r="BL77" s="202" t="s">
        <v>123</v>
      </c>
      <c r="BM77" s="202" t="s">
        <v>123</v>
      </c>
      <c r="BN77" s="202" t="s">
        <v>123</v>
      </c>
      <c r="BO77" s="202" t="s">
        <v>123</v>
      </c>
      <c r="BP77" s="202" t="s">
        <v>123</v>
      </c>
      <c r="BQ77" s="202" t="s">
        <v>123</v>
      </c>
      <c r="BR77" s="202">
        <v>5.2</v>
      </c>
      <c r="BS77" s="202">
        <v>2.4</v>
      </c>
      <c r="BT77" s="202">
        <v>3.8</v>
      </c>
      <c r="BU77" s="202" t="s">
        <v>123</v>
      </c>
      <c r="BV77" s="202" t="s">
        <v>123</v>
      </c>
      <c r="BW77" s="202" t="s">
        <v>123</v>
      </c>
      <c r="BX77" s="202" t="s">
        <v>123</v>
      </c>
      <c r="BY77" s="202">
        <v>2.2999999999999998</v>
      </c>
      <c r="BZ77" s="202" t="s">
        <v>123</v>
      </c>
      <c r="CA77" s="202" t="s">
        <v>123</v>
      </c>
      <c r="CB77" s="202" t="s">
        <v>123</v>
      </c>
      <c r="CC77" s="202" t="s">
        <v>207</v>
      </c>
      <c r="CD77" s="202" t="s">
        <v>123</v>
      </c>
      <c r="CE77" s="207" t="s">
        <v>123</v>
      </c>
      <c r="CF77" s="202"/>
      <c r="CG77" s="202"/>
    </row>
    <row r="78" spans="1:85" x14ac:dyDescent="0.25">
      <c r="A78" s="202"/>
      <c r="B78" s="202"/>
      <c r="C78" s="202"/>
      <c r="D78" s="212">
        <v>44053</v>
      </c>
      <c r="E78" s="202">
        <v>4.2</v>
      </c>
      <c r="F78" s="202" t="s">
        <v>123</v>
      </c>
      <c r="G78" s="202" t="s">
        <v>123</v>
      </c>
      <c r="H78" s="202" t="s">
        <v>123</v>
      </c>
      <c r="I78" s="202" t="s">
        <v>123</v>
      </c>
      <c r="J78" s="202" t="s">
        <v>123</v>
      </c>
      <c r="K78" s="202" t="s">
        <v>123</v>
      </c>
      <c r="L78" s="202">
        <v>4.2</v>
      </c>
      <c r="M78" s="202">
        <v>1</v>
      </c>
      <c r="N78" s="202" t="s">
        <v>123</v>
      </c>
      <c r="O78" s="202" t="s">
        <v>123</v>
      </c>
      <c r="P78" s="202">
        <v>1</v>
      </c>
      <c r="Q78" s="202">
        <v>3.7</v>
      </c>
      <c r="R78" s="202" t="s">
        <v>123</v>
      </c>
      <c r="S78" s="202" t="s">
        <v>123</v>
      </c>
      <c r="T78" s="202">
        <v>1.6</v>
      </c>
      <c r="U78" s="202">
        <v>2.8</v>
      </c>
      <c r="V78" s="202">
        <v>2.6</v>
      </c>
      <c r="W78" s="202">
        <v>3</v>
      </c>
      <c r="X78" s="202" t="s">
        <v>123</v>
      </c>
      <c r="Y78" s="202" t="s">
        <v>123</v>
      </c>
      <c r="Z78" s="202">
        <v>3.9</v>
      </c>
      <c r="AA78" s="202">
        <v>0.9</v>
      </c>
      <c r="AB78" s="202" t="s">
        <v>123</v>
      </c>
      <c r="AC78" s="202" t="s">
        <v>123</v>
      </c>
      <c r="AD78" s="202" t="s">
        <v>123</v>
      </c>
      <c r="AE78" s="202" t="s">
        <v>123</v>
      </c>
      <c r="AF78" s="202" t="s">
        <v>123</v>
      </c>
      <c r="AG78" s="202" t="s">
        <v>123</v>
      </c>
      <c r="AH78" s="202" t="s">
        <v>123</v>
      </c>
      <c r="AI78" s="202" t="s">
        <v>123</v>
      </c>
      <c r="AJ78" s="202" t="s">
        <v>123</v>
      </c>
      <c r="AK78" s="202">
        <v>0.9</v>
      </c>
      <c r="AL78" s="202" t="s">
        <v>123</v>
      </c>
      <c r="AM78" s="202" t="s">
        <v>123</v>
      </c>
      <c r="AN78" s="202" t="s">
        <v>123</v>
      </c>
      <c r="AO78" s="202" t="s">
        <v>123</v>
      </c>
      <c r="AP78" s="202" t="s">
        <v>123</v>
      </c>
      <c r="AQ78" s="202">
        <v>2.9</v>
      </c>
      <c r="AR78" s="202" t="s">
        <v>123</v>
      </c>
      <c r="AS78" s="202" t="s">
        <v>123</v>
      </c>
      <c r="AT78" s="202" t="s">
        <v>123</v>
      </c>
      <c r="AU78" s="202">
        <v>1.2</v>
      </c>
      <c r="AV78" s="202">
        <v>4.0999999999999996</v>
      </c>
      <c r="AW78" s="202" t="s">
        <v>123</v>
      </c>
      <c r="AX78" s="202" t="s">
        <v>123</v>
      </c>
      <c r="AY78" s="202">
        <v>2.1</v>
      </c>
      <c r="AZ78" s="202">
        <v>2</v>
      </c>
      <c r="BA78" s="202">
        <v>3.5</v>
      </c>
      <c r="BB78" s="202">
        <v>2.8</v>
      </c>
      <c r="BC78" s="202">
        <v>4.8</v>
      </c>
      <c r="BD78" s="202" t="s">
        <v>123</v>
      </c>
      <c r="BE78" s="202" t="s">
        <v>123</v>
      </c>
      <c r="BF78" s="202">
        <v>2.5</v>
      </c>
      <c r="BG78" s="202">
        <v>2</v>
      </c>
      <c r="BH78" s="202" t="s">
        <v>123</v>
      </c>
      <c r="BI78" s="202" t="s">
        <v>123</v>
      </c>
      <c r="BJ78" s="202">
        <v>5.0999999999999996</v>
      </c>
      <c r="BK78" s="202" t="s">
        <v>123</v>
      </c>
      <c r="BL78" s="202" t="s">
        <v>123</v>
      </c>
      <c r="BM78" s="202">
        <v>6.3</v>
      </c>
      <c r="BN78" s="202" t="s">
        <v>123</v>
      </c>
      <c r="BO78" s="202" t="s">
        <v>123</v>
      </c>
      <c r="BP78" s="202">
        <v>1.7</v>
      </c>
      <c r="BQ78" s="202">
        <v>2.2999999999999998</v>
      </c>
      <c r="BR78" s="202">
        <v>5.6</v>
      </c>
      <c r="BS78" s="202">
        <v>2.6</v>
      </c>
      <c r="BT78" s="202">
        <v>5.2</v>
      </c>
      <c r="BU78" s="202" t="s">
        <v>123</v>
      </c>
      <c r="BV78" s="202" t="s">
        <v>123</v>
      </c>
      <c r="BW78" s="202">
        <v>5.0999999999999996</v>
      </c>
      <c r="BX78" s="202" t="s">
        <v>123</v>
      </c>
      <c r="BY78" s="202" t="s">
        <v>123</v>
      </c>
      <c r="BZ78" s="202" t="s">
        <v>123</v>
      </c>
      <c r="CA78" s="202" t="s">
        <v>123</v>
      </c>
      <c r="CB78" s="202" t="s">
        <v>123</v>
      </c>
      <c r="CC78" s="202">
        <v>5.3</v>
      </c>
      <c r="CD78" s="202" t="s">
        <v>123</v>
      </c>
      <c r="CE78" s="207" t="s">
        <v>123</v>
      </c>
      <c r="CF78" s="202"/>
      <c r="CG78" s="202"/>
    </row>
    <row r="79" spans="1:85" x14ac:dyDescent="0.25">
      <c r="A79" s="202"/>
      <c r="B79" s="202"/>
      <c r="C79" s="202"/>
      <c r="D79" s="212">
        <v>44054</v>
      </c>
      <c r="E79" s="202" t="s">
        <v>123</v>
      </c>
      <c r="F79" s="202">
        <v>5.0999999999999996</v>
      </c>
      <c r="G79" s="202" t="s">
        <v>123</v>
      </c>
      <c r="H79" s="202" t="s">
        <v>123</v>
      </c>
      <c r="I79" s="202" t="s">
        <v>123</v>
      </c>
      <c r="J79" s="202" t="s">
        <v>123</v>
      </c>
      <c r="K79" s="202" t="s">
        <v>123</v>
      </c>
      <c r="L79" s="202" t="s">
        <v>123</v>
      </c>
      <c r="M79" s="202" t="s">
        <v>123</v>
      </c>
      <c r="N79" s="202">
        <v>3.2</v>
      </c>
      <c r="O79" s="202" t="s">
        <v>123</v>
      </c>
      <c r="P79" s="202" t="s">
        <v>123</v>
      </c>
      <c r="Q79" s="202" t="s">
        <v>123</v>
      </c>
      <c r="R79" s="202">
        <v>20.6</v>
      </c>
      <c r="S79" s="202" t="s">
        <v>123</v>
      </c>
      <c r="T79" s="202" t="s">
        <v>123</v>
      </c>
      <c r="U79" s="202" t="s">
        <v>123</v>
      </c>
      <c r="V79" s="202" t="s">
        <v>123</v>
      </c>
      <c r="W79" s="202">
        <v>2.9</v>
      </c>
      <c r="X79" s="202" t="s">
        <v>123</v>
      </c>
      <c r="Y79" s="202" t="s">
        <v>123</v>
      </c>
      <c r="Z79" s="202" t="s">
        <v>123</v>
      </c>
      <c r="AA79" s="202" t="s">
        <v>123</v>
      </c>
      <c r="AB79" s="202">
        <v>3.1</v>
      </c>
      <c r="AC79" s="202" t="s">
        <v>123</v>
      </c>
      <c r="AD79" s="202" t="s">
        <v>123</v>
      </c>
      <c r="AE79" s="202" t="s">
        <v>123</v>
      </c>
      <c r="AF79" s="202" t="s">
        <v>123</v>
      </c>
      <c r="AG79" s="202">
        <v>3.1</v>
      </c>
      <c r="AH79" s="202" t="s">
        <v>123</v>
      </c>
      <c r="AI79" s="202" t="s">
        <v>123</v>
      </c>
      <c r="AJ79" s="202" t="s">
        <v>123</v>
      </c>
      <c r="AK79" s="202" t="s">
        <v>123</v>
      </c>
      <c r="AL79" s="202" t="s">
        <v>123</v>
      </c>
      <c r="AM79" s="202" t="s">
        <v>123</v>
      </c>
      <c r="AN79" s="202">
        <v>2.2999999999999998</v>
      </c>
      <c r="AO79" s="202" t="s">
        <v>123</v>
      </c>
      <c r="AP79" s="202" t="s">
        <v>123</v>
      </c>
      <c r="AQ79" s="202" t="s">
        <v>123</v>
      </c>
      <c r="AR79" s="202" t="s">
        <v>123</v>
      </c>
      <c r="AS79" s="202" t="s">
        <v>123</v>
      </c>
      <c r="AT79" s="202" t="s">
        <v>123</v>
      </c>
      <c r="AU79" s="202" t="s">
        <v>123</v>
      </c>
      <c r="AV79" s="202" t="s">
        <v>123</v>
      </c>
      <c r="AW79" s="202">
        <v>21</v>
      </c>
      <c r="AX79" s="202" t="s">
        <v>123</v>
      </c>
      <c r="AY79" s="202" t="s">
        <v>123</v>
      </c>
      <c r="AZ79" s="202" t="s">
        <v>123</v>
      </c>
      <c r="BA79" s="202" t="s">
        <v>123</v>
      </c>
      <c r="BB79" s="202">
        <v>3.7</v>
      </c>
      <c r="BC79" s="202">
        <v>4.5</v>
      </c>
      <c r="BD79" s="202" t="s">
        <v>123</v>
      </c>
      <c r="BE79" s="202" t="s">
        <v>123</v>
      </c>
      <c r="BF79" s="202" t="s">
        <v>123</v>
      </c>
      <c r="BG79" s="202" t="s">
        <v>123</v>
      </c>
      <c r="BH79" s="202">
        <v>4</v>
      </c>
      <c r="BI79" s="202" t="s">
        <v>123</v>
      </c>
      <c r="BJ79" s="202" t="s">
        <v>123</v>
      </c>
      <c r="BK79" s="202" t="s">
        <v>123</v>
      </c>
      <c r="BL79" s="202" t="s">
        <v>123</v>
      </c>
      <c r="BM79" s="202" t="s">
        <v>123</v>
      </c>
      <c r="BN79" s="202" t="s">
        <v>123</v>
      </c>
      <c r="BO79" s="202" t="s">
        <v>123</v>
      </c>
      <c r="BP79" s="202" t="s">
        <v>123</v>
      </c>
      <c r="BQ79" s="202" t="s">
        <v>123</v>
      </c>
      <c r="BR79" s="202">
        <v>5.8</v>
      </c>
      <c r="BS79" s="202">
        <v>5.5</v>
      </c>
      <c r="BT79" s="202">
        <v>4.3</v>
      </c>
      <c r="BU79" s="202">
        <v>4.7</v>
      </c>
      <c r="BV79" s="202" t="s">
        <v>123</v>
      </c>
      <c r="BW79" s="202" t="s">
        <v>123</v>
      </c>
      <c r="BX79" s="202" t="s">
        <v>123</v>
      </c>
      <c r="BY79" s="202" t="s">
        <v>123</v>
      </c>
      <c r="BZ79" s="202" t="s">
        <v>123</v>
      </c>
      <c r="CA79" s="202" t="s">
        <v>123</v>
      </c>
      <c r="CB79" s="202" t="s">
        <v>123</v>
      </c>
      <c r="CC79" s="202">
        <v>4.2</v>
      </c>
      <c r="CD79" s="202" t="s">
        <v>123</v>
      </c>
      <c r="CE79" s="207" t="s">
        <v>123</v>
      </c>
      <c r="CF79" s="202"/>
      <c r="CG79" s="202"/>
    </row>
    <row r="80" spans="1:85" x14ac:dyDescent="0.25">
      <c r="A80" s="202"/>
      <c r="B80" s="202"/>
      <c r="C80" s="202"/>
      <c r="D80" s="212">
        <v>44055</v>
      </c>
      <c r="E80" s="202" t="s">
        <v>123</v>
      </c>
      <c r="F80" s="202" t="s">
        <v>123</v>
      </c>
      <c r="G80" s="202">
        <v>9.1</v>
      </c>
      <c r="H80" s="202" t="s">
        <v>123</v>
      </c>
      <c r="I80" s="202" t="s">
        <v>123</v>
      </c>
      <c r="J80" s="202" t="s">
        <v>123</v>
      </c>
      <c r="K80" s="202" t="s">
        <v>123</v>
      </c>
      <c r="L80" s="202" t="s">
        <v>123</v>
      </c>
      <c r="M80" s="202" t="s">
        <v>123</v>
      </c>
      <c r="N80" s="202" t="s">
        <v>123</v>
      </c>
      <c r="O80" s="202">
        <v>10.9</v>
      </c>
      <c r="P80" s="202" t="s">
        <v>123</v>
      </c>
      <c r="Q80" s="202" t="s">
        <v>123</v>
      </c>
      <c r="R80" s="202" t="s">
        <v>123</v>
      </c>
      <c r="S80" s="202">
        <v>2.9</v>
      </c>
      <c r="T80" s="202" t="s">
        <v>123</v>
      </c>
      <c r="U80" s="202" t="s">
        <v>123</v>
      </c>
      <c r="V80" s="202">
        <v>2.8</v>
      </c>
      <c r="W80" s="202">
        <v>2.9</v>
      </c>
      <c r="X80" s="202" t="s">
        <v>123</v>
      </c>
      <c r="Y80" s="202" t="s">
        <v>123</v>
      </c>
      <c r="Z80" s="202" t="s">
        <v>123</v>
      </c>
      <c r="AA80" s="202" t="s">
        <v>123</v>
      </c>
      <c r="AB80" s="202" t="s">
        <v>123</v>
      </c>
      <c r="AC80" s="202">
        <v>10.199999999999999</v>
      </c>
      <c r="AD80" s="202" t="s">
        <v>123</v>
      </c>
      <c r="AE80" s="202" t="s">
        <v>123</v>
      </c>
      <c r="AF80" s="202" t="s">
        <v>123</v>
      </c>
      <c r="AG80" s="202" t="s">
        <v>123</v>
      </c>
      <c r="AH80" s="202">
        <v>2.7</v>
      </c>
      <c r="AI80" s="202" t="s">
        <v>123</v>
      </c>
      <c r="AJ80" s="202" t="s">
        <v>123</v>
      </c>
      <c r="AK80" s="202" t="s">
        <v>123</v>
      </c>
      <c r="AL80" s="202" t="s">
        <v>123</v>
      </c>
      <c r="AM80" s="202" t="s">
        <v>123</v>
      </c>
      <c r="AN80" s="202" t="s">
        <v>123</v>
      </c>
      <c r="AO80" s="202">
        <v>2</v>
      </c>
      <c r="AP80" s="202" t="s">
        <v>123</v>
      </c>
      <c r="AQ80" s="202" t="s">
        <v>123</v>
      </c>
      <c r="AR80" s="202" t="s">
        <v>123</v>
      </c>
      <c r="AS80" s="202" t="s">
        <v>123</v>
      </c>
      <c r="AT80" s="202" t="s">
        <v>234</v>
      </c>
      <c r="AU80" s="202" t="s">
        <v>123</v>
      </c>
      <c r="AV80" s="202" t="s">
        <v>123</v>
      </c>
      <c r="AW80" s="202" t="s">
        <v>123</v>
      </c>
      <c r="AX80" s="202">
        <v>3.3</v>
      </c>
      <c r="AY80" s="202" t="s">
        <v>123</v>
      </c>
      <c r="AZ80" s="202" t="s">
        <v>123</v>
      </c>
      <c r="BA80" s="202">
        <v>1.7</v>
      </c>
      <c r="BB80" s="202">
        <v>3.3</v>
      </c>
      <c r="BC80" s="202">
        <v>5.7</v>
      </c>
      <c r="BD80" s="202" t="s">
        <v>123</v>
      </c>
      <c r="BE80" s="202">
        <v>3.4</v>
      </c>
      <c r="BF80" s="202" t="s">
        <v>123</v>
      </c>
      <c r="BG80" s="202" t="s">
        <v>123</v>
      </c>
      <c r="BH80" s="202" t="s">
        <v>123</v>
      </c>
      <c r="BI80" s="202">
        <v>5.9</v>
      </c>
      <c r="BJ80" s="202" t="s">
        <v>123</v>
      </c>
      <c r="BK80" s="202" t="s">
        <v>123</v>
      </c>
      <c r="BL80" s="202" t="s">
        <v>123</v>
      </c>
      <c r="BM80" s="202" t="s">
        <v>123</v>
      </c>
      <c r="BN80" s="202" t="s">
        <v>123</v>
      </c>
      <c r="BO80" s="202" t="s">
        <v>123</v>
      </c>
      <c r="BP80" s="202" t="s">
        <v>123</v>
      </c>
      <c r="BQ80" s="202" t="s">
        <v>123</v>
      </c>
      <c r="BR80" s="202" t="s">
        <v>123</v>
      </c>
      <c r="BS80" s="202">
        <v>4.3</v>
      </c>
      <c r="BT80" s="202">
        <v>5.7</v>
      </c>
      <c r="BU80" s="202" t="s">
        <v>123</v>
      </c>
      <c r="BV80" s="202">
        <v>5.3</v>
      </c>
      <c r="BW80" s="202" t="s">
        <v>123</v>
      </c>
      <c r="BX80" s="202">
        <v>2.8</v>
      </c>
      <c r="BY80" s="202" t="s">
        <v>123</v>
      </c>
      <c r="BZ80" s="202" t="s">
        <v>123</v>
      </c>
      <c r="CA80" s="202" t="s">
        <v>123</v>
      </c>
      <c r="CB80" s="202" t="s">
        <v>123</v>
      </c>
      <c r="CC80" s="202">
        <v>5.4</v>
      </c>
      <c r="CD80" s="202" t="s">
        <v>123</v>
      </c>
      <c r="CE80" s="207" t="s">
        <v>123</v>
      </c>
      <c r="CF80" s="202"/>
      <c r="CG80" s="202"/>
    </row>
    <row r="81" spans="1:85" x14ac:dyDescent="0.25">
      <c r="A81" s="202"/>
      <c r="B81" s="202"/>
      <c r="C81" s="202"/>
      <c r="D81" s="212">
        <v>44056</v>
      </c>
      <c r="E81" s="202">
        <v>1.8</v>
      </c>
      <c r="F81" s="202" t="s">
        <v>123</v>
      </c>
      <c r="G81" s="202" t="s">
        <v>123</v>
      </c>
      <c r="H81" s="202">
        <v>2.9</v>
      </c>
      <c r="I81" s="202">
        <v>15.5</v>
      </c>
      <c r="J81" s="202" t="s">
        <v>123</v>
      </c>
      <c r="K81" s="202" t="s">
        <v>123</v>
      </c>
      <c r="L81" s="202">
        <v>1.4</v>
      </c>
      <c r="M81" s="202">
        <v>1.8</v>
      </c>
      <c r="N81" s="202" t="s">
        <v>123</v>
      </c>
      <c r="O81" s="202" t="s">
        <v>123</v>
      </c>
      <c r="P81" s="202">
        <v>2.2000000000000002</v>
      </c>
      <c r="Q81" s="202">
        <v>6.3</v>
      </c>
      <c r="R81" s="202" t="s">
        <v>123</v>
      </c>
      <c r="S81" s="202" t="s">
        <v>123</v>
      </c>
      <c r="T81" s="202">
        <v>2.6</v>
      </c>
      <c r="U81" s="202">
        <v>2.2000000000000002</v>
      </c>
      <c r="V81" s="202">
        <v>1.8</v>
      </c>
      <c r="W81" s="202">
        <v>3</v>
      </c>
      <c r="X81" s="202" t="s">
        <v>123</v>
      </c>
      <c r="Y81" s="202" t="s">
        <v>123</v>
      </c>
      <c r="Z81" s="202" t="s">
        <v>123</v>
      </c>
      <c r="AA81" s="202" t="s">
        <v>123</v>
      </c>
      <c r="AB81" s="202" t="s">
        <v>123</v>
      </c>
      <c r="AC81" s="202" t="s">
        <v>123</v>
      </c>
      <c r="AD81" s="202">
        <v>2.5</v>
      </c>
      <c r="AE81" s="202">
        <v>6.4</v>
      </c>
      <c r="AF81" s="202" t="s">
        <v>123</v>
      </c>
      <c r="AG81" s="202" t="s">
        <v>123</v>
      </c>
      <c r="AH81" s="202" t="s">
        <v>123</v>
      </c>
      <c r="AI81" s="202" t="s">
        <v>123</v>
      </c>
      <c r="AJ81" s="202" t="s">
        <v>123</v>
      </c>
      <c r="AK81" s="202">
        <v>1.7</v>
      </c>
      <c r="AL81" s="202" t="s">
        <v>123</v>
      </c>
      <c r="AM81" s="202" t="s">
        <v>123</v>
      </c>
      <c r="AN81" s="202" t="s">
        <v>123</v>
      </c>
      <c r="AO81" s="202" t="s">
        <v>123</v>
      </c>
      <c r="AP81" s="202" t="s">
        <v>123</v>
      </c>
      <c r="AQ81" s="202">
        <v>5.0999999999999996</v>
      </c>
      <c r="AR81" s="202" t="s">
        <v>123</v>
      </c>
      <c r="AS81" s="202" t="s">
        <v>123</v>
      </c>
      <c r="AT81" s="202" t="s">
        <v>123</v>
      </c>
      <c r="AU81" s="202">
        <v>2.2000000000000002</v>
      </c>
      <c r="AV81" s="202">
        <v>6.3</v>
      </c>
      <c r="AW81" s="202" t="s">
        <v>123</v>
      </c>
      <c r="AX81" s="202" t="s">
        <v>123</v>
      </c>
      <c r="AY81" s="202">
        <v>2.2999999999999998</v>
      </c>
      <c r="AZ81" s="202">
        <v>2.7</v>
      </c>
      <c r="BA81" s="202">
        <v>2.6</v>
      </c>
      <c r="BB81" s="202">
        <v>3</v>
      </c>
      <c r="BC81" s="202">
        <v>2.2000000000000002</v>
      </c>
      <c r="BD81" s="202" t="s">
        <v>123</v>
      </c>
      <c r="BE81" s="202" t="s">
        <v>123</v>
      </c>
      <c r="BF81" s="202" t="s">
        <v>123</v>
      </c>
      <c r="BG81" s="202" t="s">
        <v>123</v>
      </c>
      <c r="BH81" s="202" t="s">
        <v>123</v>
      </c>
      <c r="BI81" s="202" t="s">
        <v>123</v>
      </c>
      <c r="BJ81" s="202">
        <v>2.1</v>
      </c>
      <c r="BK81" s="202" t="s">
        <v>123</v>
      </c>
      <c r="BL81" s="202" t="s">
        <v>123</v>
      </c>
      <c r="BM81" s="202">
        <v>11.9</v>
      </c>
      <c r="BN81" s="202" t="s">
        <v>123</v>
      </c>
      <c r="BO81" s="202" t="s">
        <v>123</v>
      </c>
      <c r="BP81" s="202">
        <v>2.5</v>
      </c>
      <c r="BQ81" s="202">
        <v>4</v>
      </c>
      <c r="BR81" s="202">
        <v>1.9</v>
      </c>
      <c r="BS81" s="202">
        <v>1.5</v>
      </c>
      <c r="BT81" s="202">
        <v>2.2000000000000002</v>
      </c>
      <c r="BU81" s="202" t="s">
        <v>123</v>
      </c>
      <c r="BV81" s="202" t="s">
        <v>123</v>
      </c>
      <c r="BW81" s="202">
        <v>2.2999999999999998</v>
      </c>
      <c r="BX81" s="202" t="s">
        <v>123</v>
      </c>
      <c r="BY81" s="202" t="s">
        <v>123</v>
      </c>
      <c r="BZ81" s="202" t="s">
        <v>123</v>
      </c>
      <c r="CA81" s="202" t="s">
        <v>123</v>
      </c>
      <c r="CB81" s="202" t="s">
        <v>123</v>
      </c>
      <c r="CC81" s="202">
        <v>2.1</v>
      </c>
      <c r="CD81" s="202" t="s">
        <v>123</v>
      </c>
      <c r="CE81" s="207" t="s">
        <v>123</v>
      </c>
      <c r="CF81" s="202"/>
      <c r="CG81" s="202"/>
    </row>
    <row r="82" spans="1:85" x14ac:dyDescent="0.25">
      <c r="A82" s="202"/>
      <c r="B82" s="202"/>
      <c r="C82" s="202"/>
      <c r="D82" s="212">
        <v>44057</v>
      </c>
      <c r="E82" s="202" t="s">
        <v>123</v>
      </c>
      <c r="F82" s="202">
        <v>4.3</v>
      </c>
      <c r="G82" s="202" t="s">
        <v>123</v>
      </c>
      <c r="H82" s="202" t="s">
        <v>123</v>
      </c>
      <c r="I82" s="202" t="s">
        <v>123</v>
      </c>
      <c r="J82" s="202" t="s">
        <v>123</v>
      </c>
      <c r="K82" s="202" t="s">
        <v>123</v>
      </c>
      <c r="L82" s="202" t="s">
        <v>123</v>
      </c>
      <c r="M82" s="202" t="s">
        <v>123</v>
      </c>
      <c r="N82" s="202">
        <v>5.0999999999999996</v>
      </c>
      <c r="O82" s="202" t="s">
        <v>123</v>
      </c>
      <c r="P82" s="202" t="s">
        <v>123</v>
      </c>
      <c r="Q82" s="202" t="s">
        <v>123</v>
      </c>
      <c r="R82" s="202">
        <v>23.4</v>
      </c>
      <c r="S82" s="202" t="s">
        <v>123</v>
      </c>
      <c r="T82" s="202" t="s">
        <v>123</v>
      </c>
      <c r="U82" s="202" t="s">
        <v>123</v>
      </c>
      <c r="V82" s="202">
        <v>2.2000000000000002</v>
      </c>
      <c r="W82" s="202">
        <v>0.8</v>
      </c>
      <c r="X82" s="202" t="s">
        <v>123</v>
      </c>
      <c r="Y82" s="202" t="s">
        <v>123</v>
      </c>
      <c r="Z82" s="202" t="s">
        <v>123</v>
      </c>
      <c r="AA82" s="202" t="s">
        <v>123</v>
      </c>
      <c r="AB82" s="202" t="s">
        <v>123</v>
      </c>
      <c r="AC82" s="202" t="s">
        <v>123</v>
      </c>
      <c r="AD82" s="202" t="s">
        <v>123</v>
      </c>
      <c r="AE82" s="202" t="s">
        <v>123</v>
      </c>
      <c r="AF82" s="202" t="s">
        <v>123</v>
      </c>
      <c r="AG82" s="202" t="s">
        <v>123</v>
      </c>
      <c r="AH82" s="202" t="s">
        <v>123</v>
      </c>
      <c r="AI82" s="202" t="s">
        <v>123</v>
      </c>
      <c r="AJ82" s="202" t="s">
        <v>123</v>
      </c>
      <c r="AK82" s="202" t="s">
        <v>123</v>
      </c>
      <c r="AL82" s="202" t="s">
        <v>123</v>
      </c>
      <c r="AM82" s="202" t="s">
        <v>123</v>
      </c>
      <c r="AN82" s="202">
        <v>3.6</v>
      </c>
      <c r="AO82" s="202" t="s">
        <v>123</v>
      </c>
      <c r="AP82" s="202" t="s">
        <v>123</v>
      </c>
      <c r="AQ82" s="202" t="s">
        <v>123</v>
      </c>
      <c r="AR82" s="202" t="s">
        <v>123</v>
      </c>
      <c r="AS82" s="202" t="s">
        <v>123</v>
      </c>
      <c r="AT82" s="202" t="s">
        <v>123</v>
      </c>
      <c r="AU82" s="202" t="s">
        <v>123</v>
      </c>
      <c r="AV82" s="202" t="s">
        <v>123</v>
      </c>
      <c r="AW82" s="202">
        <v>20.7</v>
      </c>
      <c r="AX82" s="202" t="s">
        <v>123</v>
      </c>
      <c r="AY82" s="202" t="s">
        <v>123</v>
      </c>
      <c r="AZ82" s="202" t="s">
        <v>123</v>
      </c>
      <c r="BA82" s="202">
        <v>1.8</v>
      </c>
      <c r="BB82" s="202">
        <v>1.1000000000000001</v>
      </c>
      <c r="BC82" s="202">
        <v>2.8</v>
      </c>
      <c r="BD82" s="202">
        <v>22.6</v>
      </c>
      <c r="BE82" s="202" t="s">
        <v>123</v>
      </c>
      <c r="BF82" s="202" t="s">
        <v>123</v>
      </c>
      <c r="BG82" s="202" t="s">
        <v>123</v>
      </c>
      <c r="BH82" s="202" t="s">
        <v>123</v>
      </c>
      <c r="BI82" s="202" t="s">
        <v>123</v>
      </c>
      <c r="BJ82" s="202" t="s">
        <v>123</v>
      </c>
      <c r="BK82" s="202" t="s">
        <v>123</v>
      </c>
      <c r="BL82" s="202" t="s">
        <v>123</v>
      </c>
      <c r="BM82" s="202" t="s">
        <v>123</v>
      </c>
      <c r="BN82" s="202" t="s">
        <v>123</v>
      </c>
      <c r="BO82" s="202" t="s">
        <v>123</v>
      </c>
      <c r="BP82" s="202" t="s">
        <v>123</v>
      </c>
      <c r="BQ82" s="202" t="s">
        <v>123</v>
      </c>
      <c r="BR82" s="202">
        <v>1</v>
      </c>
      <c r="BS82" s="202">
        <v>0.6</v>
      </c>
      <c r="BT82" s="202">
        <v>2.9</v>
      </c>
      <c r="BU82" s="202" t="s">
        <v>123</v>
      </c>
      <c r="BV82" s="202" t="s">
        <v>123</v>
      </c>
      <c r="BW82" s="202" t="s">
        <v>123</v>
      </c>
      <c r="BX82" s="202" t="s">
        <v>123</v>
      </c>
      <c r="BY82" s="202" t="s">
        <v>123</v>
      </c>
      <c r="BZ82" s="202" t="s">
        <v>123</v>
      </c>
      <c r="CA82" s="202" t="s">
        <v>123</v>
      </c>
      <c r="CB82" s="202" t="s">
        <v>123</v>
      </c>
      <c r="CC82" s="202">
        <v>3</v>
      </c>
      <c r="CD82" s="202" t="s">
        <v>123</v>
      </c>
      <c r="CE82" s="207" t="s">
        <v>123</v>
      </c>
      <c r="CF82" s="202"/>
      <c r="CG82" s="202"/>
    </row>
    <row r="83" spans="1:85" x14ac:dyDescent="0.25">
      <c r="A83" s="202"/>
      <c r="B83" s="202"/>
      <c r="C83" s="202"/>
      <c r="D83" s="212">
        <v>44058</v>
      </c>
      <c r="E83" s="202" t="s">
        <v>123</v>
      </c>
      <c r="F83" s="202" t="s">
        <v>123</v>
      </c>
      <c r="G83" s="202">
        <v>24.4</v>
      </c>
      <c r="H83" s="202" t="s">
        <v>123</v>
      </c>
      <c r="I83" s="202" t="s">
        <v>123</v>
      </c>
      <c r="J83" s="202" t="s">
        <v>123</v>
      </c>
      <c r="K83" s="202">
        <v>2</v>
      </c>
      <c r="L83" s="202" t="s">
        <v>123</v>
      </c>
      <c r="M83" s="202" t="s">
        <v>123</v>
      </c>
      <c r="N83" s="202" t="s">
        <v>123</v>
      </c>
      <c r="O83" s="202">
        <v>2</v>
      </c>
      <c r="P83" s="202" t="s">
        <v>123</v>
      </c>
      <c r="Q83" s="202" t="s">
        <v>123</v>
      </c>
      <c r="R83" s="202" t="s">
        <v>123</v>
      </c>
      <c r="S83" s="202">
        <v>3.1</v>
      </c>
      <c r="T83" s="202" t="s">
        <v>123</v>
      </c>
      <c r="U83" s="202" t="s">
        <v>123</v>
      </c>
      <c r="V83" s="202">
        <v>1.9</v>
      </c>
      <c r="W83" s="202">
        <v>1.9</v>
      </c>
      <c r="X83" s="202" t="s">
        <v>123</v>
      </c>
      <c r="Y83" s="202" t="s">
        <v>123</v>
      </c>
      <c r="Z83" s="202" t="s">
        <v>123</v>
      </c>
      <c r="AA83" s="202" t="s">
        <v>123</v>
      </c>
      <c r="AB83" s="202" t="s">
        <v>123</v>
      </c>
      <c r="AC83" s="202" t="s">
        <v>123</v>
      </c>
      <c r="AD83" s="202" t="s">
        <v>123</v>
      </c>
      <c r="AE83" s="202" t="s">
        <v>123</v>
      </c>
      <c r="AF83" s="202" t="s">
        <v>123</v>
      </c>
      <c r="AG83" s="202" t="s">
        <v>123</v>
      </c>
      <c r="AH83" s="202">
        <v>0.7</v>
      </c>
      <c r="AI83" s="202" t="s">
        <v>123</v>
      </c>
      <c r="AJ83" s="202" t="s">
        <v>123</v>
      </c>
      <c r="AK83" s="202" t="s">
        <v>123</v>
      </c>
      <c r="AL83" s="202" t="s">
        <v>123</v>
      </c>
      <c r="AM83" s="202" t="s">
        <v>123</v>
      </c>
      <c r="AN83" s="202" t="s">
        <v>123</v>
      </c>
      <c r="AO83" s="202">
        <v>5.4</v>
      </c>
      <c r="AP83" s="202" t="s">
        <v>123</v>
      </c>
      <c r="AQ83" s="202" t="s">
        <v>123</v>
      </c>
      <c r="AR83" s="202" t="s">
        <v>123</v>
      </c>
      <c r="AS83" s="202" t="s">
        <v>123</v>
      </c>
      <c r="AT83" s="202">
        <v>2</v>
      </c>
      <c r="AU83" s="202" t="s">
        <v>123</v>
      </c>
      <c r="AV83" s="202" t="s">
        <v>123</v>
      </c>
      <c r="AW83" s="202" t="s">
        <v>123</v>
      </c>
      <c r="AX83" s="202">
        <v>2.9</v>
      </c>
      <c r="AY83" s="202" t="s">
        <v>123</v>
      </c>
      <c r="AZ83" s="202" t="s">
        <v>123</v>
      </c>
      <c r="BA83" s="202">
        <v>2.2000000000000002</v>
      </c>
      <c r="BB83" s="202">
        <v>0.3</v>
      </c>
      <c r="BC83" s="202">
        <v>2.2999999999999998</v>
      </c>
      <c r="BD83" s="202" t="s">
        <v>123</v>
      </c>
      <c r="BE83" s="202">
        <v>2.8</v>
      </c>
      <c r="BF83" s="202" t="s">
        <v>123</v>
      </c>
      <c r="BG83" s="202" t="s">
        <v>123</v>
      </c>
      <c r="BH83" s="202" t="s">
        <v>123</v>
      </c>
      <c r="BI83" s="202" t="s">
        <v>123</v>
      </c>
      <c r="BJ83" s="202" t="s">
        <v>123</v>
      </c>
      <c r="BK83" s="202" t="s">
        <v>123</v>
      </c>
      <c r="BL83" s="202" t="s">
        <v>123</v>
      </c>
      <c r="BM83" s="202" t="s">
        <v>123</v>
      </c>
      <c r="BN83" s="202" t="s">
        <v>123</v>
      </c>
      <c r="BO83" s="202" t="s">
        <v>123</v>
      </c>
      <c r="BP83" s="202" t="s">
        <v>123</v>
      </c>
      <c r="BQ83" s="202" t="s">
        <v>123</v>
      </c>
      <c r="BR83" s="202">
        <v>2.2000000000000002</v>
      </c>
      <c r="BS83" s="202">
        <v>0.1</v>
      </c>
      <c r="BT83" s="202">
        <v>2.7</v>
      </c>
      <c r="BU83" s="202" t="s">
        <v>123</v>
      </c>
      <c r="BV83" s="202" t="s">
        <v>123</v>
      </c>
      <c r="BW83" s="202" t="s">
        <v>123</v>
      </c>
      <c r="BX83" s="202" t="s">
        <v>123</v>
      </c>
      <c r="BY83" s="202">
        <v>0.8</v>
      </c>
      <c r="BZ83" s="202" t="s">
        <v>123</v>
      </c>
      <c r="CA83" s="202" t="s">
        <v>123</v>
      </c>
      <c r="CB83" s="202" t="s">
        <v>123</v>
      </c>
      <c r="CC83" s="202">
        <v>2.6</v>
      </c>
      <c r="CD83" s="202" t="s">
        <v>123</v>
      </c>
      <c r="CE83" s="207" t="s">
        <v>123</v>
      </c>
      <c r="CF83" s="202"/>
      <c r="CG83" s="202"/>
    </row>
    <row r="84" spans="1:85" x14ac:dyDescent="0.25">
      <c r="A84" s="202"/>
      <c r="B84" s="202"/>
      <c r="C84" s="202"/>
      <c r="D84" s="212">
        <v>44059</v>
      </c>
      <c r="E84" s="202">
        <v>3.5</v>
      </c>
      <c r="F84" s="202" t="s">
        <v>123</v>
      </c>
      <c r="G84" s="202" t="s">
        <v>123</v>
      </c>
      <c r="H84" s="202" t="s">
        <v>123</v>
      </c>
      <c r="I84" s="202" t="s">
        <v>123</v>
      </c>
      <c r="J84" s="202" t="s">
        <v>123</v>
      </c>
      <c r="K84" s="202" t="s">
        <v>123</v>
      </c>
      <c r="L84" s="202">
        <v>4.7</v>
      </c>
      <c r="M84" s="202">
        <v>2.7</v>
      </c>
      <c r="N84" s="202" t="s">
        <v>123</v>
      </c>
      <c r="O84" s="202" t="s">
        <v>123</v>
      </c>
      <c r="P84" s="202">
        <v>1.4</v>
      </c>
      <c r="Q84" s="202">
        <v>4.0999999999999996</v>
      </c>
      <c r="R84" s="202" t="s">
        <v>123</v>
      </c>
      <c r="S84" s="202" t="s">
        <v>123</v>
      </c>
      <c r="T84" s="202">
        <v>2.7</v>
      </c>
      <c r="U84" s="202">
        <v>3</v>
      </c>
      <c r="V84" s="202">
        <v>2.7</v>
      </c>
      <c r="W84" s="202">
        <v>1.7</v>
      </c>
      <c r="X84" s="202" t="s">
        <v>123</v>
      </c>
      <c r="Y84" s="202" t="s">
        <v>123</v>
      </c>
      <c r="Z84" s="202">
        <v>4.8</v>
      </c>
      <c r="AA84" s="202">
        <v>2.9</v>
      </c>
      <c r="AB84" s="202" t="s">
        <v>123</v>
      </c>
      <c r="AC84" s="202" t="s">
        <v>123</v>
      </c>
      <c r="AD84" s="202" t="s">
        <v>123</v>
      </c>
      <c r="AE84" s="202" t="s">
        <v>123</v>
      </c>
      <c r="AF84" s="202" t="s">
        <v>123</v>
      </c>
      <c r="AG84" s="202" t="s">
        <v>123</v>
      </c>
      <c r="AH84" s="202" t="s">
        <v>123</v>
      </c>
      <c r="AI84" s="202" t="s">
        <v>123</v>
      </c>
      <c r="AJ84" s="202" t="s">
        <v>123</v>
      </c>
      <c r="AK84" s="202">
        <v>2.8</v>
      </c>
      <c r="AL84" s="202" t="s">
        <v>123</v>
      </c>
      <c r="AM84" s="202" t="s">
        <v>123</v>
      </c>
      <c r="AN84" s="202" t="s">
        <v>123</v>
      </c>
      <c r="AO84" s="202" t="s">
        <v>123</v>
      </c>
      <c r="AP84" s="202" t="s">
        <v>123</v>
      </c>
      <c r="AQ84" s="202">
        <v>4</v>
      </c>
      <c r="AR84" s="202" t="s">
        <v>123</v>
      </c>
      <c r="AS84" s="202" t="s">
        <v>123</v>
      </c>
      <c r="AT84" s="202" t="s">
        <v>123</v>
      </c>
      <c r="AU84" s="202">
        <v>1.4</v>
      </c>
      <c r="AV84" s="202">
        <v>4.0999999999999996</v>
      </c>
      <c r="AW84" s="202" t="s">
        <v>123</v>
      </c>
      <c r="AX84" s="202" t="s">
        <v>123</v>
      </c>
      <c r="AY84" s="202" t="s">
        <v>238</v>
      </c>
      <c r="AZ84" s="202">
        <v>2.5</v>
      </c>
      <c r="BA84" s="202">
        <v>2</v>
      </c>
      <c r="BB84" s="202">
        <v>1.9</v>
      </c>
      <c r="BC84" s="202">
        <v>0.8</v>
      </c>
      <c r="BD84" s="202" t="s">
        <v>123</v>
      </c>
      <c r="BE84" s="202" t="s">
        <v>123</v>
      </c>
      <c r="BF84" s="202">
        <v>2.4</v>
      </c>
      <c r="BG84" s="202" t="s">
        <v>123</v>
      </c>
      <c r="BH84" s="202" t="s">
        <v>123</v>
      </c>
      <c r="BI84" s="202" t="s">
        <v>123</v>
      </c>
      <c r="BJ84" s="202">
        <v>1.4</v>
      </c>
      <c r="BK84" s="202" t="s">
        <v>123</v>
      </c>
      <c r="BL84" s="202" t="s">
        <v>123</v>
      </c>
      <c r="BM84" s="202">
        <v>7.7</v>
      </c>
      <c r="BN84" s="202" t="s">
        <v>123</v>
      </c>
      <c r="BO84" s="202" t="s">
        <v>123</v>
      </c>
      <c r="BP84" s="202">
        <v>3.6</v>
      </c>
      <c r="BQ84" s="202">
        <v>2.1</v>
      </c>
      <c r="BR84" s="202">
        <v>2.2000000000000002</v>
      </c>
      <c r="BS84" s="202">
        <v>1.7</v>
      </c>
      <c r="BT84" s="202" t="s">
        <v>207</v>
      </c>
      <c r="BU84" s="202" t="s">
        <v>123</v>
      </c>
      <c r="BV84" s="202" t="s">
        <v>123</v>
      </c>
      <c r="BW84" s="202">
        <v>1</v>
      </c>
      <c r="BX84" s="202" t="s">
        <v>123</v>
      </c>
      <c r="BY84" s="202" t="s">
        <v>123</v>
      </c>
      <c r="BZ84" s="202" t="s">
        <v>123</v>
      </c>
      <c r="CA84" s="202" t="s">
        <v>123</v>
      </c>
      <c r="CB84" s="202" t="s">
        <v>123</v>
      </c>
      <c r="CC84" s="202" t="s">
        <v>207</v>
      </c>
      <c r="CD84" s="202" t="s">
        <v>123</v>
      </c>
      <c r="CE84" s="207" t="s">
        <v>123</v>
      </c>
      <c r="CF84" s="202"/>
      <c r="CG84" s="202"/>
    </row>
    <row r="85" spans="1:85" x14ac:dyDescent="0.25">
      <c r="A85" s="202"/>
      <c r="B85" s="202"/>
      <c r="C85" s="202"/>
      <c r="D85" s="212">
        <v>44060</v>
      </c>
      <c r="E85" s="202" t="s">
        <v>123</v>
      </c>
      <c r="F85" s="202">
        <v>4.8</v>
      </c>
      <c r="G85" s="202" t="s">
        <v>123</v>
      </c>
      <c r="H85" s="202" t="s">
        <v>123</v>
      </c>
      <c r="I85" s="202" t="s">
        <v>123</v>
      </c>
      <c r="J85" s="202" t="s">
        <v>123</v>
      </c>
      <c r="K85" s="202" t="s">
        <v>123</v>
      </c>
      <c r="L85" s="202" t="s">
        <v>123</v>
      </c>
      <c r="M85" s="202" t="s">
        <v>123</v>
      </c>
      <c r="N85" s="202">
        <v>4.7</v>
      </c>
      <c r="O85" s="202" t="s">
        <v>123</v>
      </c>
      <c r="P85" s="202" t="s">
        <v>123</v>
      </c>
      <c r="Q85" s="202" t="s">
        <v>123</v>
      </c>
      <c r="R85" s="202">
        <v>8.1</v>
      </c>
      <c r="S85" s="202" t="s">
        <v>123</v>
      </c>
      <c r="T85" s="202" t="s">
        <v>123</v>
      </c>
      <c r="U85" s="202" t="s">
        <v>123</v>
      </c>
      <c r="V85" s="202" t="s">
        <v>123</v>
      </c>
      <c r="W85" s="202">
        <v>3</v>
      </c>
      <c r="X85" s="202" t="s">
        <v>123</v>
      </c>
      <c r="Y85" s="202" t="s">
        <v>123</v>
      </c>
      <c r="Z85" s="202" t="s">
        <v>123</v>
      </c>
      <c r="AA85" s="202" t="s">
        <v>123</v>
      </c>
      <c r="AB85" s="202">
        <v>4</v>
      </c>
      <c r="AC85" s="202" t="s">
        <v>123</v>
      </c>
      <c r="AD85" s="202" t="s">
        <v>123</v>
      </c>
      <c r="AE85" s="202" t="s">
        <v>123</v>
      </c>
      <c r="AF85" s="202" t="s">
        <v>123</v>
      </c>
      <c r="AG85" s="202">
        <v>2.1</v>
      </c>
      <c r="AH85" s="202" t="s">
        <v>123</v>
      </c>
      <c r="AI85" s="202" t="s">
        <v>123</v>
      </c>
      <c r="AJ85" s="202" t="s">
        <v>123</v>
      </c>
      <c r="AK85" s="202" t="s">
        <v>123</v>
      </c>
      <c r="AL85" s="202" t="s">
        <v>123</v>
      </c>
      <c r="AM85" s="202" t="s">
        <v>123</v>
      </c>
      <c r="AN85" s="202">
        <v>3.5</v>
      </c>
      <c r="AO85" s="202" t="s">
        <v>123</v>
      </c>
      <c r="AP85" s="202" t="s">
        <v>123</v>
      </c>
      <c r="AQ85" s="202" t="s">
        <v>123</v>
      </c>
      <c r="AR85" s="202" t="s">
        <v>123</v>
      </c>
      <c r="AS85" s="202" t="s">
        <v>123</v>
      </c>
      <c r="AT85" s="202" t="s">
        <v>123</v>
      </c>
      <c r="AU85" s="202" t="s">
        <v>123</v>
      </c>
      <c r="AV85" s="202" t="s">
        <v>123</v>
      </c>
      <c r="AW85" s="202">
        <v>7.6</v>
      </c>
      <c r="AX85" s="202" t="s">
        <v>123</v>
      </c>
      <c r="AY85" s="202" t="s">
        <v>123</v>
      </c>
      <c r="AZ85" s="202" t="s">
        <v>123</v>
      </c>
      <c r="BA85" s="202" t="s">
        <v>207</v>
      </c>
      <c r="BB85" s="202">
        <v>1.4</v>
      </c>
      <c r="BC85" s="202">
        <v>1.6</v>
      </c>
      <c r="BD85" s="202" t="s">
        <v>123</v>
      </c>
      <c r="BE85" s="202" t="s">
        <v>123</v>
      </c>
      <c r="BF85" s="202" t="s">
        <v>123</v>
      </c>
      <c r="BG85" s="202" t="s">
        <v>123</v>
      </c>
      <c r="BH85" s="202" t="s">
        <v>123</v>
      </c>
      <c r="BI85" s="202" t="s">
        <v>123</v>
      </c>
      <c r="BJ85" s="202" t="s">
        <v>123</v>
      </c>
      <c r="BK85" s="202" t="s">
        <v>123</v>
      </c>
      <c r="BL85" s="202" t="s">
        <v>123</v>
      </c>
      <c r="BM85" s="202" t="s">
        <v>123</v>
      </c>
      <c r="BN85" s="202" t="s">
        <v>123</v>
      </c>
      <c r="BO85" s="202" t="s">
        <v>123</v>
      </c>
      <c r="BP85" s="202" t="s">
        <v>123</v>
      </c>
      <c r="BQ85" s="202" t="s">
        <v>123</v>
      </c>
      <c r="BR85" s="202">
        <v>3.5</v>
      </c>
      <c r="BS85" s="202">
        <v>3</v>
      </c>
      <c r="BT85" s="202">
        <v>2.1</v>
      </c>
      <c r="BU85" s="202">
        <v>2</v>
      </c>
      <c r="BV85" s="202" t="s">
        <v>123</v>
      </c>
      <c r="BW85" s="202" t="s">
        <v>123</v>
      </c>
      <c r="BX85" s="202" t="s">
        <v>123</v>
      </c>
      <c r="BY85" s="202" t="s">
        <v>123</v>
      </c>
      <c r="BZ85" s="202" t="s">
        <v>123</v>
      </c>
      <c r="CA85" s="202" t="s">
        <v>123</v>
      </c>
      <c r="CB85" s="202" t="s">
        <v>123</v>
      </c>
      <c r="CC85" s="202" t="s">
        <v>207</v>
      </c>
      <c r="CD85" s="202" t="s">
        <v>123</v>
      </c>
      <c r="CE85" s="207" t="s">
        <v>123</v>
      </c>
      <c r="CF85" s="202"/>
      <c r="CG85" s="202"/>
    </row>
    <row r="86" spans="1:85" x14ac:dyDescent="0.25">
      <c r="A86" s="202"/>
      <c r="B86" s="202"/>
      <c r="C86" s="202"/>
      <c r="D86" s="212">
        <v>44061</v>
      </c>
      <c r="E86" s="202" t="s">
        <v>123</v>
      </c>
      <c r="F86" s="202" t="s">
        <v>123</v>
      </c>
      <c r="G86" s="202">
        <v>4.4000000000000004</v>
      </c>
      <c r="H86" s="202" t="s">
        <v>123</v>
      </c>
      <c r="I86" s="202" t="s">
        <v>123</v>
      </c>
      <c r="J86" s="202" t="s">
        <v>123</v>
      </c>
      <c r="K86" s="202" t="s">
        <v>123</v>
      </c>
      <c r="L86" s="202" t="s">
        <v>123</v>
      </c>
      <c r="M86" s="202" t="s">
        <v>123</v>
      </c>
      <c r="N86" s="202" t="s">
        <v>123</v>
      </c>
      <c r="O86" s="202">
        <v>1.3</v>
      </c>
      <c r="P86" s="202" t="s">
        <v>123</v>
      </c>
      <c r="Q86" s="202" t="s">
        <v>123</v>
      </c>
      <c r="R86" s="202" t="s">
        <v>123</v>
      </c>
      <c r="S86" s="202">
        <v>2.2999999999999998</v>
      </c>
      <c r="T86" s="202" t="s">
        <v>123</v>
      </c>
      <c r="U86" s="202" t="s">
        <v>123</v>
      </c>
      <c r="V86" s="202">
        <v>2</v>
      </c>
      <c r="W86" s="202">
        <v>5.7</v>
      </c>
      <c r="X86" s="202" t="s">
        <v>123</v>
      </c>
      <c r="Y86" s="202" t="s">
        <v>123</v>
      </c>
      <c r="Z86" s="202" t="s">
        <v>123</v>
      </c>
      <c r="AA86" s="202" t="s">
        <v>123</v>
      </c>
      <c r="AB86" s="202" t="s">
        <v>123</v>
      </c>
      <c r="AC86" s="202">
        <v>1.1000000000000001</v>
      </c>
      <c r="AD86" s="202" t="s">
        <v>123</v>
      </c>
      <c r="AE86" s="202" t="s">
        <v>123</v>
      </c>
      <c r="AF86" s="202" t="s">
        <v>123</v>
      </c>
      <c r="AG86" s="202" t="s">
        <v>123</v>
      </c>
      <c r="AH86" s="202">
        <v>2.8</v>
      </c>
      <c r="AI86" s="202" t="s">
        <v>123</v>
      </c>
      <c r="AJ86" s="202" t="s">
        <v>123</v>
      </c>
      <c r="AK86" s="202" t="s">
        <v>123</v>
      </c>
      <c r="AL86" s="202" t="s">
        <v>123</v>
      </c>
      <c r="AM86" s="202" t="s">
        <v>123</v>
      </c>
      <c r="AN86" s="202" t="s">
        <v>123</v>
      </c>
      <c r="AO86" s="202">
        <v>2.1</v>
      </c>
      <c r="AP86" s="202" t="s">
        <v>123</v>
      </c>
      <c r="AQ86" s="202" t="s">
        <v>123</v>
      </c>
      <c r="AR86" s="202" t="s">
        <v>123</v>
      </c>
      <c r="AS86" s="202" t="s">
        <v>123</v>
      </c>
      <c r="AT86" s="202">
        <v>1.1000000000000001</v>
      </c>
      <c r="AU86" s="202" t="s">
        <v>123</v>
      </c>
      <c r="AV86" s="202" t="s">
        <v>123</v>
      </c>
      <c r="AW86" s="202" t="s">
        <v>123</v>
      </c>
      <c r="AX86" s="202">
        <v>1.7</v>
      </c>
      <c r="AY86" s="202" t="s">
        <v>123</v>
      </c>
      <c r="AZ86" s="202" t="s">
        <v>123</v>
      </c>
      <c r="BA86" s="202">
        <v>3</v>
      </c>
      <c r="BB86" s="202">
        <v>3</v>
      </c>
      <c r="BC86" s="202">
        <v>1.6</v>
      </c>
      <c r="BD86" s="202" t="s">
        <v>123</v>
      </c>
      <c r="BE86" s="202" t="s">
        <v>123</v>
      </c>
      <c r="BF86" s="202" t="s">
        <v>123</v>
      </c>
      <c r="BG86" s="202" t="s">
        <v>123</v>
      </c>
      <c r="BH86" s="202" t="s">
        <v>123</v>
      </c>
      <c r="BI86" s="202">
        <v>3.8</v>
      </c>
      <c r="BJ86" s="202" t="s">
        <v>123</v>
      </c>
      <c r="BK86" s="202" t="s">
        <v>123</v>
      </c>
      <c r="BL86" s="202" t="s">
        <v>123</v>
      </c>
      <c r="BM86" s="202" t="s">
        <v>123</v>
      </c>
      <c r="BN86" s="202" t="s">
        <v>123</v>
      </c>
      <c r="BO86" s="202" t="s">
        <v>123</v>
      </c>
      <c r="BP86" s="202" t="s">
        <v>123</v>
      </c>
      <c r="BQ86" s="202" t="s">
        <v>123</v>
      </c>
      <c r="BR86" s="202" t="s">
        <v>123</v>
      </c>
      <c r="BS86" s="202">
        <v>7.1</v>
      </c>
      <c r="BT86" s="202">
        <v>2.2000000000000002</v>
      </c>
      <c r="BU86" s="202" t="s">
        <v>123</v>
      </c>
      <c r="BV86" s="202">
        <v>7.5</v>
      </c>
      <c r="BW86" s="202" t="s">
        <v>123</v>
      </c>
      <c r="BX86" s="202">
        <v>1.9</v>
      </c>
      <c r="BY86" s="202" t="s">
        <v>123</v>
      </c>
      <c r="BZ86" s="202" t="s">
        <v>123</v>
      </c>
      <c r="CA86" s="202" t="s">
        <v>123</v>
      </c>
      <c r="CB86" s="202" t="s">
        <v>123</v>
      </c>
      <c r="CC86" s="202" t="s">
        <v>207</v>
      </c>
      <c r="CD86" s="202" t="s">
        <v>123</v>
      </c>
      <c r="CE86" s="207" t="s">
        <v>123</v>
      </c>
      <c r="CF86" s="202"/>
      <c r="CG86" s="202"/>
    </row>
    <row r="87" spans="1:85" x14ac:dyDescent="0.25">
      <c r="A87" s="202"/>
      <c r="B87" s="202"/>
      <c r="C87" s="202"/>
      <c r="D87" s="212">
        <v>44062</v>
      </c>
      <c r="E87" s="202">
        <v>2.5</v>
      </c>
      <c r="F87" s="202" t="s">
        <v>123</v>
      </c>
      <c r="G87" s="202" t="s">
        <v>123</v>
      </c>
      <c r="H87" s="202">
        <v>3.9</v>
      </c>
      <c r="I87" s="202">
        <v>182.3</v>
      </c>
      <c r="J87" s="202" t="s">
        <v>123</v>
      </c>
      <c r="K87" s="202" t="s">
        <v>123</v>
      </c>
      <c r="L87" s="202">
        <v>3.5</v>
      </c>
      <c r="M87" s="202">
        <v>2.2999999999999998</v>
      </c>
      <c r="N87" s="202" t="s">
        <v>123</v>
      </c>
      <c r="O87" s="202" t="s">
        <v>123</v>
      </c>
      <c r="P87" s="202">
        <v>1.6</v>
      </c>
      <c r="Q87" s="202">
        <v>14.8</v>
      </c>
      <c r="R87" s="202" t="s">
        <v>123</v>
      </c>
      <c r="S87" s="202" t="s">
        <v>123</v>
      </c>
      <c r="T87" s="202">
        <v>0.8</v>
      </c>
      <c r="U87" s="202">
        <v>2.6</v>
      </c>
      <c r="V87" s="202">
        <v>1</v>
      </c>
      <c r="W87" s="202">
        <v>4.0999999999999996</v>
      </c>
      <c r="X87" s="202" t="s">
        <v>123</v>
      </c>
      <c r="Y87" s="202" t="s">
        <v>123</v>
      </c>
      <c r="Z87" s="202" t="s">
        <v>123</v>
      </c>
      <c r="AA87" s="202" t="s">
        <v>123</v>
      </c>
      <c r="AB87" s="202" t="s">
        <v>123</v>
      </c>
      <c r="AC87" s="202" t="s">
        <v>123</v>
      </c>
      <c r="AD87" s="202">
        <v>1.4</v>
      </c>
      <c r="AE87" s="202">
        <v>15.1</v>
      </c>
      <c r="AF87" s="202" t="s">
        <v>123</v>
      </c>
      <c r="AG87" s="202" t="s">
        <v>123</v>
      </c>
      <c r="AH87" s="202" t="s">
        <v>123</v>
      </c>
      <c r="AI87" s="202" t="s">
        <v>123</v>
      </c>
      <c r="AJ87" s="202" t="s">
        <v>123</v>
      </c>
      <c r="AK87" s="202">
        <v>1.5</v>
      </c>
      <c r="AL87" s="202" t="s">
        <v>123</v>
      </c>
      <c r="AM87" s="202" t="s">
        <v>123</v>
      </c>
      <c r="AN87" s="202" t="s">
        <v>123</v>
      </c>
      <c r="AO87" s="202" t="s">
        <v>123</v>
      </c>
      <c r="AP87" s="202" t="s">
        <v>123</v>
      </c>
      <c r="AQ87" s="202" t="s">
        <v>123</v>
      </c>
      <c r="AR87" s="202" t="s">
        <v>123</v>
      </c>
      <c r="AS87" s="202" t="s">
        <v>123</v>
      </c>
      <c r="AT87" s="202" t="s">
        <v>123</v>
      </c>
      <c r="AU87" s="202">
        <v>1.6</v>
      </c>
      <c r="AV87" s="202">
        <v>16</v>
      </c>
      <c r="AW87" s="202" t="s">
        <v>123</v>
      </c>
      <c r="AX87" s="202" t="s">
        <v>123</v>
      </c>
      <c r="AY87" s="202">
        <v>1</v>
      </c>
      <c r="AZ87" s="202">
        <v>2.7</v>
      </c>
      <c r="BA87" s="202">
        <v>1.5</v>
      </c>
      <c r="BB87" s="202">
        <v>3.7</v>
      </c>
      <c r="BC87" s="202">
        <v>2.7</v>
      </c>
      <c r="BD87" s="202" t="s">
        <v>123</v>
      </c>
      <c r="BE87" s="202" t="s">
        <v>123</v>
      </c>
      <c r="BF87" s="202" t="s">
        <v>123</v>
      </c>
      <c r="BG87" s="202" t="s">
        <v>123</v>
      </c>
      <c r="BH87" s="202" t="s">
        <v>123</v>
      </c>
      <c r="BI87" s="202" t="s">
        <v>123</v>
      </c>
      <c r="BJ87" s="202" t="s">
        <v>207</v>
      </c>
      <c r="BK87" s="202" t="s">
        <v>123</v>
      </c>
      <c r="BL87" s="202" t="s">
        <v>123</v>
      </c>
      <c r="BM87" s="202">
        <v>13.2</v>
      </c>
      <c r="BN87" s="202" t="s">
        <v>123</v>
      </c>
      <c r="BO87" s="202" t="s">
        <v>123</v>
      </c>
      <c r="BP87" s="202">
        <v>0.5</v>
      </c>
      <c r="BQ87" s="202" t="s">
        <v>123</v>
      </c>
      <c r="BR87" s="202">
        <v>2.2999999999999998</v>
      </c>
      <c r="BS87" s="202">
        <v>6</v>
      </c>
      <c r="BT87" s="202" t="s">
        <v>207</v>
      </c>
      <c r="BU87" s="202" t="s">
        <v>123</v>
      </c>
      <c r="BV87" s="202" t="s">
        <v>123</v>
      </c>
      <c r="BW87" s="202">
        <v>4.0999999999999996</v>
      </c>
      <c r="BX87" s="202" t="s">
        <v>123</v>
      </c>
      <c r="BY87" s="202" t="s">
        <v>123</v>
      </c>
      <c r="BZ87" s="202" t="s">
        <v>123</v>
      </c>
      <c r="CA87" s="202" t="s">
        <v>123</v>
      </c>
      <c r="CB87" s="202" t="s">
        <v>123</v>
      </c>
      <c r="CC87" s="202" t="s">
        <v>207</v>
      </c>
      <c r="CD87" s="202" t="s">
        <v>123</v>
      </c>
      <c r="CE87" s="207" t="s">
        <v>123</v>
      </c>
      <c r="CF87" s="202"/>
      <c r="CG87" s="202"/>
    </row>
    <row r="88" spans="1:85" x14ac:dyDescent="0.25">
      <c r="A88" s="202"/>
      <c r="B88" s="202"/>
      <c r="C88" s="202"/>
      <c r="D88" s="212">
        <v>44063</v>
      </c>
      <c r="E88" s="202" t="s">
        <v>123</v>
      </c>
      <c r="F88" s="202">
        <v>5.2</v>
      </c>
      <c r="G88" s="202" t="s">
        <v>123</v>
      </c>
      <c r="H88" s="202" t="s">
        <v>123</v>
      </c>
      <c r="I88" s="202">
        <v>327.39999999999998</v>
      </c>
      <c r="J88" s="202" t="s">
        <v>123</v>
      </c>
      <c r="K88" s="202" t="s">
        <v>123</v>
      </c>
      <c r="L88" s="202" t="s">
        <v>123</v>
      </c>
      <c r="M88" s="202" t="s">
        <v>123</v>
      </c>
      <c r="N88" s="202">
        <v>3.5</v>
      </c>
      <c r="O88" s="202" t="s">
        <v>123</v>
      </c>
      <c r="P88" s="202" t="s">
        <v>123</v>
      </c>
      <c r="Q88" s="202" t="s">
        <v>123</v>
      </c>
      <c r="R88" s="202">
        <v>3.4</v>
      </c>
      <c r="S88" s="202" t="s">
        <v>123</v>
      </c>
      <c r="T88" s="202" t="s">
        <v>123</v>
      </c>
      <c r="U88" s="202" t="s">
        <v>123</v>
      </c>
      <c r="V88" s="202">
        <v>2</v>
      </c>
      <c r="W88" s="202">
        <v>3</v>
      </c>
      <c r="X88" s="202" t="s">
        <v>123</v>
      </c>
      <c r="Y88" s="202" t="s">
        <v>123</v>
      </c>
      <c r="Z88" s="202" t="s">
        <v>123</v>
      </c>
      <c r="AA88" s="202" t="s">
        <v>123</v>
      </c>
      <c r="AB88" s="202" t="s">
        <v>123</v>
      </c>
      <c r="AC88" s="202" t="s">
        <v>123</v>
      </c>
      <c r="AD88" s="202" t="s">
        <v>123</v>
      </c>
      <c r="AE88" s="202" t="s">
        <v>123</v>
      </c>
      <c r="AF88" s="202" t="s">
        <v>123</v>
      </c>
      <c r="AG88" s="202" t="s">
        <v>123</v>
      </c>
      <c r="AH88" s="202" t="s">
        <v>123</v>
      </c>
      <c r="AI88" s="202" t="s">
        <v>123</v>
      </c>
      <c r="AJ88" s="202" t="s">
        <v>123</v>
      </c>
      <c r="AK88" s="202" t="s">
        <v>123</v>
      </c>
      <c r="AL88" s="202" t="s">
        <v>123</v>
      </c>
      <c r="AM88" s="202" t="s">
        <v>123</v>
      </c>
      <c r="AN88" s="202">
        <v>2.2999999999999998</v>
      </c>
      <c r="AO88" s="202" t="s">
        <v>123</v>
      </c>
      <c r="AP88" s="202" t="s">
        <v>123</v>
      </c>
      <c r="AQ88" s="202" t="s">
        <v>123</v>
      </c>
      <c r="AR88" s="202" t="s">
        <v>123</v>
      </c>
      <c r="AS88" s="202" t="s">
        <v>123</v>
      </c>
      <c r="AT88" s="202" t="s">
        <v>123</v>
      </c>
      <c r="AU88" s="202" t="s">
        <v>123</v>
      </c>
      <c r="AV88" s="202" t="s">
        <v>123</v>
      </c>
      <c r="AW88" s="202">
        <v>3.3</v>
      </c>
      <c r="AX88" s="202" t="s">
        <v>123</v>
      </c>
      <c r="AY88" s="202" t="s">
        <v>123</v>
      </c>
      <c r="AZ88" s="202" t="s">
        <v>123</v>
      </c>
      <c r="BA88" s="202">
        <v>2.5</v>
      </c>
      <c r="BB88" s="202" t="s">
        <v>208</v>
      </c>
      <c r="BC88" s="202">
        <v>4.2</v>
      </c>
      <c r="BD88" s="202">
        <v>3.5</v>
      </c>
      <c r="BE88" s="202" t="s">
        <v>123</v>
      </c>
      <c r="BF88" s="202" t="s">
        <v>123</v>
      </c>
      <c r="BG88" s="202" t="s">
        <v>123</v>
      </c>
      <c r="BH88" s="202" t="s">
        <v>123</v>
      </c>
      <c r="BI88" s="202" t="s">
        <v>123</v>
      </c>
      <c r="BJ88" s="202">
        <v>4.3</v>
      </c>
      <c r="BK88" s="202" t="s">
        <v>123</v>
      </c>
      <c r="BL88" s="202" t="s">
        <v>123</v>
      </c>
      <c r="BM88" s="202" t="s">
        <v>123</v>
      </c>
      <c r="BN88" s="202" t="s">
        <v>123</v>
      </c>
      <c r="BO88" s="202" t="s">
        <v>123</v>
      </c>
      <c r="BP88" s="202" t="s">
        <v>123</v>
      </c>
      <c r="BQ88" s="202" t="s">
        <v>123</v>
      </c>
      <c r="BR88" s="202">
        <v>1.7</v>
      </c>
      <c r="BS88" s="202">
        <v>5.4</v>
      </c>
      <c r="BT88" s="202">
        <v>4.8</v>
      </c>
      <c r="BU88" s="202" t="s">
        <v>123</v>
      </c>
      <c r="BV88" s="202" t="s">
        <v>123</v>
      </c>
      <c r="BW88" s="202" t="s">
        <v>123</v>
      </c>
      <c r="BX88" s="202" t="s">
        <v>123</v>
      </c>
      <c r="BY88" s="202" t="s">
        <v>123</v>
      </c>
      <c r="BZ88" s="202" t="s">
        <v>123</v>
      </c>
      <c r="CA88" s="202" t="s">
        <v>123</v>
      </c>
      <c r="CB88" s="202" t="s">
        <v>123</v>
      </c>
      <c r="CC88" s="202" t="s">
        <v>208</v>
      </c>
      <c r="CD88" s="202" t="s">
        <v>123</v>
      </c>
      <c r="CE88" s="207" t="s">
        <v>123</v>
      </c>
      <c r="CF88" s="202"/>
      <c r="CG88" s="202"/>
    </row>
    <row r="89" spans="1:85" x14ac:dyDescent="0.25">
      <c r="A89" s="202"/>
      <c r="B89" s="202"/>
      <c r="C89" s="202"/>
      <c r="D89" s="212">
        <v>44064</v>
      </c>
      <c r="E89" s="202" t="s">
        <v>123</v>
      </c>
      <c r="F89" s="202" t="s">
        <v>123</v>
      </c>
      <c r="G89" s="202">
        <v>1.8</v>
      </c>
      <c r="H89" s="202" t="s">
        <v>123</v>
      </c>
      <c r="I89" s="202">
        <v>378.8</v>
      </c>
      <c r="J89" s="202" t="s">
        <v>123</v>
      </c>
      <c r="K89" s="202">
        <v>2</v>
      </c>
      <c r="L89" s="202" t="s">
        <v>123</v>
      </c>
      <c r="M89" s="202" t="s">
        <v>123</v>
      </c>
      <c r="N89" s="202" t="s">
        <v>123</v>
      </c>
      <c r="O89" s="202">
        <v>5</v>
      </c>
      <c r="P89" s="202" t="s">
        <v>123</v>
      </c>
      <c r="Q89" s="202" t="s">
        <v>123</v>
      </c>
      <c r="R89" s="202" t="s">
        <v>123</v>
      </c>
      <c r="S89" s="202">
        <v>2.2000000000000002</v>
      </c>
      <c r="T89" s="202" t="s">
        <v>123</v>
      </c>
      <c r="U89" s="202" t="s">
        <v>123</v>
      </c>
      <c r="V89" s="202">
        <v>2.6</v>
      </c>
      <c r="W89" s="202">
        <v>2.2000000000000002</v>
      </c>
      <c r="X89" s="202" t="s">
        <v>123</v>
      </c>
      <c r="Y89" s="202" t="s">
        <v>123</v>
      </c>
      <c r="Z89" s="202" t="s">
        <v>123</v>
      </c>
      <c r="AA89" s="202" t="s">
        <v>123</v>
      </c>
      <c r="AB89" s="202" t="s">
        <v>123</v>
      </c>
      <c r="AC89" s="202" t="s">
        <v>123</v>
      </c>
      <c r="AD89" s="202" t="s">
        <v>123</v>
      </c>
      <c r="AE89" s="202" t="s">
        <v>123</v>
      </c>
      <c r="AF89" s="202" t="s">
        <v>123</v>
      </c>
      <c r="AG89" s="202" t="s">
        <v>123</v>
      </c>
      <c r="AH89" s="202">
        <v>2.1</v>
      </c>
      <c r="AI89" s="202" t="s">
        <v>123</v>
      </c>
      <c r="AJ89" s="202" t="s">
        <v>123</v>
      </c>
      <c r="AK89" s="202" t="s">
        <v>123</v>
      </c>
      <c r="AL89" s="202" t="s">
        <v>123</v>
      </c>
      <c r="AM89" s="202" t="s">
        <v>123</v>
      </c>
      <c r="AN89" s="202" t="s">
        <v>123</v>
      </c>
      <c r="AO89" s="202">
        <v>4.2</v>
      </c>
      <c r="AP89" s="202" t="s">
        <v>123</v>
      </c>
      <c r="AQ89" s="202" t="s">
        <v>123</v>
      </c>
      <c r="AR89" s="202" t="s">
        <v>123</v>
      </c>
      <c r="AS89" s="202" t="s">
        <v>123</v>
      </c>
      <c r="AT89" s="202">
        <v>5.0999999999999996</v>
      </c>
      <c r="AU89" s="202" t="s">
        <v>123</v>
      </c>
      <c r="AV89" s="202" t="s">
        <v>123</v>
      </c>
      <c r="AW89" s="202" t="s">
        <v>123</v>
      </c>
      <c r="AX89" s="202">
        <v>3</v>
      </c>
      <c r="AY89" s="202" t="s">
        <v>123</v>
      </c>
      <c r="AZ89" s="202" t="s">
        <v>123</v>
      </c>
      <c r="BA89" s="202">
        <v>1.9</v>
      </c>
      <c r="BB89" s="202">
        <v>2.2000000000000002</v>
      </c>
      <c r="BC89" s="202">
        <v>3.6</v>
      </c>
      <c r="BD89" s="202" t="s">
        <v>123</v>
      </c>
      <c r="BE89" s="202">
        <v>2</v>
      </c>
      <c r="BF89" s="202" t="s">
        <v>123</v>
      </c>
      <c r="BG89" s="202" t="s">
        <v>123</v>
      </c>
      <c r="BH89" s="202" t="s">
        <v>123</v>
      </c>
      <c r="BI89" s="202" t="s">
        <v>123</v>
      </c>
      <c r="BJ89" s="202" t="s">
        <v>123</v>
      </c>
      <c r="BK89" s="202" t="s">
        <v>123</v>
      </c>
      <c r="BL89" s="202" t="s">
        <v>123</v>
      </c>
      <c r="BM89" s="202" t="s">
        <v>123</v>
      </c>
      <c r="BN89" s="202" t="s">
        <v>123</v>
      </c>
      <c r="BO89" s="202" t="s">
        <v>123</v>
      </c>
      <c r="BP89" s="202" t="s">
        <v>123</v>
      </c>
      <c r="BQ89" s="202" t="s">
        <v>123</v>
      </c>
      <c r="BR89" s="202">
        <v>2.2000000000000002</v>
      </c>
      <c r="BS89" s="202">
        <v>1</v>
      </c>
      <c r="BT89" s="202">
        <v>3.9</v>
      </c>
      <c r="BU89" s="202" t="s">
        <v>123</v>
      </c>
      <c r="BV89" s="202" t="s">
        <v>123</v>
      </c>
      <c r="BW89" s="202">
        <v>3.8</v>
      </c>
      <c r="BX89" s="202" t="s">
        <v>123</v>
      </c>
      <c r="BY89" s="202">
        <v>1.6</v>
      </c>
      <c r="BZ89" s="202" t="s">
        <v>123</v>
      </c>
      <c r="CA89" s="202" t="s">
        <v>123</v>
      </c>
      <c r="CB89" s="202" t="s">
        <v>123</v>
      </c>
      <c r="CC89" s="202" t="s">
        <v>207</v>
      </c>
      <c r="CD89" s="202" t="s">
        <v>123</v>
      </c>
      <c r="CE89" s="207" t="s">
        <v>123</v>
      </c>
      <c r="CF89" s="202"/>
      <c r="CG89" s="202"/>
    </row>
    <row r="90" spans="1:85" x14ac:dyDescent="0.25">
      <c r="A90" s="202"/>
      <c r="B90" s="202"/>
      <c r="C90" s="202"/>
      <c r="D90" s="212">
        <v>44065</v>
      </c>
      <c r="E90" s="202">
        <v>2.5</v>
      </c>
      <c r="F90" s="202" t="s">
        <v>123</v>
      </c>
      <c r="G90" s="202" t="s">
        <v>123</v>
      </c>
      <c r="H90" s="202" t="s">
        <v>123</v>
      </c>
      <c r="I90" s="202">
        <v>212.8</v>
      </c>
      <c r="J90" s="202" t="s">
        <v>123</v>
      </c>
      <c r="K90" s="202" t="s">
        <v>123</v>
      </c>
      <c r="L90" s="202">
        <v>3.3</v>
      </c>
      <c r="M90" s="202">
        <v>2.5</v>
      </c>
      <c r="N90" s="202" t="s">
        <v>123</v>
      </c>
      <c r="O90" s="202" t="s">
        <v>123</v>
      </c>
      <c r="P90" s="202">
        <v>2.7</v>
      </c>
      <c r="Q90" s="202">
        <v>0.1</v>
      </c>
      <c r="R90" s="202" t="s">
        <v>123</v>
      </c>
      <c r="S90" s="202" t="s">
        <v>123</v>
      </c>
      <c r="T90" s="202">
        <v>0.6</v>
      </c>
      <c r="U90" s="202">
        <v>2.5</v>
      </c>
      <c r="V90" s="202">
        <v>2.2999999999999998</v>
      </c>
      <c r="W90" s="202">
        <v>1.1000000000000001</v>
      </c>
      <c r="X90" s="202" t="s">
        <v>123</v>
      </c>
      <c r="Y90" s="202" t="s">
        <v>123</v>
      </c>
      <c r="Z90" s="202">
        <v>3.2</v>
      </c>
      <c r="AA90" s="202">
        <v>2.5</v>
      </c>
      <c r="AB90" s="202" t="s">
        <v>123</v>
      </c>
      <c r="AC90" s="202" t="s">
        <v>123</v>
      </c>
      <c r="AD90" s="202" t="s">
        <v>123</v>
      </c>
      <c r="AE90" s="202" t="s">
        <v>123</v>
      </c>
      <c r="AF90" s="202" t="s">
        <v>123</v>
      </c>
      <c r="AG90" s="202" t="s">
        <v>123</v>
      </c>
      <c r="AH90" s="202" t="s">
        <v>123</v>
      </c>
      <c r="AI90" s="202" t="s">
        <v>123</v>
      </c>
      <c r="AJ90" s="202" t="s">
        <v>123</v>
      </c>
      <c r="AK90" s="202">
        <v>2.2999999999999998</v>
      </c>
      <c r="AL90" s="202" t="s">
        <v>123</v>
      </c>
      <c r="AM90" s="202" t="s">
        <v>123</v>
      </c>
      <c r="AN90" s="202" t="s">
        <v>123</v>
      </c>
      <c r="AO90" s="202" t="s">
        <v>123</v>
      </c>
      <c r="AP90" s="202" t="s">
        <v>123</v>
      </c>
      <c r="AQ90" s="202">
        <v>3.2</v>
      </c>
      <c r="AR90" s="202" t="s">
        <v>123</v>
      </c>
      <c r="AS90" s="202" t="s">
        <v>123</v>
      </c>
      <c r="AT90" s="202" t="s">
        <v>123</v>
      </c>
      <c r="AU90" s="202">
        <v>2.4</v>
      </c>
      <c r="AV90" s="202">
        <v>3.7</v>
      </c>
      <c r="AW90" s="202" t="s">
        <v>123</v>
      </c>
      <c r="AX90" s="202" t="s">
        <v>123</v>
      </c>
      <c r="AY90" s="202">
        <v>1.5</v>
      </c>
      <c r="AZ90" s="202">
        <v>2.8</v>
      </c>
      <c r="BA90" s="202">
        <v>2.5</v>
      </c>
      <c r="BB90" s="202">
        <v>1.7</v>
      </c>
      <c r="BC90" s="202">
        <v>6.3</v>
      </c>
      <c r="BD90" s="202" t="s">
        <v>123</v>
      </c>
      <c r="BE90" s="202" t="s">
        <v>123</v>
      </c>
      <c r="BF90" s="202">
        <v>2.2999999999999998</v>
      </c>
      <c r="BG90" s="202">
        <v>2.6</v>
      </c>
      <c r="BH90" s="202" t="s">
        <v>123</v>
      </c>
      <c r="BI90" s="202" t="s">
        <v>123</v>
      </c>
      <c r="BJ90" s="202">
        <v>6.8</v>
      </c>
      <c r="BK90" s="202" t="s">
        <v>123</v>
      </c>
      <c r="BL90" s="202" t="s">
        <v>123</v>
      </c>
      <c r="BM90" s="202">
        <v>14.4</v>
      </c>
      <c r="BN90" s="202" t="s">
        <v>123</v>
      </c>
      <c r="BO90" s="202" t="s">
        <v>123</v>
      </c>
      <c r="BP90" s="202">
        <v>1.8</v>
      </c>
      <c r="BQ90" s="202" t="s">
        <v>123</v>
      </c>
      <c r="BR90" s="202">
        <v>3.3</v>
      </c>
      <c r="BS90" s="202">
        <v>1.4</v>
      </c>
      <c r="BT90" s="202">
        <v>1.2</v>
      </c>
      <c r="BU90" s="202" t="s">
        <v>123</v>
      </c>
      <c r="BV90" s="202" t="s">
        <v>123</v>
      </c>
      <c r="BW90" s="202" t="s">
        <v>207</v>
      </c>
      <c r="BX90" s="202" t="s">
        <v>123</v>
      </c>
      <c r="BY90" s="202" t="s">
        <v>123</v>
      </c>
      <c r="BZ90" s="202" t="s">
        <v>123</v>
      </c>
      <c r="CA90" s="202" t="s">
        <v>123</v>
      </c>
      <c r="CB90" s="202" t="s">
        <v>123</v>
      </c>
      <c r="CC90" s="202" t="s">
        <v>207</v>
      </c>
      <c r="CD90" s="202" t="s">
        <v>123</v>
      </c>
      <c r="CE90" s="207" t="s">
        <v>123</v>
      </c>
      <c r="CF90" s="202"/>
      <c r="CG90" s="202"/>
    </row>
    <row r="91" spans="1:85" x14ac:dyDescent="0.25">
      <c r="A91" s="202"/>
      <c r="B91" s="202"/>
      <c r="C91" s="202"/>
      <c r="D91" s="212">
        <v>44066</v>
      </c>
      <c r="E91" s="202" t="s">
        <v>123</v>
      </c>
      <c r="F91" s="202">
        <v>6.5</v>
      </c>
      <c r="G91" s="202" t="s">
        <v>123</v>
      </c>
      <c r="H91" s="202" t="s">
        <v>123</v>
      </c>
      <c r="I91" s="202">
        <v>336.1</v>
      </c>
      <c r="J91" s="202" t="s">
        <v>123</v>
      </c>
      <c r="K91" s="202" t="s">
        <v>123</v>
      </c>
      <c r="L91" s="202" t="s">
        <v>123</v>
      </c>
      <c r="M91" s="202" t="s">
        <v>123</v>
      </c>
      <c r="N91" s="202">
        <v>4.0999999999999996</v>
      </c>
      <c r="O91" s="202" t="s">
        <v>123</v>
      </c>
      <c r="P91" s="202" t="s">
        <v>123</v>
      </c>
      <c r="Q91" s="202" t="s">
        <v>123</v>
      </c>
      <c r="R91" s="202">
        <v>1.3</v>
      </c>
      <c r="S91" s="202" t="s">
        <v>123</v>
      </c>
      <c r="T91" s="202" t="s">
        <v>123</v>
      </c>
      <c r="U91" s="202" t="s">
        <v>123</v>
      </c>
      <c r="V91" s="202" t="s">
        <v>123</v>
      </c>
      <c r="W91" s="202">
        <v>1.7</v>
      </c>
      <c r="X91" s="202" t="s">
        <v>123</v>
      </c>
      <c r="Y91" s="202" t="s">
        <v>123</v>
      </c>
      <c r="Z91" s="202" t="s">
        <v>123</v>
      </c>
      <c r="AA91" s="202" t="s">
        <v>123</v>
      </c>
      <c r="AB91" s="202">
        <v>3.4</v>
      </c>
      <c r="AC91" s="202" t="s">
        <v>123</v>
      </c>
      <c r="AD91" s="202" t="s">
        <v>123</v>
      </c>
      <c r="AE91" s="202" t="s">
        <v>123</v>
      </c>
      <c r="AF91" s="202" t="s">
        <v>123</v>
      </c>
      <c r="AG91" s="202">
        <v>1.5</v>
      </c>
      <c r="AH91" s="202" t="s">
        <v>123</v>
      </c>
      <c r="AI91" s="202" t="s">
        <v>123</v>
      </c>
      <c r="AJ91" s="202" t="s">
        <v>123</v>
      </c>
      <c r="AK91" s="202" t="s">
        <v>123</v>
      </c>
      <c r="AL91" s="202" t="s">
        <v>123</v>
      </c>
      <c r="AM91" s="202" t="s">
        <v>123</v>
      </c>
      <c r="AN91" s="202">
        <v>4.2</v>
      </c>
      <c r="AO91" s="202" t="s">
        <v>123</v>
      </c>
      <c r="AP91" s="202" t="s">
        <v>123</v>
      </c>
      <c r="AQ91" s="202" t="s">
        <v>123</v>
      </c>
      <c r="AR91" s="202" t="s">
        <v>123</v>
      </c>
      <c r="AS91" s="202" t="s">
        <v>123</v>
      </c>
      <c r="AT91" s="202" t="s">
        <v>123</v>
      </c>
      <c r="AU91" s="202" t="s">
        <v>123</v>
      </c>
      <c r="AV91" s="202" t="s">
        <v>123</v>
      </c>
      <c r="AW91" s="202">
        <v>1.3</v>
      </c>
      <c r="AX91" s="202" t="s">
        <v>123</v>
      </c>
      <c r="AY91" s="202" t="s">
        <v>123</v>
      </c>
      <c r="AZ91" s="202" t="s">
        <v>123</v>
      </c>
      <c r="BA91" s="202" t="s">
        <v>123</v>
      </c>
      <c r="BB91" s="202">
        <v>2.5</v>
      </c>
      <c r="BC91" s="202">
        <v>7.6</v>
      </c>
      <c r="BD91" s="202" t="s">
        <v>123</v>
      </c>
      <c r="BE91" s="202" t="s">
        <v>123</v>
      </c>
      <c r="BF91" s="202" t="s">
        <v>123</v>
      </c>
      <c r="BG91" s="202" t="s">
        <v>123</v>
      </c>
      <c r="BH91" s="202">
        <v>1.7</v>
      </c>
      <c r="BI91" s="202" t="s">
        <v>123</v>
      </c>
      <c r="BJ91" s="202" t="s">
        <v>123</v>
      </c>
      <c r="BK91" s="202" t="s">
        <v>123</v>
      </c>
      <c r="BL91" s="202" t="s">
        <v>123</v>
      </c>
      <c r="BM91" s="202" t="s">
        <v>123</v>
      </c>
      <c r="BN91" s="202" t="s">
        <v>123</v>
      </c>
      <c r="BO91" s="202" t="s">
        <v>123</v>
      </c>
      <c r="BP91" s="202" t="s">
        <v>123</v>
      </c>
      <c r="BQ91" s="202" t="s">
        <v>123</v>
      </c>
      <c r="BR91" s="202">
        <v>1.2</v>
      </c>
      <c r="BS91" s="202">
        <v>1.9</v>
      </c>
      <c r="BT91" s="202">
        <v>7.6</v>
      </c>
      <c r="BU91" s="202">
        <v>1.8</v>
      </c>
      <c r="BV91" s="202" t="s">
        <v>123</v>
      </c>
      <c r="BW91" s="202">
        <v>7.3</v>
      </c>
      <c r="BX91" s="202" t="s">
        <v>123</v>
      </c>
      <c r="BY91" s="202" t="s">
        <v>123</v>
      </c>
      <c r="BZ91" s="202" t="s">
        <v>123</v>
      </c>
      <c r="CA91" s="202" t="s">
        <v>123</v>
      </c>
      <c r="CB91" s="202" t="s">
        <v>123</v>
      </c>
      <c r="CC91" s="202">
        <v>7.4</v>
      </c>
      <c r="CD91" s="202" t="s">
        <v>123</v>
      </c>
      <c r="CE91" s="207" t="s">
        <v>123</v>
      </c>
      <c r="CF91" s="202"/>
      <c r="CG91" s="202"/>
    </row>
    <row r="92" spans="1:85" x14ac:dyDescent="0.25">
      <c r="A92" s="202"/>
      <c r="B92" s="202"/>
      <c r="C92" s="202"/>
      <c r="D92" s="212">
        <v>44067</v>
      </c>
      <c r="E92" s="202" t="s">
        <v>123</v>
      </c>
      <c r="F92" s="202" t="s">
        <v>123</v>
      </c>
      <c r="G92" s="202">
        <v>4.2</v>
      </c>
      <c r="H92" s="202" t="s">
        <v>123</v>
      </c>
      <c r="I92" s="202" t="s">
        <v>123</v>
      </c>
      <c r="J92" s="202" t="s">
        <v>123</v>
      </c>
      <c r="K92" s="202" t="s">
        <v>123</v>
      </c>
      <c r="L92" s="202" t="s">
        <v>123</v>
      </c>
      <c r="M92" s="202" t="s">
        <v>123</v>
      </c>
      <c r="N92" s="202" t="s">
        <v>123</v>
      </c>
      <c r="O92" s="202">
        <v>5.6</v>
      </c>
      <c r="P92" s="202" t="s">
        <v>123</v>
      </c>
      <c r="Q92" s="202" t="s">
        <v>123</v>
      </c>
      <c r="R92" s="202" t="s">
        <v>123</v>
      </c>
      <c r="S92" s="202">
        <v>3.7</v>
      </c>
      <c r="T92" s="202" t="s">
        <v>123</v>
      </c>
      <c r="U92" s="202" t="s">
        <v>123</v>
      </c>
      <c r="V92" s="202">
        <v>2.7</v>
      </c>
      <c r="W92" s="202">
        <v>0.7</v>
      </c>
      <c r="X92" s="202" t="s">
        <v>123</v>
      </c>
      <c r="Y92" s="202" t="s">
        <v>123</v>
      </c>
      <c r="Z92" s="202" t="s">
        <v>123</v>
      </c>
      <c r="AA92" s="202" t="s">
        <v>123</v>
      </c>
      <c r="AB92" s="202" t="s">
        <v>123</v>
      </c>
      <c r="AC92" s="202" t="s">
        <v>123</v>
      </c>
      <c r="AD92" s="202" t="s">
        <v>123</v>
      </c>
      <c r="AE92" s="202" t="s">
        <v>123</v>
      </c>
      <c r="AF92" s="202" t="s">
        <v>123</v>
      </c>
      <c r="AG92" s="202" t="s">
        <v>123</v>
      </c>
      <c r="AH92" s="202">
        <v>1.3</v>
      </c>
      <c r="AI92" s="202" t="s">
        <v>123</v>
      </c>
      <c r="AJ92" s="202" t="s">
        <v>123</v>
      </c>
      <c r="AK92" s="202" t="s">
        <v>123</v>
      </c>
      <c r="AL92" s="202" t="s">
        <v>123</v>
      </c>
      <c r="AM92" s="202" t="s">
        <v>123</v>
      </c>
      <c r="AN92" s="202" t="s">
        <v>123</v>
      </c>
      <c r="AO92" s="202">
        <v>0.4</v>
      </c>
      <c r="AP92" s="202" t="s">
        <v>123</v>
      </c>
      <c r="AQ92" s="202" t="s">
        <v>123</v>
      </c>
      <c r="AR92" s="202" t="s">
        <v>123</v>
      </c>
      <c r="AS92" s="202" t="s">
        <v>123</v>
      </c>
      <c r="AT92" s="202">
        <v>5.0999999999999996</v>
      </c>
      <c r="AU92" s="202" t="s">
        <v>123</v>
      </c>
      <c r="AV92" s="202" t="s">
        <v>123</v>
      </c>
      <c r="AW92" s="202" t="s">
        <v>123</v>
      </c>
      <c r="AX92" s="202" t="s">
        <v>123</v>
      </c>
      <c r="AY92" s="202" t="s">
        <v>123</v>
      </c>
      <c r="AZ92" s="202" t="s">
        <v>123</v>
      </c>
      <c r="BA92" s="202">
        <v>2.4</v>
      </c>
      <c r="BB92" s="202">
        <v>1.7</v>
      </c>
      <c r="BC92" s="202">
        <v>5.0999999999999996</v>
      </c>
      <c r="BD92" s="202" t="s">
        <v>123</v>
      </c>
      <c r="BE92" s="202" t="s">
        <v>123</v>
      </c>
      <c r="BF92" s="202" t="s">
        <v>123</v>
      </c>
      <c r="BG92" s="202" t="s">
        <v>123</v>
      </c>
      <c r="BH92" s="202" t="s">
        <v>123</v>
      </c>
      <c r="BI92" s="202">
        <v>1.4</v>
      </c>
      <c r="BJ92" s="202" t="s">
        <v>123</v>
      </c>
      <c r="BK92" s="202" t="s">
        <v>123</v>
      </c>
      <c r="BL92" s="202" t="s">
        <v>123</v>
      </c>
      <c r="BM92" s="202" t="s">
        <v>123</v>
      </c>
      <c r="BN92" s="202" t="s">
        <v>123</v>
      </c>
      <c r="BO92" s="202" t="s">
        <v>123</v>
      </c>
      <c r="BP92" s="202" t="s">
        <v>123</v>
      </c>
      <c r="BQ92" s="202" t="s">
        <v>123</v>
      </c>
      <c r="BR92" s="202" t="s">
        <v>123</v>
      </c>
      <c r="BS92" s="202">
        <v>0.9</v>
      </c>
      <c r="BT92" s="202">
        <v>6.2</v>
      </c>
      <c r="BU92" s="202" t="s">
        <v>123</v>
      </c>
      <c r="BV92" s="202">
        <v>1.6</v>
      </c>
      <c r="BW92" s="202" t="s">
        <v>123</v>
      </c>
      <c r="BX92" s="202">
        <v>1.3</v>
      </c>
      <c r="BY92" s="202" t="s">
        <v>123</v>
      </c>
      <c r="BZ92" s="202" t="s">
        <v>123</v>
      </c>
      <c r="CA92" s="202" t="s">
        <v>123</v>
      </c>
      <c r="CB92" s="202" t="s">
        <v>123</v>
      </c>
      <c r="CC92" s="202">
        <v>5.0999999999999996</v>
      </c>
      <c r="CD92" s="202" t="s">
        <v>123</v>
      </c>
      <c r="CE92" s="207" t="s">
        <v>123</v>
      </c>
      <c r="CF92" s="202"/>
      <c r="CG92" s="202"/>
    </row>
    <row r="93" spans="1:85" x14ac:dyDescent="0.25">
      <c r="A93" s="202"/>
      <c r="B93" s="202"/>
      <c r="C93" s="202"/>
      <c r="D93" s="212">
        <v>44068</v>
      </c>
      <c r="E93" s="202" t="s">
        <v>123</v>
      </c>
      <c r="F93" s="202" t="s">
        <v>123</v>
      </c>
      <c r="G93" s="202" t="s">
        <v>123</v>
      </c>
      <c r="H93" s="202" t="s">
        <v>123</v>
      </c>
      <c r="I93" s="202">
        <v>149.5</v>
      </c>
      <c r="J93" s="202" t="s">
        <v>123</v>
      </c>
      <c r="K93" s="202" t="s">
        <v>123</v>
      </c>
      <c r="L93" s="202">
        <v>3</v>
      </c>
      <c r="M93" s="202">
        <v>3.1</v>
      </c>
      <c r="N93" s="202" t="s">
        <v>123</v>
      </c>
      <c r="O93" s="202" t="s">
        <v>123</v>
      </c>
      <c r="P93" s="202">
        <v>4</v>
      </c>
      <c r="Q93" s="202">
        <v>2</v>
      </c>
      <c r="R93" s="202" t="s">
        <v>123</v>
      </c>
      <c r="S93" s="202" t="s">
        <v>123</v>
      </c>
      <c r="T93" s="202">
        <v>1.3</v>
      </c>
      <c r="U93" s="202">
        <v>2.8</v>
      </c>
      <c r="V93" s="202">
        <v>3.5</v>
      </c>
      <c r="W93" s="202">
        <v>2.7</v>
      </c>
      <c r="X93" s="202" t="s">
        <v>123</v>
      </c>
      <c r="Y93" s="202" t="s">
        <v>123</v>
      </c>
      <c r="Z93" s="202" t="s">
        <v>123</v>
      </c>
      <c r="AA93" s="202" t="s">
        <v>123</v>
      </c>
      <c r="AB93" s="202" t="s">
        <v>123</v>
      </c>
      <c r="AC93" s="202" t="s">
        <v>123</v>
      </c>
      <c r="AD93" s="202">
        <v>2.8</v>
      </c>
      <c r="AE93" s="202">
        <v>1.9</v>
      </c>
      <c r="AF93" s="202" t="s">
        <v>123</v>
      </c>
      <c r="AG93" s="202" t="s">
        <v>123</v>
      </c>
      <c r="AH93" s="202" t="s">
        <v>123</v>
      </c>
      <c r="AI93" s="202" t="s">
        <v>123</v>
      </c>
      <c r="AJ93" s="202" t="s">
        <v>123</v>
      </c>
      <c r="AK93" s="202">
        <v>3.9</v>
      </c>
      <c r="AL93" s="202" t="s">
        <v>123</v>
      </c>
      <c r="AM93" s="202" t="s">
        <v>123</v>
      </c>
      <c r="AN93" s="202" t="s">
        <v>123</v>
      </c>
      <c r="AO93" s="202" t="s">
        <v>123</v>
      </c>
      <c r="AP93" s="202" t="s">
        <v>123</v>
      </c>
      <c r="AQ93" s="202">
        <v>26.9</v>
      </c>
      <c r="AR93" s="202" t="s">
        <v>123</v>
      </c>
      <c r="AS93" s="202" t="s">
        <v>123</v>
      </c>
      <c r="AT93" s="202" t="s">
        <v>123</v>
      </c>
      <c r="AU93" s="202">
        <v>2.5</v>
      </c>
      <c r="AV93" s="202">
        <v>1.9</v>
      </c>
      <c r="AW93" s="202" t="s">
        <v>123</v>
      </c>
      <c r="AX93" s="202" t="s">
        <v>123</v>
      </c>
      <c r="AY93" s="202">
        <v>2.1</v>
      </c>
      <c r="AZ93" s="202">
        <v>3.4</v>
      </c>
      <c r="BA93" s="202">
        <v>3</v>
      </c>
      <c r="BB93" s="202">
        <v>2.2999999999999998</v>
      </c>
      <c r="BC93" s="202">
        <v>3.7</v>
      </c>
      <c r="BD93" s="202" t="s">
        <v>123</v>
      </c>
      <c r="BE93" s="202" t="s">
        <v>123</v>
      </c>
      <c r="BF93" s="202" t="s">
        <v>123</v>
      </c>
      <c r="BG93" s="202" t="s">
        <v>123</v>
      </c>
      <c r="BH93" s="202" t="s">
        <v>123</v>
      </c>
      <c r="BI93" s="202" t="s">
        <v>123</v>
      </c>
      <c r="BJ93" s="202">
        <v>4</v>
      </c>
      <c r="BK93" s="202" t="s">
        <v>123</v>
      </c>
      <c r="BL93" s="202" t="s">
        <v>123</v>
      </c>
      <c r="BM93" s="202" t="s">
        <v>123</v>
      </c>
      <c r="BN93" s="202" t="s">
        <v>123</v>
      </c>
      <c r="BO93" s="202" t="s">
        <v>123</v>
      </c>
      <c r="BP93" s="202">
        <v>1.9</v>
      </c>
      <c r="BQ93" s="202" t="s">
        <v>123</v>
      </c>
      <c r="BR93" s="202">
        <v>2.4</v>
      </c>
      <c r="BS93" s="202">
        <v>3.3</v>
      </c>
      <c r="BT93" s="202">
        <v>5.4</v>
      </c>
      <c r="BU93" s="202" t="s">
        <v>123</v>
      </c>
      <c r="BV93" s="202" t="s">
        <v>123</v>
      </c>
      <c r="BW93" s="202">
        <v>5.6</v>
      </c>
      <c r="BX93" s="202" t="s">
        <v>123</v>
      </c>
      <c r="BY93" s="202" t="s">
        <v>123</v>
      </c>
      <c r="BZ93" s="202" t="s">
        <v>123</v>
      </c>
      <c r="CA93" s="202" t="s">
        <v>123</v>
      </c>
      <c r="CB93" s="202" t="s">
        <v>123</v>
      </c>
      <c r="CC93" s="202">
        <v>3.9</v>
      </c>
      <c r="CD93" s="202" t="s">
        <v>123</v>
      </c>
      <c r="CE93" s="207" t="s">
        <v>123</v>
      </c>
      <c r="CF93" s="202"/>
      <c r="CG93" s="202"/>
    </row>
    <row r="94" spans="1:85" x14ac:dyDescent="0.25">
      <c r="A94" s="202"/>
      <c r="B94" s="202"/>
      <c r="C94" s="202"/>
      <c r="D94" s="212">
        <v>44069</v>
      </c>
      <c r="E94" s="202">
        <v>1.6</v>
      </c>
      <c r="F94" s="202">
        <v>5.0999999999999996</v>
      </c>
      <c r="G94" s="202" t="s">
        <v>123</v>
      </c>
      <c r="H94" s="202" t="s">
        <v>123</v>
      </c>
      <c r="I94" s="202" t="s">
        <v>123</v>
      </c>
      <c r="J94" s="202" t="s">
        <v>123</v>
      </c>
      <c r="K94" s="202" t="s">
        <v>123</v>
      </c>
      <c r="L94" s="202" t="s">
        <v>123</v>
      </c>
      <c r="M94" s="202" t="s">
        <v>123</v>
      </c>
      <c r="N94" s="202">
        <v>4.4000000000000004</v>
      </c>
      <c r="O94" s="202" t="s">
        <v>123</v>
      </c>
      <c r="P94" s="202" t="s">
        <v>123</v>
      </c>
      <c r="Q94" s="202" t="s">
        <v>123</v>
      </c>
      <c r="R94" s="202">
        <v>4.0999999999999996</v>
      </c>
      <c r="S94" s="202" t="s">
        <v>123</v>
      </c>
      <c r="T94" s="202" t="s">
        <v>123</v>
      </c>
      <c r="U94" s="202" t="s">
        <v>123</v>
      </c>
      <c r="V94" s="202">
        <v>2.2999999999999998</v>
      </c>
      <c r="W94" s="202">
        <v>2.9</v>
      </c>
      <c r="X94" s="202" t="s">
        <v>123</v>
      </c>
      <c r="Y94" s="202" t="s">
        <v>123</v>
      </c>
      <c r="Z94" s="202" t="s">
        <v>123</v>
      </c>
      <c r="AA94" s="202" t="s">
        <v>123</v>
      </c>
      <c r="AB94" s="202" t="s">
        <v>123</v>
      </c>
      <c r="AC94" s="202" t="s">
        <v>123</v>
      </c>
      <c r="AD94" s="202" t="s">
        <v>123</v>
      </c>
      <c r="AE94" s="202" t="s">
        <v>123</v>
      </c>
      <c r="AF94" s="202" t="s">
        <v>123</v>
      </c>
      <c r="AG94" s="202" t="s">
        <v>123</v>
      </c>
      <c r="AH94" s="202" t="s">
        <v>123</v>
      </c>
      <c r="AI94" s="202" t="s">
        <v>123</v>
      </c>
      <c r="AJ94" s="202" t="s">
        <v>123</v>
      </c>
      <c r="AK94" s="202" t="s">
        <v>123</v>
      </c>
      <c r="AL94" s="202" t="s">
        <v>123</v>
      </c>
      <c r="AM94" s="202" t="s">
        <v>123</v>
      </c>
      <c r="AN94" s="202">
        <v>3.7</v>
      </c>
      <c r="AO94" s="202" t="s">
        <v>123</v>
      </c>
      <c r="AP94" s="202" t="s">
        <v>123</v>
      </c>
      <c r="AQ94" s="202" t="s">
        <v>123</v>
      </c>
      <c r="AR94" s="202" t="s">
        <v>123</v>
      </c>
      <c r="AS94" s="202" t="s">
        <v>123</v>
      </c>
      <c r="AT94" s="202" t="s">
        <v>123</v>
      </c>
      <c r="AU94" s="202" t="s">
        <v>123</v>
      </c>
      <c r="AV94" s="202" t="s">
        <v>123</v>
      </c>
      <c r="AW94" s="202">
        <v>6.6</v>
      </c>
      <c r="AX94" s="202" t="s">
        <v>123</v>
      </c>
      <c r="AY94" s="202" t="s">
        <v>123</v>
      </c>
      <c r="AZ94" s="202" t="s">
        <v>123</v>
      </c>
      <c r="BA94" s="202">
        <v>3.2</v>
      </c>
      <c r="BB94" s="202">
        <v>3.1</v>
      </c>
      <c r="BC94" s="202">
        <v>3.9</v>
      </c>
      <c r="BD94" s="202">
        <v>4.8</v>
      </c>
      <c r="BE94" s="202" t="s">
        <v>123</v>
      </c>
      <c r="BF94" s="202" t="s">
        <v>123</v>
      </c>
      <c r="BG94" s="202" t="s">
        <v>123</v>
      </c>
      <c r="BH94" s="202" t="s">
        <v>123</v>
      </c>
      <c r="BI94" s="202" t="s">
        <v>123</v>
      </c>
      <c r="BJ94" s="202" t="s">
        <v>123</v>
      </c>
      <c r="BK94" s="202" t="s">
        <v>123</v>
      </c>
      <c r="BL94" s="202" t="s">
        <v>123</v>
      </c>
      <c r="BM94" s="202" t="s">
        <v>123</v>
      </c>
      <c r="BN94" s="202" t="s">
        <v>123</v>
      </c>
      <c r="BO94" s="202" t="s">
        <v>123</v>
      </c>
      <c r="BP94" s="202" t="s">
        <v>123</v>
      </c>
      <c r="BQ94" s="202" t="s">
        <v>123</v>
      </c>
      <c r="BR94" s="202">
        <v>2.5</v>
      </c>
      <c r="BS94" s="202">
        <v>1.3</v>
      </c>
      <c r="BT94" s="202">
        <v>5.2</v>
      </c>
      <c r="BU94" s="202" t="s">
        <v>123</v>
      </c>
      <c r="BV94" s="202" t="s">
        <v>123</v>
      </c>
      <c r="BW94" s="202" t="s">
        <v>123</v>
      </c>
      <c r="BX94" s="202" t="s">
        <v>123</v>
      </c>
      <c r="BY94" s="202" t="s">
        <v>123</v>
      </c>
      <c r="BZ94" s="202" t="s">
        <v>123</v>
      </c>
      <c r="CA94" s="202" t="s">
        <v>123</v>
      </c>
      <c r="CB94" s="202" t="s">
        <v>123</v>
      </c>
      <c r="CC94" s="202">
        <v>4.2</v>
      </c>
      <c r="CD94" s="202" t="s">
        <v>123</v>
      </c>
      <c r="CE94" s="207" t="s">
        <v>123</v>
      </c>
      <c r="CF94" s="202"/>
      <c r="CG94" s="202"/>
    </row>
    <row r="95" spans="1:85" x14ac:dyDescent="0.25">
      <c r="A95" s="202"/>
      <c r="B95" s="202"/>
      <c r="C95" s="202"/>
      <c r="D95" s="212">
        <v>44070</v>
      </c>
      <c r="E95" s="202" t="s">
        <v>123</v>
      </c>
      <c r="F95" s="202" t="s">
        <v>123</v>
      </c>
      <c r="G95" s="202">
        <v>6.4</v>
      </c>
      <c r="H95" s="202" t="s">
        <v>123</v>
      </c>
      <c r="I95" s="202" t="s">
        <v>123</v>
      </c>
      <c r="J95" s="202" t="s">
        <v>123</v>
      </c>
      <c r="K95" s="202">
        <v>3</v>
      </c>
      <c r="L95" s="202" t="s">
        <v>123</v>
      </c>
      <c r="M95" s="202" t="s">
        <v>123</v>
      </c>
      <c r="N95" s="202" t="s">
        <v>123</v>
      </c>
      <c r="O95" s="202">
        <v>5</v>
      </c>
      <c r="P95" s="202" t="s">
        <v>123</v>
      </c>
      <c r="Q95" s="202" t="s">
        <v>123</v>
      </c>
      <c r="R95" s="202" t="s">
        <v>123</v>
      </c>
      <c r="S95" s="202">
        <v>3.6</v>
      </c>
      <c r="T95" s="202" t="s">
        <v>123</v>
      </c>
      <c r="U95" s="202" t="s">
        <v>123</v>
      </c>
      <c r="V95" s="202">
        <v>1.8</v>
      </c>
      <c r="W95" s="202">
        <v>1.4</v>
      </c>
      <c r="X95" s="202" t="s">
        <v>123</v>
      </c>
      <c r="Y95" s="202" t="s">
        <v>123</v>
      </c>
      <c r="Z95" s="202" t="s">
        <v>123</v>
      </c>
      <c r="AA95" s="202" t="s">
        <v>123</v>
      </c>
      <c r="AB95" s="202" t="s">
        <v>123</v>
      </c>
      <c r="AC95" s="202" t="s">
        <v>123</v>
      </c>
      <c r="AD95" s="202" t="s">
        <v>123</v>
      </c>
      <c r="AE95" s="202" t="s">
        <v>123</v>
      </c>
      <c r="AF95" s="202" t="s">
        <v>123</v>
      </c>
      <c r="AG95" s="202" t="s">
        <v>123</v>
      </c>
      <c r="AH95" s="202">
        <v>1.6</v>
      </c>
      <c r="AI95" s="202" t="s">
        <v>123</v>
      </c>
      <c r="AJ95" s="202" t="s">
        <v>123</v>
      </c>
      <c r="AK95" s="202" t="s">
        <v>123</v>
      </c>
      <c r="AL95" s="202" t="s">
        <v>123</v>
      </c>
      <c r="AM95" s="202" t="s">
        <v>123</v>
      </c>
      <c r="AN95" s="202" t="s">
        <v>123</v>
      </c>
      <c r="AO95" s="202">
        <v>1.9</v>
      </c>
      <c r="AP95" s="202" t="s">
        <v>123</v>
      </c>
      <c r="AQ95" s="202" t="s">
        <v>123</v>
      </c>
      <c r="AR95" s="202" t="s">
        <v>123</v>
      </c>
      <c r="AS95" s="202" t="s">
        <v>123</v>
      </c>
      <c r="AT95" s="202">
        <v>4.9000000000000004</v>
      </c>
      <c r="AU95" s="202" t="s">
        <v>123</v>
      </c>
      <c r="AV95" s="202" t="s">
        <v>123</v>
      </c>
      <c r="AW95" s="202" t="s">
        <v>123</v>
      </c>
      <c r="AX95" s="202">
        <v>2.2999999999999998</v>
      </c>
      <c r="AY95" s="202" t="s">
        <v>123</v>
      </c>
      <c r="AZ95" s="202" t="s">
        <v>123</v>
      </c>
      <c r="BA95" s="202">
        <v>2.7</v>
      </c>
      <c r="BB95" s="202">
        <v>0</v>
      </c>
      <c r="BC95" s="202">
        <v>3.7</v>
      </c>
      <c r="BD95" s="202" t="s">
        <v>123</v>
      </c>
      <c r="BE95" s="202">
        <v>3.2</v>
      </c>
      <c r="BF95" s="202" t="s">
        <v>123</v>
      </c>
      <c r="BG95" s="202" t="s">
        <v>123</v>
      </c>
      <c r="BH95" s="202" t="s">
        <v>123</v>
      </c>
      <c r="BI95" s="202" t="s">
        <v>123</v>
      </c>
      <c r="BJ95" s="202" t="s">
        <v>123</v>
      </c>
      <c r="BK95" s="202" t="s">
        <v>123</v>
      </c>
      <c r="BL95" s="202" t="s">
        <v>123</v>
      </c>
      <c r="BM95" s="202" t="s">
        <v>123</v>
      </c>
      <c r="BN95" s="202" t="s">
        <v>123</v>
      </c>
      <c r="BO95" s="202" t="s">
        <v>123</v>
      </c>
      <c r="BP95" s="202" t="s">
        <v>123</v>
      </c>
      <c r="BQ95" s="202" t="s">
        <v>123</v>
      </c>
      <c r="BR95" s="202">
        <v>1.2</v>
      </c>
      <c r="BS95" s="202">
        <v>1.9</v>
      </c>
      <c r="BT95" s="202">
        <v>4.4000000000000004</v>
      </c>
      <c r="BU95" s="202" t="s">
        <v>123</v>
      </c>
      <c r="BV95" s="202" t="s">
        <v>123</v>
      </c>
      <c r="BW95" s="202" t="s">
        <v>123</v>
      </c>
      <c r="BX95" s="202" t="s">
        <v>123</v>
      </c>
      <c r="BY95" s="202" t="s">
        <v>123</v>
      </c>
      <c r="BZ95" s="202" t="s">
        <v>123</v>
      </c>
      <c r="CA95" s="202" t="s">
        <v>123</v>
      </c>
      <c r="CB95" s="202" t="s">
        <v>123</v>
      </c>
      <c r="CC95" s="202" t="s">
        <v>207</v>
      </c>
      <c r="CD95" s="202" t="s">
        <v>123</v>
      </c>
      <c r="CE95" s="207" t="s">
        <v>123</v>
      </c>
      <c r="CF95" s="202"/>
      <c r="CG95" s="202"/>
    </row>
    <row r="96" spans="1:85" x14ac:dyDescent="0.25">
      <c r="A96" s="202"/>
      <c r="B96" s="202"/>
      <c r="C96" s="202"/>
      <c r="D96" s="212">
        <v>44071</v>
      </c>
      <c r="E96" s="202">
        <v>3.8</v>
      </c>
      <c r="F96" s="202" t="s">
        <v>123</v>
      </c>
      <c r="G96" s="202" t="s">
        <v>123</v>
      </c>
      <c r="H96" s="202" t="s">
        <v>123</v>
      </c>
      <c r="I96" s="202" t="s">
        <v>123</v>
      </c>
      <c r="J96" s="202" t="s">
        <v>123</v>
      </c>
      <c r="K96" s="202" t="s">
        <v>123</v>
      </c>
      <c r="L96" s="202">
        <v>4.3</v>
      </c>
      <c r="M96" s="202">
        <v>3.1</v>
      </c>
      <c r="N96" s="202" t="s">
        <v>123</v>
      </c>
      <c r="O96" s="202" t="s">
        <v>123</v>
      </c>
      <c r="P96" s="202">
        <v>3.6</v>
      </c>
      <c r="Q96" s="202">
        <v>1.7</v>
      </c>
      <c r="R96" s="202" t="s">
        <v>123</v>
      </c>
      <c r="S96" s="202" t="s">
        <v>123</v>
      </c>
      <c r="T96" s="202">
        <v>1.2</v>
      </c>
      <c r="U96" s="202">
        <v>2</v>
      </c>
      <c r="V96" s="202">
        <v>1.6</v>
      </c>
      <c r="W96" s="202">
        <v>1.1000000000000001</v>
      </c>
      <c r="X96" s="202" t="s">
        <v>123</v>
      </c>
      <c r="Y96" s="202" t="s">
        <v>123</v>
      </c>
      <c r="Z96" s="202">
        <v>4.0999999999999996</v>
      </c>
      <c r="AA96" s="202">
        <v>3.3</v>
      </c>
      <c r="AB96" s="202" t="s">
        <v>123</v>
      </c>
      <c r="AC96" s="202" t="s">
        <v>123</v>
      </c>
      <c r="AD96" s="202" t="s">
        <v>123</v>
      </c>
      <c r="AE96" s="202" t="s">
        <v>123</v>
      </c>
      <c r="AF96" s="202" t="s">
        <v>123</v>
      </c>
      <c r="AG96" s="202" t="s">
        <v>123</v>
      </c>
      <c r="AH96" s="202" t="s">
        <v>123</v>
      </c>
      <c r="AI96" s="202" t="s">
        <v>123</v>
      </c>
      <c r="AJ96" s="202" t="s">
        <v>123</v>
      </c>
      <c r="AK96" s="202">
        <v>2.9</v>
      </c>
      <c r="AL96" s="202" t="s">
        <v>123</v>
      </c>
      <c r="AM96" s="202" t="s">
        <v>123</v>
      </c>
      <c r="AN96" s="202" t="s">
        <v>123</v>
      </c>
      <c r="AO96" s="202" t="s">
        <v>123</v>
      </c>
      <c r="AP96" s="202" t="s">
        <v>123</v>
      </c>
      <c r="AQ96" s="202">
        <v>1.2</v>
      </c>
      <c r="AR96" s="202" t="s">
        <v>123</v>
      </c>
      <c r="AS96" s="202" t="s">
        <v>123</v>
      </c>
      <c r="AT96" s="202" t="s">
        <v>123</v>
      </c>
      <c r="AU96" s="202">
        <v>3.7</v>
      </c>
      <c r="AV96" s="202">
        <v>1.6</v>
      </c>
      <c r="AW96" s="202" t="s">
        <v>123</v>
      </c>
      <c r="AX96" s="202" t="s">
        <v>123</v>
      </c>
      <c r="AY96" s="202" t="s">
        <v>123</v>
      </c>
      <c r="AZ96" s="202">
        <v>2.4</v>
      </c>
      <c r="BA96" s="202">
        <v>1.7</v>
      </c>
      <c r="BB96" s="202">
        <v>0.9</v>
      </c>
      <c r="BC96" s="202">
        <v>3</v>
      </c>
      <c r="BD96" s="202" t="s">
        <v>123</v>
      </c>
      <c r="BE96" s="202" t="s">
        <v>123</v>
      </c>
      <c r="BF96" s="202">
        <v>1.6</v>
      </c>
      <c r="BG96" s="202">
        <v>2.1</v>
      </c>
      <c r="BH96" s="202" t="s">
        <v>123</v>
      </c>
      <c r="BI96" s="202" t="s">
        <v>123</v>
      </c>
      <c r="BJ96" s="202">
        <v>2.8</v>
      </c>
      <c r="BK96" s="202" t="s">
        <v>123</v>
      </c>
      <c r="BL96" s="202" t="s">
        <v>123</v>
      </c>
      <c r="BM96" s="202">
        <v>2.5</v>
      </c>
      <c r="BN96" s="202" t="s">
        <v>123</v>
      </c>
      <c r="BO96" s="202" t="s">
        <v>123</v>
      </c>
      <c r="BP96" s="202">
        <v>1.6</v>
      </c>
      <c r="BQ96" s="202" t="s">
        <v>123</v>
      </c>
      <c r="BR96" s="202">
        <v>1.3</v>
      </c>
      <c r="BS96" s="202">
        <v>1.4</v>
      </c>
      <c r="BT96" s="202">
        <v>3.4</v>
      </c>
      <c r="BU96" s="202" t="s">
        <v>123</v>
      </c>
      <c r="BV96" s="202" t="s">
        <v>123</v>
      </c>
      <c r="BW96" s="202">
        <v>3.4</v>
      </c>
      <c r="BX96" s="202" t="s">
        <v>123</v>
      </c>
      <c r="BY96" s="202">
        <v>0.9</v>
      </c>
      <c r="BZ96" s="202" t="s">
        <v>123</v>
      </c>
      <c r="CA96" s="202" t="s">
        <v>123</v>
      </c>
      <c r="CB96" s="202" t="s">
        <v>123</v>
      </c>
      <c r="CC96" s="202">
        <v>3</v>
      </c>
      <c r="CD96" s="202" t="s">
        <v>123</v>
      </c>
      <c r="CE96" s="207" t="s">
        <v>123</v>
      </c>
      <c r="CF96" s="202"/>
      <c r="CG96" s="202"/>
    </row>
    <row r="97" spans="1:85" x14ac:dyDescent="0.25">
      <c r="A97" s="202"/>
      <c r="B97" s="202"/>
      <c r="C97" s="202"/>
      <c r="D97" s="212">
        <v>44072</v>
      </c>
      <c r="E97" s="202" t="s">
        <v>123</v>
      </c>
      <c r="F97" s="202">
        <v>5.7</v>
      </c>
      <c r="G97" s="202" t="s">
        <v>123</v>
      </c>
      <c r="H97" s="202" t="s">
        <v>123</v>
      </c>
      <c r="I97" s="202" t="s">
        <v>123</v>
      </c>
      <c r="J97" s="202" t="s">
        <v>123</v>
      </c>
      <c r="K97" s="202" t="s">
        <v>123</v>
      </c>
      <c r="L97" s="202" t="s">
        <v>123</v>
      </c>
      <c r="M97" s="202" t="s">
        <v>123</v>
      </c>
      <c r="N97" s="202">
        <v>4.0999999999999996</v>
      </c>
      <c r="O97" s="202" t="s">
        <v>123</v>
      </c>
      <c r="P97" s="202" t="s">
        <v>123</v>
      </c>
      <c r="Q97" s="202" t="s">
        <v>123</v>
      </c>
      <c r="R97" s="202">
        <v>4.3</v>
      </c>
      <c r="S97" s="202" t="s">
        <v>123</v>
      </c>
      <c r="T97" s="202" t="s">
        <v>123</v>
      </c>
      <c r="U97" s="202" t="s">
        <v>123</v>
      </c>
      <c r="V97" s="202" t="s">
        <v>123</v>
      </c>
      <c r="W97" s="202">
        <v>2.4</v>
      </c>
      <c r="X97" s="202" t="s">
        <v>123</v>
      </c>
      <c r="Y97" s="202" t="s">
        <v>123</v>
      </c>
      <c r="Z97" s="202" t="s">
        <v>123</v>
      </c>
      <c r="AA97" s="202" t="s">
        <v>123</v>
      </c>
      <c r="AB97" s="202">
        <v>4.2</v>
      </c>
      <c r="AC97" s="202" t="s">
        <v>123</v>
      </c>
      <c r="AD97" s="202" t="s">
        <v>123</v>
      </c>
      <c r="AE97" s="202" t="s">
        <v>123</v>
      </c>
      <c r="AF97" s="202" t="s">
        <v>123</v>
      </c>
      <c r="AG97" s="202">
        <v>2.1</v>
      </c>
      <c r="AH97" s="202" t="s">
        <v>123</v>
      </c>
      <c r="AI97" s="202" t="s">
        <v>123</v>
      </c>
      <c r="AJ97" s="202" t="s">
        <v>123</v>
      </c>
      <c r="AK97" s="202" t="s">
        <v>123</v>
      </c>
      <c r="AL97" s="202" t="s">
        <v>123</v>
      </c>
      <c r="AM97" s="202" t="s">
        <v>123</v>
      </c>
      <c r="AN97" s="202">
        <v>2.8</v>
      </c>
      <c r="AO97" s="202" t="s">
        <v>123</v>
      </c>
      <c r="AP97" s="202" t="s">
        <v>123</v>
      </c>
      <c r="AQ97" s="202" t="s">
        <v>123</v>
      </c>
      <c r="AR97" s="202" t="s">
        <v>123</v>
      </c>
      <c r="AS97" s="202" t="s">
        <v>123</v>
      </c>
      <c r="AT97" s="202" t="s">
        <v>123</v>
      </c>
      <c r="AU97" s="202" t="s">
        <v>123</v>
      </c>
      <c r="AV97" s="202" t="s">
        <v>123</v>
      </c>
      <c r="AW97" s="202">
        <v>4.3</v>
      </c>
      <c r="AX97" s="202" t="s">
        <v>123</v>
      </c>
      <c r="AY97" s="202" t="s">
        <v>123</v>
      </c>
      <c r="AZ97" s="202" t="s">
        <v>123</v>
      </c>
      <c r="BA97" s="202" t="s">
        <v>123</v>
      </c>
      <c r="BB97" s="202">
        <v>2.2000000000000002</v>
      </c>
      <c r="BC97" s="202">
        <v>4.2</v>
      </c>
      <c r="BD97" s="202" t="s">
        <v>123</v>
      </c>
      <c r="BE97" s="202" t="s">
        <v>123</v>
      </c>
      <c r="BF97" s="202" t="s">
        <v>123</v>
      </c>
      <c r="BG97" s="202" t="s">
        <v>123</v>
      </c>
      <c r="BH97" s="202">
        <v>2.1</v>
      </c>
      <c r="BI97" s="202" t="s">
        <v>123</v>
      </c>
      <c r="BJ97" s="202" t="s">
        <v>123</v>
      </c>
      <c r="BK97" s="202" t="s">
        <v>123</v>
      </c>
      <c r="BL97" s="202" t="s">
        <v>123</v>
      </c>
      <c r="BM97" s="202" t="s">
        <v>123</v>
      </c>
      <c r="BN97" s="202" t="s">
        <v>123</v>
      </c>
      <c r="BO97" s="202" t="s">
        <v>123</v>
      </c>
      <c r="BP97" s="202" t="s">
        <v>123</v>
      </c>
      <c r="BQ97" s="202" t="s">
        <v>123</v>
      </c>
      <c r="BR97" s="202">
        <v>1.4</v>
      </c>
      <c r="BS97" s="202">
        <v>1.3</v>
      </c>
      <c r="BT97" s="202">
        <v>4.4000000000000004</v>
      </c>
      <c r="BU97" s="202">
        <v>1.2</v>
      </c>
      <c r="BV97" s="202" t="s">
        <v>123</v>
      </c>
      <c r="BW97" s="202" t="s">
        <v>123</v>
      </c>
      <c r="BX97" s="202" t="s">
        <v>123</v>
      </c>
      <c r="BY97" s="202" t="s">
        <v>123</v>
      </c>
      <c r="BZ97" s="202" t="s">
        <v>123</v>
      </c>
      <c r="CA97" s="202" t="s">
        <v>123</v>
      </c>
      <c r="CB97" s="202" t="s">
        <v>123</v>
      </c>
      <c r="CC97" s="202">
        <v>3.2</v>
      </c>
      <c r="CD97" s="202" t="s">
        <v>123</v>
      </c>
      <c r="CE97" s="207" t="s">
        <v>123</v>
      </c>
      <c r="CF97" s="202"/>
      <c r="CG97" s="202"/>
    </row>
    <row r="98" spans="1:85" x14ac:dyDescent="0.25">
      <c r="A98" s="202"/>
      <c r="B98" s="202"/>
      <c r="C98" s="202"/>
      <c r="D98" s="212">
        <v>44073</v>
      </c>
      <c r="E98" s="202" t="s">
        <v>123</v>
      </c>
      <c r="F98" s="202" t="s">
        <v>123</v>
      </c>
      <c r="G98" s="202" t="s">
        <v>123</v>
      </c>
      <c r="H98" s="202" t="s">
        <v>123</v>
      </c>
      <c r="I98" s="202" t="s">
        <v>123</v>
      </c>
      <c r="J98" s="202" t="s">
        <v>123</v>
      </c>
      <c r="K98" s="202" t="s">
        <v>123</v>
      </c>
      <c r="L98" s="202" t="s">
        <v>123</v>
      </c>
      <c r="M98" s="202" t="s">
        <v>123</v>
      </c>
      <c r="N98" s="202" t="s">
        <v>123</v>
      </c>
      <c r="O98" s="202">
        <v>2.7</v>
      </c>
      <c r="P98" s="202" t="s">
        <v>123</v>
      </c>
      <c r="Q98" s="202" t="s">
        <v>123</v>
      </c>
      <c r="R98" s="202" t="s">
        <v>123</v>
      </c>
      <c r="S98" s="202" t="s">
        <v>238</v>
      </c>
      <c r="T98" s="202" t="s">
        <v>123</v>
      </c>
      <c r="U98" s="202" t="s">
        <v>123</v>
      </c>
      <c r="V98" s="202">
        <v>2.9</v>
      </c>
      <c r="W98" s="202">
        <v>1.2</v>
      </c>
      <c r="X98" s="202" t="s">
        <v>123</v>
      </c>
      <c r="Y98" s="202" t="s">
        <v>123</v>
      </c>
      <c r="Z98" s="202" t="s">
        <v>123</v>
      </c>
      <c r="AA98" s="202" t="s">
        <v>123</v>
      </c>
      <c r="AB98" s="202" t="s">
        <v>123</v>
      </c>
      <c r="AC98" s="202">
        <v>2.9</v>
      </c>
      <c r="AD98" s="202" t="s">
        <v>123</v>
      </c>
      <c r="AE98" s="202" t="s">
        <v>123</v>
      </c>
      <c r="AF98" s="202" t="s">
        <v>123</v>
      </c>
      <c r="AG98" s="202" t="s">
        <v>123</v>
      </c>
      <c r="AH98" s="202">
        <v>1.3</v>
      </c>
      <c r="AI98" s="202" t="s">
        <v>123</v>
      </c>
      <c r="AJ98" s="202" t="s">
        <v>123</v>
      </c>
      <c r="AK98" s="202" t="s">
        <v>123</v>
      </c>
      <c r="AL98" s="202" t="s">
        <v>123</v>
      </c>
      <c r="AM98" s="202" t="s">
        <v>123</v>
      </c>
      <c r="AN98" s="202" t="s">
        <v>123</v>
      </c>
      <c r="AO98" s="202">
        <v>2.1</v>
      </c>
      <c r="AP98" s="202" t="s">
        <v>123</v>
      </c>
      <c r="AQ98" s="202" t="s">
        <v>123</v>
      </c>
      <c r="AR98" s="202" t="s">
        <v>123</v>
      </c>
      <c r="AS98" s="202" t="s">
        <v>123</v>
      </c>
      <c r="AT98" s="202">
        <v>2.2000000000000002</v>
      </c>
      <c r="AU98" s="202" t="s">
        <v>123</v>
      </c>
      <c r="AV98" s="202" t="s">
        <v>123</v>
      </c>
      <c r="AW98" s="202" t="s">
        <v>123</v>
      </c>
      <c r="AX98" s="202">
        <v>3.8</v>
      </c>
      <c r="AY98" s="202" t="s">
        <v>123</v>
      </c>
      <c r="AZ98" s="202" t="s">
        <v>123</v>
      </c>
      <c r="BA98" s="202">
        <v>1.8</v>
      </c>
      <c r="BB98" s="202">
        <v>1.5</v>
      </c>
      <c r="BC98" s="202">
        <v>5.5</v>
      </c>
      <c r="BD98" s="202" t="s">
        <v>123</v>
      </c>
      <c r="BE98" s="202" t="s">
        <v>123</v>
      </c>
      <c r="BF98" s="202" t="s">
        <v>123</v>
      </c>
      <c r="BG98" s="202" t="s">
        <v>123</v>
      </c>
      <c r="BH98" s="202" t="s">
        <v>123</v>
      </c>
      <c r="BI98" s="202">
        <v>1.4</v>
      </c>
      <c r="BJ98" s="202" t="s">
        <v>123</v>
      </c>
      <c r="BK98" s="202" t="s">
        <v>123</v>
      </c>
      <c r="BL98" s="202" t="s">
        <v>123</v>
      </c>
      <c r="BM98" s="202" t="s">
        <v>123</v>
      </c>
      <c r="BN98" s="202" t="s">
        <v>123</v>
      </c>
      <c r="BO98" s="202" t="s">
        <v>123</v>
      </c>
      <c r="BP98" s="202" t="s">
        <v>123</v>
      </c>
      <c r="BQ98" s="202" t="s">
        <v>123</v>
      </c>
      <c r="BR98" s="202" t="s">
        <v>123</v>
      </c>
      <c r="BS98" s="202">
        <v>1</v>
      </c>
      <c r="BT98" s="202">
        <v>10.199999999999999</v>
      </c>
      <c r="BU98" s="202" t="s">
        <v>123</v>
      </c>
      <c r="BV98" s="202">
        <v>1.2</v>
      </c>
      <c r="BW98" s="202" t="s">
        <v>123</v>
      </c>
      <c r="BX98" s="202">
        <v>1.8</v>
      </c>
      <c r="BY98" s="202" t="s">
        <v>123</v>
      </c>
      <c r="BZ98" s="202" t="s">
        <v>123</v>
      </c>
      <c r="CA98" s="202" t="s">
        <v>123</v>
      </c>
      <c r="CB98" s="202" t="s">
        <v>123</v>
      </c>
      <c r="CC98" s="202">
        <v>5.8</v>
      </c>
      <c r="CD98" s="202" t="s">
        <v>123</v>
      </c>
      <c r="CE98" s="207" t="s">
        <v>123</v>
      </c>
      <c r="CF98" s="202"/>
      <c r="CG98" s="202"/>
    </row>
    <row r="99" spans="1:85" ht="15.75" thickBot="1" x14ac:dyDescent="0.3">
      <c r="A99" s="202"/>
      <c r="B99" s="202"/>
      <c r="C99" s="202"/>
      <c r="D99" s="213">
        <v>44074</v>
      </c>
      <c r="E99" s="214">
        <v>3.4</v>
      </c>
      <c r="F99" s="214" t="s">
        <v>123</v>
      </c>
      <c r="G99" s="214" t="s">
        <v>123</v>
      </c>
      <c r="H99" s="214">
        <v>2.1</v>
      </c>
      <c r="I99" s="214">
        <v>39.700000000000003</v>
      </c>
      <c r="J99" s="214" t="s">
        <v>123</v>
      </c>
      <c r="K99" s="214" t="s">
        <v>123</v>
      </c>
      <c r="L99" s="214">
        <v>5.7</v>
      </c>
      <c r="M99" s="214">
        <v>4</v>
      </c>
      <c r="N99" s="214" t="s">
        <v>123</v>
      </c>
      <c r="O99" s="214" t="s">
        <v>123</v>
      </c>
      <c r="P99" s="214">
        <v>3.5</v>
      </c>
      <c r="Q99" s="214">
        <v>1.5</v>
      </c>
      <c r="R99" s="214" t="s">
        <v>123</v>
      </c>
      <c r="S99" s="214" t="s">
        <v>123</v>
      </c>
      <c r="T99" s="214">
        <v>4.7</v>
      </c>
      <c r="U99" s="214">
        <v>3.2</v>
      </c>
      <c r="V99" s="214">
        <v>3.5</v>
      </c>
      <c r="W99" s="214">
        <v>2.2999999999999998</v>
      </c>
      <c r="X99" s="214" t="s">
        <v>123</v>
      </c>
      <c r="Y99" s="214" t="s">
        <v>123</v>
      </c>
      <c r="Z99" s="214" t="s">
        <v>123</v>
      </c>
      <c r="AA99" s="214" t="s">
        <v>123</v>
      </c>
      <c r="AB99" s="214" t="s">
        <v>123</v>
      </c>
      <c r="AC99" s="214" t="s">
        <v>123</v>
      </c>
      <c r="AD99" s="214">
        <v>2.7</v>
      </c>
      <c r="AE99" s="214">
        <v>1.6</v>
      </c>
      <c r="AF99" s="214" t="s">
        <v>123</v>
      </c>
      <c r="AG99" s="214" t="s">
        <v>123</v>
      </c>
      <c r="AH99" s="214" t="s">
        <v>123</v>
      </c>
      <c r="AI99" s="214" t="s">
        <v>123</v>
      </c>
      <c r="AJ99" s="214" t="s">
        <v>123</v>
      </c>
      <c r="AK99" s="214">
        <v>4.5999999999999996</v>
      </c>
      <c r="AL99" s="214" t="s">
        <v>123</v>
      </c>
      <c r="AM99" s="214" t="s">
        <v>123</v>
      </c>
      <c r="AN99" s="214" t="s">
        <v>123</v>
      </c>
      <c r="AO99" s="214" t="s">
        <v>123</v>
      </c>
      <c r="AP99" s="214" t="s">
        <v>123</v>
      </c>
      <c r="AQ99" s="214">
        <v>1</v>
      </c>
      <c r="AR99" s="214" t="s">
        <v>123</v>
      </c>
      <c r="AS99" s="214" t="s">
        <v>123</v>
      </c>
      <c r="AT99" s="214" t="s">
        <v>123</v>
      </c>
      <c r="AU99" s="214">
        <v>2.1</v>
      </c>
      <c r="AV99" s="214">
        <v>1.3</v>
      </c>
      <c r="AW99" s="214" t="s">
        <v>123</v>
      </c>
      <c r="AX99" s="214" t="s">
        <v>123</v>
      </c>
      <c r="AY99" s="214">
        <v>1.2</v>
      </c>
      <c r="AZ99" s="214">
        <v>4.2</v>
      </c>
      <c r="BA99" s="214">
        <v>3.1</v>
      </c>
      <c r="BB99" s="214">
        <v>1.2</v>
      </c>
      <c r="BC99" s="214">
        <v>11.8</v>
      </c>
      <c r="BD99" s="214" t="s">
        <v>123</v>
      </c>
      <c r="BE99" s="214" t="s">
        <v>123</v>
      </c>
      <c r="BF99" s="214" t="s">
        <v>123</v>
      </c>
      <c r="BG99" s="214" t="s">
        <v>123</v>
      </c>
      <c r="BH99" s="214" t="s">
        <v>123</v>
      </c>
      <c r="BI99" s="214" t="s">
        <v>123</v>
      </c>
      <c r="BJ99" s="214">
        <v>12</v>
      </c>
      <c r="BK99" s="214" t="s">
        <v>123</v>
      </c>
      <c r="BL99" s="214" t="s">
        <v>123</v>
      </c>
      <c r="BM99" s="214">
        <v>1</v>
      </c>
      <c r="BN99" s="214" t="s">
        <v>123</v>
      </c>
      <c r="BO99" s="214" t="s">
        <v>123</v>
      </c>
      <c r="BP99" s="214">
        <v>1.2</v>
      </c>
      <c r="BQ99" s="214">
        <v>4</v>
      </c>
      <c r="BR99" s="214">
        <v>3.1</v>
      </c>
      <c r="BS99" s="214">
        <v>1.5</v>
      </c>
      <c r="BT99" s="214">
        <v>11.7</v>
      </c>
      <c r="BU99" s="214" t="s">
        <v>123</v>
      </c>
      <c r="BV99" s="214" t="s">
        <v>123</v>
      </c>
      <c r="BW99" s="214">
        <v>11.5</v>
      </c>
      <c r="BX99" s="214" t="s">
        <v>123</v>
      </c>
      <c r="BY99" s="214" t="s">
        <v>123</v>
      </c>
      <c r="BZ99" s="214" t="s">
        <v>123</v>
      </c>
      <c r="CA99" s="214" t="s">
        <v>123</v>
      </c>
      <c r="CB99" s="214" t="s">
        <v>123</v>
      </c>
      <c r="CC99" s="214">
        <v>11.2</v>
      </c>
      <c r="CD99" s="214" t="s">
        <v>123</v>
      </c>
      <c r="CE99" s="215" t="s">
        <v>123</v>
      </c>
      <c r="CF99" s="202"/>
      <c r="CG99" s="202"/>
    </row>
    <row r="100" spans="1:85" x14ac:dyDescent="0.25">
      <c r="A100" s="202"/>
      <c r="B100" s="202"/>
      <c r="C100" s="202"/>
      <c r="D100" s="216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</row>
    <row r="101" spans="1:85" x14ac:dyDescent="0.25">
      <c r="A101" s="202"/>
      <c r="B101" s="202"/>
      <c r="C101" s="216" t="s">
        <v>225</v>
      </c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</row>
    <row r="102" spans="1:85" ht="15.75" thickBot="1" x14ac:dyDescent="0.3">
      <c r="A102" s="202"/>
      <c r="B102" s="202"/>
      <c r="C102" s="202"/>
      <c r="D102" s="216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</row>
    <row r="103" spans="1:85" x14ac:dyDescent="0.25">
      <c r="A103" s="202"/>
      <c r="B103" s="202"/>
      <c r="C103" s="202"/>
      <c r="D103" s="211" t="s">
        <v>226</v>
      </c>
      <c r="E103" s="204">
        <v>1</v>
      </c>
      <c r="F103" s="204">
        <v>1</v>
      </c>
      <c r="G103" s="204">
        <v>1</v>
      </c>
      <c r="H103" s="204">
        <v>1</v>
      </c>
      <c r="I103" s="204">
        <v>1</v>
      </c>
      <c r="J103" s="204">
        <v>1</v>
      </c>
      <c r="K103" s="204">
        <v>1</v>
      </c>
      <c r="L103" s="204">
        <v>1</v>
      </c>
      <c r="M103" s="204">
        <v>1</v>
      </c>
      <c r="N103" s="204">
        <v>1</v>
      </c>
      <c r="O103" s="204">
        <v>1</v>
      </c>
      <c r="P103" s="204">
        <v>1</v>
      </c>
      <c r="Q103" s="204">
        <v>1</v>
      </c>
      <c r="R103" s="204">
        <v>1</v>
      </c>
      <c r="S103" s="204">
        <v>1</v>
      </c>
      <c r="T103" s="204">
        <v>1</v>
      </c>
      <c r="U103" s="204">
        <v>1</v>
      </c>
      <c r="V103" s="204">
        <v>1</v>
      </c>
      <c r="W103" s="204">
        <v>1</v>
      </c>
      <c r="X103" s="204">
        <v>1</v>
      </c>
      <c r="Y103" s="204">
        <v>1</v>
      </c>
      <c r="Z103" s="204">
        <v>1</v>
      </c>
      <c r="AA103" s="204">
        <v>1</v>
      </c>
      <c r="AB103" s="204">
        <v>1</v>
      </c>
      <c r="AC103" s="204">
        <v>1</v>
      </c>
      <c r="AD103" s="204">
        <v>1</v>
      </c>
      <c r="AE103" s="204">
        <v>1</v>
      </c>
      <c r="AF103" s="204">
        <v>1</v>
      </c>
      <c r="AG103" s="204">
        <v>1</v>
      </c>
      <c r="AH103" s="204">
        <v>1</v>
      </c>
      <c r="AI103" s="204">
        <v>1</v>
      </c>
      <c r="AJ103" s="204">
        <v>1</v>
      </c>
      <c r="AK103" s="204">
        <v>1</v>
      </c>
      <c r="AL103" s="204">
        <v>1</v>
      </c>
      <c r="AM103" s="204">
        <v>1</v>
      </c>
      <c r="AN103" s="204">
        <v>1</v>
      </c>
      <c r="AO103" s="204">
        <v>1</v>
      </c>
      <c r="AP103" s="204">
        <v>1</v>
      </c>
      <c r="AQ103" s="204">
        <v>1</v>
      </c>
      <c r="AR103" s="204">
        <v>1</v>
      </c>
      <c r="AS103" s="204">
        <v>1</v>
      </c>
      <c r="AT103" s="204">
        <v>1</v>
      </c>
      <c r="AU103" s="204">
        <v>1</v>
      </c>
      <c r="AV103" s="204">
        <v>1</v>
      </c>
      <c r="AW103" s="204">
        <v>1</v>
      </c>
      <c r="AX103" s="204">
        <v>1</v>
      </c>
      <c r="AY103" s="204">
        <v>1</v>
      </c>
      <c r="AZ103" s="204">
        <v>1</v>
      </c>
      <c r="BA103" s="204">
        <v>1</v>
      </c>
      <c r="BB103" s="204">
        <v>1</v>
      </c>
      <c r="BC103" s="204">
        <v>1</v>
      </c>
      <c r="BD103" s="204">
        <v>1</v>
      </c>
      <c r="BE103" s="205">
        <v>1</v>
      </c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</row>
    <row r="104" spans="1:85" x14ac:dyDescent="0.25">
      <c r="A104" s="202"/>
      <c r="B104" s="202"/>
      <c r="C104" s="202"/>
      <c r="D104" s="212" t="s">
        <v>227</v>
      </c>
      <c r="E104" s="202"/>
      <c r="F104" s="202"/>
      <c r="G104" s="202"/>
      <c r="H104" s="202"/>
      <c r="I104" s="202"/>
      <c r="J104" s="202"/>
      <c r="K104" s="202">
        <v>2</v>
      </c>
      <c r="L104" s="202">
        <v>2</v>
      </c>
      <c r="M104" s="202">
        <v>2</v>
      </c>
      <c r="N104" s="202">
        <v>2</v>
      </c>
      <c r="O104" s="202">
        <v>2</v>
      </c>
      <c r="P104" s="202">
        <v>2</v>
      </c>
      <c r="Q104" s="202">
        <v>2</v>
      </c>
      <c r="R104" s="202">
        <v>2</v>
      </c>
      <c r="S104" s="202">
        <v>2</v>
      </c>
      <c r="T104" s="202">
        <v>2</v>
      </c>
      <c r="U104" s="202">
        <v>2</v>
      </c>
      <c r="V104" s="202">
        <v>2</v>
      </c>
      <c r="W104" s="202">
        <v>2</v>
      </c>
      <c r="X104" s="202">
        <v>2</v>
      </c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>
        <v>2</v>
      </c>
      <c r="AM104" s="202">
        <v>2</v>
      </c>
      <c r="AN104" s="202">
        <v>2</v>
      </c>
      <c r="AO104" s="202">
        <v>2</v>
      </c>
      <c r="AP104" s="202">
        <v>2</v>
      </c>
      <c r="AQ104" s="202">
        <v>2</v>
      </c>
      <c r="AR104" s="202">
        <v>2</v>
      </c>
      <c r="AS104" s="202"/>
      <c r="AT104" s="202"/>
      <c r="AU104" s="202"/>
      <c r="AV104" s="202"/>
      <c r="AW104" s="202"/>
      <c r="AX104" s="202">
        <v>2</v>
      </c>
      <c r="AY104" s="202">
        <v>2</v>
      </c>
      <c r="AZ104" s="202">
        <v>2</v>
      </c>
      <c r="BA104" s="202"/>
      <c r="BB104" s="202"/>
      <c r="BC104" s="202"/>
      <c r="BD104" s="202"/>
      <c r="BE104" s="207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</row>
    <row r="105" spans="1:85" x14ac:dyDescent="0.25">
      <c r="A105" s="202"/>
      <c r="B105" s="202"/>
      <c r="C105" s="202"/>
      <c r="D105" s="212" t="s">
        <v>228</v>
      </c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>
        <v>4</v>
      </c>
      <c r="AQ105" s="202"/>
      <c r="AR105" s="202"/>
      <c r="AS105" s="202"/>
      <c r="AT105" s="202"/>
      <c r="AU105" s="202"/>
      <c r="AV105" s="202"/>
      <c r="AW105" s="202"/>
      <c r="AX105" s="202">
        <v>4</v>
      </c>
      <c r="AY105" s="202">
        <v>4</v>
      </c>
      <c r="AZ105" s="202">
        <v>4</v>
      </c>
      <c r="BA105" s="202"/>
      <c r="BB105" s="202"/>
      <c r="BC105" s="202"/>
      <c r="BD105" s="202"/>
      <c r="BE105" s="207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</row>
    <row r="106" spans="1:85" ht="15.75" thickBot="1" x14ac:dyDescent="0.3">
      <c r="A106" s="202"/>
      <c r="B106" s="202"/>
      <c r="C106" s="202"/>
      <c r="D106" s="213" t="s">
        <v>229</v>
      </c>
      <c r="E106" s="214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>
        <v>6</v>
      </c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5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</row>
    <row r="107" spans="1:85" x14ac:dyDescent="0.25">
      <c r="A107" s="202"/>
      <c r="B107" s="202"/>
      <c r="C107" s="202"/>
      <c r="D107" s="211" t="s">
        <v>119</v>
      </c>
      <c r="E107" s="204">
        <v>10</v>
      </c>
      <c r="F107" s="204">
        <v>10</v>
      </c>
      <c r="G107" s="204">
        <v>10</v>
      </c>
      <c r="H107" s="204">
        <v>10</v>
      </c>
      <c r="I107" s="204">
        <v>10</v>
      </c>
      <c r="J107" s="204">
        <v>10</v>
      </c>
      <c r="K107" s="204">
        <v>10</v>
      </c>
      <c r="L107" s="204">
        <v>10</v>
      </c>
      <c r="M107" s="204">
        <v>10</v>
      </c>
      <c r="N107" s="204">
        <v>10</v>
      </c>
      <c r="O107" s="204">
        <v>10</v>
      </c>
      <c r="P107" s="204">
        <v>10</v>
      </c>
      <c r="Q107" s="204">
        <v>10</v>
      </c>
      <c r="R107" s="204">
        <v>10</v>
      </c>
      <c r="S107" s="204">
        <v>10</v>
      </c>
      <c r="T107" s="204">
        <v>10</v>
      </c>
      <c r="U107" s="204">
        <v>10</v>
      </c>
      <c r="V107" s="204">
        <v>10</v>
      </c>
      <c r="W107" s="204">
        <v>10</v>
      </c>
      <c r="X107" s="204">
        <v>10</v>
      </c>
      <c r="Y107" s="204">
        <v>29</v>
      </c>
      <c r="Z107" s="204">
        <v>29</v>
      </c>
      <c r="AA107" s="204">
        <v>29</v>
      </c>
      <c r="AB107" s="204">
        <v>33</v>
      </c>
      <c r="AC107" s="204">
        <v>33</v>
      </c>
      <c r="AD107" s="204">
        <v>33</v>
      </c>
      <c r="AE107" s="204">
        <v>33</v>
      </c>
      <c r="AF107" s="204">
        <v>33</v>
      </c>
      <c r="AG107" s="204">
        <v>33</v>
      </c>
      <c r="AH107" s="204">
        <v>34</v>
      </c>
      <c r="AI107" s="204">
        <v>34</v>
      </c>
      <c r="AJ107" s="204">
        <v>34</v>
      </c>
      <c r="AK107" s="204">
        <v>34</v>
      </c>
      <c r="AL107" s="204">
        <v>34</v>
      </c>
      <c r="AM107" s="204">
        <v>34</v>
      </c>
      <c r="AN107" s="204">
        <v>34</v>
      </c>
      <c r="AO107" s="204">
        <v>34</v>
      </c>
      <c r="AP107" s="204">
        <v>34</v>
      </c>
      <c r="AQ107" s="204">
        <v>34</v>
      </c>
      <c r="AR107" s="204">
        <v>34</v>
      </c>
      <c r="AS107" s="204">
        <v>35</v>
      </c>
      <c r="AT107" s="204">
        <v>35</v>
      </c>
      <c r="AU107" s="204">
        <v>35</v>
      </c>
      <c r="AV107" s="204">
        <v>35</v>
      </c>
      <c r="AW107" s="204">
        <v>35</v>
      </c>
      <c r="AX107" s="204">
        <v>35</v>
      </c>
      <c r="AY107" s="204">
        <v>35</v>
      </c>
      <c r="AZ107" s="204">
        <v>35</v>
      </c>
      <c r="BA107" s="204">
        <v>39</v>
      </c>
      <c r="BB107" s="204">
        <v>39</v>
      </c>
      <c r="BC107" s="204">
        <v>40</v>
      </c>
      <c r="BD107" s="204">
        <v>4003</v>
      </c>
      <c r="BE107" s="205">
        <v>4003</v>
      </c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</row>
    <row r="108" spans="1:85" ht="15.75" thickBot="1" x14ac:dyDescent="0.3">
      <c r="A108" s="202"/>
      <c r="B108" s="202"/>
      <c r="C108" s="202"/>
      <c r="D108" s="213" t="s">
        <v>45</v>
      </c>
      <c r="E108" s="209">
        <v>2000</v>
      </c>
      <c r="F108" s="209">
        <v>2001</v>
      </c>
      <c r="G108" s="209">
        <v>2002</v>
      </c>
      <c r="H108" s="209">
        <v>2003</v>
      </c>
      <c r="I108" s="209">
        <v>2004</v>
      </c>
      <c r="J108" s="209">
        <v>2005</v>
      </c>
      <c r="K108" s="209">
        <v>2006</v>
      </c>
      <c r="L108" s="209">
        <v>2007</v>
      </c>
      <c r="M108" s="209">
        <v>2008</v>
      </c>
      <c r="N108" s="209">
        <v>2009</v>
      </c>
      <c r="O108" s="209">
        <v>2010</v>
      </c>
      <c r="P108" s="209">
        <v>2011</v>
      </c>
      <c r="Q108" s="209">
        <v>2012</v>
      </c>
      <c r="R108" s="209">
        <v>2013</v>
      </c>
      <c r="S108" s="209">
        <v>2014</v>
      </c>
      <c r="T108" s="209">
        <v>2015</v>
      </c>
      <c r="U108" s="209">
        <v>2016</v>
      </c>
      <c r="V108" s="209">
        <v>2017</v>
      </c>
      <c r="W108" s="209">
        <v>2018</v>
      </c>
      <c r="X108" s="209">
        <v>2019</v>
      </c>
      <c r="Y108" s="209">
        <v>2007</v>
      </c>
      <c r="Z108" s="209">
        <v>2008</v>
      </c>
      <c r="AA108" s="209">
        <v>2009</v>
      </c>
      <c r="AB108" s="209">
        <v>2008</v>
      </c>
      <c r="AC108" s="209">
        <v>2009</v>
      </c>
      <c r="AD108" s="209">
        <v>2010</v>
      </c>
      <c r="AE108" s="209">
        <v>2011</v>
      </c>
      <c r="AF108" s="209">
        <v>2012</v>
      </c>
      <c r="AG108" s="209">
        <v>2013</v>
      </c>
      <c r="AH108" s="209">
        <v>2009</v>
      </c>
      <c r="AI108" s="209">
        <v>2010</v>
      </c>
      <c r="AJ108" s="209">
        <v>2011</v>
      </c>
      <c r="AK108" s="209">
        <v>2012</v>
      </c>
      <c r="AL108" s="209">
        <v>2013</v>
      </c>
      <c r="AM108" s="209">
        <v>2014</v>
      </c>
      <c r="AN108" s="209">
        <v>2015</v>
      </c>
      <c r="AO108" s="209">
        <v>2016</v>
      </c>
      <c r="AP108" s="209">
        <v>2017</v>
      </c>
      <c r="AQ108" s="209">
        <v>2018</v>
      </c>
      <c r="AR108" s="209">
        <v>2019</v>
      </c>
      <c r="AS108" s="209">
        <v>2012</v>
      </c>
      <c r="AT108" s="209">
        <v>2013</v>
      </c>
      <c r="AU108" s="209">
        <v>2014</v>
      </c>
      <c r="AV108" s="209">
        <v>2015</v>
      </c>
      <c r="AW108" s="209">
        <v>2016</v>
      </c>
      <c r="AX108" s="209">
        <v>2017</v>
      </c>
      <c r="AY108" s="209">
        <v>2018</v>
      </c>
      <c r="AZ108" s="209">
        <v>2019</v>
      </c>
      <c r="BA108" s="209">
        <v>2014</v>
      </c>
      <c r="BB108" s="209">
        <v>2015</v>
      </c>
      <c r="BC108" s="209">
        <v>2019</v>
      </c>
      <c r="BD108" s="209">
        <v>2010</v>
      </c>
      <c r="BE108" s="210">
        <v>2011</v>
      </c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</row>
    <row r="109" spans="1:85" x14ac:dyDescent="0.25">
      <c r="A109" s="202"/>
      <c r="B109" s="202"/>
      <c r="C109" s="202"/>
      <c r="D109" s="211">
        <v>43983</v>
      </c>
      <c r="E109" s="204" t="s">
        <v>123</v>
      </c>
      <c r="F109" s="204" t="s">
        <v>123</v>
      </c>
      <c r="G109" s="204">
        <v>9</v>
      </c>
      <c r="H109" s="204" t="s">
        <v>123</v>
      </c>
      <c r="I109" s="204" t="s">
        <v>123</v>
      </c>
      <c r="J109" s="204" t="s">
        <v>123</v>
      </c>
      <c r="K109" s="204" t="s">
        <v>123</v>
      </c>
      <c r="L109" s="204" t="s">
        <v>123</v>
      </c>
      <c r="M109" s="204" t="s">
        <v>123</v>
      </c>
      <c r="N109" s="204" t="s">
        <v>123</v>
      </c>
      <c r="O109" s="204">
        <v>23.4</v>
      </c>
      <c r="P109" s="204" t="s">
        <v>123</v>
      </c>
      <c r="Q109" s="204" t="s">
        <v>123</v>
      </c>
      <c r="R109" s="204" t="s">
        <v>123</v>
      </c>
      <c r="S109" s="204">
        <v>1.7</v>
      </c>
      <c r="T109" s="204" t="s">
        <v>123</v>
      </c>
      <c r="U109" s="204" t="s">
        <v>123</v>
      </c>
      <c r="V109" s="204" t="s">
        <v>123</v>
      </c>
      <c r="W109" s="204">
        <v>2.8</v>
      </c>
      <c r="X109" s="204">
        <v>1.5</v>
      </c>
      <c r="Y109" s="204" t="s">
        <v>123</v>
      </c>
      <c r="Z109" s="204" t="s">
        <v>123</v>
      </c>
      <c r="AA109" s="204" t="s">
        <v>123</v>
      </c>
      <c r="AB109" s="204" t="s">
        <v>123</v>
      </c>
      <c r="AC109" s="204" t="s">
        <v>123</v>
      </c>
      <c r="AD109" s="204">
        <v>23.9</v>
      </c>
      <c r="AE109" s="204" t="s">
        <v>123</v>
      </c>
      <c r="AF109" s="204" t="s">
        <v>123</v>
      </c>
      <c r="AG109" s="204" t="s">
        <v>123</v>
      </c>
      <c r="AH109" s="204" t="s">
        <v>123</v>
      </c>
      <c r="AI109" s="204">
        <v>22.9</v>
      </c>
      <c r="AJ109" s="204" t="s">
        <v>123</v>
      </c>
      <c r="AK109" s="204" t="s">
        <v>123</v>
      </c>
      <c r="AL109" s="204" t="s">
        <v>123</v>
      </c>
      <c r="AM109" s="204">
        <v>1.4</v>
      </c>
      <c r="AN109" s="204" t="s">
        <v>123</v>
      </c>
      <c r="AO109" s="204" t="s">
        <v>123</v>
      </c>
      <c r="AP109" s="204">
        <v>3.9</v>
      </c>
      <c r="AQ109" s="204">
        <v>3.1</v>
      </c>
      <c r="AR109" s="204">
        <v>1.5</v>
      </c>
      <c r="AS109" s="204" t="s">
        <v>123</v>
      </c>
      <c r="AT109" s="204" t="s">
        <v>123</v>
      </c>
      <c r="AU109" s="204" t="s">
        <v>123</v>
      </c>
      <c r="AV109" s="204" t="s">
        <v>123</v>
      </c>
      <c r="AW109" s="204" t="s">
        <v>123</v>
      </c>
      <c r="AX109" s="204" t="s">
        <v>123</v>
      </c>
      <c r="AY109" s="204">
        <v>4.4000000000000004</v>
      </c>
      <c r="AZ109" s="204">
        <v>1.2</v>
      </c>
      <c r="BA109" s="204" t="s">
        <v>123</v>
      </c>
      <c r="BB109" s="204" t="s">
        <v>123</v>
      </c>
      <c r="BC109" s="204" t="s">
        <v>123</v>
      </c>
      <c r="BD109" s="204" t="s">
        <v>123</v>
      </c>
      <c r="BE109" s="205" t="s">
        <v>123</v>
      </c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</row>
    <row r="110" spans="1:85" x14ac:dyDescent="0.25">
      <c r="A110" s="202"/>
      <c r="B110" s="202"/>
      <c r="C110" s="202"/>
      <c r="D110" s="212">
        <v>43984</v>
      </c>
      <c r="E110" s="202" t="s">
        <v>123</v>
      </c>
      <c r="F110" s="202" t="s">
        <v>123</v>
      </c>
      <c r="G110" s="202" t="s">
        <v>123</v>
      </c>
      <c r="H110" s="202">
        <v>3</v>
      </c>
      <c r="I110" s="202">
        <v>3.2</v>
      </c>
      <c r="J110" s="202" t="s">
        <v>123</v>
      </c>
      <c r="K110" s="202" t="s">
        <v>123</v>
      </c>
      <c r="L110" s="202">
        <v>4.0999999999999996</v>
      </c>
      <c r="M110" s="202">
        <v>5.0999999999999996</v>
      </c>
      <c r="N110" s="202" t="s">
        <v>123</v>
      </c>
      <c r="O110" s="202" t="s">
        <v>123</v>
      </c>
      <c r="P110" s="202">
        <v>3.7</v>
      </c>
      <c r="Q110" s="202">
        <v>0.1</v>
      </c>
      <c r="R110" s="202" t="s">
        <v>123</v>
      </c>
      <c r="S110" s="202" t="s">
        <v>123</v>
      </c>
      <c r="T110" s="202">
        <v>1.2</v>
      </c>
      <c r="U110" s="202">
        <v>0.2</v>
      </c>
      <c r="V110" s="202" t="s">
        <v>123</v>
      </c>
      <c r="W110" s="202">
        <v>2</v>
      </c>
      <c r="X110" s="202">
        <v>2.2000000000000002</v>
      </c>
      <c r="Y110" s="202" t="s">
        <v>123</v>
      </c>
      <c r="Z110" s="202">
        <v>5</v>
      </c>
      <c r="AA110" s="202" t="s">
        <v>123</v>
      </c>
      <c r="AB110" s="202" t="s">
        <v>123</v>
      </c>
      <c r="AC110" s="202" t="s">
        <v>123</v>
      </c>
      <c r="AD110" s="202" t="s">
        <v>123</v>
      </c>
      <c r="AE110" s="202">
        <v>2.9</v>
      </c>
      <c r="AF110" s="202">
        <v>1.4</v>
      </c>
      <c r="AG110" s="202" t="s">
        <v>123</v>
      </c>
      <c r="AH110" s="202" t="s">
        <v>123</v>
      </c>
      <c r="AI110" s="202" t="s">
        <v>123</v>
      </c>
      <c r="AJ110" s="202">
        <v>3.3</v>
      </c>
      <c r="AK110" s="202">
        <v>1.5</v>
      </c>
      <c r="AL110" s="202" t="s">
        <v>123</v>
      </c>
      <c r="AM110" s="202" t="s">
        <v>123</v>
      </c>
      <c r="AN110" s="202">
        <v>1.4</v>
      </c>
      <c r="AO110" s="202">
        <v>2.2999999999999998</v>
      </c>
      <c r="AP110" s="202">
        <v>2</v>
      </c>
      <c r="AQ110" s="202">
        <v>2.8</v>
      </c>
      <c r="AR110" s="202">
        <v>4.4000000000000004</v>
      </c>
      <c r="AS110" s="202">
        <v>1.7</v>
      </c>
      <c r="AT110" s="202" t="s">
        <v>123</v>
      </c>
      <c r="AU110" s="202" t="s">
        <v>123</v>
      </c>
      <c r="AV110" s="202">
        <v>6.4</v>
      </c>
      <c r="AW110" s="202">
        <v>1</v>
      </c>
      <c r="AX110" s="202" t="s">
        <v>123</v>
      </c>
      <c r="AY110" s="202">
        <v>5</v>
      </c>
      <c r="AZ110" s="202">
        <v>2.6</v>
      </c>
      <c r="BA110" s="202" t="s">
        <v>123</v>
      </c>
      <c r="BB110" s="202" t="s">
        <v>123</v>
      </c>
      <c r="BC110" s="202" t="s">
        <v>123</v>
      </c>
      <c r="BD110" s="202" t="s">
        <v>123</v>
      </c>
      <c r="BE110" s="207">
        <v>4.8</v>
      </c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</row>
    <row r="111" spans="1:85" x14ac:dyDescent="0.25">
      <c r="A111" s="202"/>
      <c r="B111" s="202"/>
      <c r="C111" s="202"/>
      <c r="D111" s="212">
        <v>43985</v>
      </c>
      <c r="E111" s="202" t="s">
        <v>123</v>
      </c>
      <c r="F111" s="202">
        <v>2.2000000000000002</v>
      </c>
      <c r="G111" s="202" t="s">
        <v>123</v>
      </c>
      <c r="H111" s="202" t="s">
        <v>123</v>
      </c>
      <c r="I111" s="202" t="s">
        <v>123</v>
      </c>
      <c r="J111" s="202">
        <v>2.9</v>
      </c>
      <c r="K111" s="202" t="s">
        <v>123</v>
      </c>
      <c r="L111" s="202" t="s">
        <v>123</v>
      </c>
      <c r="M111" s="202" t="s">
        <v>123</v>
      </c>
      <c r="N111" s="202">
        <v>8.5</v>
      </c>
      <c r="O111" s="202" t="s">
        <v>123</v>
      </c>
      <c r="P111" s="202" t="s">
        <v>123</v>
      </c>
      <c r="Q111" s="202" t="s">
        <v>123</v>
      </c>
      <c r="R111" s="202">
        <v>2.5</v>
      </c>
      <c r="S111" s="202" t="s">
        <v>123</v>
      </c>
      <c r="T111" s="202" t="s">
        <v>123</v>
      </c>
      <c r="U111" s="202" t="s">
        <v>123</v>
      </c>
      <c r="V111" s="202" t="s">
        <v>123</v>
      </c>
      <c r="W111" s="202">
        <v>2.4</v>
      </c>
      <c r="X111" s="202">
        <v>2.5</v>
      </c>
      <c r="Y111" s="202" t="s">
        <v>123</v>
      </c>
      <c r="Z111" s="202" t="s">
        <v>123</v>
      </c>
      <c r="AA111" s="202" t="s">
        <v>123</v>
      </c>
      <c r="AB111" s="202" t="s">
        <v>123</v>
      </c>
      <c r="AC111" s="202">
        <v>8</v>
      </c>
      <c r="AD111" s="202" t="s">
        <v>123</v>
      </c>
      <c r="AE111" s="202" t="s">
        <v>123</v>
      </c>
      <c r="AF111" s="202" t="s">
        <v>123</v>
      </c>
      <c r="AG111" s="202" t="s">
        <v>123</v>
      </c>
      <c r="AH111" s="202" t="s">
        <v>123</v>
      </c>
      <c r="AI111" s="202" t="s">
        <v>123</v>
      </c>
      <c r="AJ111" s="202" t="s">
        <v>123</v>
      </c>
      <c r="AK111" s="202" t="s">
        <v>123</v>
      </c>
      <c r="AL111" s="202">
        <v>2.4</v>
      </c>
      <c r="AM111" s="202" t="s">
        <v>123</v>
      </c>
      <c r="AN111" s="202" t="s">
        <v>123</v>
      </c>
      <c r="AO111" s="202" t="s">
        <v>123</v>
      </c>
      <c r="AP111" s="202">
        <v>1.9</v>
      </c>
      <c r="AQ111" s="202">
        <v>2</v>
      </c>
      <c r="AR111" s="202">
        <v>2.5</v>
      </c>
      <c r="AS111" s="202" t="s">
        <v>123</v>
      </c>
      <c r="AT111" s="202" t="s">
        <v>123</v>
      </c>
      <c r="AU111" s="202" t="s">
        <v>123</v>
      </c>
      <c r="AV111" s="202" t="s">
        <v>123</v>
      </c>
      <c r="AW111" s="202" t="s">
        <v>123</v>
      </c>
      <c r="AX111" s="202">
        <v>6.8</v>
      </c>
      <c r="AY111" s="202">
        <v>5.0999999999999996</v>
      </c>
      <c r="AZ111" s="202">
        <v>2.2000000000000002</v>
      </c>
      <c r="BA111" s="202" t="s">
        <v>123</v>
      </c>
      <c r="BB111" s="202" t="s">
        <v>123</v>
      </c>
      <c r="BC111" s="202" t="s">
        <v>123</v>
      </c>
      <c r="BD111" s="202" t="s">
        <v>123</v>
      </c>
      <c r="BE111" s="207" t="s">
        <v>123</v>
      </c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</row>
    <row r="112" spans="1:85" x14ac:dyDescent="0.25">
      <c r="A112" s="202"/>
      <c r="B112" s="202"/>
      <c r="C112" s="202"/>
      <c r="D112" s="212">
        <v>43986</v>
      </c>
      <c r="E112" s="202" t="s">
        <v>123</v>
      </c>
      <c r="F112" s="202" t="s">
        <v>123</v>
      </c>
      <c r="G112" s="202">
        <v>1</v>
      </c>
      <c r="H112" s="202" t="s">
        <v>123</v>
      </c>
      <c r="I112" s="202" t="s">
        <v>123</v>
      </c>
      <c r="J112" s="202" t="s">
        <v>123</v>
      </c>
      <c r="K112" s="202">
        <v>1.2</v>
      </c>
      <c r="L112" s="202" t="s">
        <v>123</v>
      </c>
      <c r="M112" s="202" t="s">
        <v>123</v>
      </c>
      <c r="N112" s="202" t="s">
        <v>123</v>
      </c>
      <c r="O112" s="202">
        <v>10.9</v>
      </c>
      <c r="P112" s="202" t="s">
        <v>123</v>
      </c>
      <c r="Q112" s="202" t="s">
        <v>123</v>
      </c>
      <c r="R112" s="202" t="s">
        <v>123</v>
      </c>
      <c r="S112" s="202">
        <v>3.2</v>
      </c>
      <c r="T112" s="202" t="s">
        <v>123</v>
      </c>
      <c r="U112" s="202" t="s">
        <v>123</v>
      </c>
      <c r="V112" s="202" t="s">
        <v>123</v>
      </c>
      <c r="W112" s="202">
        <v>2.4</v>
      </c>
      <c r="X112" s="202">
        <v>3</v>
      </c>
      <c r="Y112" s="202" t="s">
        <v>123</v>
      </c>
      <c r="Z112" s="202" t="s">
        <v>123</v>
      </c>
      <c r="AA112" s="202" t="s">
        <v>123</v>
      </c>
      <c r="AB112" s="202" t="s">
        <v>123</v>
      </c>
      <c r="AC112" s="202" t="s">
        <v>123</v>
      </c>
      <c r="AD112" s="202">
        <v>10.199999999999999</v>
      </c>
      <c r="AE112" s="202" t="s">
        <v>123</v>
      </c>
      <c r="AF112" s="202" t="s">
        <v>123</v>
      </c>
      <c r="AG112" s="202" t="s">
        <v>123</v>
      </c>
      <c r="AH112" s="202" t="s">
        <v>123</v>
      </c>
      <c r="AI112" s="202">
        <v>11.5</v>
      </c>
      <c r="AJ112" s="202" t="s">
        <v>123</v>
      </c>
      <c r="AK112" s="202" t="s">
        <v>123</v>
      </c>
      <c r="AL112" s="202" t="s">
        <v>123</v>
      </c>
      <c r="AM112" s="202">
        <v>3.4</v>
      </c>
      <c r="AN112" s="202" t="s">
        <v>123</v>
      </c>
      <c r="AO112" s="202" t="s">
        <v>123</v>
      </c>
      <c r="AP112" s="202">
        <v>3</v>
      </c>
      <c r="AQ112" s="202">
        <v>2.5</v>
      </c>
      <c r="AR112" s="202">
        <v>2.9</v>
      </c>
      <c r="AS112" s="202" t="s">
        <v>123</v>
      </c>
      <c r="AT112" s="202" t="s">
        <v>123</v>
      </c>
      <c r="AU112" s="202" t="s">
        <v>123</v>
      </c>
      <c r="AV112" s="202" t="s">
        <v>123</v>
      </c>
      <c r="AW112" s="202" t="s">
        <v>123</v>
      </c>
      <c r="AX112" s="202" t="s">
        <v>123</v>
      </c>
      <c r="AY112" s="202">
        <v>6</v>
      </c>
      <c r="AZ112" s="202">
        <v>3.3</v>
      </c>
      <c r="BA112" s="202" t="s">
        <v>123</v>
      </c>
      <c r="BB112" s="202" t="s">
        <v>123</v>
      </c>
      <c r="BC112" s="202" t="s">
        <v>123</v>
      </c>
      <c r="BD112" s="202" t="s">
        <v>123</v>
      </c>
      <c r="BE112" s="207" t="s">
        <v>123</v>
      </c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</row>
    <row r="113" spans="1:85" x14ac:dyDescent="0.25">
      <c r="A113" s="202"/>
      <c r="B113" s="202"/>
      <c r="C113" s="202"/>
      <c r="D113" s="212">
        <v>43987</v>
      </c>
      <c r="E113" s="202">
        <v>4.3</v>
      </c>
      <c r="F113" s="202" t="s">
        <v>123</v>
      </c>
      <c r="G113" s="202" t="s">
        <v>123</v>
      </c>
      <c r="H113" s="202">
        <v>5.2</v>
      </c>
      <c r="I113" s="202" t="s">
        <v>123</v>
      </c>
      <c r="J113" s="202" t="s">
        <v>123</v>
      </c>
      <c r="K113" s="202" t="s">
        <v>123</v>
      </c>
      <c r="L113" s="202" t="s">
        <v>123</v>
      </c>
      <c r="M113" s="202">
        <v>1.6</v>
      </c>
      <c r="N113" s="202" t="s">
        <v>123</v>
      </c>
      <c r="O113" s="202" t="s">
        <v>123</v>
      </c>
      <c r="P113" s="202">
        <v>2.8</v>
      </c>
      <c r="Q113" s="202">
        <v>0.1</v>
      </c>
      <c r="R113" s="202" t="s">
        <v>123</v>
      </c>
      <c r="S113" s="202" t="s">
        <v>123</v>
      </c>
      <c r="T113" s="202">
        <v>2.2999999999999998</v>
      </c>
      <c r="U113" s="202">
        <v>1.9</v>
      </c>
      <c r="V113" s="202" t="s">
        <v>123</v>
      </c>
      <c r="W113" s="202">
        <v>4</v>
      </c>
      <c r="X113" s="202">
        <v>4.2</v>
      </c>
      <c r="Y113" s="202" t="s">
        <v>123</v>
      </c>
      <c r="Z113" s="202">
        <v>1.7</v>
      </c>
      <c r="AA113" s="202" t="s">
        <v>123</v>
      </c>
      <c r="AB113" s="202" t="s">
        <v>123</v>
      </c>
      <c r="AC113" s="202" t="s">
        <v>123</v>
      </c>
      <c r="AD113" s="202" t="s">
        <v>123</v>
      </c>
      <c r="AE113" s="202">
        <v>2.9</v>
      </c>
      <c r="AF113" s="202">
        <v>3</v>
      </c>
      <c r="AG113" s="202" t="s">
        <v>123</v>
      </c>
      <c r="AH113" s="202" t="s">
        <v>123</v>
      </c>
      <c r="AI113" s="202" t="s">
        <v>123</v>
      </c>
      <c r="AJ113" s="202">
        <v>3.1</v>
      </c>
      <c r="AK113" s="202">
        <v>3.7</v>
      </c>
      <c r="AL113" s="202" t="s">
        <v>123</v>
      </c>
      <c r="AM113" s="202" t="s">
        <v>123</v>
      </c>
      <c r="AN113" s="202">
        <v>2</v>
      </c>
      <c r="AO113" s="202">
        <v>2</v>
      </c>
      <c r="AP113" s="202">
        <v>3.5</v>
      </c>
      <c r="AQ113" s="202" t="s">
        <v>123</v>
      </c>
      <c r="AR113" s="202">
        <v>3.2</v>
      </c>
      <c r="AS113" s="202" t="s">
        <v>123</v>
      </c>
      <c r="AT113" s="202" t="s">
        <v>123</v>
      </c>
      <c r="AU113" s="202" t="s">
        <v>123</v>
      </c>
      <c r="AV113" s="202">
        <v>4.9000000000000004</v>
      </c>
      <c r="AW113" s="202">
        <v>2.1</v>
      </c>
      <c r="AX113" s="202" t="s">
        <v>123</v>
      </c>
      <c r="AY113" s="202">
        <v>4.5</v>
      </c>
      <c r="AZ113" s="202">
        <v>3.5</v>
      </c>
      <c r="BA113" s="202" t="s">
        <v>123</v>
      </c>
      <c r="BB113" s="202" t="s">
        <v>123</v>
      </c>
      <c r="BC113" s="202" t="s">
        <v>123</v>
      </c>
      <c r="BD113" s="202" t="s">
        <v>123</v>
      </c>
      <c r="BE113" s="207">
        <v>3.2</v>
      </c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</row>
    <row r="114" spans="1:85" x14ac:dyDescent="0.25">
      <c r="A114" s="202"/>
      <c r="B114" s="202"/>
      <c r="C114" s="202"/>
      <c r="D114" s="212">
        <v>43988</v>
      </c>
      <c r="E114" s="202" t="s">
        <v>123</v>
      </c>
      <c r="F114" s="202">
        <v>5.4</v>
      </c>
      <c r="G114" s="202" t="s">
        <v>123</v>
      </c>
      <c r="H114" s="202" t="s">
        <v>123</v>
      </c>
      <c r="I114" s="202" t="s">
        <v>123</v>
      </c>
      <c r="J114" s="202" t="s">
        <v>123</v>
      </c>
      <c r="K114" s="202" t="s">
        <v>123</v>
      </c>
      <c r="L114" s="202" t="s">
        <v>123</v>
      </c>
      <c r="M114" s="202" t="s">
        <v>123</v>
      </c>
      <c r="N114" s="202">
        <v>3.9</v>
      </c>
      <c r="O114" s="202" t="s">
        <v>123</v>
      </c>
      <c r="P114" s="202" t="s">
        <v>123</v>
      </c>
      <c r="Q114" s="202" t="s">
        <v>123</v>
      </c>
      <c r="R114" s="202">
        <v>3.5</v>
      </c>
      <c r="S114" s="202" t="s">
        <v>123</v>
      </c>
      <c r="T114" s="202" t="s">
        <v>123</v>
      </c>
      <c r="U114" s="202" t="s">
        <v>123</v>
      </c>
      <c r="V114" s="202">
        <v>2.2999999999999998</v>
      </c>
      <c r="W114" s="202">
        <v>4.5</v>
      </c>
      <c r="X114" s="202">
        <v>2.8</v>
      </c>
      <c r="Y114" s="202" t="s">
        <v>123</v>
      </c>
      <c r="Z114" s="202" t="s">
        <v>123</v>
      </c>
      <c r="AA114" s="202" t="s">
        <v>123</v>
      </c>
      <c r="AB114" s="202" t="s">
        <v>123</v>
      </c>
      <c r="AC114" s="202">
        <v>3.9</v>
      </c>
      <c r="AD114" s="202" t="s">
        <v>123</v>
      </c>
      <c r="AE114" s="202" t="s">
        <v>123</v>
      </c>
      <c r="AF114" s="202" t="s">
        <v>123</v>
      </c>
      <c r="AG114" s="202" t="s">
        <v>123</v>
      </c>
      <c r="AH114" s="202" t="s">
        <v>123</v>
      </c>
      <c r="AI114" s="202" t="s">
        <v>123</v>
      </c>
      <c r="AJ114" s="202" t="s">
        <v>123</v>
      </c>
      <c r="AK114" s="202" t="s">
        <v>123</v>
      </c>
      <c r="AL114" s="202">
        <v>3.1</v>
      </c>
      <c r="AM114" s="202" t="s">
        <v>123</v>
      </c>
      <c r="AN114" s="202" t="s">
        <v>123</v>
      </c>
      <c r="AO114" s="202" t="s">
        <v>123</v>
      </c>
      <c r="AP114" s="202">
        <v>2.2999999999999998</v>
      </c>
      <c r="AQ114" s="202">
        <v>3.3</v>
      </c>
      <c r="AR114" s="202">
        <v>3.2</v>
      </c>
      <c r="AS114" s="202">
        <v>3.8</v>
      </c>
      <c r="AT114" s="202" t="s">
        <v>123</v>
      </c>
      <c r="AU114" s="202" t="s">
        <v>123</v>
      </c>
      <c r="AV114" s="202" t="s">
        <v>123</v>
      </c>
      <c r="AW114" s="202" t="s">
        <v>123</v>
      </c>
      <c r="AX114" s="202">
        <v>4.4000000000000004</v>
      </c>
      <c r="AY114" s="202">
        <v>2.8</v>
      </c>
      <c r="AZ114" s="202">
        <v>3.2</v>
      </c>
      <c r="BA114" s="202" t="s">
        <v>123</v>
      </c>
      <c r="BB114" s="202" t="s">
        <v>123</v>
      </c>
      <c r="BC114" s="202" t="s">
        <v>123</v>
      </c>
      <c r="BD114" s="202" t="s">
        <v>123</v>
      </c>
      <c r="BE114" s="207" t="s">
        <v>123</v>
      </c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</row>
    <row r="115" spans="1:85" x14ac:dyDescent="0.25">
      <c r="A115" s="202"/>
      <c r="B115" s="202"/>
      <c r="C115" s="202"/>
      <c r="D115" s="212">
        <v>43989</v>
      </c>
      <c r="E115" s="202" t="s">
        <v>123</v>
      </c>
      <c r="F115" s="202" t="s">
        <v>123</v>
      </c>
      <c r="G115" s="202">
        <v>7</v>
      </c>
      <c r="H115" s="202" t="s">
        <v>123</v>
      </c>
      <c r="I115" s="202" t="s">
        <v>123</v>
      </c>
      <c r="J115" s="202" t="s">
        <v>123</v>
      </c>
      <c r="K115" s="202" t="s">
        <v>123</v>
      </c>
      <c r="L115" s="202" t="s">
        <v>123</v>
      </c>
      <c r="M115" s="202" t="s">
        <v>123</v>
      </c>
      <c r="N115" s="202" t="s">
        <v>123</v>
      </c>
      <c r="O115" s="202">
        <v>9.8000000000000007</v>
      </c>
      <c r="P115" s="202" t="s">
        <v>123</v>
      </c>
      <c r="Q115" s="202" t="s">
        <v>123</v>
      </c>
      <c r="R115" s="202" t="s">
        <v>123</v>
      </c>
      <c r="S115" s="202">
        <v>4</v>
      </c>
      <c r="T115" s="202" t="s">
        <v>123</v>
      </c>
      <c r="U115" s="202" t="s">
        <v>123</v>
      </c>
      <c r="V115" s="202" t="s">
        <v>123</v>
      </c>
      <c r="W115" s="202">
        <v>2.8</v>
      </c>
      <c r="X115" s="202">
        <v>2.8</v>
      </c>
      <c r="Y115" s="202" t="s">
        <v>123</v>
      </c>
      <c r="Z115" s="202" t="s">
        <v>123</v>
      </c>
      <c r="AA115" s="202" t="s">
        <v>123</v>
      </c>
      <c r="AB115" s="202" t="s">
        <v>123</v>
      </c>
      <c r="AC115" s="202" t="s">
        <v>123</v>
      </c>
      <c r="AD115" s="202">
        <v>7.7</v>
      </c>
      <c r="AE115" s="202" t="s">
        <v>123</v>
      </c>
      <c r="AF115" s="202" t="s">
        <v>123</v>
      </c>
      <c r="AG115" s="202" t="s">
        <v>123</v>
      </c>
      <c r="AH115" s="202" t="s">
        <v>123</v>
      </c>
      <c r="AI115" s="202">
        <v>9.5</v>
      </c>
      <c r="AJ115" s="202" t="s">
        <v>123</v>
      </c>
      <c r="AK115" s="202" t="s">
        <v>123</v>
      </c>
      <c r="AL115" s="202" t="s">
        <v>123</v>
      </c>
      <c r="AM115" s="202">
        <v>5.7</v>
      </c>
      <c r="AN115" s="202" t="s">
        <v>123</v>
      </c>
      <c r="AO115" s="202" t="s">
        <v>123</v>
      </c>
      <c r="AP115" s="202">
        <v>1.8</v>
      </c>
      <c r="AQ115" s="202">
        <v>5.4</v>
      </c>
      <c r="AR115" s="202">
        <v>3.1</v>
      </c>
      <c r="AS115" s="202" t="s">
        <v>123</v>
      </c>
      <c r="AT115" s="202" t="s">
        <v>123</v>
      </c>
      <c r="AU115" s="202" t="s">
        <v>123</v>
      </c>
      <c r="AV115" s="202" t="s">
        <v>123</v>
      </c>
      <c r="AW115" s="202" t="s">
        <v>123</v>
      </c>
      <c r="AX115" s="202" t="s">
        <v>123</v>
      </c>
      <c r="AY115" s="202">
        <v>3.6</v>
      </c>
      <c r="AZ115" s="202">
        <v>4.7</v>
      </c>
      <c r="BA115" s="202" t="s">
        <v>123</v>
      </c>
      <c r="BB115" s="202" t="s">
        <v>123</v>
      </c>
      <c r="BC115" s="202" t="s">
        <v>123</v>
      </c>
      <c r="BD115" s="202" t="s">
        <v>123</v>
      </c>
      <c r="BE115" s="207" t="s">
        <v>123</v>
      </c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</row>
    <row r="116" spans="1:85" x14ac:dyDescent="0.25">
      <c r="A116" s="202"/>
      <c r="B116" s="202"/>
      <c r="C116" s="202"/>
      <c r="D116" s="212">
        <v>43990</v>
      </c>
      <c r="E116" s="202">
        <v>4.0999999999999996</v>
      </c>
      <c r="F116" s="202" t="s">
        <v>123</v>
      </c>
      <c r="G116" s="202" t="s">
        <v>123</v>
      </c>
      <c r="H116" s="202">
        <v>2.7</v>
      </c>
      <c r="I116" s="202">
        <v>3.1</v>
      </c>
      <c r="J116" s="202" t="s">
        <v>123</v>
      </c>
      <c r="K116" s="202" t="s">
        <v>123</v>
      </c>
      <c r="L116" s="202">
        <v>1.8</v>
      </c>
      <c r="M116" s="202">
        <v>2.9</v>
      </c>
      <c r="N116" s="202" t="s">
        <v>123</v>
      </c>
      <c r="O116" s="202" t="s">
        <v>123</v>
      </c>
      <c r="P116" s="202">
        <v>22.4</v>
      </c>
      <c r="Q116" s="202">
        <v>0.2</v>
      </c>
      <c r="R116" s="202" t="s">
        <v>123</v>
      </c>
      <c r="S116" s="202" t="s">
        <v>123</v>
      </c>
      <c r="T116" s="202">
        <v>1.9</v>
      </c>
      <c r="U116" s="202">
        <v>3.5</v>
      </c>
      <c r="V116" s="202" t="s">
        <v>123</v>
      </c>
      <c r="W116" s="202">
        <v>4.2</v>
      </c>
      <c r="X116" s="202">
        <v>2.7</v>
      </c>
      <c r="Y116" s="202" t="s">
        <v>123</v>
      </c>
      <c r="Z116" s="202">
        <v>2.7</v>
      </c>
      <c r="AA116" s="202" t="s">
        <v>123</v>
      </c>
      <c r="AB116" s="202" t="s">
        <v>123</v>
      </c>
      <c r="AC116" s="202" t="s">
        <v>123</v>
      </c>
      <c r="AD116" s="202" t="s">
        <v>123</v>
      </c>
      <c r="AE116" s="202">
        <v>20.6</v>
      </c>
      <c r="AF116" s="202">
        <v>4.5999999999999996</v>
      </c>
      <c r="AG116" s="202" t="s">
        <v>123</v>
      </c>
      <c r="AH116" s="202" t="s">
        <v>123</v>
      </c>
      <c r="AI116" s="202" t="s">
        <v>123</v>
      </c>
      <c r="AJ116" s="202">
        <v>20.100000000000001</v>
      </c>
      <c r="AK116" s="202">
        <v>6.2</v>
      </c>
      <c r="AL116" s="202" t="s">
        <v>123</v>
      </c>
      <c r="AM116" s="202" t="s">
        <v>123</v>
      </c>
      <c r="AN116" s="202">
        <v>1.3</v>
      </c>
      <c r="AO116" s="202">
        <v>3.2</v>
      </c>
      <c r="AP116" s="202">
        <v>2.9</v>
      </c>
      <c r="AQ116" s="202">
        <v>4.2</v>
      </c>
      <c r="AR116" s="202">
        <v>3.5</v>
      </c>
      <c r="AS116" s="202">
        <v>5</v>
      </c>
      <c r="AT116" s="202" t="s">
        <v>123</v>
      </c>
      <c r="AU116" s="202" t="s">
        <v>123</v>
      </c>
      <c r="AV116" s="202">
        <v>3.9</v>
      </c>
      <c r="AW116" s="202">
        <v>3.2</v>
      </c>
      <c r="AX116" s="202" t="s">
        <v>123</v>
      </c>
      <c r="AY116" s="202">
        <v>6.9</v>
      </c>
      <c r="AZ116" s="202">
        <v>7.4</v>
      </c>
      <c r="BA116" s="202" t="s">
        <v>123</v>
      </c>
      <c r="BB116" s="202" t="s">
        <v>123</v>
      </c>
      <c r="BC116" s="202" t="s">
        <v>123</v>
      </c>
      <c r="BD116" s="202" t="s">
        <v>123</v>
      </c>
      <c r="BE116" s="207">
        <v>20.399999999999999</v>
      </c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</row>
    <row r="117" spans="1:85" x14ac:dyDescent="0.25">
      <c r="A117" s="202"/>
      <c r="B117" s="202"/>
      <c r="C117" s="202"/>
      <c r="D117" s="212">
        <v>43991</v>
      </c>
      <c r="E117" s="202" t="s">
        <v>123</v>
      </c>
      <c r="F117" s="202">
        <v>4.5</v>
      </c>
      <c r="G117" s="202" t="s">
        <v>123</v>
      </c>
      <c r="H117" s="202" t="s">
        <v>123</v>
      </c>
      <c r="I117" s="202" t="s">
        <v>123</v>
      </c>
      <c r="J117" s="202">
        <v>5</v>
      </c>
      <c r="K117" s="202" t="s">
        <v>123</v>
      </c>
      <c r="L117" s="202" t="s">
        <v>123</v>
      </c>
      <c r="M117" s="202" t="s">
        <v>123</v>
      </c>
      <c r="N117" s="202">
        <v>19.5</v>
      </c>
      <c r="O117" s="202" t="s">
        <v>123</v>
      </c>
      <c r="P117" s="202" t="s">
        <v>123</v>
      </c>
      <c r="Q117" s="202" t="s">
        <v>123</v>
      </c>
      <c r="R117" s="202">
        <v>5.4</v>
      </c>
      <c r="S117" s="202" t="s">
        <v>123</v>
      </c>
      <c r="T117" s="202" t="s">
        <v>123</v>
      </c>
      <c r="U117" s="202" t="s">
        <v>123</v>
      </c>
      <c r="V117" s="202" t="s">
        <v>123</v>
      </c>
      <c r="W117" s="202">
        <v>12.2</v>
      </c>
      <c r="X117" s="202">
        <v>2.9</v>
      </c>
      <c r="Y117" s="202" t="s">
        <v>123</v>
      </c>
      <c r="Z117" s="202" t="s">
        <v>123</v>
      </c>
      <c r="AA117" s="202" t="s">
        <v>123</v>
      </c>
      <c r="AB117" s="202" t="s">
        <v>123</v>
      </c>
      <c r="AC117" s="202">
        <v>20.3</v>
      </c>
      <c r="AD117" s="202" t="s">
        <v>123</v>
      </c>
      <c r="AE117" s="202" t="s">
        <v>123</v>
      </c>
      <c r="AF117" s="202" t="s">
        <v>123</v>
      </c>
      <c r="AG117" s="202" t="s">
        <v>123</v>
      </c>
      <c r="AH117" s="202" t="s">
        <v>123</v>
      </c>
      <c r="AI117" s="202" t="s">
        <v>123</v>
      </c>
      <c r="AJ117" s="202" t="s">
        <v>123</v>
      </c>
      <c r="AK117" s="202" t="s">
        <v>123</v>
      </c>
      <c r="AL117" s="202">
        <v>4.9000000000000004</v>
      </c>
      <c r="AM117" s="202" t="s">
        <v>123</v>
      </c>
      <c r="AN117" s="202" t="s">
        <v>123</v>
      </c>
      <c r="AO117" s="202" t="s">
        <v>123</v>
      </c>
      <c r="AP117" s="202">
        <v>5.9</v>
      </c>
      <c r="AQ117" s="202">
        <v>10.9</v>
      </c>
      <c r="AR117" s="202">
        <v>3.2</v>
      </c>
      <c r="AS117" s="202" t="s">
        <v>123</v>
      </c>
      <c r="AT117" s="202" t="s">
        <v>123</v>
      </c>
      <c r="AU117" s="202" t="s">
        <v>123</v>
      </c>
      <c r="AV117" s="202" t="s">
        <v>123</v>
      </c>
      <c r="AW117" s="202" t="s">
        <v>123</v>
      </c>
      <c r="AX117" s="202">
        <v>21.6</v>
      </c>
      <c r="AY117" s="202">
        <v>10.7</v>
      </c>
      <c r="AZ117" s="202">
        <v>4.8</v>
      </c>
      <c r="BA117" s="202" t="s">
        <v>123</v>
      </c>
      <c r="BB117" s="202" t="s">
        <v>123</v>
      </c>
      <c r="BC117" s="202" t="s">
        <v>123</v>
      </c>
      <c r="BD117" s="202" t="s">
        <v>123</v>
      </c>
      <c r="BE117" s="207" t="s">
        <v>123</v>
      </c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</row>
    <row r="118" spans="1:85" x14ac:dyDescent="0.25">
      <c r="A118" s="202"/>
      <c r="B118" s="202"/>
      <c r="C118" s="202"/>
      <c r="D118" s="212">
        <v>43992</v>
      </c>
      <c r="E118" s="202" t="s">
        <v>123</v>
      </c>
      <c r="F118" s="202" t="s">
        <v>123</v>
      </c>
      <c r="G118" s="202">
        <v>9</v>
      </c>
      <c r="H118" s="202" t="s">
        <v>123</v>
      </c>
      <c r="I118" s="202" t="s">
        <v>123</v>
      </c>
      <c r="J118" s="202" t="s">
        <v>123</v>
      </c>
      <c r="K118" s="202">
        <v>12.5</v>
      </c>
      <c r="L118" s="202" t="s">
        <v>123</v>
      </c>
      <c r="M118" s="202" t="s">
        <v>123</v>
      </c>
      <c r="N118" s="202" t="s">
        <v>123</v>
      </c>
      <c r="O118" s="202">
        <v>4.8</v>
      </c>
      <c r="P118" s="202" t="s">
        <v>123</v>
      </c>
      <c r="Q118" s="202" t="s">
        <v>123</v>
      </c>
      <c r="R118" s="202" t="s">
        <v>123</v>
      </c>
      <c r="S118" s="202">
        <v>1.5</v>
      </c>
      <c r="T118" s="202" t="s">
        <v>123</v>
      </c>
      <c r="U118" s="202" t="s">
        <v>123</v>
      </c>
      <c r="V118" s="202" t="s">
        <v>123</v>
      </c>
      <c r="W118" s="202">
        <v>11.6</v>
      </c>
      <c r="X118" s="202">
        <v>2.2000000000000002</v>
      </c>
      <c r="Y118" s="202" t="s">
        <v>123</v>
      </c>
      <c r="Z118" s="202" t="s">
        <v>123</v>
      </c>
      <c r="AA118" s="202" t="s">
        <v>123</v>
      </c>
      <c r="AB118" s="202" t="s">
        <v>123</v>
      </c>
      <c r="AC118" s="202" t="s">
        <v>123</v>
      </c>
      <c r="AD118" s="202">
        <v>3.2</v>
      </c>
      <c r="AE118" s="202" t="s">
        <v>123</v>
      </c>
      <c r="AF118" s="202" t="s">
        <v>123</v>
      </c>
      <c r="AG118" s="202" t="s">
        <v>123</v>
      </c>
      <c r="AH118" s="202" t="s">
        <v>123</v>
      </c>
      <c r="AI118" s="202">
        <v>4.5</v>
      </c>
      <c r="AJ118" s="202" t="s">
        <v>123</v>
      </c>
      <c r="AK118" s="202" t="s">
        <v>123</v>
      </c>
      <c r="AL118" s="202" t="s">
        <v>123</v>
      </c>
      <c r="AM118" s="202">
        <v>1.7</v>
      </c>
      <c r="AN118" s="202" t="s">
        <v>123</v>
      </c>
      <c r="AO118" s="202" t="s">
        <v>123</v>
      </c>
      <c r="AP118" s="202">
        <v>4</v>
      </c>
      <c r="AQ118" s="202">
        <v>12.9</v>
      </c>
      <c r="AR118" s="202">
        <v>2.4</v>
      </c>
      <c r="AS118" s="202" t="s">
        <v>123</v>
      </c>
      <c r="AT118" s="202" t="s">
        <v>123</v>
      </c>
      <c r="AU118" s="202" t="s">
        <v>123</v>
      </c>
      <c r="AV118" s="202" t="s">
        <v>123</v>
      </c>
      <c r="AW118" s="202" t="s">
        <v>123</v>
      </c>
      <c r="AX118" s="202" t="s">
        <v>123</v>
      </c>
      <c r="AY118" s="202">
        <v>7.6</v>
      </c>
      <c r="AZ118" s="202">
        <v>3.9</v>
      </c>
      <c r="BA118" s="202" t="s">
        <v>123</v>
      </c>
      <c r="BB118" s="202" t="s">
        <v>123</v>
      </c>
      <c r="BC118" s="202" t="s">
        <v>123</v>
      </c>
      <c r="BD118" s="202" t="s">
        <v>123</v>
      </c>
      <c r="BE118" s="207" t="s">
        <v>123</v>
      </c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</row>
    <row r="119" spans="1:85" x14ac:dyDescent="0.25">
      <c r="A119" s="202"/>
      <c r="B119" s="202"/>
      <c r="C119" s="202"/>
      <c r="D119" s="212">
        <v>43993</v>
      </c>
      <c r="E119" s="202">
        <v>3</v>
      </c>
      <c r="F119" s="202" t="s">
        <v>123</v>
      </c>
      <c r="G119" s="202" t="s">
        <v>123</v>
      </c>
      <c r="H119" s="202">
        <v>4.4000000000000004</v>
      </c>
      <c r="I119" s="202" t="s">
        <v>123</v>
      </c>
      <c r="J119" s="202" t="s">
        <v>123</v>
      </c>
      <c r="K119" s="202" t="s">
        <v>123</v>
      </c>
      <c r="L119" s="202">
        <v>4.5</v>
      </c>
      <c r="M119" s="202">
        <v>3.6</v>
      </c>
      <c r="N119" s="202" t="s">
        <v>123</v>
      </c>
      <c r="O119" s="202" t="s">
        <v>123</v>
      </c>
      <c r="P119" s="202">
        <v>3.2</v>
      </c>
      <c r="Q119" s="202">
        <v>0.2</v>
      </c>
      <c r="R119" s="202" t="s">
        <v>123</v>
      </c>
      <c r="S119" s="202" t="s">
        <v>123</v>
      </c>
      <c r="T119" s="202">
        <v>1.5</v>
      </c>
      <c r="U119" s="202">
        <v>0.6</v>
      </c>
      <c r="V119" s="202" t="s">
        <v>123</v>
      </c>
      <c r="W119" s="202">
        <v>3.4</v>
      </c>
      <c r="X119" s="202">
        <v>3.1</v>
      </c>
      <c r="Y119" s="202" t="s">
        <v>123</v>
      </c>
      <c r="Z119" s="202">
        <v>3.6</v>
      </c>
      <c r="AA119" s="202" t="s">
        <v>123</v>
      </c>
      <c r="AB119" s="202" t="s">
        <v>123</v>
      </c>
      <c r="AC119" s="202" t="s">
        <v>123</v>
      </c>
      <c r="AD119" s="202" t="s">
        <v>123</v>
      </c>
      <c r="AE119" s="202">
        <v>2.8</v>
      </c>
      <c r="AF119" s="202">
        <v>3.5</v>
      </c>
      <c r="AG119" s="202" t="s">
        <v>123</v>
      </c>
      <c r="AH119" s="202" t="s">
        <v>123</v>
      </c>
      <c r="AI119" s="202" t="s">
        <v>123</v>
      </c>
      <c r="AJ119" s="202">
        <v>2.9</v>
      </c>
      <c r="AK119" s="202">
        <v>4.0999999999999996</v>
      </c>
      <c r="AL119" s="202" t="s">
        <v>123</v>
      </c>
      <c r="AM119" s="202" t="s">
        <v>123</v>
      </c>
      <c r="AN119" s="202">
        <v>1.6</v>
      </c>
      <c r="AO119" s="202">
        <v>5</v>
      </c>
      <c r="AP119" s="202">
        <v>2.7</v>
      </c>
      <c r="AQ119" s="202">
        <v>1.6</v>
      </c>
      <c r="AR119" s="202">
        <v>2</v>
      </c>
      <c r="AS119" s="202">
        <v>3.9</v>
      </c>
      <c r="AT119" s="202" t="s">
        <v>123</v>
      </c>
      <c r="AU119" s="202" t="s">
        <v>123</v>
      </c>
      <c r="AV119" s="202">
        <v>2.9</v>
      </c>
      <c r="AW119" s="202">
        <v>4.5999999999999996</v>
      </c>
      <c r="AX119" s="202" t="s">
        <v>123</v>
      </c>
      <c r="AY119" s="202">
        <v>1.9</v>
      </c>
      <c r="AZ119" s="202">
        <v>2.8</v>
      </c>
      <c r="BA119" s="202" t="s">
        <v>123</v>
      </c>
      <c r="BB119" s="202" t="s">
        <v>123</v>
      </c>
      <c r="BC119" s="202" t="s">
        <v>123</v>
      </c>
      <c r="BD119" s="202" t="s">
        <v>123</v>
      </c>
      <c r="BE119" s="207">
        <v>2.8</v>
      </c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</row>
    <row r="120" spans="1:85" x14ac:dyDescent="0.25">
      <c r="A120" s="202"/>
      <c r="B120" s="202"/>
      <c r="C120" s="202"/>
      <c r="D120" s="212">
        <v>43994</v>
      </c>
      <c r="E120" s="202" t="s">
        <v>123</v>
      </c>
      <c r="F120" s="202">
        <v>3.9</v>
      </c>
      <c r="G120" s="202" t="s">
        <v>123</v>
      </c>
      <c r="H120" s="202" t="s">
        <v>123</v>
      </c>
      <c r="I120" s="202" t="s">
        <v>123</v>
      </c>
      <c r="J120" s="202" t="s">
        <v>123</v>
      </c>
      <c r="K120" s="202" t="s">
        <v>123</v>
      </c>
      <c r="L120" s="202" t="s">
        <v>123</v>
      </c>
      <c r="M120" s="202" t="s">
        <v>123</v>
      </c>
      <c r="N120" s="202">
        <v>9.9</v>
      </c>
      <c r="O120" s="202" t="s">
        <v>123</v>
      </c>
      <c r="P120" s="202" t="s">
        <v>123</v>
      </c>
      <c r="Q120" s="202" t="s">
        <v>123</v>
      </c>
      <c r="R120" s="202">
        <v>4.5</v>
      </c>
      <c r="S120" s="202" t="s">
        <v>123</v>
      </c>
      <c r="T120" s="202" t="s">
        <v>123</v>
      </c>
      <c r="U120" s="202" t="s">
        <v>123</v>
      </c>
      <c r="V120" s="202">
        <v>1.8</v>
      </c>
      <c r="W120" s="202">
        <v>2.4</v>
      </c>
      <c r="X120" s="202">
        <v>3.3</v>
      </c>
      <c r="Y120" s="202" t="s">
        <v>123</v>
      </c>
      <c r="Z120" s="202" t="s">
        <v>123</v>
      </c>
      <c r="AA120" s="202" t="s">
        <v>123</v>
      </c>
      <c r="AB120" s="202" t="s">
        <v>123</v>
      </c>
      <c r="AC120" s="202">
        <v>6.7</v>
      </c>
      <c r="AD120" s="202" t="s">
        <v>123</v>
      </c>
      <c r="AE120" s="202" t="s">
        <v>123</v>
      </c>
      <c r="AF120" s="202" t="s">
        <v>123</v>
      </c>
      <c r="AG120" s="202" t="s">
        <v>123</v>
      </c>
      <c r="AH120" s="202" t="s">
        <v>123</v>
      </c>
      <c r="AI120" s="202" t="s">
        <v>123</v>
      </c>
      <c r="AJ120" s="202" t="s">
        <v>123</v>
      </c>
      <c r="AK120" s="202" t="s">
        <v>123</v>
      </c>
      <c r="AL120" s="202">
        <v>2.2999999999999998</v>
      </c>
      <c r="AM120" s="202" t="s">
        <v>123</v>
      </c>
      <c r="AN120" s="202" t="s">
        <v>123</v>
      </c>
      <c r="AO120" s="202" t="s">
        <v>123</v>
      </c>
      <c r="AP120" s="202">
        <v>1.5</v>
      </c>
      <c r="AQ120" s="202">
        <v>3.2</v>
      </c>
      <c r="AR120" s="202">
        <v>2.8</v>
      </c>
      <c r="AS120" s="202" t="s">
        <v>123</v>
      </c>
      <c r="AT120" s="202" t="s">
        <v>123</v>
      </c>
      <c r="AU120" s="202" t="s">
        <v>123</v>
      </c>
      <c r="AV120" s="202" t="s">
        <v>123</v>
      </c>
      <c r="AW120" s="202" t="s">
        <v>123</v>
      </c>
      <c r="AX120" s="202">
        <v>2.4</v>
      </c>
      <c r="AY120" s="202">
        <v>4.3</v>
      </c>
      <c r="AZ120" s="202">
        <v>3.7</v>
      </c>
      <c r="BA120" s="202" t="s">
        <v>123</v>
      </c>
      <c r="BB120" s="202" t="s">
        <v>123</v>
      </c>
      <c r="BC120" s="202" t="s">
        <v>123</v>
      </c>
      <c r="BD120" s="202" t="s">
        <v>123</v>
      </c>
      <c r="BE120" s="207" t="s">
        <v>123</v>
      </c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</row>
    <row r="121" spans="1:85" x14ac:dyDescent="0.25">
      <c r="A121" s="202"/>
      <c r="B121" s="202"/>
      <c r="C121" s="202"/>
      <c r="D121" s="212">
        <v>43995</v>
      </c>
      <c r="E121" s="202" t="s">
        <v>123</v>
      </c>
      <c r="F121" s="202" t="s">
        <v>123</v>
      </c>
      <c r="G121" s="202">
        <v>3.5</v>
      </c>
      <c r="H121" s="202" t="s">
        <v>123</v>
      </c>
      <c r="I121" s="202" t="s">
        <v>123</v>
      </c>
      <c r="J121" s="202" t="s">
        <v>123</v>
      </c>
      <c r="K121" s="202" t="s">
        <v>123</v>
      </c>
      <c r="L121" s="202" t="s">
        <v>123</v>
      </c>
      <c r="M121" s="202" t="s">
        <v>123</v>
      </c>
      <c r="N121" s="202" t="s">
        <v>123</v>
      </c>
      <c r="O121" s="202">
        <v>3.2</v>
      </c>
      <c r="P121" s="202" t="s">
        <v>123</v>
      </c>
      <c r="Q121" s="202" t="s">
        <v>123</v>
      </c>
      <c r="R121" s="202" t="s">
        <v>123</v>
      </c>
      <c r="S121" s="202">
        <v>3.3</v>
      </c>
      <c r="T121" s="202" t="s">
        <v>123</v>
      </c>
      <c r="U121" s="202" t="s">
        <v>123</v>
      </c>
      <c r="V121" s="202" t="s">
        <v>123</v>
      </c>
      <c r="W121" s="202">
        <v>5.0999999999999996</v>
      </c>
      <c r="X121" s="202">
        <v>3.9</v>
      </c>
      <c r="Y121" s="202" t="s">
        <v>123</v>
      </c>
      <c r="Z121" s="202" t="s">
        <v>123</v>
      </c>
      <c r="AA121" s="202" t="s">
        <v>123</v>
      </c>
      <c r="AB121" s="202" t="s">
        <v>123</v>
      </c>
      <c r="AC121" s="202" t="s">
        <v>123</v>
      </c>
      <c r="AD121" s="202" t="s">
        <v>123</v>
      </c>
      <c r="AE121" s="202" t="s">
        <v>123</v>
      </c>
      <c r="AF121" s="202" t="s">
        <v>123</v>
      </c>
      <c r="AG121" s="202" t="s">
        <v>123</v>
      </c>
      <c r="AH121" s="202" t="s">
        <v>123</v>
      </c>
      <c r="AI121" s="202">
        <v>2.9</v>
      </c>
      <c r="AJ121" s="202" t="s">
        <v>123</v>
      </c>
      <c r="AK121" s="202" t="s">
        <v>123</v>
      </c>
      <c r="AL121" s="202" t="s">
        <v>123</v>
      </c>
      <c r="AM121" s="202">
        <v>4.4000000000000004</v>
      </c>
      <c r="AN121" s="202" t="s">
        <v>123</v>
      </c>
      <c r="AO121" s="202" t="s">
        <v>123</v>
      </c>
      <c r="AP121" s="202">
        <v>1.1000000000000001</v>
      </c>
      <c r="AQ121" s="202">
        <v>5.7</v>
      </c>
      <c r="AR121" s="202">
        <v>3.7</v>
      </c>
      <c r="AS121" s="202" t="s">
        <v>123</v>
      </c>
      <c r="AT121" s="202" t="s">
        <v>123</v>
      </c>
      <c r="AU121" s="202" t="s">
        <v>123</v>
      </c>
      <c r="AV121" s="202" t="s">
        <v>123</v>
      </c>
      <c r="AW121" s="202" t="s">
        <v>123</v>
      </c>
      <c r="AX121" s="202" t="s">
        <v>123</v>
      </c>
      <c r="AY121" s="202">
        <v>8.5</v>
      </c>
      <c r="AZ121" s="202">
        <v>4.3</v>
      </c>
      <c r="BA121" s="202" t="s">
        <v>123</v>
      </c>
      <c r="BB121" s="202" t="s">
        <v>123</v>
      </c>
      <c r="BC121" s="202" t="s">
        <v>123</v>
      </c>
      <c r="BD121" s="202" t="s">
        <v>123</v>
      </c>
      <c r="BE121" s="207" t="s">
        <v>123</v>
      </c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</row>
    <row r="122" spans="1:85" x14ac:dyDescent="0.25">
      <c r="A122" s="202"/>
      <c r="B122" s="202"/>
      <c r="C122" s="202"/>
      <c r="D122" s="212">
        <v>43996</v>
      </c>
      <c r="E122" s="202">
        <v>3.7</v>
      </c>
      <c r="F122" s="202" t="s">
        <v>123</v>
      </c>
      <c r="G122" s="202" t="s">
        <v>123</v>
      </c>
      <c r="H122" s="202">
        <v>4.5999999999999996</v>
      </c>
      <c r="I122" s="202">
        <v>5.0999999999999996</v>
      </c>
      <c r="J122" s="202" t="s">
        <v>123</v>
      </c>
      <c r="K122" s="202" t="s">
        <v>123</v>
      </c>
      <c r="L122" s="202">
        <v>4</v>
      </c>
      <c r="M122" s="202">
        <v>3.2</v>
      </c>
      <c r="N122" s="202" t="s">
        <v>123</v>
      </c>
      <c r="O122" s="202" t="s">
        <v>123</v>
      </c>
      <c r="P122" s="202">
        <v>1.7</v>
      </c>
      <c r="Q122" s="202">
        <v>2.2999999999999998</v>
      </c>
      <c r="R122" s="202" t="s">
        <v>123</v>
      </c>
      <c r="S122" s="202" t="s">
        <v>123</v>
      </c>
      <c r="T122" s="202">
        <v>4.5999999999999996</v>
      </c>
      <c r="U122" s="202">
        <v>1.7</v>
      </c>
      <c r="V122" s="202" t="s">
        <v>123</v>
      </c>
      <c r="W122" s="202">
        <v>60.5</v>
      </c>
      <c r="X122" s="202">
        <v>4.5</v>
      </c>
      <c r="Y122" s="202" t="s">
        <v>123</v>
      </c>
      <c r="Z122" s="202">
        <v>3</v>
      </c>
      <c r="AA122" s="202" t="s">
        <v>123</v>
      </c>
      <c r="AB122" s="202" t="s">
        <v>123</v>
      </c>
      <c r="AC122" s="202" t="s">
        <v>123</v>
      </c>
      <c r="AD122" s="202" t="s">
        <v>123</v>
      </c>
      <c r="AE122" s="202">
        <v>1.6</v>
      </c>
      <c r="AF122" s="202">
        <v>1.9</v>
      </c>
      <c r="AG122" s="202" t="s">
        <v>123</v>
      </c>
      <c r="AH122" s="202" t="s">
        <v>123</v>
      </c>
      <c r="AI122" s="202" t="s">
        <v>123</v>
      </c>
      <c r="AJ122" s="202">
        <v>1.6</v>
      </c>
      <c r="AK122" s="202">
        <v>2.6</v>
      </c>
      <c r="AL122" s="202" t="s">
        <v>123</v>
      </c>
      <c r="AM122" s="202" t="s">
        <v>123</v>
      </c>
      <c r="AN122" s="202">
        <v>4.8</v>
      </c>
      <c r="AO122" s="202">
        <v>1.9</v>
      </c>
      <c r="AP122" s="202">
        <v>2.2000000000000002</v>
      </c>
      <c r="AQ122" s="202">
        <v>61.3</v>
      </c>
      <c r="AR122" s="202">
        <v>4.8</v>
      </c>
      <c r="AS122" s="202">
        <v>2.7</v>
      </c>
      <c r="AT122" s="202" t="s">
        <v>123</v>
      </c>
      <c r="AU122" s="202" t="s">
        <v>123</v>
      </c>
      <c r="AV122" s="202">
        <v>7.5</v>
      </c>
      <c r="AW122" s="202">
        <v>2.1</v>
      </c>
      <c r="AX122" s="202" t="s">
        <v>123</v>
      </c>
      <c r="AY122" s="202">
        <v>48.7</v>
      </c>
      <c r="AZ122" s="202">
        <v>5.4</v>
      </c>
      <c r="BA122" s="202" t="s">
        <v>123</v>
      </c>
      <c r="BB122" s="202" t="s">
        <v>123</v>
      </c>
      <c r="BC122" s="202" t="s">
        <v>123</v>
      </c>
      <c r="BD122" s="202" t="s">
        <v>123</v>
      </c>
      <c r="BE122" s="207">
        <v>1.4</v>
      </c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</row>
    <row r="123" spans="1:85" x14ac:dyDescent="0.25">
      <c r="A123" s="202"/>
      <c r="B123" s="202"/>
      <c r="C123" s="202"/>
      <c r="D123" s="212">
        <v>43997</v>
      </c>
      <c r="E123" s="202" t="s">
        <v>123</v>
      </c>
      <c r="F123" s="202">
        <v>3</v>
      </c>
      <c r="G123" s="202" t="s">
        <v>123</v>
      </c>
      <c r="H123" s="202" t="s">
        <v>123</v>
      </c>
      <c r="I123" s="202" t="s">
        <v>123</v>
      </c>
      <c r="J123" s="202">
        <v>8.6999999999999993</v>
      </c>
      <c r="K123" s="202" t="s">
        <v>123</v>
      </c>
      <c r="L123" s="202" t="s">
        <v>123</v>
      </c>
      <c r="M123" s="202" t="s">
        <v>123</v>
      </c>
      <c r="N123" s="202">
        <v>5</v>
      </c>
      <c r="O123" s="202" t="s">
        <v>123</v>
      </c>
      <c r="P123" s="202" t="s">
        <v>123</v>
      </c>
      <c r="Q123" s="202" t="s">
        <v>123</v>
      </c>
      <c r="R123" s="202">
        <v>6.5</v>
      </c>
      <c r="S123" s="202" t="s">
        <v>123</v>
      </c>
      <c r="T123" s="202" t="s">
        <v>123</v>
      </c>
      <c r="U123" s="202" t="s">
        <v>123</v>
      </c>
      <c r="V123" s="202" t="s">
        <v>123</v>
      </c>
      <c r="W123" s="202">
        <v>15.8</v>
      </c>
      <c r="X123" s="202">
        <v>4.2</v>
      </c>
      <c r="Y123" s="202" t="s">
        <v>123</v>
      </c>
      <c r="Z123" s="202" t="s">
        <v>123</v>
      </c>
      <c r="AA123" s="202" t="s">
        <v>123</v>
      </c>
      <c r="AB123" s="202" t="s">
        <v>123</v>
      </c>
      <c r="AC123" s="202">
        <v>4.9000000000000004</v>
      </c>
      <c r="AD123" s="202" t="s">
        <v>123</v>
      </c>
      <c r="AE123" s="202" t="s">
        <v>123</v>
      </c>
      <c r="AF123" s="202" t="s">
        <v>123</v>
      </c>
      <c r="AG123" s="202" t="s">
        <v>123</v>
      </c>
      <c r="AH123" s="202" t="s">
        <v>123</v>
      </c>
      <c r="AI123" s="202" t="s">
        <v>123</v>
      </c>
      <c r="AJ123" s="202" t="s">
        <v>123</v>
      </c>
      <c r="AK123" s="202" t="s">
        <v>123</v>
      </c>
      <c r="AL123" s="202">
        <v>7</v>
      </c>
      <c r="AM123" s="202" t="s">
        <v>123</v>
      </c>
      <c r="AN123" s="202" t="s">
        <v>123</v>
      </c>
      <c r="AO123" s="202" t="s">
        <v>123</v>
      </c>
      <c r="AP123" s="202">
        <v>3.4</v>
      </c>
      <c r="AQ123" s="202">
        <v>13.8</v>
      </c>
      <c r="AR123" s="202">
        <v>4.3</v>
      </c>
      <c r="AS123" s="202" t="s">
        <v>123</v>
      </c>
      <c r="AT123" s="202" t="s">
        <v>123</v>
      </c>
      <c r="AU123" s="202" t="s">
        <v>123</v>
      </c>
      <c r="AV123" s="202" t="s">
        <v>123</v>
      </c>
      <c r="AW123" s="202" t="s">
        <v>123</v>
      </c>
      <c r="AX123" s="202">
        <v>5.7</v>
      </c>
      <c r="AY123" s="202">
        <v>27.3</v>
      </c>
      <c r="AZ123" s="202">
        <v>5.7</v>
      </c>
      <c r="BA123" s="202" t="s">
        <v>123</v>
      </c>
      <c r="BB123" s="202" t="s">
        <v>123</v>
      </c>
      <c r="BC123" s="202" t="s">
        <v>123</v>
      </c>
      <c r="BD123" s="202" t="s">
        <v>123</v>
      </c>
      <c r="BE123" s="207" t="s">
        <v>123</v>
      </c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</row>
    <row r="124" spans="1:85" x14ac:dyDescent="0.25">
      <c r="A124" s="202"/>
      <c r="B124" s="202"/>
      <c r="C124" s="202"/>
      <c r="D124" s="212">
        <v>43998</v>
      </c>
      <c r="E124" s="202" t="s">
        <v>123</v>
      </c>
      <c r="F124" s="202" t="s">
        <v>123</v>
      </c>
      <c r="G124" s="202">
        <v>3.6</v>
      </c>
      <c r="H124" s="202" t="s">
        <v>123</v>
      </c>
      <c r="I124" s="202" t="s">
        <v>123</v>
      </c>
      <c r="J124" s="202" t="s">
        <v>123</v>
      </c>
      <c r="K124" s="202">
        <v>27.4</v>
      </c>
      <c r="L124" s="202" t="s">
        <v>123</v>
      </c>
      <c r="M124" s="202" t="s">
        <v>123</v>
      </c>
      <c r="N124" s="202" t="s">
        <v>123</v>
      </c>
      <c r="O124" s="202">
        <v>1.4</v>
      </c>
      <c r="P124" s="202" t="s">
        <v>123</v>
      </c>
      <c r="Q124" s="202" t="s">
        <v>123</v>
      </c>
      <c r="R124" s="202" t="s">
        <v>123</v>
      </c>
      <c r="S124" s="202">
        <v>2.7</v>
      </c>
      <c r="T124" s="202" t="s">
        <v>123</v>
      </c>
      <c r="U124" s="202" t="s">
        <v>123</v>
      </c>
      <c r="V124" s="202">
        <v>2.9</v>
      </c>
      <c r="W124" s="202">
        <v>6.1</v>
      </c>
      <c r="X124" s="202">
        <v>3.3</v>
      </c>
      <c r="Y124" s="202" t="s">
        <v>123</v>
      </c>
      <c r="Z124" s="202" t="s">
        <v>123</v>
      </c>
      <c r="AA124" s="202" t="s">
        <v>123</v>
      </c>
      <c r="AB124" s="202" t="s">
        <v>123</v>
      </c>
      <c r="AC124" s="202" t="s">
        <v>123</v>
      </c>
      <c r="AD124" s="202">
        <v>1.2</v>
      </c>
      <c r="AE124" s="202" t="s">
        <v>123</v>
      </c>
      <c r="AF124" s="202" t="s">
        <v>123</v>
      </c>
      <c r="AG124" s="202" t="s">
        <v>123</v>
      </c>
      <c r="AH124" s="202" t="s">
        <v>123</v>
      </c>
      <c r="AI124" s="202">
        <v>1.3</v>
      </c>
      <c r="AJ124" s="202" t="s">
        <v>123</v>
      </c>
      <c r="AK124" s="202" t="s">
        <v>123</v>
      </c>
      <c r="AL124" s="202" t="s">
        <v>123</v>
      </c>
      <c r="AM124" s="202">
        <v>3.3</v>
      </c>
      <c r="AN124" s="202" t="s">
        <v>123</v>
      </c>
      <c r="AO124" s="202" t="s">
        <v>123</v>
      </c>
      <c r="AP124" s="202">
        <v>2.9</v>
      </c>
      <c r="AQ124" s="202">
        <v>4.8</v>
      </c>
      <c r="AR124" s="202">
        <v>2.9</v>
      </c>
      <c r="AS124" s="202" t="s">
        <v>123</v>
      </c>
      <c r="AT124" s="202" t="s">
        <v>123</v>
      </c>
      <c r="AU124" s="202" t="s">
        <v>123</v>
      </c>
      <c r="AV124" s="202" t="s">
        <v>123</v>
      </c>
      <c r="AW124" s="202" t="s">
        <v>123</v>
      </c>
      <c r="AX124" s="202">
        <v>7.1</v>
      </c>
      <c r="AY124" s="202">
        <v>3.6</v>
      </c>
      <c r="AZ124" s="202">
        <v>3.7</v>
      </c>
      <c r="BA124" s="202" t="s">
        <v>123</v>
      </c>
      <c r="BB124" s="202" t="s">
        <v>123</v>
      </c>
      <c r="BC124" s="202" t="s">
        <v>123</v>
      </c>
      <c r="BD124" s="202" t="s">
        <v>123</v>
      </c>
      <c r="BE124" s="207" t="s">
        <v>123</v>
      </c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</row>
    <row r="125" spans="1:85" x14ac:dyDescent="0.25">
      <c r="A125" s="202"/>
      <c r="B125" s="202"/>
      <c r="C125" s="202"/>
      <c r="D125" s="212">
        <v>43999</v>
      </c>
      <c r="E125" s="202">
        <v>4.4000000000000004</v>
      </c>
      <c r="F125" s="202" t="s">
        <v>123</v>
      </c>
      <c r="G125" s="202" t="s">
        <v>123</v>
      </c>
      <c r="H125" s="202">
        <v>6.1</v>
      </c>
      <c r="I125" s="202" t="s">
        <v>123</v>
      </c>
      <c r="J125" s="202" t="s">
        <v>123</v>
      </c>
      <c r="K125" s="202" t="s">
        <v>123</v>
      </c>
      <c r="L125" s="202">
        <v>3.8</v>
      </c>
      <c r="M125" s="202">
        <v>2.4</v>
      </c>
      <c r="N125" s="202" t="s">
        <v>123</v>
      </c>
      <c r="O125" s="202" t="s">
        <v>123</v>
      </c>
      <c r="P125" s="202">
        <v>3.1</v>
      </c>
      <c r="Q125" s="202">
        <v>0.2</v>
      </c>
      <c r="R125" s="202" t="s">
        <v>123</v>
      </c>
      <c r="S125" s="202" t="s">
        <v>123</v>
      </c>
      <c r="T125" s="202">
        <v>3</v>
      </c>
      <c r="U125" s="202">
        <v>6.8</v>
      </c>
      <c r="V125" s="202" t="s">
        <v>123</v>
      </c>
      <c r="W125" s="202">
        <v>4.0999999999999996</v>
      </c>
      <c r="X125" s="202">
        <v>3.3</v>
      </c>
      <c r="Y125" s="202" t="s">
        <v>123</v>
      </c>
      <c r="Z125" s="202">
        <v>2.9</v>
      </c>
      <c r="AA125" s="202" t="s">
        <v>123</v>
      </c>
      <c r="AB125" s="202" t="s">
        <v>123</v>
      </c>
      <c r="AC125" s="202" t="s">
        <v>123</v>
      </c>
      <c r="AD125" s="202" t="s">
        <v>123</v>
      </c>
      <c r="AE125" s="202">
        <v>2.6</v>
      </c>
      <c r="AF125" s="202">
        <v>2.2000000000000002</v>
      </c>
      <c r="AG125" s="202" t="s">
        <v>123</v>
      </c>
      <c r="AH125" s="202" t="s">
        <v>123</v>
      </c>
      <c r="AI125" s="202" t="s">
        <v>123</v>
      </c>
      <c r="AJ125" s="202">
        <v>3</v>
      </c>
      <c r="AK125" s="202">
        <v>2.2000000000000002</v>
      </c>
      <c r="AL125" s="202" t="s">
        <v>123</v>
      </c>
      <c r="AM125" s="202" t="s">
        <v>123</v>
      </c>
      <c r="AN125" s="202">
        <v>3.8</v>
      </c>
      <c r="AO125" s="202">
        <v>2.1</v>
      </c>
      <c r="AP125" s="202">
        <v>2.5</v>
      </c>
      <c r="AQ125" s="202">
        <v>3.8</v>
      </c>
      <c r="AR125" s="202">
        <v>3.5</v>
      </c>
      <c r="AS125" s="202">
        <v>2.9</v>
      </c>
      <c r="AT125" s="202" t="s">
        <v>123</v>
      </c>
      <c r="AU125" s="202" t="s">
        <v>123</v>
      </c>
      <c r="AV125" s="202">
        <v>6.2</v>
      </c>
      <c r="AW125" s="202">
        <v>3.7</v>
      </c>
      <c r="AX125" s="202">
        <v>5</v>
      </c>
      <c r="AY125" s="202">
        <v>3.6</v>
      </c>
      <c r="AZ125" s="202">
        <v>3.8</v>
      </c>
      <c r="BA125" s="202" t="s">
        <v>123</v>
      </c>
      <c r="BB125" s="202" t="s">
        <v>123</v>
      </c>
      <c r="BC125" s="202" t="s">
        <v>123</v>
      </c>
      <c r="BD125" s="202" t="s">
        <v>123</v>
      </c>
      <c r="BE125" s="207">
        <v>2.5</v>
      </c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</row>
    <row r="126" spans="1:85" x14ac:dyDescent="0.25">
      <c r="A126" s="202"/>
      <c r="B126" s="202"/>
      <c r="C126" s="202"/>
      <c r="D126" s="212">
        <v>44000</v>
      </c>
      <c r="E126" s="202" t="s">
        <v>123</v>
      </c>
      <c r="F126" s="202">
        <v>5.5</v>
      </c>
      <c r="G126" s="202" t="s">
        <v>123</v>
      </c>
      <c r="H126" s="202" t="s">
        <v>123</v>
      </c>
      <c r="I126" s="202" t="s">
        <v>123</v>
      </c>
      <c r="J126" s="202" t="s">
        <v>123</v>
      </c>
      <c r="K126" s="202" t="s">
        <v>123</v>
      </c>
      <c r="L126" s="202" t="s">
        <v>123</v>
      </c>
      <c r="M126" s="202" t="s">
        <v>123</v>
      </c>
      <c r="N126" s="202">
        <v>6.6</v>
      </c>
      <c r="O126" s="202" t="s">
        <v>123</v>
      </c>
      <c r="P126" s="202" t="s">
        <v>123</v>
      </c>
      <c r="Q126" s="202" t="s">
        <v>123</v>
      </c>
      <c r="R126" s="202">
        <v>2.7</v>
      </c>
      <c r="S126" s="202" t="s">
        <v>123</v>
      </c>
      <c r="T126" s="202" t="s">
        <v>123</v>
      </c>
      <c r="U126" s="202" t="s">
        <v>123</v>
      </c>
      <c r="V126" s="202" t="s">
        <v>123</v>
      </c>
      <c r="W126" s="202">
        <v>4.2</v>
      </c>
      <c r="X126" s="202">
        <v>2.5</v>
      </c>
      <c r="Y126" s="202" t="s">
        <v>123</v>
      </c>
      <c r="Z126" s="202" t="s">
        <v>123</v>
      </c>
      <c r="AA126" s="202" t="s">
        <v>123</v>
      </c>
      <c r="AB126" s="202" t="s">
        <v>123</v>
      </c>
      <c r="AC126" s="202">
        <v>5.6</v>
      </c>
      <c r="AD126" s="202" t="s">
        <v>123</v>
      </c>
      <c r="AE126" s="202" t="s">
        <v>123</v>
      </c>
      <c r="AF126" s="202" t="s">
        <v>123</v>
      </c>
      <c r="AG126" s="202" t="s">
        <v>123</v>
      </c>
      <c r="AH126" s="202" t="s">
        <v>123</v>
      </c>
      <c r="AI126" s="202" t="s">
        <v>123</v>
      </c>
      <c r="AJ126" s="202" t="s">
        <v>123</v>
      </c>
      <c r="AK126" s="202" t="s">
        <v>123</v>
      </c>
      <c r="AL126" s="202">
        <v>2.7</v>
      </c>
      <c r="AM126" s="202" t="s">
        <v>123</v>
      </c>
      <c r="AN126" s="202" t="s">
        <v>123</v>
      </c>
      <c r="AO126" s="202" t="s">
        <v>123</v>
      </c>
      <c r="AP126" s="202">
        <v>2.2999999999999998</v>
      </c>
      <c r="AQ126" s="202">
        <v>3.4</v>
      </c>
      <c r="AR126" s="202">
        <v>3</v>
      </c>
      <c r="AS126" s="202" t="s">
        <v>123</v>
      </c>
      <c r="AT126" s="202" t="s">
        <v>123</v>
      </c>
      <c r="AU126" s="202" t="s">
        <v>123</v>
      </c>
      <c r="AV126" s="202" t="s">
        <v>123</v>
      </c>
      <c r="AW126" s="202" t="s">
        <v>123</v>
      </c>
      <c r="AX126" s="202">
        <v>4</v>
      </c>
      <c r="AY126" s="202" t="s">
        <v>123</v>
      </c>
      <c r="AZ126" s="202">
        <v>5.0999999999999996</v>
      </c>
      <c r="BA126" s="202" t="s">
        <v>123</v>
      </c>
      <c r="BB126" s="202" t="s">
        <v>123</v>
      </c>
      <c r="BC126" s="202" t="s">
        <v>123</v>
      </c>
      <c r="BD126" s="202" t="s">
        <v>123</v>
      </c>
      <c r="BE126" s="207" t="s">
        <v>123</v>
      </c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</row>
    <row r="127" spans="1:85" x14ac:dyDescent="0.25">
      <c r="A127" s="202"/>
      <c r="B127" s="202"/>
      <c r="C127" s="202"/>
      <c r="D127" s="212">
        <v>44001</v>
      </c>
      <c r="E127" s="202" t="s">
        <v>123</v>
      </c>
      <c r="F127" s="202" t="s">
        <v>123</v>
      </c>
      <c r="G127" s="202">
        <v>28.8</v>
      </c>
      <c r="H127" s="202" t="s">
        <v>123</v>
      </c>
      <c r="I127" s="202" t="s">
        <v>123</v>
      </c>
      <c r="J127" s="202" t="s">
        <v>123</v>
      </c>
      <c r="K127" s="202" t="s">
        <v>123</v>
      </c>
      <c r="L127" s="202" t="s">
        <v>123</v>
      </c>
      <c r="M127" s="202" t="s">
        <v>123</v>
      </c>
      <c r="N127" s="202" t="s">
        <v>123</v>
      </c>
      <c r="O127" s="202">
        <v>9.1999999999999993</v>
      </c>
      <c r="P127" s="202" t="s">
        <v>123</v>
      </c>
      <c r="Q127" s="202" t="s">
        <v>123</v>
      </c>
      <c r="R127" s="202" t="s">
        <v>123</v>
      </c>
      <c r="S127" s="202">
        <v>1.9</v>
      </c>
      <c r="T127" s="202" t="s">
        <v>123</v>
      </c>
      <c r="U127" s="202" t="s">
        <v>123</v>
      </c>
      <c r="V127" s="202" t="s">
        <v>123</v>
      </c>
      <c r="W127" s="202">
        <v>2.9</v>
      </c>
      <c r="X127" s="202">
        <v>3.3</v>
      </c>
      <c r="Y127" s="202" t="s">
        <v>123</v>
      </c>
      <c r="Z127" s="202" t="s">
        <v>123</v>
      </c>
      <c r="AA127" s="202" t="s">
        <v>123</v>
      </c>
      <c r="AB127" s="202" t="s">
        <v>123</v>
      </c>
      <c r="AC127" s="202" t="s">
        <v>123</v>
      </c>
      <c r="AD127" s="202">
        <v>2.2999999999999998</v>
      </c>
      <c r="AE127" s="202" t="s">
        <v>123</v>
      </c>
      <c r="AF127" s="202" t="s">
        <v>123</v>
      </c>
      <c r="AG127" s="202" t="s">
        <v>123</v>
      </c>
      <c r="AH127" s="202" t="s">
        <v>123</v>
      </c>
      <c r="AI127" s="202">
        <v>9</v>
      </c>
      <c r="AJ127" s="202" t="s">
        <v>123</v>
      </c>
      <c r="AK127" s="202" t="s">
        <v>123</v>
      </c>
      <c r="AL127" s="202" t="s">
        <v>123</v>
      </c>
      <c r="AM127" s="202">
        <v>1.8</v>
      </c>
      <c r="AN127" s="202" t="s">
        <v>123</v>
      </c>
      <c r="AO127" s="202" t="s">
        <v>123</v>
      </c>
      <c r="AP127" s="202">
        <v>3.1</v>
      </c>
      <c r="AQ127" s="202">
        <v>2.9</v>
      </c>
      <c r="AR127" s="202">
        <v>3.2</v>
      </c>
      <c r="AS127" s="202" t="s">
        <v>123</v>
      </c>
      <c r="AT127" s="202" t="s">
        <v>123</v>
      </c>
      <c r="AU127" s="202" t="s">
        <v>123</v>
      </c>
      <c r="AV127" s="202" t="s">
        <v>123</v>
      </c>
      <c r="AW127" s="202" t="s">
        <v>123</v>
      </c>
      <c r="AX127" s="202" t="s">
        <v>123</v>
      </c>
      <c r="AY127" s="202" t="s">
        <v>123</v>
      </c>
      <c r="AZ127" s="202">
        <v>3.7</v>
      </c>
      <c r="BA127" s="202" t="s">
        <v>123</v>
      </c>
      <c r="BB127" s="202" t="s">
        <v>123</v>
      </c>
      <c r="BC127" s="202" t="s">
        <v>123</v>
      </c>
      <c r="BD127" s="202" t="s">
        <v>123</v>
      </c>
      <c r="BE127" s="207" t="s">
        <v>123</v>
      </c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</row>
    <row r="128" spans="1:85" x14ac:dyDescent="0.25">
      <c r="A128" s="202"/>
      <c r="B128" s="202"/>
      <c r="C128" s="202"/>
      <c r="D128" s="212">
        <v>44002</v>
      </c>
      <c r="E128" s="202">
        <v>3.6</v>
      </c>
      <c r="F128" s="202" t="s">
        <v>123</v>
      </c>
      <c r="G128" s="202" t="s">
        <v>123</v>
      </c>
      <c r="H128" s="202">
        <v>0.3</v>
      </c>
      <c r="I128" s="202">
        <v>26.6</v>
      </c>
      <c r="J128" s="202" t="s">
        <v>123</v>
      </c>
      <c r="K128" s="202" t="s">
        <v>123</v>
      </c>
      <c r="L128" s="202">
        <v>5.2</v>
      </c>
      <c r="M128" s="202">
        <v>3.8</v>
      </c>
      <c r="N128" s="202" t="s">
        <v>123</v>
      </c>
      <c r="O128" s="202" t="s">
        <v>123</v>
      </c>
      <c r="P128" s="202">
        <v>3.5</v>
      </c>
      <c r="Q128" s="202">
        <v>0.2</v>
      </c>
      <c r="R128" s="202" t="s">
        <v>123</v>
      </c>
      <c r="S128" s="202" t="s">
        <v>123</v>
      </c>
      <c r="T128" s="202">
        <v>8.8000000000000007</v>
      </c>
      <c r="U128" s="202">
        <v>1.1000000000000001</v>
      </c>
      <c r="V128" s="202">
        <v>3.9</v>
      </c>
      <c r="W128" s="202" t="s">
        <v>123</v>
      </c>
      <c r="X128" s="202">
        <v>4.0999999999999996</v>
      </c>
      <c r="Y128" s="202" t="s">
        <v>123</v>
      </c>
      <c r="Z128" s="202">
        <v>4.2</v>
      </c>
      <c r="AA128" s="202" t="s">
        <v>123</v>
      </c>
      <c r="AB128" s="202" t="s">
        <v>123</v>
      </c>
      <c r="AC128" s="202" t="s">
        <v>123</v>
      </c>
      <c r="AD128" s="202" t="s">
        <v>123</v>
      </c>
      <c r="AE128" s="202">
        <v>2.7</v>
      </c>
      <c r="AF128" s="202">
        <v>4.9000000000000004</v>
      </c>
      <c r="AG128" s="202" t="s">
        <v>123</v>
      </c>
      <c r="AH128" s="202" t="s">
        <v>123</v>
      </c>
      <c r="AI128" s="202" t="s">
        <v>123</v>
      </c>
      <c r="AJ128" s="202">
        <v>3</v>
      </c>
      <c r="AK128" s="202">
        <v>5.5</v>
      </c>
      <c r="AL128" s="202" t="s">
        <v>123</v>
      </c>
      <c r="AM128" s="202" t="s">
        <v>123</v>
      </c>
      <c r="AN128" s="202">
        <v>8</v>
      </c>
      <c r="AO128" s="202">
        <v>1.2</v>
      </c>
      <c r="AP128" s="202">
        <v>5.3</v>
      </c>
      <c r="AQ128" s="202" t="s">
        <v>123</v>
      </c>
      <c r="AR128" s="202">
        <v>4</v>
      </c>
      <c r="AS128" s="202">
        <v>7.6</v>
      </c>
      <c r="AT128" s="202" t="s">
        <v>123</v>
      </c>
      <c r="AU128" s="202" t="s">
        <v>123</v>
      </c>
      <c r="AV128" s="202">
        <v>15.3</v>
      </c>
      <c r="AW128" s="202">
        <v>1.2</v>
      </c>
      <c r="AX128" s="202">
        <v>3.8</v>
      </c>
      <c r="AY128" s="202" t="s">
        <v>123</v>
      </c>
      <c r="AZ128" s="202">
        <v>5.5</v>
      </c>
      <c r="BA128" s="202" t="s">
        <v>123</v>
      </c>
      <c r="BB128" s="202" t="s">
        <v>123</v>
      </c>
      <c r="BC128" s="202" t="s">
        <v>123</v>
      </c>
      <c r="BD128" s="202" t="s">
        <v>123</v>
      </c>
      <c r="BE128" s="207">
        <v>3.3</v>
      </c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</row>
    <row r="129" spans="1:85" x14ac:dyDescent="0.25">
      <c r="A129" s="202"/>
      <c r="B129" s="202"/>
      <c r="C129" s="202"/>
      <c r="D129" s="212">
        <v>44003</v>
      </c>
      <c r="E129" s="202" t="s">
        <v>123</v>
      </c>
      <c r="F129" s="202">
        <v>6</v>
      </c>
      <c r="G129" s="202" t="s">
        <v>123</v>
      </c>
      <c r="H129" s="202" t="s">
        <v>123</v>
      </c>
      <c r="I129" s="202" t="s">
        <v>123</v>
      </c>
      <c r="J129" s="202">
        <v>16</v>
      </c>
      <c r="K129" s="202" t="s">
        <v>123</v>
      </c>
      <c r="L129" s="202" t="s">
        <v>123</v>
      </c>
      <c r="M129" s="202" t="s">
        <v>123</v>
      </c>
      <c r="N129" s="202">
        <v>3.7</v>
      </c>
      <c r="O129" s="202" t="s">
        <v>123</v>
      </c>
      <c r="P129" s="202" t="s">
        <v>123</v>
      </c>
      <c r="Q129" s="202" t="s">
        <v>123</v>
      </c>
      <c r="R129" s="202">
        <v>8.1999999999999993</v>
      </c>
      <c r="S129" s="202" t="s">
        <v>123</v>
      </c>
      <c r="T129" s="202" t="s">
        <v>123</v>
      </c>
      <c r="U129" s="202" t="s">
        <v>123</v>
      </c>
      <c r="V129" s="202">
        <v>8.6999999999999993</v>
      </c>
      <c r="W129" s="202" t="s">
        <v>123</v>
      </c>
      <c r="X129" s="202">
        <v>5.4</v>
      </c>
      <c r="Y129" s="202" t="s">
        <v>123</v>
      </c>
      <c r="Z129" s="202" t="s">
        <v>123</v>
      </c>
      <c r="AA129" s="202" t="s">
        <v>123</v>
      </c>
      <c r="AB129" s="202" t="s">
        <v>123</v>
      </c>
      <c r="AC129" s="202">
        <v>3</v>
      </c>
      <c r="AD129" s="202" t="s">
        <v>123</v>
      </c>
      <c r="AE129" s="202" t="s">
        <v>123</v>
      </c>
      <c r="AF129" s="202" t="s">
        <v>123</v>
      </c>
      <c r="AG129" s="202" t="s">
        <v>123</v>
      </c>
      <c r="AH129" s="202" t="s">
        <v>123</v>
      </c>
      <c r="AI129" s="202" t="s">
        <v>123</v>
      </c>
      <c r="AJ129" s="202" t="s">
        <v>123</v>
      </c>
      <c r="AK129" s="202" t="s">
        <v>123</v>
      </c>
      <c r="AL129" s="202">
        <v>9.3000000000000007</v>
      </c>
      <c r="AM129" s="202" t="s">
        <v>123</v>
      </c>
      <c r="AN129" s="202" t="s">
        <v>123</v>
      </c>
      <c r="AO129" s="202" t="s">
        <v>123</v>
      </c>
      <c r="AP129" s="202">
        <v>2.5</v>
      </c>
      <c r="AQ129" s="202" t="s">
        <v>123</v>
      </c>
      <c r="AR129" s="202">
        <v>4.5</v>
      </c>
      <c r="AS129" s="202" t="s">
        <v>123</v>
      </c>
      <c r="AT129" s="202" t="s">
        <v>123</v>
      </c>
      <c r="AU129" s="202" t="s">
        <v>123</v>
      </c>
      <c r="AV129" s="202" t="s">
        <v>123</v>
      </c>
      <c r="AW129" s="202" t="s">
        <v>123</v>
      </c>
      <c r="AX129" s="202" t="s">
        <v>123</v>
      </c>
      <c r="AY129" s="202" t="s">
        <v>123</v>
      </c>
      <c r="AZ129" s="202">
        <v>6.9</v>
      </c>
      <c r="BA129" s="202" t="s">
        <v>123</v>
      </c>
      <c r="BB129" s="202" t="s">
        <v>123</v>
      </c>
      <c r="BC129" s="202" t="s">
        <v>123</v>
      </c>
      <c r="BD129" s="202" t="s">
        <v>123</v>
      </c>
      <c r="BE129" s="207" t="s">
        <v>123</v>
      </c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</row>
    <row r="130" spans="1:85" x14ac:dyDescent="0.25">
      <c r="A130" s="202"/>
      <c r="B130" s="202"/>
      <c r="C130" s="202"/>
      <c r="D130" s="212">
        <v>44004</v>
      </c>
      <c r="E130" s="202" t="s">
        <v>123</v>
      </c>
      <c r="F130" s="202" t="s">
        <v>123</v>
      </c>
      <c r="G130" s="202" t="s">
        <v>123</v>
      </c>
      <c r="H130" s="202" t="s">
        <v>123</v>
      </c>
      <c r="I130" s="202" t="s">
        <v>123</v>
      </c>
      <c r="J130" s="202" t="s">
        <v>123</v>
      </c>
      <c r="K130" s="202">
        <v>4.2</v>
      </c>
      <c r="L130" s="202" t="s">
        <v>123</v>
      </c>
      <c r="M130" s="202" t="s">
        <v>123</v>
      </c>
      <c r="N130" s="202" t="s">
        <v>123</v>
      </c>
      <c r="O130" s="202">
        <v>5.0999999999999996</v>
      </c>
      <c r="P130" s="202" t="s">
        <v>123</v>
      </c>
      <c r="Q130" s="202" t="s">
        <v>123</v>
      </c>
      <c r="R130" s="202" t="s">
        <v>123</v>
      </c>
      <c r="S130" s="202">
        <v>1.7</v>
      </c>
      <c r="T130" s="202" t="s">
        <v>123</v>
      </c>
      <c r="U130" s="202" t="s">
        <v>123</v>
      </c>
      <c r="V130" s="202">
        <v>10.1</v>
      </c>
      <c r="W130" s="202" t="s">
        <v>123</v>
      </c>
      <c r="X130" s="202">
        <v>7.6</v>
      </c>
      <c r="Y130" s="202" t="s">
        <v>123</v>
      </c>
      <c r="Z130" s="202" t="s">
        <v>123</v>
      </c>
      <c r="AA130" s="202" t="s">
        <v>123</v>
      </c>
      <c r="AB130" s="202" t="s">
        <v>123</v>
      </c>
      <c r="AC130" s="202" t="s">
        <v>123</v>
      </c>
      <c r="AD130" s="202">
        <v>3.3</v>
      </c>
      <c r="AE130" s="202" t="s">
        <v>123</v>
      </c>
      <c r="AF130" s="202" t="s">
        <v>123</v>
      </c>
      <c r="AG130" s="202" t="s">
        <v>123</v>
      </c>
      <c r="AH130" s="202" t="s">
        <v>123</v>
      </c>
      <c r="AI130" s="202">
        <v>3.7</v>
      </c>
      <c r="AJ130" s="202" t="s">
        <v>123</v>
      </c>
      <c r="AK130" s="202" t="s">
        <v>123</v>
      </c>
      <c r="AL130" s="202" t="s">
        <v>123</v>
      </c>
      <c r="AM130" s="202">
        <v>2</v>
      </c>
      <c r="AN130" s="202" t="s">
        <v>123</v>
      </c>
      <c r="AO130" s="202" t="s">
        <v>123</v>
      </c>
      <c r="AP130" s="202">
        <v>3.7</v>
      </c>
      <c r="AQ130" s="202" t="s">
        <v>123</v>
      </c>
      <c r="AR130" s="202">
        <v>7.5</v>
      </c>
      <c r="AS130" s="202" t="s">
        <v>123</v>
      </c>
      <c r="AT130" s="202" t="s">
        <v>123</v>
      </c>
      <c r="AU130" s="202" t="s">
        <v>123</v>
      </c>
      <c r="AV130" s="202" t="s">
        <v>123</v>
      </c>
      <c r="AW130" s="202" t="s">
        <v>123</v>
      </c>
      <c r="AX130" s="202" t="s">
        <v>123</v>
      </c>
      <c r="AY130" s="202" t="s">
        <v>123</v>
      </c>
      <c r="AZ130" s="202">
        <v>9.8000000000000007</v>
      </c>
      <c r="BA130" s="202" t="s">
        <v>123</v>
      </c>
      <c r="BB130" s="202" t="s">
        <v>123</v>
      </c>
      <c r="BC130" s="202" t="s">
        <v>123</v>
      </c>
      <c r="BD130" s="202" t="s">
        <v>123</v>
      </c>
      <c r="BE130" s="207" t="s">
        <v>123</v>
      </c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</row>
    <row r="131" spans="1:85" x14ac:dyDescent="0.25">
      <c r="A131" s="202"/>
      <c r="B131" s="202"/>
      <c r="C131" s="202"/>
      <c r="D131" s="212">
        <v>44005</v>
      </c>
      <c r="E131" s="202">
        <v>6.6</v>
      </c>
      <c r="F131" s="202" t="s">
        <v>123</v>
      </c>
      <c r="G131" s="202" t="s">
        <v>123</v>
      </c>
      <c r="H131" s="202">
        <v>0.5</v>
      </c>
      <c r="I131" s="202" t="s">
        <v>123</v>
      </c>
      <c r="J131" s="202" t="s">
        <v>123</v>
      </c>
      <c r="K131" s="202" t="s">
        <v>123</v>
      </c>
      <c r="L131" s="202">
        <v>12.4</v>
      </c>
      <c r="M131" s="202">
        <v>2.1</v>
      </c>
      <c r="N131" s="202" t="s">
        <v>123</v>
      </c>
      <c r="O131" s="202" t="s">
        <v>123</v>
      </c>
      <c r="P131" s="202">
        <v>2.1</v>
      </c>
      <c r="Q131" s="202">
        <v>0.1</v>
      </c>
      <c r="R131" s="202" t="s">
        <v>123</v>
      </c>
      <c r="S131" s="202" t="s">
        <v>123</v>
      </c>
      <c r="T131" s="202">
        <v>68.3</v>
      </c>
      <c r="U131" s="202">
        <v>2.1</v>
      </c>
      <c r="V131" s="202">
        <v>3.6</v>
      </c>
      <c r="W131" s="202" t="s">
        <v>123</v>
      </c>
      <c r="X131" s="202">
        <v>16.7</v>
      </c>
      <c r="Y131" s="202" t="s">
        <v>123</v>
      </c>
      <c r="Z131" s="202">
        <v>2.4</v>
      </c>
      <c r="AA131" s="202" t="s">
        <v>123</v>
      </c>
      <c r="AB131" s="202" t="s">
        <v>123</v>
      </c>
      <c r="AC131" s="202" t="s">
        <v>123</v>
      </c>
      <c r="AD131" s="202" t="s">
        <v>123</v>
      </c>
      <c r="AE131" s="202">
        <v>1.3</v>
      </c>
      <c r="AF131" s="202">
        <v>5.6</v>
      </c>
      <c r="AG131" s="202" t="s">
        <v>123</v>
      </c>
      <c r="AH131" s="202" t="s">
        <v>123</v>
      </c>
      <c r="AI131" s="202" t="s">
        <v>123</v>
      </c>
      <c r="AJ131" s="202">
        <v>1.2</v>
      </c>
      <c r="AK131" s="202">
        <v>6.7</v>
      </c>
      <c r="AL131" s="202" t="s">
        <v>123</v>
      </c>
      <c r="AM131" s="202" t="s">
        <v>123</v>
      </c>
      <c r="AN131" s="202">
        <v>68.8</v>
      </c>
      <c r="AO131" s="202">
        <v>2.7</v>
      </c>
      <c r="AP131" s="202">
        <v>3.9</v>
      </c>
      <c r="AQ131" s="202" t="s">
        <v>123</v>
      </c>
      <c r="AR131" s="202">
        <v>16.2</v>
      </c>
      <c r="AS131" s="202">
        <v>9.1999999999999993</v>
      </c>
      <c r="AT131" s="202" t="s">
        <v>123</v>
      </c>
      <c r="AU131" s="202" t="s">
        <v>123</v>
      </c>
      <c r="AV131" s="202">
        <v>83.2</v>
      </c>
      <c r="AW131" s="202">
        <v>3.2</v>
      </c>
      <c r="AX131" s="202" t="s">
        <v>123</v>
      </c>
      <c r="AY131" s="202" t="s">
        <v>123</v>
      </c>
      <c r="AZ131" s="202">
        <v>11.9</v>
      </c>
      <c r="BA131" s="202" t="s">
        <v>123</v>
      </c>
      <c r="BB131" s="202" t="s">
        <v>123</v>
      </c>
      <c r="BC131" s="202" t="s">
        <v>123</v>
      </c>
      <c r="BD131" s="202" t="s">
        <v>123</v>
      </c>
      <c r="BE131" s="207">
        <v>1.6</v>
      </c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</row>
    <row r="132" spans="1:85" x14ac:dyDescent="0.25">
      <c r="A132" s="202"/>
      <c r="B132" s="202"/>
      <c r="C132" s="202"/>
      <c r="D132" s="212">
        <v>44006</v>
      </c>
      <c r="E132" s="202" t="s">
        <v>123</v>
      </c>
      <c r="F132" s="202">
        <v>2.9</v>
      </c>
      <c r="G132" s="202" t="s">
        <v>123</v>
      </c>
      <c r="H132" s="202" t="s">
        <v>123</v>
      </c>
      <c r="I132" s="202" t="s">
        <v>123</v>
      </c>
      <c r="J132" s="202" t="s">
        <v>123</v>
      </c>
      <c r="K132" s="202" t="s">
        <v>123</v>
      </c>
      <c r="L132" s="202" t="s">
        <v>123</v>
      </c>
      <c r="M132" s="202" t="s">
        <v>123</v>
      </c>
      <c r="N132" s="202">
        <v>3.4</v>
      </c>
      <c r="O132" s="202" t="s">
        <v>123</v>
      </c>
      <c r="P132" s="202" t="s">
        <v>123</v>
      </c>
      <c r="Q132" s="202" t="s">
        <v>123</v>
      </c>
      <c r="R132" s="202">
        <v>5.4</v>
      </c>
      <c r="S132" s="202" t="s">
        <v>123</v>
      </c>
      <c r="T132" s="202" t="s">
        <v>123</v>
      </c>
      <c r="U132" s="202" t="s">
        <v>123</v>
      </c>
      <c r="V132" s="202">
        <v>4</v>
      </c>
      <c r="W132" s="202" t="s">
        <v>123</v>
      </c>
      <c r="X132" s="202">
        <v>6.7</v>
      </c>
      <c r="Y132" s="202" t="s">
        <v>123</v>
      </c>
      <c r="Z132" s="202" t="s">
        <v>123</v>
      </c>
      <c r="AA132" s="202" t="s">
        <v>123</v>
      </c>
      <c r="AB132" s="202" t="s">
        <v>123</v>
      </c>
      <c r="AC132" s="202">
        <v>1.9</v>
      </c>
      <c r="AD132" s="202" t="s">
        <v>123</v>
      </c>
      <c r="AE132" s="202" t="s">
        <v>123</v>
      </c>
      <c r="AF132" s="202" t="s">
        <v>123</v>
      </c>
      <c r="AG132" s="202" t="s">
        <v>123</v>
      </c>
      <c r="AH132" s="202" t="s">
        <v>123</v>
      </c>
      <c r="AI132" s="202" t="s">
        <v>123</v>
      </c>
      <c r="AJ132" s="202" t="s">
        <v>123</v>
      </c>
      <c r="AK132" s="202" t="s">
        <v>123</v>
      </c>
      <c r="AL132" s="202">
        <v>4.3</v>
      </c>
      <c r="AM132" s="202" t="s">
        <v>123</v>
      </c>
      <c r="AN132" s="202" t="s">
        <v>123</v>
      </c>
      <c r="AO132" s="202" t="s">
        <v>123</v>
      </c>
      <c r="AP132" s="202">
        <v>4.3</v>
      </c>
      <c r="AQ132" s="202">
        <v>3.7</v>
      </c>
      <c r="AR132" s="202">
        <v>5.7</v>
      </c>
      <c r="AS132" s="202" t="s">
        <v>123</v>
      </c>
      <c r="AT132" s="202" t="s">
        <v>123</v>
      </c>
      <c r="AU132" s="202" t="s">
        <v>123</v>
      </c>
      <c r="AV132" s="202" t="s">
        <v>123</v>
      </c>
      <c r="AW132" s="202" t="s">
        <v>123</v>
      </c>
      <c r="AX132" s="202">
        <v>5.3</v>
      </c>
      <c r="AY132" s="202" t="s">
        <v>123</v>
      </c>
      <c r="AZ132" s="202">
        <v>6.7</v>
      </c>
      <c r="BA132" s="202" t="s">
        <v>123</v>
      </c>
      <c r="BB132" s="202" t="s">
        <v>123</v>
      </c>
      <c r="BC132" s="202" t="s">
        <v>123</v>
      </c>
      <c r="BD132" s="202" t="s">
        <v>123</v>
      </c>
      <c r="BE132" s="207" t="s">
        <v>123</v>
      </c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</row>
    <row r="133" spans="1:85" x14ac:dyDescent="0.25">
      <c r="A133" s="202"/>
      <c r="B133" s="202"/>
      <c r="C133" s="202"/>
      <c r="D133" s="212">
        <v>44007</v>
      </c>
      <c r="E133" s="202" t="s">
        <v>123</v>
      </c>
      <c r="F133" s="202" t="s">
        <v>123</v>
      </c>
      <c r="G133" s="202">
        <v>10</v>
      </c>
      <c r="H133" s="202" t="s">
        <v>123</v>
      </c>
      <c r="I133" s="202" t="s">
        <v>123</v>
      </c>
      <c r="J133" s="202" t="s">
        <v>123</v>
      </c>
      <c r="K133" s="202" t="s">
        <v>123</v>
      </c>
      <c r="L133" s="202" t="s">
        <v>123</v>
      </c>
      <c r="M133" s="202" t="s">
        <v>123</v>
      </c>
      <c r="N133" s="202" t="s">
        <v>123</v>
      </c>
      <c r="O133" s="202">
        <v>8</v>
      </c>
      <c r="P133" s="202" t="s">
        <v>123</v>
      </c>
      <c r="Q133" s="202" t="s">
        <v>123</v>
      </c>
      <c r="R133" s="202" t="s">
        <v>123</v>
      </c>
      <c r="S133" s="202">
        <v>4.0999999999999996</v>
      </c>
      <c r="T133" s="202" t="s">
        <v>123</v>
      </c>
      <c r="U133" s="202" t="s">
        <v>123</v>
      </c>
      <c r="V133" s="202">
        <v>4.0999999999999996</v>
      </c>
      <c r="W133" s="202" t="s">
        <v>123</v>
      </c>
      <c r="X133" s="202">
        <v>23</v>
      </c>
      <c r="Y133" s="202" t="s">
        <v>123</v>
      </c>
      <c r="Z133" s="202" t="s">
        <v>123</v>
      </c>
      <c r="AA133" s="202" t="s">
        <v>123</v>
      </c>
      <c r="AB133" s="202" t="s">
        <v>123</v>
      </c>
      <c r="AC133" s="202" t="s">
        <v>123</v>
      </c>
      <c r="AD133" s="202">
        <v>4.3</v>
      </c>
      <c r="AE133" s="202" t="s">
        <v>123</v>
      </c>
      <c r="AF133" s="202" t="s">
        <v>123</v>
      </c>
      <c r="AG133" s="202" t="s">
        <v>123</v>
      </c>
      <c r="AH133" s="202" t="s">
        <v>123</v>
      </c>
      <c r="AI133" s="202">
        <v>7.7</v>
      </c>
      <c r="AJ133" s="202" t="s">
        <v>123</v>
      </c>
      <c r="AK133" s="202" t="s">
        <v>123</v>
      </c>
      <c r="AL133" s="202" t="s">
        <v>123</v>
      </c>
      <c r="AM133" s="202">
        <v>3.4</v>
      </c>
      <c r="AN133" s="202" t="s">
        <v>123</v>
      </c>
      <c r="AO133" s="202" t="s">
        <v>123</v>
      </c>
      <c r="AP133" s="202">
        <v>4.2</v>
      </c>
      <c r="AQ133" s="202">
        <v>3.1</v>
      </c>
      <c r="AR133" s="202">
        <v>23.2</v>
      </c>
      <c r="AS133" s="202" t="s">
        <v>123</v>
      </c>
      <c r="AT133" s="202" t="s">
        <v>123</v>
      </c>
      <c r="AU133" s="202" t="s">
        <v>123</v>
      </c>
      <c r="AV133" s="202" t="s">
        <v>123</v>
      </c>
      <c r="AW133" s="202" t="s">
        <v>123</v>
      </c>
      <c r="AX133" s="202" t="s">
        <v>123</v>
      </c>
      <c r="AY133" s="202">
        <v>6.6</v>
      </c>
      <c r="AZ133" s="202">
        <v>18.3</v>
      </c>
      <c r="BA133" s="202" t="s">
        <v>123</v>
      </c>
      <c r="BB133" s="202" t="s">
        <v>123</v>
      </c>
      <c r="BC133" s="202" t="s">
        <v>123</v>
      </c>
      <c r="BD133" s="202" t="s">
        <v>123</v>
      </c>
      <c r="BE133" s="207" t="s">
        <v>123</v>
      </c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</row>
    <row r="134" spans="1:85" x14ac:dyDescent="0.25">
      <c r="A134" s="202"/>
      <c r="B134" s="202"/>
      <c r="C134" s="202"/>
      <c r="D134" s="212">
        <v>44008</v>
      </c>
      <c r="E134" s="202">
        <v>39.4</v>
      </c>
      <c r="F134" s="202" t="s">
        <v>123</v>
      </c>
      <c r="G134" s="202" t="s">
        <v>123</v>
      </c>
      <c r="H134" s="202">
        <v>4.8</v>
      </c>
      <c r="I134" s="202">
        <v>12.2</v>
      </c>
      <c r="J134" s="202" t="s">
        <v>123</v>
      </c>
      <c r="K134" s="202" t="s">
        <v>123</v>
      </c>
      <c r="L134" s="202">
        <v>1.7</v>
      </c>
      <c r="M134" s="202">
        <v>3.1</v>
      </c>
      <c r="N134" s="202" t="s">
        <v>123</v>
      </c>
      <c r="O134" s="202" t="s">
        <v>123</v>
      </c>
      <c r="P134" s="202">
        <v>4.5</v>
      </c>
      <c r="Q134" s="202">
        <v>0</v>
      </c>
      <c r="R134" s="202" t="s">
        <v>123</v>
      </c>
      <c r="S134" s="202" t="s">
        <v>123</v>
      </c>
      <c r="T134" s="202">
        <v>105</v>
      </c>
      <c r="U134" s="202">
        <v>3.7</v>
      </c>
      <c r="V134" s="202">
        <v>4.2</v>
      </c>
      <c r="W134" s="202" t="s">
        <v>123</v>
      </c>
      <c r="X134" s="202">
        <v>20.399999999999999</v>
      </c>
      <c r="Y134" s="202" t="s">
        <v>123</v>
      </c>
      <c r="Z134" s="202">
        <v>3</v>
      </c>
      <c r="AA134" s="202" t="s">
        <v>123</v>
      </c>
      <c r="AB134" s="202" t="s">
        <v>123</v>
      </c>
      <c r="AC134" s="202" t="s">
        <v>123</v>
      </c>
      <c r="AD134" s="202" t="s">
        <v>123</v>
      </c>
      <c r="AE134" s="202">
        <v>4</v>
      </c>
      <c r="AF134" s="202">
        <v>2.2999999999999998</v>
      </c>
      <c r="AG134" s="202" t="s">
        <v>123</v>
      </c>
      <c r="AH134" s="202" t="s">
        <v>123</v>
      </c>
      <c r="AI134" s="202" t="s">
        <v>123</v>
      </c>
      <c r="AJ134" s="202" t="s">
        <v>123</v>
      </c>
      <c r="AK134" s="202">
        <v>2.5</v>
      </c>
      <c r="AL134" s="202" t="s">
        <v>123</v>
      </c>
      <c r="AM134" s="202" t="s">
        <v>123</v>
      </c>
      <c r="AN134" s="202">
        <v>102.4</v>
      </c>
      <c r="AO134" s="202">
        <v>4.2</v>
      </c>
      <c r="AP134" s="202">
        <v>3.3</v>
      </c>
      <c r="AQ134" s="202" t="s">
        <v>123</v>
      </c>
      <c r="AR134" s="202">
        <v>20.5</v>
      </c>
      <c r="AS134" s="202">
        <v>2.2000000000000002</v>
      </c>
      <c r="AT134" s="202" t="s">
        <v>123</v>
      </c>
      <c r="AU134" s="202" t="s">
        <v>123</v>
      </c>
      <c r="AV134" s="202">
        <v>95</v>
      </c>
      <c r="AW134" s="202">
        <v>5.4</v>
      </c>
      <c r="AX134" s="202" t="s">
        <v>123</v>
      </c>
      <c r="AY134" s="202">
        <v>6.5</v>
      </c>
      <c r="AZ134" s="202">
        <v>16.5</v>
      </c>
      <c r="BA134" s="202" t="s">
        <v>123</v>
      </c>
      <c r="BB134" s="202" t="s">
        <v>123</v>
      </c>
      <c r="BC134" s="202" t="s">
        <v>123</v>
      </c>
      <c r="BD134" s="202" t="s">
        <v>123</v>
      </c>
      <c r="BE134" s="207">
        <v>3.2</v>
      </c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</row>
    <row r="135" spans="1:85" x14ac:dyDescent="0.25">
      <c r="A135" s="202"/>
      <c r="B135" s="202"/>
      <c r="C135" s="202"/>
      <c r="D135" s="212">
        <v>44009</v>
      </c>
      <c r="E135" s="202" t="s">
        <v>123</v>
      </c>
      <c r="F135" s="202">
        <v>7.5</v>
      </c>
      <c r="G135" s="202" t="s">
        <v>123</v>
      </c>
      <c r="H135" s="202" t="s">
        <v>123</v>
      </c>
      <c r="I135" s="202" t="s">
        <v>123</v>
      </c>
      <c r="J135" s="202">
        <v>28.9</v>
      </c>
      <c r="K135" s="202" t="s">
        <v>123</v>
      </c>
      <c r="L135" s="202" t="s">
        <v>123</v>
      </c>
      <c r="M135" s="202" t="s">
        <v>123</v>
      </c>
      <c r="N135" s="202">
        <v>3.1</v>
      </c>
      <c r="O135" s="202" t="s">
        <v>123</v>
      </c>
      <c r="P135" s="202" t="s">
        <v>123</v>
      </c>
      <c r="Q135" s="202" t="s">
        <v>123</v>
      </c>
      <c r="R135" s="202">
        <v>58.7</v>
      </c>
      <c r="S135" s="202" t="s">
        <v>123</v>
      </c>
      <c r="T135" s="202" t="s">
        <v>123</v>
      </c>
      <c r="U135" s="202" t="s">
        <v>123</v>
      </c>
      <c r="V135" s="202">
        <v>2.2000000000000002</v>
      </c>
      <c r="W135" s="202">
        <v>5.3</v>
      </c>
      <c r="X135" s="202">
        <v>57.8</v>
      </c>
      <c r="Y135" s="202" t="s">
        <v>123</v>
      </c>
      <c r="Z135" s="202" t="s">
        <v>123</v>
      </c>
      <c r="AA135" s="202" t="s">
        <v>123</v>
      </c>
      <c r="AB135" s="202" t="s">
        <v>123</v>
      </c>
      <c r="AC135" s="202">
        <v>3.5</v>
      </c>
      <c r="AD135" s="202" t="s">
        <v>123</v>
      </c>
      <c r="AE135" s="202" t="s">
        <v>123</v>
      </c>
      <c r="AF135" s="202" t="s">
        <v>123</v>
      </c>
      <c r="AG135" s="202" t="s">
        <v>123</v>
      </c>
      <c r="AH135" s="202" t="s">
        <v>123</v>
      </c>
      <c r="AI135" s="202" t="s">
        <v>123</v>
      </c>
      <c r="AJ135" s="202" t="s">
        <v>123</v>
      </c>
      <c r="AK135" s="202" t="s">
        <v>123</v>
      </c>
      <c r="AL135" s="202">
        <v>58</v>
      </c>
      <c r="AM135" s="202" t="s">
        <v>123</v>
      </c>
      <c r="AN135" s="202" t="s">
        <v>123</v>
      </c>
      <c r="AO135" s="202" t="s">
        <v>123</v>
      </c>
      <c r="AP135" s="202">
        <v>3</v>
      </c>
      <c r="AQ135" s="202" t="s">
        <v>123</v>
      </c>
      <c r="AR135" s="202">
        <v>59.1</v>
      </c>
      <c r="AS135" s="202" t="s">
        <v>123</v>
      </c>
      <c r="AT135" s="202" t="s">
        <v>123</v>
      </c>
      <c r="AU135" s="202" t="s">
        <v>123</v>
      </c>
      <c r="AV135" s="202" t="s">
        <v>123</v>
      </c>
      <c r="AW135" s="202" t="s">
        <v>123</v>
      </c>
      <c r="AX135" s="202">
        <v>9.6999999999999993</v>
      </c>
      <c r="AY135" s="202">
        <v>14.8</v>
      </c>
      <c r="AZ135" s="202">
        <v>64.400000000000006</v>
      </c>
      <c r="BA135" s="202" t="s">
        <v>123</v>
      </c>
      <c r="BB135" s="202" t="s">
        <v>123</v>
      </c>
      <c r="BC135" s="202" t="s">
        <v>123</v>
      </c>
      <c r="BD135" s="202" t="s">
        <v>123</v>
      </c>
      <c r="BE135" s="207" t="s">
        <v>123</v>
      </c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</row>
    <row r="136" spans="1:85" x14ac:dyDescent="0.25">
      <c r="A136" s="202"/>
      <c r="B136" s="202"/>
      <c r="C136" s="202"/>
      <c r="D136" s="212">
        <v>44010</v>
      </c>
      <c r="E136" s="202" t="s">
        <v>123</v>
      </c>
      <c r="F136" s="202" t="s">
        <v>123</v>
      </c>
      <c r="G136" s="202" t="s">
        <v>123</v>
      </c>
      <c r="H136" s="202" t="s">
        <v>123</v>
      </c>
      <c r="I136" s="202" t="s">
        <v>123</v>
      </c>
      <c r="J136" s="202" t="s">
        <v>123</v>
      </c>
      <c r="K136" s="202">
        <v>4.0999999999999996</v>
      </c>
      <c r="L136" s="202" t="s">
        <v>123</v>
      </c>
      <c r="M136" s="202" t="s">
        <v>123</v>
      </c>
      <c r="N136" s="202" t="s">
        <v>123</v>
      </c>
      <c r="O136" s="202" t="s">
        <v>123</v>
      </c>
      <c r="P136" s="202" t="s">
        <v>123</v>
      </c>
      <c r="Q136" s="202" t="s">
        <v>123</v>
      </c>
      <c r="R136" s="202" t="s">
        <v>123</v>
      </c>
      <c r="S136" s="202">
        <v>2.4</v>
      </c>
      <c r="T136" s="202" t="s">
        <v>123</v>
      </c>
      <c r="U136" s="202" t="s">
        <v>123</v>
      </c>
      <c r="V136" s="202">
        <v>1.7</v>
      </c>
      <c r="W136" s="202" t="s">
        <v>123</v>
      </c>
      <c r="X136" s="202">
        <v>37.9</v>
      </c>
      <c r="Y136" s="202" t="s">
        <v>123</v>
      </c>
      <c r="Z136" s="202" t="s">
        <v>123</v>
      </c>
      <c r="AA136" s="202" t="s">
        <v>123</v>
      </c>
      <c r="AB136" s="202" t="s">
        <v>123</v>
      </c>
      <c r="AC136" s="202" t="s">
        <v>123</v>
      </c>
      <c r="AD136" s="202" t="s">
        <v>123</v>
      </c>
      <c r="AE136" s="202" t="s">
        <v>123</v>
      </c>
      <c r="AF136" s="202" t="s">
        <v>123</v>
      </c>
      <c r="AG136" s="202" t="s">
        <v>123</v>
      </c>
      <c r="AH136" s="202" t="s">
        <v>123</v>
      </c>
      <c r="AI136" s="202" t="s">
        <v>123</v>
      </c>
      <c r="AJ136" s="202" t="s">
        <v>123</v>
      </c>
      <c r="AK136" s="202" t="s">
        <v>123</v>
      </c>
      <c r="AL136" s="202" t="s">
        <v>123</v>
      </c>
      <c r="AM136" s="202">
        <v>2.5</v>
      </c>
      <c r="AN136" s="202" t="s">
        <v>123</v>
      </c>
      <c r="AO136" s="202" t="s">
        <v>123</v>
      </c>
      <c r="AP136" s="202">
        <v>1.9</v>
      </c>
      <c r="AQ136" s="202" t="s">
        <v>123</v>
      </c>
      <c r="AR136" s="202">
        <v>39.5</v>
      </c>
      <c r="AS136" s="202" t="s">
        <v>123</v>
      </c>
      <c r="AT136" s="202" t="s">
        <v>123</v>
      </c>
      <c r="AU136" s="202" t="s">
        <v>123</v>
      </c>
      <c r="AV136" s="202" t="s">
        <v>123</v>
      </c>
      <c r="AW136" s="202" t="s">
        <v>123</v>
      </c>
      <c r="AX136" s="202">
        <v>5.8</v>
      </c>
      <c r="AY136" s="202" t="s">
        <v>123</v>
      </c>
      <c r="AZ136" s="202">
        <v>38.5</v>
      </c>
      <c r="BA136" s="202" t="s">
        <v>123</v>
      </c>
      <c r="BB136" s="202" t="s">
        <v>123</v>
      </c>
      <c r="BC136" s="202" t="s">
        <v>123</v>
      </c>
      <c r="BD136" s="202" t="s">
        <v>123</v>
      </c>
      <c r="BE136" s="207" t="s">
        <v>123</v>
      </c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</row>
    <row r="137" spans="1:85" x14ac:dyDescent="0.25">
      <c r="A137" s="202"/>
      <c r="B137" s="202"/>
      <c r="C137" s="202"/>
      <c r="D137" s="212">
        <v>44011</v>
      </c>
      <c r="E137" s="202">
        <v>17</v>
      </c>
      <c r="F137" s="202" t="s">
        <v>123</v>
      </c>
      <c r="G137" s="202" t="s">
        <v>123</v>
      </c>
      <c r="H137" s="202">
        <v>6.2</v>
      </c>
      <c r="I137" s="202">
        <v>379</v>
      </c>
      <c r="J137" s="202" t="s">
        <v>123</v>
      </c>
      <c r="K137" s="202" t="s">
        <v>123</v>
      </c>
      <c r="L137" s="202">
        <v>5.6</v>
      </c>
      <c r="M137" s="202">
        <v>1.1000000000000001</v>
      </c>
      <c r="N137" s="202" t="s">
        <v>123</v>
      </c>
      <c r="O137" s="202" t="s">
        <v>123</v>
      </c>
      <c r="P137" s="202">
        <v>2.5</v>
      </c>
      <c r="Q137" s="202">
        <v>0</v>
      </c>
      <c r="R137" s="202" t="s">
        <v>123</v>
      </c>
      <c r="S137" s="202" t="s">
        <v>123</v>
      </c>
      <c r="T137" s="202">
        <v>9.6</v>
      </c>
      <c r="U137" s="202">
        <v>2.7</v>
      </c>
      <c r="V137" s="202">
        <v>4.2</v>
      </c>
      <c r="W137" s="202" t="s">
        <v>123</v>
      </c>
      <c r="X137" s="202">
        <v>50.2</v>
      </c>
      <c r="Y137" s="202" t="s">
        <v>123</v>
      </c>
      <c r="Z137" s="202">
        <v>1.1000000000000001</v>
      </c>
      <c r="AA137" s="202" t="s">
        <v>123</v>
      </c>
      <c r="AB137" s="202" t="s">
        <v>123</v>
      </c>
      <c r="AC137" s="202" t="s">
        <v>123</v>
      </c>
      <c r="AD137" s="202" t="s">
        <v>123</v>
      </c>
      <c r="AE137" s="202">
        <v>1.7</v>
      </c>
      <c r="AF137" s="202">
        <v>2</v>
      </c>
      <c r="AG137" s="202" t="s">
        <v>123</v>
      </c>
      <c r="AH137" s="202" t="s">
        <v>123</v>
      </c>
      <c r="AI137" s="202" t="s">
        <v>123</v>
      </c>
      <c r="AJ137" s="202" t="s">
        <v>123</v>
      </c>
      <c r="AK137" s="202">
        <v>2.5</v>
      </c>
      <c r="AL137" s="202" t="s">
        <v>123</v>
      </c>
      <c r="AM137" s="202" t="s">
        <v>123</v>
      </c>
      <c r="AN137" s="202">
        <v>9.6999999999999993</v>
      </c>
      <c r="AO137" s="202">
        <v>2.5</v>
      </c>
      <c r="AP137" s="202">
        <v>3.9</v>
      </c>
      <c r="AQ137" s="202" t="s">
        <v>123</v>
      </c>
      <c r="AR137" s="202">
        <v>52.7</v>
      </c>
      <c r="AS137" s="202">
        <v>2.7</v>
      </c>
      <c r="AT137" s="202" t="s">
        <v>123</v>
      </c>
      <c r="AU137" s="202" t="s">
        <v>123</v>
      </c>
      <c r="AV137" s="202">
        <v>8.6</v>
      </c>
      <c r="AW137" s="202">
        <v>3.5</v>
      </c>
      <c r="AX137" s="202">
        <v>12.1</v>
      </c>
      <c r="AY137" s="202" t="s">
        <v>123</v>
      </c>
      <c r="AZ137" s="202">
        <v>94</v>
      </c>
      <c r="BA137" s="202" t="s">
        <v>123</v>
      </c>
      <c r="BB137" s="202" t="s">
        <v>123</v>
      </c>
      <c r="BC137" s="202" t="s">
        <v>123</v>
      </c>
      <c r="BD137" s="202" t="s">
        <v>123</v>
      </c>
      <c r="BE137" s="207">
        <v>1.7</v>
      </c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</row>
    <row r="138" spans="1:85" x14ac:dyDescent="0.25">
      <c r="A138" s="202"/>
      <c r="B138" s="202"/>
      <c r="C138" s="202"/>
      <c r="D138" s="212">
        <v>44012</v>
      </c>
      <c r="E138" s="202" t="s">
        <v>123</v>
      </c>
      <c r="F138" s="202">
        <v>32.200000000000003</v>
      </c>
      <c r="G138" s="202" t="s">
        <v>123</v>
      </c>
      <c r="H138" s="202" t="s">
        <v>123</v>
      </c>
      <c r="I138" s="202">
        <v>505.6</v>
      </c>
      <c r="J138" s="202" t="s">
        <v>123</v>
      </c>
      <c r="K138" s="202" t="s">
        <v>123</v>
      </c>
      <c r="L138" s="202" t="s">
        <v>123</v>
      </c>
      <c r="M138" s="202" t="s">
        <v>123</v>
      </c>
      <c r="N138" s="202">
        <v>4.0999999999999996</v>
      </c>
      <c r="O138" s="202" t="s">
        <v>123</v>
      </c>
      <c r="P138" s="202" t="s">
        <v>123</v>
      </c>
      <c r="Q138" s="202" t="s">
        <v>123</v>
      </c>
      <c r="R138" s="202">
        <v>32.6</v>
      </c>
      <c r="S138" s="202" t="s">
        <v>123</v>
      </c>
      <c r="T138" s="202" t="s">
        <v>123</v>
      </c>
      <c r="U138" s="202" t="s">
        <v>123</v>
      </c>
      <c r="V138" s="202">
        <v>1.7</v>
      </c>
      <c r="W138" s="202" t="s">
        <v>123</v>
      </c>
      <c r="X138" s="202" t="s">
        <v>123</v>
      </c>
      <c r="Y138" s="202" t="s">
        <v>123</v>
      </c>
      <c r="Z138" s="202" t="s">
        <v>123</v>
      </c>
      <c r="AA138" s="202" t="s">
        <v>123</v>
      </c>
      <c r="AB138" s="202" t="s">
        <v>123</v>
      </c>
      <c r="AC138" s="202">
        <v>3.2</v>
      </c>
      <c r="AD138" s="202" t="s">
        <v>123</v>
      </c>
      <c r="AE138" s="202" t="s">
        <v>123</v>
      </c>
      <c r="AF138" s="202" t="s">
        <v>123</v>
      </c>
      <c r="AG138" s="202" t="s">
        <v>123</v>
      </c>
      <c r="AH138" s="202" t="s">
        <v>123</v>
      </c>
      <c r="AI138" s="202" t="s">
        <v>123</v>
      </c>
      <c r="AJ138" s="202" t="s">
        <v>123</v>
      </c>
      <c r="AK138" s="202" t="s">
        <v>123</v>
      </c>
      <c r="AL138" s="202">
        <v>32.799999999999997</v>
      </c>
      <c r="AM138" s="202" t="s">
        <v>123</v>
      </c>
      <c r="AN138" s="202" t="s">
        <v>123</v>
      </c>
      <c r="AO138" s="202" t="s">
        <v>123</v>
      </c>
      <c r="AP138" s="202">
        <v>2.5</v>
      </c>
      <c r="AQ138" s="202" t="s">
        <v>123</v>
      </c>
      <c r="AR138" s="202">
        <v>60</v>
      </c>
      <c r="AS138" s="202" t="s">
        <v>123</v>
      </c>
      <c r="AT138" s="202" t="s">
        <v>123</v>
      </c>
      <c r="AU138" s="202" t="s">
        <v>123</v>
      </c>
      <c r="AV138" s="202" t="s">
        <v>123</v>
      </c>
      <c r="AW138" s="202" t="s">
        <v>123</v>
      </c>
      <c r="AX138" s="202">
        <v>9.3000000000000007</v>
      </c>
      <c r="AY138" s="202" t="s">
        <v>123</v>
      </c>
      <c r="AZ138" s="202">
        <v>53.3</v>
      </c>
      <c r="BA138" s="202" t="s">
        <v>123</v>
      </c>
      <c r="BB138" s="202" t="s">
        <v>123</v>
      </c>
      <c r="BC138" s="202" t="s">
        <v>123</v>
      </c>
      <c r="BD138" s="202" t="s">
        <v>123</v>
      </c>
      <c r="BE138" s="207" t="s">
        <v>123</v>
      </c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</row>
    <row r="139" spans="1:85" x14ac:dyDescent="0.25">
      <c r="A139" s="202"/>
      <c r="B139" s="202"/>
      <c r="C139" s="202"/>
      <c r="D139" s="212">
        <v>44013</v>
      </c>
      <c r="E139" s="202" t="s">
        <v>123</v>
      </c>
      <c r="F139" s="202" t="s">
        <v>123</v>
      </c>
      <c r="G139" s="202">
        <v>7.8</v>
      </c>
      <c r="H139" s="202" t="s">
        <v>123</v>
      </c>
      <c r="I139" s="202" t="s">
        <v>123</v>
      </c>
      <c r="J139" s="202" t="s">
        <v>123</v>
      </c>
      <c r="K139" s="202" t="s">
        <v>123</v>
      </c>
      <c r="L139" s="202" t="s">
        <v>123</v>
      </c>
      <c r="M139" s="202" t="s">
        <v>123</v>
      </c>
      <c r="N139" s="202" t="s">
        <v>123</v>
      </c>
      <c r="O139" s="202">
        <v>5.7</v>
      </c>
      <c r="P139" s="202" t="s">
        <v>123</v>
      </c>
      <c r="Q139" s="202" t="s">
        <v>123</v>
      </c>
      <c r="R139" s="202" t="s">
        <v>123</v>
      </c>
      <c r="S139" s="202">
        <v>3</v>
      </c>
      <c r="T139" s="202" t="s">
        <v>123</v>
      </c>
      <c r="U139" s="202" t="s">
        <v>123</v>
      </c>
      <c r="V139" s="202">
        <v>2.4</v>
      </c>
      <c r="W139" s="202" t="s">
        <v>123</v>
      </c>
      <c r="X139" s="202" t="s">
        <v>123</v>
      </c>
      <c r="Y139" s="202" t="s">
        <v>123</v>
      </c>
      <c r="Z139" s="202" t="s">
        <v>123</v>
      </c>
      <c r="AA139" s="202" t="s">
        <v>123</v>
      </c>
      <c r="AB139" s="202" t="s">
        <v>123</v>
      </c>
      <c r="AC139" s="202" t="s">
        <v>123</v>
      </c>
      <c r="AD139" s="202">
        <v>5.2</v>
      </c>
      <c r="AE139" s="202" t="s">
        <v>123</v>
      </c>
      <c r="AF139" s="202" t="s">
        <v>123</v>
      </c>
      <c r="AG139" s="202" t="s">
        <v>123</v>
      </c>
      <c r="AH139" s="202" t="s">
        <v>123</v>
      </c>
      <c r="AI139" s="202">
        <v>5.5</v>
      </c>
      <c r="AJ139" s="202" t="s">
        <v>123</v>
      </c>
      <c r="AK139" s="202" t="s">
        <v>123</v>
      </c>
      <c r="AL139" s="202" t="s">
        <v>123</v>
      </c>
      <c r="AM139" s="202">
        <v>3.4</v>
      </c>
      <c r="AN139" s="202" t="s">
        <v>123</v>
      </c>
      <c r="AO139" s="202" t="s">
        <v>123</v>
      </c>
      <c r="AP139" s="202">
        <v>3.3</v>
      </c>
      <c r="AQ139" s="202" t="s">
        <v>123</v>
      </c>
      <c r="AR139" s="202">
        <v>8.3000000000000007</v>
      </c>
      <c r="AS139" s="202" t="s">
        <v>123</v>
      </c>
      <c r="AT139" s="202" t="s">
        <v>123</v>
      </c>
      <c r="AU139" s="202" t="s">
        <v>123</v>
      </c>
      <c r="AV139" s="202" t="s">
        <v>123</v>
      </c>
      <c r="AW139" s="202" t="s">
        <v>123</v>
      </c>
      <c r="AX139" s="202">
        <v>9.9</v>
      </c>
      <c r="AY139" s="202" t="s">
        <v>123</v>
      </c>
      <c r="AZ139" s="202">
        <v>9.8000000000000007</v>
      </c>
      <c r="BA139" s="202" t="s">
        <v>123</v>
      </c>
      <c r="BB139" s="202" t="s">
        <v>123</v>
      </c>
      <c r="BC139" s="202" t="s">
        <v>123</v>
      </c>
      <c r="BD139" s="202" t="s">
        <v>123</v>
      </c>
      <c r="BE139" s="207" t="s">
        <v>123</v>
      </c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</row>
    <row r="140" spans="1:85" x14ac:dyDescent="0.25">
      <c r="A140" s="202"/>
      <c r="B140" s="202"/>
      <c r="C140" s="202"/>
      <c r="D140" s="212">
        <v>44014</v>
      </c>
      <c r="E140" s="202">
        <v>90.7</v>
      </c>
      <c r="F140" s="202" t="s">
        <v>123</v>
      </c>
      <c r="G140" s="202" t="s">
        <v>123</v>
      </c>
      <c r="H140" s="202">
        <v>3.4</v>
      </c>
      <c r="I140" s="202">
        <v>468.6</v>
      </c>
      <c r="J140" s="202" t="s">
        <v>123</v>
      </c>
      <c r="K140" s="202" t="s">
        <v>123</v>
      </c>
      <c r="L140" s="202">
        <v>8.8000000000000007</v>
      </c>
      <c r="M140" s="202">
        <v>2.4</v>
      </c>
      <c r="N140" s="202" t="s">
        <v>123</v>
      </c>
      <c r="O140" s="202" t="s">
        <v>123</v>
      </c>
      <c r="P140" s="202">
        <v>2.9</v>
      </c>
      <c r="Q140" s="202">
        <v>3.5</v>
      </c>
      <c r="R140" s="202" t="s">
        <v>123</v>
      </c>
      <c r="S140" s="202" t="s">
        <v>123</v>
      </c>
      <c r="T140" s="202">
        <v>44.3</v>
      </c>
      <c r="U140" s="202">
        <v>2.7</v>
      </c>
      <c r="V140" s="202">
        <v>3.9</v>
      </c>
      <c r="W140" s="202" t="s">
        <v>123</v>
      </c>
      <c r="X140" s="202" t="s">
        <v>123</v>
      </c>
      <c r="Y140" s="202" t="s">
        <v>123</v>
      </c>
      <c r="Z140" s="202">
        <v>2.2000000000000002</v>
      </c>
      <c r="AA140" s="202" t="s">
        <v>123</v>
      </c>
      <c r="AB140" s="202" t="s">
        <v>123</v>
      </c>
      <c r="AC140" s="202" t="s">
        <v>123</v>
      </c>
      <c r="AD140" s="202" t="s">
        <v>123</v>
      </c>
      <c r="AE140" s="202">
        <v>2.6</v>
      </c>
      <c r="AF140" s="202">
        <v>2.2999999999999998</v>
      </c>
      <c r="AG140" s="202" t="s">
        <v>123</v>
      </c>
      <c r="AH140" s="202" t="s">
        <v>123</v>
      </c>
      <c r="AI140" s="202" t="s">
        <v>123</v>
      </c>
      <c r="AJ140" s="202">
        <v>2.8</v>
      </c>
      <c r="AK140" s="202">
        <v>3.2</v>
      </c>
      <c r="AL140" s="202" t="s">
        <v>123</v>
      </c>
      <c r="AM140" s="202" t="s">
        <v>123</v>
      </c>
      <c r="AN140" s="202">
        <v>45.2</v>
      </c>
      <c r="AO140" s="202">
        <v>2.1</v>
      </c>
      <c r="AP140" s="202">
        <v>5</v>
      </c>
      <c r="AQ140" s="202" t="s">
        <v>123</v>
      </c>
      <c r="AR140" s="202">
        <v>8.8000000000000007</v>
      </c>
      <c r="AS140" s="202">
        <v>3.1</v>
      </c>
      <c r="AT140" s="202" t="s">
        <v>123</v>
      </c>
      <c r="AU140" s="202" t="s">
        <v>123</v>
      </c>
      <c r="AV140" s="202">
        <v>45.4</v>
      </c>
      <c r="AW140" s="202">
        <v>2.7</v>
      </c>
      <c r="AX140" s="202">
        <v>4.2</v>
      </c>
      <c r="AY140" s="202" t="s">
        <v>123</v>
      </c>
      <c r="AZ140" s="202">
        <v>20.100000000000001</v>
      </c>
      <c r="BA140" s="202" t="s">
        <v>123</v>
      </c>
      <c r="BB140" s="202" t="s">
        <v>123</v>
      </c>
      <c r="BC140" s="202" t="s">
        <v>123</v>
      </c>
      <c r="BD140" s="202" t="s">
        <v>123</v>
      </c>
      <c r="BE140" s="207">
        <v>2.2999999999999998</v>
      </c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</row>
    <row r="141" spans="1:85" x14ac:dyDescent="0.25">
      <c r="A141" s="202"/>
      <c r="B141" s="202"/>
      <c r="C141" s="202"/>
      <c r="D141" s="212">
        <v>44015</v>
      </c>
      <c r="E141" s="202" t="s">
        <v>123</v>
      </c>
      <c r="F141" s="202">
        <v>11.5</v>
      </c>
      <c r="G141" s="202" t="s">
        <v>123</v>
      </c>
      <c r="H141" s="202" t="s">
        <v>123</v>
      </c>
      <c r="I141" s="202" t="s">
        <v>123</v>
      </c>
      <c r="J141" s="202">
        <v>4.5999999999999996</v>
      </c>
      <c r="K141" s="202" t="s">
        <v>123</v>
      </c>
      <c r="L141" s="202" t="s">
        <v>123</v>
      </c>
      <c r="M141" s="202" t="s">
        <v>123</v>
      </c>
      <c r="N141" s="202">
        <v>8</v>
      </c>
      <c r="O141" s="202" t="s">
        <v>123</v>
      </c>
      <c r="P141" s="202" t="s">
        <v>123</v>
      </c>
      <c r="Q141" s="202" t="s">
        <v>123</v>
      </c>
      <c r="R141" s="202">
        <v>7.5</v>
      </c>
      <c r="S141" s="202" t="s">
        <v>123</v>
      </c>
      <c r="T141" s="202" t="s">
        <v>123</v>
      </c>
      <c r="U141" s="202" t="s">
        <v>123</v>
      </c>
      <c r="V141" s="202">
        <v>5.2</v>
      </c>
      <c r="W141" s="202">
        <v>5.5</v>
      </c>
      <c r="X141" s="202" t="s">
        <v>123</v>
      </c>
      <c r="Y141" s="202" t="s">
        <v>123</v>
      </c>
      <c r="Z141" s="202" t="s">
        <v>123</v>
      </c>
      <c r="AA141" s="202" t="s">
        <v>123</v>
      </c>
      <c r="AB141" s="202" t="s">
        <v>123</v>
      </c>
      <c r="AC141" s="202">
        <v>6.4</v>
      </c>
      <c r="AD141" s="202" t="s">
        <v>123</v>
      </c>
      <c r="AE141" s="202" t="s">
        <v>123</v>
      </c>
      <c r="AF141" s="202" t="s">
        <v>123</v>
      </c>
      <c r="AG141" s="202" t="s">
        <v>123</v>
      </c>
      <c r="AH141" s="202" t="s">
        <v>123</v>
      </c>
      <c r="AI141" s="202" t="s">
        <v>123</v>
      </c>
      <c r="AJ141" s="202" t="s">
        <v>123</v>
      </c>
      <c r="AK141" s="202" t="s">
        <v>123</v>
      </c>
      <c r="AL141" s="202">
        <v>7</v>
      </c>
      <c r="AM141" s="202" t="s">
        <v>123</v>
      </c>
      <c r="AN141" s="202" t="s">
        <v>123</v>
      </c>
      <c r="AO141" s="202" t="s">
        <v>123</v>
      </c>
      <c r="AP141" s="202">
        <v>5.3</v>
      </c>
      <c r="AQ141" s="202" t="s">
        <v>123</v>
      </c>
      <c r="AR141" s="202">
        <v>9.4</v>
      </c>
      <c r="AS141" s="202" t="s">
        <v>123</v>
      </c>
      <c r="AT141" s="202" t="s">
        <v>123</v>
      </c>
      <c r="AU141" s="202" t="s">
        <v>123</v>
      </c>
      <c r="AV141" s="202" t="s">
        <v>123</v>
      </c>
      <c r="AW141" s="202" t="s">
        <v>123</v>
      </c>
      <c r="AX141" s="202">
        <v>5.3</v>
      </c>
      <c r="AY141" s="202">
        <v>5.3</v>
      </c>
      <c r="AZ141" s="202">
        <v>23.8</v>
      </c>
      <c r="BA141" s="202" t="s">
        <v>123</v>
      </c>
      <c r="BB141" s="202" t="s">
        <v>123</v>
      </c>
      <c r="BC141" s="202" t="s">
        <v>123</v>
      </c>
      <c r="BD141" s="202" t="s">
        <v>123</v>
      </c>
      <c r="BE141" s="207" t="s">
        <v>123</v>
      </c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</row>
    <row r="142" spans="1:85" x14ac:dyDescent="0.25">
      <c r="A142" s="202"/>
      <c r="B142" s="202"/>
      <c r="C142" s="202"/>
      <c r="D142" s="212">
        <v>44016</v>
      </c>
      <c r="E142" s="202" t="s">
        <v>123</v>
      </c>
      <c r="F142" s="202" t="s">
        <v>123</v>
      </c>
      <c r="G142" s="202">
        <v>3.1</v>
      </c>
      <c r="H142" s="202" t="s">
        <v>123</v>
      </c>
      <c r="I142" s="202" t="s">
        <v>123</v>
      </c>
      <c r="J142" s="202" t="s">
        <v>123</v>
      </c>
      <c r="K142" s="202">
        <v>4</v>
      </c>
      <c r="L142" s="202" t="s">
        <v>123</v>
      </c>
      <c r="M142" s="202" t="s">
        <v>123</v>
      </c>
      <c r="N142" s="202" t="s">
        <v>123</v>
      </c>
      <c r="O142" s="202">
        <v>3.6</v>
      </c>
      <c r="P142" s="202" t="s">
        <v>123</v>
      </c>
      <c r="Q142" s="202" t="s">
        <v>123</v>
      </c>
      <c r="R142" s="202" t="s">
        <v>123</v>
      </c>
      <c r="S142" s="202">
        <v>4.8</v>
      </c>
      <c r="T142" s="202" t="s">
        <v>123</v>
      </c>
      <c r="U142" s="202" t="s">
        <v>123</v>
      </c>
      <c r="V142" s="202">
        <v>5.0999999999999996</v>
      </c>
      <c r="W142" s="202">
        <v>5.8</v>
      </c>
      <c r="X142" s="202" t="s">
        <v>123</v>
      </c>
      <c r="Y142" s="202" t="s">
        <v>123</v>
      </c>
      <c r="Z142" s="202" t="s">
        <v>123</v>
      </c>
      <c r="AA142" s="202" t="s">
        <v>123</v>
      </c>
      <c r="AB142" s="202" t="s">
        <v>123</v>
      </c>
      <c r="AC142" s="202" t="s">
        <v>123</v>
      </c>
      <c r="AD142" s="202">
        <v>2.5</v>
      </c>
      <c r="AE142" s="202" t="s">
        <v>123</v>
      </c>
      <c r="AF142" s="202" t="s">
        <v>123</v>
      </c>
      <c r="AG142" s="202" t="s">
        <v>123</v>
      </c>
      <c r="AH142" s="202" t="s">
        <v>123</v>
      </c>
      <c r="AI142" s="202">
        <v>3.5</v>
      </c>
      <c r="AJ142" s="202" t="s">
        <v>123</v>
      </c>
      <c r="AK142" s="202" t="s">
        <v>123</v>
      </c>
      <c r="AL142" s="202" t="s">
        <v>123</v>
      </c>
      <c r="AM142" s="202">
        <v>4.5</v>
      </c>
      <c r="AN142" s="202" t="s">
        <v>123</v>
      </c>
      <c r="AO142" s="202" t="s">
        <v>123</v>
      </c>
      <c r="AP142" s="202">
        <v>5.5</v>
      </c>
      <c r="AQ142" s="202">
        <v>6.3</v>
      </c>
      <c r="AR142" s="202">
        <v>1.7</v>
      </c>
      <c r="AS142" s="202" t="s">
        <v>123</v>
      </c>
      <c r="AT142" s="202" t="s">
        <v>123</v>
      </c>
      <c r="AU142" s="202" t="s">
        <v>123</v>
      </c>
      <c r="AV142" s="202" t="s">
        <v>123</v>
      </c>
      <c r="AW142" s="202" t="s">
        <v>123</v>
      </c>
      <c r="AX142" s="202">
        <v>4.5</v>
      </c>
      <c r="AY142" s="202">
        <v>14.2</v>
      </c>
      <c r="AZ142" s="202">
        <v>2.9</v>
      </c>
      <c r="BA142" s="202" t="s">
        <v>123</v>
      </c>
      <c r="BB142" s="202" t="s">
        <v>123</v>
      </c>
      <c r="BC142" s="202" t="s">
        <v>123</v>
      </c>
      <c r="BD142" s="202" t="s">
        <v>123</v>
      </c>
      <c r="BE142" s="207" t="s">
        <v>123</v>
      </c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</row>
    <row r="143" spans="1:85" x14ac:dyDescent="0.25">
      <c r="A143" s="202"/>
      <c r="B143" s="202"/>
      <c r="C143" s="202"/>
      <c r="D143" s="212">
        <v>44017</v>
      </c>
      <c r="E143" s="202">
        <v>45.3</v>
      </c>
      <c r="F143" s="202" t="s">
        <v>123</v>
      </c>
      <c r="G143" s="202" t="s">
        <v>123</v>
      </c>
      <c r="H143" s="202">
        <v>3.5</v>
      </c>
      <c r="I143" s="202" t="s">
        <v>123</v>
      </c>
      <c r="J143" s="202" t="s">
        <v>123</v>
      </c>
      <c r="K143" s="202" t="s">
        <v>123</v>
      </c>
      <c r="L143" s="202">
        <v>5.7</v>
      </c>
      <c r="M143" s="202">
        <v>6.4</v>
      </c>
      <c r="N143" s="202" t="s">
        <v>123</v>
      </c>
      <c r="O143" s="202" t="s">
        <v>123</v>
      </c>
      <c r="P143" s="202">
        <v>2.1</v>
      </c>
      <c r="Q143" s="202">
        <v>2.2000000000000002</v>
      </c>
      <c r="R143" s="202" t="s">
        <v>123</v>
      </c>
      <c r="S143" s="202" t="s">
        <v>123</v>
      </c>
      <c r="T143" s="202">
        <v>14</v>
      </c>
      <c r="U143" s="202">
        <v>3.4</v>
      </c>
      <c r="V143" s="202">
        <v>4.4000000000000004</v>
      </c>
      <c r="W143" s="202">
        <v>5.8</v>
      </c>
      <c r="X143" s="202" t="s">
        <v>123</v>
      </c>
      <c r="Y143" s="202" t="s">
        <v>123</v>
      </c>
      <c r="Z143" s="202" t="s">
        <v>123</v>
      </c>
      <c r="AA143" s="202" t="s">
        <v>123</v>
      </c>
      <c r="AB143" s="202" t="s">
        <v>123</v>
      </c>
      <c r="AC143" s="202" t="s">
        <v>123</v>
      </c>
      <c r="AD143" s="202" t="s">
        <v>123</v>
      </c>
      <c r="AE143" s="202">
        <v>2</v>
      </c>
      <c r="AF143" s="202">
        <v>1.6</v>
      </c>
      <c r="AG143" s="202" t="s">
        <v>123</v>
      </c>
      <c r="AH143" s="202" t="s">
        <v>123</v>
      </c>
      <c r="AI143" s="202" t="s">
        <v>123</v>
      </c>
      <c r="AJ143" s="202">
        <v>2.2999999999999998</v>
      </c>
      <c r="AK143" s="202">
        <v>1.9</v>
      </c>
      <c r="AL143" s="202" t="s">
        <v>123</v>
      </c>
      <c r="AM143" s="202" t="s">
        <v>123</v>
      </c>
      <c r="AN143" s="202">
        <v>13.8</v>
      </c>
      <c r="AO143" s="202">
        <v>3.2</v>
      </c>
      <c r="AP143" s="202">
        <v>4.7</v>
      </c>
      <c r="AQ143" s="202">
        <v>4.7</v>
      </c>
      <c r="AR143" s="202">
        <v>4.4000000000000004</v>
      </c>
      <c r="AS143" s="202">
        <v>1.6</v>
      </c>
      <c r="AT143" s="202" t="s">
        <v>123</v>
      </c>
      <c r="AU143" s="202" t="s">
        <v>123</v>
      </c>
      <c r="AV143" s="202">
        <v>15.4</v>
      </c>
      <c r="AW143" s="202">
        <v>3.6</v>
      </c>
      <c r="AX143" s="202">
        <v>5.9</v>
      </c>
      <c r="AY143" s="202" t="s">
        <v>123</v>
      </c>
      <c r="AZ143" s="202">
        <v>4.8</v>
      </c>
      <c r="BA143" s="202" t="s">
        <v>123</v>
      </c>
      <c r="BB143" s="202" t="s">
        <v>123</v>
      </c>
      <c r="BC143" s="202" t="s">
        <v>123</v>
      </c>
      <c r="BD143" s="202" t="s">
        <v>123</v>
      </c>
      <c r="BE143" s="207">
        <v>2.7</v>
      </c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</row>
    <row r="144" spans="1:85" x14ac:dyDescent="0.25">
      <c r="A144" s="202"/>
      <c r="B144" s="202"/>
      <c r="C144" s="202"/>
      <c r="D144" s="212">
        <v>44018</v>
      </c>
      <c r="E144" s="202" t="s">
        <v>123</v>
      </c>
      <c r="F144" s="202">
        <v>2.7</v>
      </c>
      <c r="G144" s="202" t="s">
        <v>123</v>
      </c>
      <c r="H144" s="202" t="s">
        <v>123</v>
      </c>
      <c r="I144" s="202" t="s">
        <v>123</v>
      </c>
      <c r="J144" s="202" t="s">
        <v>123</v>
      </c>
      <c r="K144" s="202" t="s">
        <v>123</v>
      </c>
      <c r="L144" s="202" t="s">
        <v>123</v>
      </c>
      <c r="M144" s="202" t="s">
        <v>123</v>
      </c>
      <c r="N144" s="202">
        <v>44.1</v>
      </c>
      <c r="O144" s="202" t="s">
        <v>123</v>
      </c>
      <c r="P144" s="202" t="s">
        <v>123</v>
      </c>
      <c r="Q144" s="202" t="s">
        <v>123</v>
      </c>
      <c r="R144" s="202">
        <v>34.4</v>
      </c>
      <c r="S144" s="202" t="s">
        <v>123</v>
      </c>
      <c r="T144" s="202" t="s">
        <v>123</v>
      </c>
      <c r="U144" s="202" t="s">
        <v>123</v>
      </c>
      <c r="V144" s="202">
        <v>5</v>
      </c>
      <c r="W144" s="202">
        <v>6</v>
      </c>
      <c r="X144" s="202" t="s">
        <v>123</v>
      </c>
      <c r="Y144" s="202" t="s">
        <v>123</v>
      </c>
      <c r="Z144" s="202" t="s">
        <v>123</v>
      </c>
      <c r="AA144" s="202" t="s">
        <v>123</v>
      </c>
      <c r="AB144" s="202" t="s">
        <v>123</v>
      </c>
      <c r="AC144" s="202">
        <v>53.5</v>
      </c>
      <c r="AD144" s="202" t="s">
        <v>123</v>
      </c>
      <c r="AE144" s="202" t="s">
        <v>123</v>
      </c>
      <c r="AF144" s="202" t="s">
        <v>123</v>
      </c>
      <c r="AG144" s="202" t="s">
        <v>123</v>
      </c>
      <c r="AH144" s="202" t="s">
        <v>123</v>
      </c>
      <c r="AI144" s="202" t="s">
        <v>123</v>
      </c>
      <c r="AJ144" s="202" t="s">
        <v>123</v>
      </c>
      <c r="AK144" s="202" t="s">
        <v>123</v>
      </c>
      <c r="AL144" s="202">
        <v>27.4</v>
      </c>
      <c r="AM144" s="202" t="s">
        <v>123</v>
      </c>
      <c r="AN144" s="202" t="s">
        <v>123</v>
      </c>
      <c r="AO144" s="202" t="s">
        <v>123</v>
      </c>
      <c r="AP144" s="202" t="s">
        <v>123</v>
      </c>
      <c r="AQ144" s="202">
        <v>5.7</v>
      </c>
      <c r="AR144" s="202">
        <v>25</v>
      </c>
      <c r="AS144" s="202" t="s">
        <v>123</v>
      </c>
      <c r="AT144" s="202" t="s">
        <v>123</v>
      </c>
      <c r="AU144" s="202" t="s">
        <v>123</v>
      </c>
      <c r="AV144" s="202" t="s">
        <v>123</v>
      </c>
      <c r="AW144" s="202" t="s">
        <v>123</v>
      </c>
      <c r="AX144" s="202">
        <v>6.5</v>
      </c>
      <c r="AY144" s="202" t="s">
        <v>123</v>
      </c>
      <c r="AZ144" s="202">
        <v>22</v>
      </c>
      <c r="BA144" s="202" t="s">
        <v>123</v>
      </c>
      <c r="BB144" s="202" t="s">
        <v>123</v>
      </c>
      <c r="BC144" s="202" t="s">
        <v>123</v>
      </c>
      <c r="BD144" s="202" t="s">
        <v>123</v>
      </c>
      <c r="BE144" s="207" t="s">
        <v>123</v>
      </c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</row>
    <row r="145" spans="1:85" x14ac:dyDescent="0.25">
      <c r="A145" s="202"/>
      <c r="B145" s="202"/>
      <c r="C145" s="202"/>
      <c r="D145" s="212">
        <v>44019</v>
      </c>
      <c r="E145" s="202" t="s">
        <v>123</v>
      </c>
      <c r="F145" s="202" t="s">
        <v>123</v>
      </c>
      <c r="G145" s="202">
        <v>7.5</v>
      </c>
      <c r="H145" s="202" t="s">
        <v>123</v>
      </c>
      <c r="I145" s="202" t="s">
        <v>123</v>
      </c>
      <c r="J145" s="202" t="s">
        <v>123</v>
      </c>
      <c r="K145" s="202" t="s">
        <v>123</v>
      </c>
      <c r="L145" s="202" t="s">
        <v>123</v>
      </c>
      <c r="M145" s="202" t="s">
        <v>123</v>
      </c>
      <c r="N145" s="202" t="s">
        <v>123</v>
      </c>
      <c r="O145" s="202">
        <v>2.6</v>
      </c>
      <c r="P145" s="202" t="s">
        <v>123</v>
      </c>
      <c r="Q145" s="202" t="s">
        <v>123</v>
      </c>
      <c r="R145" s="202" t="s">
        <v>123</v>
      </c>
      <c r="S145" s="202">
        <v>2.9</v>
      </c>
      <c r="T145" s="202" t="s">
        <v>123</v>
      </c>
      <c r="U145" s="202" t="s">
        <v>123</v>
      </c>
      <c r="V145" s="202">
        <v>3.7</v>
      </c>
      <c r="W145" s="202">
        <v>6.2</v>
      </c>
      <c r="X145" s="202" t="s">
        <v>123</v>
      </c>
      <c r="Y145" s="202" t="s">
        <v>123</v>
      </c>
      <c r="Z145" s="202" t="s">
        <v>123</v>
      </c>
      <c r="AA145" s="202" t="s">
        <v>123</v>
      </c>
      <c r="AB145" s="202" t="s">
        <v>123</v>
      </c>
      <c r="AC145" s="202" t="s">
        <v>123</v>
      </c>
      <c r="AD145" s="202">
        <v>1.7</v>
      </c>
      <c r="AE145" s="202" t="s">
        <v>123</v>
      </c>
      <c r="AF145" s="202" t="s">
        <v>123</v>
      </c>
      <c r="AG145" s="202" t="s">
        <v>123</v>
      </c>
      <c r="AH145" s="202" t="s">
        <v>123</v>
      </c>
      <c r="AI145" s="202">
        <v>2.2999999999999998</v>
      </c>
      <c r="AJ145" s="202" t="s">
        <v>123</v>
      </c>
      <c r="AK145" s="202" t="s">
        <v>123</v>
      </c>
      <c r="AL145" s="202" t="s">
        <v>123</v>
      </c>
      <c r="AM145" s="202">
        <v>2.6</v>
      </c>
      <c r="AN145" s="202" t="s">
        <v>123</v>
      </c>
      <c r="AO145" s="202" t="s">
        <v>123</v>
      </c>
      <c r="AP145" s="202">
        <v>3.8</v>
      </c>
      <c r="AQ145" s="202" t="s">
        <v>123</v>
      </c>
      <c r="AR145" s="202">
        <v>102.7</v>
      </c>
      <c r="AS145" s="202" t="s">
        <v>123</v>
      </c>
      <c r="AT145" s="202" t="s">
        <v>123</v>
      </c>
      <c r="AU145" s="202" t="s">
        <v>123</v>
      </c>
      <c r="AV145" s="202" t="s">
        <v>123</v>
      </c>
      <c r="AW145" s="202" t="s">
        <v>123</v>
      </c>
      <c r="AX145" s="202">
        <v>8</v>
      </c>
      <c r="AY145" s="202">
        <v>7.3</v>
      </c>
      <c r="AZ145" s="202">
        <v>314.5</v>
      </c>
      <c r="BA145" s="202" t="s">
        <v>123</v>
      </c>
      <c r="BB145" s="202" t="s">
        <v>123</v>
      </c>
      <c r="BC145" s="202" t="s">
        <v>123</v>
      </c>
      <c r="BD145" s="202" t="s">
        <v>123</v>
      </c>
      <c r="BE145" s="207" t="s">
        <v>123</v>
      </c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</row>
    <row r="146" spans="1:85" x14ac:dyDescent="0.25">
      <c r="A146" s="202"/>
      <c r="B146" s="202"/>
      <c r="C146" s="202"/>
      <c r="D146" s="212">
        <v>44020</v>
      </c>
      <c r="E146" s="202">
        <v>53.3</v>
      </c>
      <c r="F146" s="202" t="s">
        <v>123</v>
      </c>
      <c r="G146" s="202" t="s">
        <v>123</v>
      </c>
      <c r="H146" s="202">
        <v>6.1</v>
      </c>
      <c r="I146" s="202">
        <v>2.8</v>
      </c>
      <c r="J146" s="202" t="s">
        <v>123</v>
      </c>
      <c r="K146" s="202" t="s">
        <v>123</v>
      </c>
      <c r="L146" s="202">
        <v>5.3</v>
      </c>
      <c r="M146" s="202">
        <v>3</v>
      </c>
      <c r="N146" s="202" t="s">
        <v>123</v>
      </c>
      <c r="O146" s="202" t="s">
        <v>123</v>
      </c>
      <c r="P146" s="202">
        <v>4.2</v>
      </c>
      <c r="Q146" s="202">
        <v>0.9</v>
      </c>
      <c r="R146" s="202" t="s">
        <v>123</v>
      </c>
      <c r="S146" s="202" t="s">
        <v>123</v>
      </c>
      <c r="T146" s="202">
        <v>57.1</v>
      </c>
      <c r="U146" s="202">
        <v>3.2</v>
      </c>
      <c r="V146" s="202">
        <v>6</v>
      </c>
      <c r="W146" s="202">
        <v>4.5999999999999996</v>
      </c>
      <c r="X146" s="202" t="s">
        <v>123</v>
      </c>
      <c r="Y146" s="202" t="s">
        <v>123</v>
      </c>
      <c r="Z146" s="202">
        <v>4</v>
      </c>
      <c r="AA146" s="202" t="s">
        <v>123</v>
      </c>
      <c r="AB146" s="202" t="s">
        <v>123</v>
      </c>
      <c r="AC146" s="202" t="s">
        <v>123</v>
      </c>
      <c r="AD146" s="202" t="s">
        <v>123</v>
      </c>
      <c r="AE146" s="202">
        <v>3.3</v>
      </c>
      <c r="AF146" s="202">
        <v>1.3</v>
      </c>
      <c r="AG146" s="202" t="s">
        <v>123</v>
      </c>
      <c r="AH146" s="202" t="s">
        <v>123</v>
      </c>
      <c r="AI146" s="202" t="s">
        <v>123</v>
      </c>
      <c r="AJ146" s="202" t="s">
        <v>123</v>
      </c>
      <c r="AK146" s="202">
        <v>0.5</v>
      </c>
      <c r="AL146" s="202" t="s">
        <v>123</v>
      </c>
      <c r="AM146" s="202" t="s">
        <v>123</v>
      </c>
      <c r="AN146" s="202">
        <v>60</v>
      </c>
      <c r="AO146" s="202">
        <v>2.7</v>
      </c>
      <c r="AP146" s="202">
        <v>6</v>
      </c>
      <c r="AQ146" s="202">
        <v>4.5</v>
      </c>
      <c r="AR146" s="202">
        <v>112</v>
      </c>
      <c r="AS146" s="202" t="s">
        <v>123</v>
      </c>
      <c r="AT146" s="202" t="s">
        <v>123</v>
      </c>
      <c r="AU146" s="202" t="s">
        <v>123</v>
      </c>
      <c r="AV146" s="202">
        <v>54.5</v>
      </c>
      <c r="AW146" s="202">
        <v>1.8</v>
      </c>
      <c r="AX146" s="202" t="s">
        <v>123</v>
      </c>
      <c r="AY146" s="202">
        <v>8.8000000000000007</v>
      </c>
      <c r="AZ146" s="202" t="s">
        <v>123</v>
      </c>
      <c r="BA146" s="202" t="s">
        <v>123</v>
      </c>
      <c r="BB146" s="202" t="s">
        <v>123</v>
      </c>
      <c r="BC146" s="202" t="s">
        <v>123</v>
      </c>
      <c r="BD146" s="202" t="s">
        <v>123</v>
      </c>
      <c r="BE146" s="207">
        <v>3.5</v>
      </c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</row>
    <row r="147" spans="1:85" x14ac:dyDescent="0.25">
      <c r="A147" s="202"/>
      <c r="B147" s="202"/>
      <c r="C147" s="202"/>
      <c r="D147" s="212">
        <v>44021</v>
      </c>
      <c r="E147" s="202" t="s">
        <v>123</v>
      </c>
      <c r="F147" s="202">
        <v>3.5</v>
      </c>
      <c r="G147" s="202" t="s">
        <v>123</v>
      </c>
      <c r="H147" s="202" t="s">
        <v>123</v>
      </c>
      <c r="I147" s="202" t="s">
        <v>123</v>
      </c>
      <c r="J147" s="202">
        <v>7</v>
      </c>
      <c r="K147" s="202" t="s">
        <v>123</v>
      </c>
      <c r="L147" s="202" t="s">
        <v>123</v>
      </c>
      <c r="M147" s="202" t="s">
        <v>123</v>
      </c>
      <c r="N147" s="202">
        <v>19.3</v>
      </c>
      <c r="O147" s="202" t="s">
        <v>123</v>
      </c>
      <c r="P147" s="202" t="s">
        <v>123</v>
      </c>
      <c r="Q147" s="202" t="s">
        <v>123</v>
      </c>
      <c r="R147" s="202">
        <v>1.2</v>
      </c>
      <c r="S147" s="202" t="s">
        <v>123</v>
      </c>
      <c r="T147" s="202" t="s">
        <v>123</v>
      </c>
      <c r="U147" s="202" t="s">
        <v>123</v>
      </c>
      <c r="V147" s="202">
        <v>3.4</v>
      </c>
      <c r="W147" s="202">
        <v>3.9</v>
      </c>
      <c r="X147" s="202" t="s">
        <v>123</v>
      </c>
      <c r="Y147" s="202" t="s">
        <v>123</v>
      </c>
      <c r="Z147" s="202" t="s">
        <v>123</v>
      </c>
      <c r="AA147" s="202" t="s">
        <v>123</v>
      </c>
      <c r="AB147" s="202" t="s">
        <v>123</v>
      </c>
      <c r="AC147" s="202">
        <v>21</v>
      </c>
      <c r="AD147" s="202" t="s">
        <v>123</v>
      </c>
      <c r="AE147" s="202" t="s">
        <v>123</v>
      </c>
      <c r="AF147" s="202" t="s">
        <v>123</v>
      </c>
      <c r="AG147" s="202" t="s">
        <v>123</v>
      </c>
      <c r="AH147" s="202" t="s">
        <v>123</v>
      </c>
      <c r="AI147" s="202" t="s">
        <v>123</v>
      </c>
      <c r="AJ147" s="202" t="s">
        <v>123</v>
      </c>
      <c r="AK147" s="202" t="s">
        <v>123</v>
      </c>
      <c r="AL147" s="202">
        <v>0.2</v>
      </c>
      <c r="AM147" s="202" t="s">
        <v>123</v>
      </c>
      <c r="AN147" s="202" t="s">
        <v>123</v>
      </c>
      <c r="AO147" s="202" t="s">
        <v>123</v>
      </c>
      <c r="AP147" s="202">
        <v>3.1</v>
      </c>
      <c r="AQ147" s="202">
        <v>3.5</v>
      </c>
      <c r="AR147" s="202">
        <v>130.9</v>
      </c>
      <c r="AS147" s="202" t="s">
        <v>123</v>
      </c>
      <c r="AT147" s="202" t="s">
        <v>123</v>
      </c>
      <c r="AU147" s="202" t="s">
        <v>123</v>
      </c>
      <c r="AV147" s="202" t="s">
        <v>123</v>
      </c>
      <c r="AW147" s="202" t="s">
        <v>123</v>
      </c>
      <c r="AX147" s="202">
        <v>3.9</v>
      </c>
      <c r="AY147" s="202">
        <v>5.6</v>
      </c>
      <c r="AZ147" s="202">
        <v>327</v>
      </c>
      <c r="BA147" s="202" t="s">
        <v>123</v>
      </c>
      <c r="BB147" s="202" t="s">
        <v>123</v>
      </c>
      <c r="BC147" s="202" t="s">
        <v>123</v>
      </c>
      <c r="BD147" s="202" t="s">
        <v>123</v>
      </c>
      <c r="BE147" s="207" t="s">
        <v>123</v>
      </c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</row>
    <row r="148" spans="1:85" x14ac:dyDescent="0.25">
      <c r="A148" s="202"/>
      <c r="B148" s="202"/>
      <c r="C148" s="202"/>
      <c r="D148" s="212">
        <v>44022</v>
      </c>
      <c r="E148" s="202" t="s">
        <v>123</v>
      </c>
      <c r="F148" s="202" t="s">
        <v>123</v>
      </c>
      <c r="G148" s="202">
        <v>4.5</v>
      </c>
      <c r="H148" s="202" t="s">
        <v>123</v>
      </c>
      <c r="I148" s="202">
        <v>15.5</v>
      </c>
      <c r="J148" s="202" t="s">
        <v>123</v>
      </c>
      <c r="K148" s="202">
        <v>2.7</v>
      </c>
      <c r="L148" s="202" t="s">
        <v>123</v>
      </c>
      <c r="M148" s="202" t="s">
        <v>123</v>
      </c>
      <c r="N148" s="202" t="s">
        <v>123</v>
      </c>
      <c r="O148" s="202">
        <v>4.9000000000000004</v>
      </c>
      <c r="P148" s="202" t="s">
        <v>123</v>
      </c>
      <c r="Q148" s="202" t="s">
        <v>123</v>
      </c>
      <c r="R148" s="202" t="s">
        <v>123</v>
      </c>
      <c r="S148" s="202">
        <v>2.2000000000000002</v>
      </c>
      <c r="T148" s="202" t="s">
        <v>123</v>
      </c>
      <c r="U148" s="202" t="s">
        <v>123</v>
      </c>
      <c r="V148" s="202">
        <v>2.4</v>
      </c>
      <c r="W148" s="202">
        <v>1.9</v>
      </c>
      <c r="X148" s="202" t="s">
        <v>123</v>
      </c>
      <c r="Y148" s="202" t="s">
        <v>123</v>
      </c>
      <c r="Z148" s="202" t="s">
        <v>123</v>
      </c>
      <c r="AA148" s="202" t="s">
        <v>123</v>
      </c>
      <c r="AB148" s="202" t="s">
        <v>123</v>
      </c>
      <c r="AC148" s="202" t="s">
        <v>123</v>
      </c>
      <c r="AD148" s="202">
        <v>4.3</v>
      </c>
      <c r="AE148" s="202" t="s">
        <v>123</v>
      </c>
      <c r="AF148" s="202" t="s">
        <v>123</v>
      </c>
      <c r="AG148" s="202" t="s">
        <v>123</v>
      </c>
      <c r="AH148" s="202" t="s">
        <v>123</v>
      </c>
      <c r="AI148" s="202">
        <v>4.8</v>
      </c>
      <c r="AJ148" s="202" t="s">
        <v>123</v>
      </c>
      <c r="AK148" s="202" t="s">
        <v>123</v>
      </c>
      <c r="AL148" s="202" t="s">
        <v>123</v>
      </c>
      <c r="AM148" s="202">
        <v>2.6</v>
      </c>
      <c r="AN148" s="202" t="s">
        <v>123</v>
      </c>
      <c r="AO148" s="202" t="s">
        <v>123</v>
      </c>
      <c r="AP148" s="202">
        <v>2.2000000000000002</v>
      </c>
      <c r="AQ148" s="202">
        <v>4.4000000000000004</v>
      </c>
      <c r="AR148" s="202">
        <v>185.1</v>
      </c>
      <c r="AS148" s="202" t="s">
        <v>123</v>
      </c>
      <c r="AT148" s="202" t="s">
        <v>123</v>
      </c>
      <c r="AU148" s="202" t="s">
        <v>123</v>
      </c>
      <c r="AV148" s="202" t="s">
        <v>123</v>
      </c>
      <c r="AW148" s="202" t="s">
        <v>123</v>
      </c>
      <c r="AX148" s="202">
        <v>1.9</v>
      </c>
      <c r="AY148" s="202">
        <v>6.4</v>
      </c>
      <c r="AZ148" s="202">
        <v>278.39999999999998</v>
      </c>
      <c r="BA148" s="202" t="s">
        <v>123</v>
      </c>
      <c r="BB148" s="202" t="s">
        <v>123</v>
      </c>
      <c r="BC148" s="202" t="s">
        <v>123</v>
      </c>
      <c r="BD148" s="202" t="s">
        <v>123</v>
      </c>
      <c r="BE148" s="207" t="s">
        <v>123</v>
      </c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</row>
    <row r="149" spans="1:85" x14ac:dyDescent="0.25">
      <c r="A149" s="202"/>
      <c r="B149" s="202"/>
      <c r="C149" s="202"/>
      <c r="D149" s="212">
        <v>44023</v>
      </c>
      <c r="E149" s="202">
        <v>10.8</v>
      </c>
      <c r="F149" s="202" t="s">
        <v>123</v>
      </c>
      <c r="G149" s="202" t="s">
        <v>123</v>
      </c>
      <c r="H149" s="202" t="s">
        <v>123</v>
      </c>
      <c r="I149" s="202" t="s">
        <v>123</v>
      </c>
      <c r="J149" s="202" t="s">
        <v>123</v>
      </c>
      <c r="K149" s="202" t="s">
        <v>123</v>
      </c>
      <c r="L149" s="202">
        <v>1.7</v>
      </c>
      <c r="M149" s="202">
        <v>8.1</v>
      </c>
      <c r="N149" s="202" t="s">
        <v>123</v>
      </c>
      <c r="O149" s="202" t="s">
        <v>123</v>
      </c>
      <c r="P149" s="202">
        <v>3.2</v>
      </c>
      <c r="Q149" s="202">
        <v>0</v>
      </c>
      <c r="R149" s="202" t="s">
        <v>123</v>
      </c>
      <c r="S149" s="202" t="s">
        <v>123</v>
      </c>
      <c r="T149" s="202">
        <v>0.7</v>
      </c>
      <c r="U149" s="202">
        <v>2.1</v>
      </c>
      <c r="V149" s="202">
        <v>3.9</v>
      </c>
      <c r="W149" s="202">
        <v>3.3</v>
      </c>
      <c r="X149" s="202" t="s">
        <v>123</v>
      </c>
      <c r="Y149" s="202" t="s">
        <v>123</v>
      </c>
      <c r="Z149" s="202" t="s">
        <v>123</v>
      </c>
      <c r="AA149" s="202" t="s">
        <v>123</v>
      </c>
      <c r="AB149" s="202" t="s">
        <v>123</v>
      </c>
      <c r="AC149" s="202" t="s">
        <v>123</v>
      </c>
      <c r="AD149" s="202" t="s">
        <v>123</v>
      </c>
      <c r="AE149" s="202">
        <v>2.9</v>
      </c>
      <c r="AF149" s="202">
        <v>1.8</v>
      </c>
      <c r="AG149" s="202" t="s">
        <v>123</v>
      </c>
      <c r="AH149" s="202" t="s">
        <v>123</v>
      </c>
      <c r="AI149" s="202" t="s">
        <v>123</v>
      </c>
      <c r="AJ149" s="202">
        <v>3.1</v>
      </c>
      <c r="AK149" s="202">
        <v>2.2999999999999998</v>
      </c>
      <c r="AL149" s="202" t="s">
        <v>123</v>
      </c>
      <c r="AM149" s="202" t="s">
        <v>123</v>
      </c>
      <c r="AN149" s="202">
        <v>5</v>
      </c>
      <c r="AO149" s="202">
        <v>2.2999999999999998</v>
      </c>
      <c r="AP149" s="202">
        <v>3.2</v>
      </c>
      <c r="AQ149" s="202">
        <v>1.8</v>
      </c>
      <c r="AR149" s="202">
        <v>211.6</v>
      </c>
      <c r="AS149" s="202">
        <v>4.2</v>
      </c>
      <c r="AT149" s="202" t="s">
        <v>123</v>
      </c>
      <c r="AU149" s="202" t="s">
        <v>123</v>
      </c>
      <c r="AV149" s="202">
        <v>5.7</v>
      </c>
      <c r="AW149" s="202">
        <v>1.4</v>
      </c>
      <c r="AX149" s="202">
        <v>2.8</v>
      </c>
      <c r="AY149" s="202">
        <v>1.6</v>
      </c>
      <c r="AZ149" s="202">
        <v>210</v>
      </c>
      <c r="BA149" s="202" t="s">
        <v>123</v>
      </c>
      <c r="BB149" s="202" t="s">
        <v>123</v>
      </c>
      <c r="BC149" s="202" t="s">
        <v>123</v>
      </c>
      <c r="BD149" s="202" t="s">
        <v>123</v>
      </c>
      <c r="BE149" s="207">
        <v>3.2</v>
      </c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</row>
    <row r="150" spans="1:85" x14ac:dyDescent="0.25">
      <c r="A150" s="202"/>
      <c r="B150" s="202"/>
      <c r="C150" s="202"/>
      <c r="D150" s="212">
        <v>44024</v>
      </c>
      <c r="E150" s="202" t="s">
        <v>123</v>
      </c>
      <c r="F150" s="202">
        <v>3.8</v>
      </c>
      <c r="G150" s="202" t="s">
        <v>123</v>
      </c>
      <c r="H150" s="202" t="s">
        <v>123</v>
      </c>
      <c r="I150" s="202" t="s">
        <v>123</v>
      </c>
      <c r="J150" s="202" t="s">
        <v>123</v>
      </c>
      <c r="K150" s="202" t="s">
        <v>123</v>
      </c>
      <c r="L150" s="202" t="s">
        <v>123</v>
      </c>
      <c r="M150" s="202" t="s">
        <v>123</v>
      </c>
      <c r="N150" s="202">
        <v>8.4</v>
      </c>
      <c r="O150" s="202" t="s">
        <v>123</v>
      </c>
      <c r="P150" s="202" t="s">
        <v>123</v>
      </c>
      <c r="Q150" s="202" t="s">
        <v>123</v>
      </c>
      <c r="R150" s="202">
        <v>2.2000000000000002</v>
      </c>
      <c r="S150" s="202" t="s">
        <v>123</v>
      </c>
      <c r="T150" s="202" t="s">
        <v>123</v>
      </c>
      <c r="U150" s="202" t="s">
        <v>123</v>
      </c>
      <c r="V150" s="202">
        <v>12.4</v>
      </c>
      <c r="W150" s="202">
        <v>3.5</v>
      </c>
      <c r="X150" s="202" t="s">
        <v>123</v>
      </c>
      <c r="Y150" s="202" t="s">
        <v>123</v>
      </c>
      <c r="Z150" s="202" t="s">
        <v>123</v>
      </c>
      <c r="AA150" s="202" t="s">
        <v>123</v>
      </c>
      <c r="AB150" s="202" t="s">
        <v>123</v>
      </c>
      <c r="AC150" s="202">
        <v>8.6999999999999993</v>
      </c>
      <c r="AD150" s="202" t="s">
        <v>123</v>
      </c>
      <c r="AE150" s="202" t="s">
        <v>123</v>
      </c>
      <c r="AF150" s="202" t="s">
        <v>123</v>
      </c>
      <c r="AG150" s="202" t="s">
        <v>123</v>
      </c>
      <c r="AH150" s="202" t="s">
        <v>123</v>
      </c>
      <c r="AI150" s="202" t="s">
        <v>123</v>
      </c>
      <c r="AJ150" s="202" t="s">
        <v>123</v>
      </c>
      <c r="AK150" s="202" t="s">
        <v>123</v>
      </c>
      <c r="AL150" s="202">
        <v>2</v>
      </c>
      <c r="AM150" s="202" t="s">
        <v>123</v>
      </c>
      <c r="AN150" s="202" t="s">
        <v>123</v>
      </c>
      <c r="AO150" s="202" t="s">
        <v>123</v>
      </c>
      <c r="AP150" s="202">
        <v>12.5</v>
      </c>
      <c r="AQ150" s="202">
        <v>2.6</v>
      </c>
      <c r="AR150" s="202">
        <v>65.5</v>
      </c>
      <c r="AS150" s="202" t="s">
        <v>123</v>
      </c>
      <c r="AT150" s="202" t="s">
        <v>123</v>
      </c>
      <c r="AU150" s="202" t="s">
        <v>123</v>
      </c>
      <c r="AV150" s="202" t="s">
        <v>123</v>
      </c>
      <c r="AW150" s="202" t="s">
        <v>123</v>
      </c>
      <c r="AX150" s="202">
        <v>12.2</v>
      </c>
      <c r="AY150" s="202">
        <v>5.9</v>
      </c>
      <c r="AZ150" s="202">
        <v>57.4</v>
      </c>
      <c r="BA150" s="202" t="s">
        <v>123</v>
      </c>
      <c r="BB150" s="202" t="s">
        <v>123</v>
      </c>
      <c r="BC150" s="202" t="s">
        <v>123</v>
      </c>
      <c r="BD150" s="202" t="s">
        <v>123</v>
      </c>
      <c r="BE150" s="207" t="s">
        <v>123</v>
      </c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</row>
    <row r="151" spans="1:85" x14ac:dyDescent="0.25">
      <c r="A151" s="202"/>
      <c r="B151" s="202"/>
      <c r="C151" s="202"/>
      <c r="D151" s="212">
        <v>44025</v>
      </c>
      <c r="E151" s="202" t="s">
        <v>123</v>
      </c>
      <c r="F151" s="202" t="s">
        <v>123</v>
      </c>
      <c r="G151" s="202">
        <v>4.5999999999999996</v>
      </c>
      <c r="H151" s="202" t="s">
        <v>123</v>
      </c>
      <c r="I151" s="202" t="s">
        <v>123</v>
      </c>
      <c r="J151" s="202" t="s">
        <v>123</v>
      </c>
      <c r="K151" s="202" t="s">
        <v>123</v>
      </c>
      <c r="L151" s="202" t="s">
        <v>123</v>
      </c>
      <c r="M151" s="202" t="s">
        <v>123</v>
      </c>
      <c r="N151" s="202" t="s">
        <v>123</v>
      </c>
      <c r="O151" s="202">
        <v>44.5</v>
      </c>
      <c r="P151" s="202" t="s">
        <v>123</v>
      </c>
      <c r="Q151" s="202" t="s">
        <v>123</v>
      </c>
      <c r="R151" s="202" t="s">
        <v>123</v>
      </c>
      <c r="S151" s="202">
        <v>2.6</v>
      </c>
      <c r="T151" s="202" t="s">
        <v>123</v>
      </c>
      <c r="U151" s="202" t="s">
        <v>123</v>
      </c>
      <c r="V151" s="202">
        <v>37.299999999999997</v>
      </c>
      <c r="W151" s="202">
        <v>3.2</v>
      </c>
      <c r="X151" s="202" t="s">
        <v>123</v>
      </c>
      <c r="Y151" s="202" t="s">
        <v>123</v>
      </c>
      <c r="Z151" s="202" t="s">
        <v>123</v>
      </c>
      <c r="AA151" s="202" t="s">
        <v>123</v>
      </c>
      <c r="AB151" s="202" t="s">
        <v>123</v>
      </c>
      <c r="AC151" s="202" t="s">
        <v>123</v>
      </c>
      <c r="AD151" s="202">
        <v>22.8</v>
      </c>
      <c r="AE151" s="202" t="s">
        <v>123</v>
      </c>
      <c r="AF151" s="202" t="s">
        <v>123</v>
      </c>
      <c r="AG151" s="202" t="s">
        <v>123</v>
      </c>
      <c r="AH151" s="202" t="s">
        <v>123</v>
      </c>
      <c r="AI151" s="202">
        <v>41.5</v>
      </c>
      <c r="AJ151" s="202" t="s">
        <v>123</v>
      </c>
      <c r="AK151" s="202" t="s">
        <v>123</v>
      </c>
      <c r="AL151" s="202" t="s">
        <v>123</v>
      </c>
      <c r="AM151" s="202">
        <v>2.1</v>
      </c>
      <c r="AN151" s="202" t="s">
        <v>123</v>
      </c>
      <c r="AO151" s="202" t="s">
        <v>123</v>
      </c>
      <c r="AP151" s="202">
        <v>38.200000000000003</v>
      </c>
      <c r="AQ151" s="202">
        <v>1.9</v>
      </c>
      <c r="AR151" s="202">
        <v>24.5</v>
      </c>
      <c r="AS151" s="202" t="s">
        <v>123</v>
      </c>
      <c r="AT151" s="202" t="s">
        <v>123</v>
      </c>
      <c r="AU151" s="202" t="s">
        <v>123</v>
      </c>
      <c r="AV151" s="202" t="s">
        <v>123</v>
      </c>
      <c r="AW151" s="202" t="s">
        <v>123</v>
      </c>
      <c r="AX151" s="202">
        <v>27.7</v>
      </c>
      <c r="AY151" s="202">
        <v>4.4000000000000004</v>
      </c>
      <c r="AZ151" s="202">
        <v>26.2</v>
      </c>
      <c r="BA151" s="202" t="s">
        <v>123</v>
      </c>
      <c r="BB151" s="202" t="s">
        <v>123</v>
      </c>
      <c r="BC151" s="202" t="s">
        <v>123</v>
      </c>
      <c r="BD151" s="202" t="s">
        <v>123</v>
      </c>
      <c r="BE151" s="207" t="s">
        <v>123</v>
      </c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</row>
    <row r="152" spans="1:85" x14ac:dyDescent="0.25">
      <c r="A152" s="202"/>
      <c r="B152" s="202"/>
      <c r="C152" s="202"/>
      <c r="D152" s="212">
        <v>44026</v>
      </c>
      <c r="E152" s="202">
        <v>2.9</v>
      </c>
      <c r="F152" s="202" t="s">
        <v>123</v>
      </c>
      <c r="G152" s="202" t="s">
        <v>123</v>
      </c>
      <c r="H152" s="202">
        <v>7.5</v>
      </c>
      <c r="I152" s="202">
        <v>44.5</v>
      </c>
      <c r="J152" s="202" t="s">
        <v>123</v>
      </c>
      <c r="K152" s="202" t="s">
        <v>123</v>
      </c>
      <c r="L152" s="202">
        <v>1.9</v>
      </c>
      <c r="M152" s="202">
        <v>2.1</v>
      </c>
      <c r="N152" s="202" t="s">
        <v>123</v>
      </c>
      <c r="O152" s="202" t="s">
        <v>123</v>
      </c>
      <c r="P152" s="202">
        <v>3</v>
      </c>
      <c r="Q152" s="202">
        <v>0.2</v>
      </c>
      <c r="R152" s="202" t="s">
        <v>123</v>
      </c>
      <c r="S152" s="202" t="s">
        <v>123</v>
      </c>
      <c r="T152" s="202">
        <v>14.3</v>
      </c>
      <c r="U152" s="202">
        <v>6.7</v>
      </c>
      <c r="V152" s="202">
        <v>20.3</v>
      </c>
      <c r="W152" s="202">
        <v>2.8</v>
      </c>
      <c r="X152" s="202" t="s">
        <v>123</v>
      </c>
      <c r="Y152" s="202" t="s">
        <v>123</v>
      </c>
      <c r="Z152" s="202">
        <v>2.2000000000000002</v>
      </c>
      <c r="AA152" s="202" t="s">
        <v>123</v>
      </c>
      <c r="AB152" s="202" t="s">
        <v>123</v>
      </c>
      <c r="AC152" s="202" t="s">
        <v>123</v>
      </c>
      <c r="AD152" s="202" t="s">
        <v>123</v>
      </c>
      <c r="AE152" s="202">
        <v>2.7</v>
      </c>
      <c r="AF152" s="202">
        <v>1.6</v>
      </c>
      <c r="AG152" s="202" t="s">
        <v>123</v>
      </c>
      <c r="AH152" s="202" t="s">
        <v>123</v>
      </c>
      <c r="AI152" s="202" t="s">
        <v>123</v>
      </c>
      <c r="AJ152" s="202">
        <v>2.5</v>
      </c>
      <c r="AK152" s="202">
        <v>1.7</v>
      </c>
      <c r="AL152" s="202" t="s">
        <v>123</v>
      </c>
      <c r="AM152" s="202" t="s">
        <v>123</v>
      </c>
      <c r="AN152" s="202">
        <v>14.7</v>
      </c>
      <c r="AO152" s="202">
        <v>6.4</v>
      </c>
      <c r="AP152" s="202">
        <v>20.7</v>
      </c>
      <c r="AQ152" s="202">
        <v>1</v>
      </c>
      <c r="AR152" s="202">
        <v>16.7</v>
      </c>
      <c r="AS152" s="202">
        <v>3.6</v>
      </c>
      <c r="AT152" s="202" t="s">
        <v>123</v>
      </c>
      <c r="AU152" s="202" t="s">
        <v>123</v>
      </c>
      <c r="AV152" s="202">
        <v>14.9</v>
      </c>
      <c r="AW152" s="202">
        <v>7.3</v>
      </c>
      <c r="AX152" s="202">
        <v>16.5</v>
      </c>
      <c r="AY152" s="202">
        <v>3.4</v>
      </c>
      <c r="AZ152" s="202">
        <v>19.100000000000001</v>
      </c>
      <c r="BA152" s="202" t="s">
        <v>123</v>
      </c>
      <c r="BB152" s="202" t="s">
        <v>123</v>
      </c>
      <c r="BC152" s="202" t="s">
        <v>123</v>
      </c>
      <c r="BD152" s="202" t="s">
        <v>123</v>
      </c>
      <c r="BE152" s="207">
        <v>2.4</v>
      </c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</row>
    <row r="153" spans="1:85" x14ac:dyDescent="0.25">
      <c r="A153" s="202"/>
      <c r="B153" s="202"/>
      <c r="C153" s="202"/>
      <c r="D153" s="212">
        <v>44027</v>
      </c>
      <c r="E153" s="202" t="s">
        <v>123</v>
      </c>
      <c r="F153" s="202">
        <v>3.7</v>
      </c>
      <c r="G153" s="202" t="s">
        <v>123</v>
      </c>
      <c r="H153" s="202" t="s">
        <v>123</v>
      </c>
      <c r="I153" s="202" t="s">
        <v>123</v>
      </c>
      <c r="J153" s="202">
        <v>5.3</v>
      </c>
      <c r="K153" s="202" t="s">
        <v>123</v>
      </c>
      <c r="L153" s="202" t="s">
        <v>123</v>
      </c>
      <c r="M153" s="202" t="s">
        <v>123</v>
      </c>
      <c r="N153" s="202">
        <v>75.3</v>
      </c>
      <c r="O153" s="202" t="s">
        <v>123</v>
      </c>
      <c r="P153" s="202" t="s">
        <v>123</v>
      </c>
      <c r="Q153" s="202" t="s">
        <v>123</v>
      </c>
      <c r="R153" s="202">
        <v>11.9</v>
      </c>
      <c r="S153" s="202" t="s">
        <v>123</v>
      </c>
      <c r="T153" s="202" t="s">
        <v>123</v>
      </c>
      <c r="U153" s="202" t="s">
        <v>123</v>
      </c>
      <c r="V153" s="202">
        <v>12.7</v>
      </c>
      <c r="W153" s="202">
        <v>2.8</v>
      </c>
      <c r="X153" s="202" t="s">
        <v>123</v>
      </c>
      <c r="Y153" s="202" t="s">
        <v>123</v>
      </c>
      <c r="Z153" s="202" t="s">
        <v>123</v>
      </c>
      <c r="AA153" s="202" t="s">
        <v>123</v>
      </c>
      <c r="AB153" s="202" t="s">
        <v>123</v>
      </c>
      <c r="AC153" s="202">
        <v>62.1</v>
      </c>
      <c r="AD153" s="202" t="s">
        <v>123</v>
      </c>
      <c r="AE153" s="202" t="s">
        <v>123</v>
      </c>
      <c r="AF153" s="202" t="s">
        <v>123</v>
      </c>
      <c r="AG153" s="202" t="s">
        <v>123</v>
      </c>
      <c r="AH153" s="202" t="s">
        <v>123</v>
      </c>
      <c r="AI153" s="202" t="s">
        <v>123</v>
      </c>
      <c r="AJ153" s="202" t="s">
        <v>123</v>
      </c>
      <c r="AK153" s="202" t="s">
        <v>123</v>
      </c>
      <c r="AL153" s="202">
        <v>12.8</v>
      </c>
      <c r="AM153" s="202" t="s">
        <v>123</v>
      </c>
      <c r="AN153" s="202" t="s">
        <v>123</v>
      </c>
      <c r="AO153" s="202" t="s">
        <v>123</v>
      </c>
      <c r="AP153" s="202">
        <v>11.6</v>
      </c>
      <c r="AQ153" s="202">
        <v>2.8</v>
      </c>
      <c r="AR153" s="202">
        <v>11</v>
      </c>
      <c r="AS153" s="202" t="s">
        <v>123</v>
      </c>
      <c r="AT153" s="202" t="s">
        <v>123</v>
      </c>
      <c r="AU153" s="202" t="s">
        <v>123</v>
      </c>
      <c r="AV153" s="202" t="s">
        <v>123</v>
      </c>
      <c r="AW153" s="202" t="s">
        <v>123</v>
      </c>
      <c r="AX153" s="202">
        <v>11.4</v>
      </c>
      <c r="AY153" s="202">
        <v>5.3</v>
      </c>
      <c r="AZ153" s="202">
        <v>15.8</v>
      </c>
      <c r="BA153" s="202" t="s">
        <v>123</v>
      </c>
      <c r="BB153" s="202" t="s">
        <v>123</v>
      </c>
      <c r="BC153" s="202" t="s">
        <v>123</v>
      </c>
      <c r="BD153" s="202" t="s">
        <v>123</v>
      </c>
      <c r="BE153" s="207" t="s">
        <v>123</v>
      </c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</row>
    <row r="154" spans="1:85" x14ac:dyDescent="0.25">
      <c r="A154" s="202"/>
      <c r="B154" s="202"/>
      <c r="C154" s="202"/>
      <c r="D154" s="212">
        <v>44028</v>
      </c>
      <c r="E154" s="202" t="s">
        <v>123</v>
      </c>
      <c r="F154" s="202" t="s">
        <v>123</v>
      </c>
      <c r="G154" s="202">
        <v>4.5999999999999996</v>
      </c>
      <c r="H154" s="202" t="s">
        <v>123</v>
      </c>
      <c r="I154" s="202">
        <v>22</v>
      </c>
      <c r="J154" s="202" t="s">
        <v>123</v>
      </c>
      <c r="K154" s="202">
        <v>1.7</v>
      </c>
      <c r="L154" s="202" t="s">
        <v>123</v>
      </c>
      <c r="M154" s="202" t="s">
        <v>123</v>
      </c>
      <c r="N154" s="202" t="s">
        <v>123</v>
      </c>
      <c r="O154" s="202">
        <v>21.3</v>
      </c>
      <c r="P154" s="202" t="s">
        <v>123</v>
      </c>
      <c r="Q154" s="202" t="s">
        <v>123</v>
      </c>
      <c r="R154" s="202" t="s">
        <v>123</v>
      </c>
      <c r="S154" s="202">
        <v>3.1</v>
      </c>
      <c r="T154" s="202" t="s">
        <v>123</v>
      </c>
      <c r="U154" s="202" t="s">
        <v>123</v>
      </c>
      <c r="V154" s="202">
        <v>9.6999999999999993</v>
      </c>
      <c r="W154" s="202">
        <v>2</v>
      </c>
      <c r="X154" s="202" t="s">
        <v>123</v>
      </c>
      <c r="Y154" s="202" t="s">
        <v>123</v>
      </c>
      <c r="Z154" s="202" t="s">
        <v>123</v>
      </c>
      <c r="AA154" s="202" t="s">
        <v>123</v>
      </c>
      <c r="AB154" s="202" t="s">
        <v>123</v>
      </c>
      <c r="AC154" s="202" t="s">
        <v>123</v>
      </c>
      <c r="AD154" s="202">
        <v>2.6</v>
      </c>
      <c r="AE154" s="202" t="s">
        <v>123</v>
      </c>
      <c r="AF154" s="202" t="s">
        <v>123</v>
      </c>
      <c r="AG154" s="202" t="s">
        <v>123</v>
      </c>
      <c r="AH154" s="202" t="s">
        <v>123</v>
      </c>
      <c r="AI154" s="202">
        <v>18.899999999999999</v>
      </c>
      <c r="AJ154" s="202" t="s">
        <v>123</v>
      </c>
      <c r="AK154" s="202" t="s">
        <v>123</v>
      </c>
      <c r="AL154" s="202" t="s">
        <v>123</v>
      </c>
      <c r="AM154" s="202">
        <v>3.1</v>
      </c>
      <c r="AN154" s="202" t="s">
        <v>123</v>
      </c>
      <c r="AO154" s="202" t="s">
        <v>123</v>
      </c>
      <c r="AP154" s="202">
        <v>6.4</v>
      </c>
      <c r="AQ154" s="202">
        <v>1.6</v>
      </c>
      <c r="AR154" s="202">
        <v>6.7</v>
      </c>
      <c r="AS154" s="202" t="s">
        <v>123</v>
      </c>
      <c r="AT154" s="202" t="s">
        <v>123</v>
      </c>
      <c r="AU154" s="202" t="s">
        <v>123</v>
      </c>
      <c r="AV154" s="202" t="s">
        <v>123</v>
      </c>
      <c r="AW154" s="202" t="s">
        <v>123</v>
      </c>
      <c r="AX154" s="202">
        <v>7</v>
      </c>
      <c r="AY154" s="202">
        <v>1.9</v>
      </c>
      <c r="AZ154" s="202">
        <v>8.1</v>
      </c>
      <c r="BA154" s="202" t="s">
        <v>123</v>
      </c>
      <c r="BB154" s="202" t="s">
        <v>123</v>
      </c>
      <c r="BC154" s="202" t="s">
        <v>123</v>
      </c>
      <c r="BD154" s="202" t="s">
        <v>123</v>
      </c>
      <c r="BE154" s="207" t="s">
        <v>123</v>
      </c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</row>
    <row r="155" spans="1:85" x14ac:dyDescent="0.25">
      <c r="A155" s="202"/>
      <c r="B155" s="202"/>
      <c r="C155" s="202"/>
      <c r="D155" s="212">
        <v>44029</v>
      </c>
      <c r="E155" s="202">
        <v>2.8</v>
      </c>
      <c r="F155" s="202" t="s">
        <v>123</v>
      </c>
      <c r="G155" s="202" t="s">
        <v>123</v>
      </c>
      <c r="H155" s="202" t="s">
        <v>123</v>
      </c>
      <c r="I155" s="202">
        <v>22</v>
      </c>
      <c r="J155" s="202" t="s">
        <v>123</v>
      </c>
      <c r="K155" s="202" t="s">
        <v>123</v>
      </c>
      <c r="L155" s="202">
        <v>3</v>
      </c>
      <c r="M155" s="202">
        <v>2.7</v>
      </c>
      <c r="N155" s="202" t="s">
        <v>123</v>
      </c>
      <c r="O155" s="202" t="s">
        <v>123</v>
      </c>
      <c r="P155" s="202">
        <v>2.6</v>
      </c>
      <c r="Q155" s="202">
        <v>1.3</v>
      </c>
      <c r="R155" s="202" t="s">
        <v>123</v>
      </c>
      <c r="S155" s="202" t="s">
        <v>123</v>
      </c>
      <c r="T155" s="202">
        <v>1.6</v>
      </c>
      <c r="U155" s="202">
        <v>6.8</v>
      </c>
      <c r="V155" s="202">
        <v>6.6</v>
      </c>
      <c r="W155" s="202">
        <v>1</v>
      </c>
      <c r="X155" s="202" t="s">
        <v>123</v>
      </c>
      <c r="Y155" s="202" t="s">
        <v>123</v>
      </c>
      <c r="Z155" s="202">
        <v>2.8</v>
      </c>
      <c r="AA155" s="202" t="s">
        <v>123</v>
      </c>
      <c r="AB155" s="202" t="s">
        <v>123</v>
      </c>
      <c r="AC155" s="202" t="s">
        <v>123</v>
      </c>
      <c r="AD155" s="202" t="s">
        <v>123</v>
      </c>
      <c r="AE155" s="202">
        <v>2.5</v>
      </c>
      <c r="AF155" s="202">
        <v>1.1000000000000001</v>
      </c>
      <c r="AG155" s="202" t="s">
        <v>123</v>
      </c>
      <c r="AH155" s="202" t="s">
        <v>123</v>
      </c>
      <c r="AI155" s="202" t="s">
        <v>123</v>
      </c>
      <c r="AJ155" s="202">
        <v>2.6</v>
      </c>
      <c r="AK155" s="202">
        <v>1.3</v>
      </c>
      <c r="AL155" s="202" t="s">
        <v>123</v>
      </c>
      <c r="AM155" s="202" t="s">
        <v>123</v>
      </c>
      <c r="AN155" s="202">
        <v>1.3</v>
      </c>
      <c r="AO155" s="202">
        <v>7</v>
      </c>
      <c r="AP155" s="202">
        <v>6.4</v>
      </c>
      <c r="AQ155" s="202">
        <v>2.2999999999999998</v>
      </c>
      <c r="AR155" s="202">
        <v>7.9</v>
      </c>
      <c r="AS155" s="202">
        <v>1.7</v>
      </c>
      <c r="AT155" s="202" t="s">
        <v>123</v>
      </c>
      <c r="AU155" s="202" t="s">
        <v>123</v>
      </c>
      <c r="AV155" s="202">
        <v>1</v>
      </c>
      <c r="AW155" s="202">
        <v>7.7</v>
      </c>
      <c r="AX155" s="202">
        <v>5.7</v>
      </c>
      <c r="AY155" s="202">
        <v>3.4</v>
      </c>
      <c r="AZ155" s="202">
        <v>10.199999999999999</v>
      </c>
      <c r="BA155" s="202" t="s">
        <v>123</v>
      </c>
      <c r="BB155" s="202" t="s">
        <v>123</v>
      </c>
      <c r="BC155" s="202">
        <v>7.8</v>
      </c>
      <c r="BD155" s="202" t="s">
        <v>123</v>
      </c>
      <c r="BE155" s="207">
        <v>2.2999999999999998</v>
      </c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</row>
    <row r="156" spans="1:85" x14ac:dyDescent="0.25">
      <c r="A156" s="202"/>
      <c r="B156" s="202"/>
      <c r="C156" s="202"/>
      <c r="D156" s="212">
        <v>44030</v>
      </c>
      <c r="E156" s="202" t="s">
        <v>123</v>
      </c>
      <c r="F156" s="202">
        <v>5.5</v>
      </c>
      <c r="G156" s="202" t="s">
        <v>123</v>
      </c>
      <c r="H156" s="202" t="s">
        <v>123</v>
      </c>
      <c r="I156" s="202">
        <v>73.2</v>
      </c>
      <c r="J156" s="202" t="s">
        <v>123</v>
      </c>
      <c r="K156" s="202" t="s">
        <v>123</v>
      </c>
      <c r="L156" s="202" t="s">
        <v>123</v>
      </c>
      <c r="M156" s="202" t="s">
        <v>123</v>
      </c>
      <c r="N156" s="202">
        <v>10.3</v>
      </c>
      <c r="O156" s="202" t="s">
        <v>123</v>
      </c>
      <c r="P156" s="202" t="s">
        <v>123</v>
      </c>
      <c r="Q156" s="202" t="s">
        <v>123</v>
      </c>
      <c r="R156" s="202">
        <v>5.6</v>
      </c>
      <c r="S156" s="202" t="s">
        <v>123</v>
      </c>
      <c r="T156" s="202" t="s">
        <v>123</v>
      </c>
      <c r="U156" s="202" t="s">
        <v>123</v>
      </c>
      <c r="V156" s="202">
        <v>5.0999999999999996</v>
      </c>
      <c r="W156" s="202">
        <v>3.5</v>
      </c>
      <c r="X156" s="202" t="s">
        <v>123</v>
      </c>
      <c r="Y156" s="202" t="s">
        <v>123</v>
      </c>
      <c r="Z156" s="202" t="s">
        <v>123</v>
      </c>
      <c r="AA156" s="202" t="s">
        <v>123</v>
      </c>
      <c r="AB156" s="202" t="s">
        <v>123</v>
      </c>
      <c r="AC156" s="202">
        <v>8.9</v>
      </c>
      <c r="AD156" s="202" t="s">
        <v>123</v>
      </c>
      <c r="AE156" s="202" t="s">
        <v>123</v>
      </c>
      <c r="AF156" s="202" t="s">
        <v>123</v>
      </c>
      <c r="AG156" s="202" t="s">
        <v>123</v>
      </c>
      <c r="AH156" s="202" t="s">
        <v>123</v>
      </c>
      <c r="AI156" s="202" t="s">
        <v>123</v>
      </c>
      <c r="AJ156" s="202" t="s">
        <v>123</v>
      </c>
      <c r="AK156" s="202" t="s">
        <v>123</v>
      </c>
      <c r="AL156" s="202">
        <v>5.5</v>
      </c>
      <c r="AM156" s="202" t="s">
        <v>123</v>
      </c>
      <c r="AN156" s="202" t="s">
        <v>123</v>
      </c>
      <c r="AO156" s="202" t="s">
        <v>123</v>
      </c>
      <c r="AP156" s="202">
        <v>4.5999999999999996</v>
      </c>
      <c r="AQ156" s="202">
        <v>4.2</v>
      </c>
      <c r="AR156" s="202">
        <v>15.9</v>
      </c>
      <c r="AS156" s="202" t="s">
        <v>123</v>
      </c>
      <c r="AT156" s="202" t="s">
        <v>123</v>
      </c>
      <c r="AU156" s="202" t="s">
        <v>123</v>
      </c>
      <c r="AV156" s="202" t="s">
        <v>123</v>
      </c>
      <c r="AW156" s="202" t="s">
        <v>123</v>
      </c>
      <c r="AX156" s="202">
        <v>3.7</v>
      </c>
      <c r="AY156" s="202">
        <v>2.8</v>
      </c>
      <c r="AZ156" s="202" t="s">
        <v>123</v>
      </c>
      <c r="BA156" s="202" t="s">
        <v>123</v>
      </c>
      <c r="BB156" s="202" t="s">
        <v>123</v>
      </c>
      <c r="BC156" s="202">
        <v>15.4</v>
      </c>
      <c r="BD156" s="202" t="s">
        <v>123</v>
      </c>
      <c r="BE156" s="207" t="s">
        <v>123</v>
      </c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</row>
    <row r="157" spans="1:85" x14ac:dyDescent="0.25">
      <c r="A157" s="202"/>
      <c r="B157" s="202"/>
      <c r="C157" s="202"/>
      <c r="D157" s="212">
        <v>44031</v>
      </c>
      <c r="E157" s="202" t="s">
        <v>123</v>
      </c>
      <c r="F157" s="202" t="s">
        <v>123</v>
      </c>
      <c r="G157" s="202">
        <v>5.2</v>
      </c>
      <c r="H157" s="202" t="s">
        <v>123</v>
      </c>
      <c r="I157" s="202">
        <v>73.2</v>
      </c>
      <c r="J157" s="202" t="s">
        <v>123</v>
      </c>
      <c r="K157" s="202" t="s">
        <v>123</v>
      </c>
      <c r="L157" s="202" t="s">
        <v>123</v>
      </c>
      <c r="M157" s="202" t="s">
        <v>123</v>
      </c>
      <c r="N157" s="202" t="s">
        <v>123</v>
      </c>
      <c r="O157" s="202">
        <v>4.8</v>
      </c>
      <c r="P157" s="202" t="s">
        <v>123</v>
      </c>
      <c r="Q157" s="202" t="s">
        <v>123</v>
      </c>
      <c r="R157" s="202" t="s">
        <v>123</v>
      </c>
      <c r="S157" s="202" t="s">
        <v>123</v>
      </c>
      <c r="T157" s="202" t="s">
        <v>123</v>
      </c>
      <c r="U157" s="202" t="s">
        <v>123</v>
      </c>
      <c r="V157" s="202">
        <v>3.6</v>
      </c>
      <c r="W157" s="202">
        <v>4.3</v>
      </c>
      <c r="X157" s="202" t="s">
        <v>123</v>
      </c>
      <c r="Y157" s="202" t="s">
        <v>123</v>
      </c>
      <c r="Z157" s="202" t="s">
        <v>123</v>
      </c>
      <c r="AA157" s="202" t="s">
        <v>123</v>
      </c>
      <c r="AB157" s="202" t="s">
        <v>123</v>
      </c>
      <c r="AC157" s="202" t="s">
        <v>123</v>
      </c>
      <c r="AD157" s="202">
        <v>2.2999999999999998</v>
      </c>
      <c r="AE157" s="202" t="s">
        <v>123</v>
      </c>
      <c r="AF157" s="202" t="s">
        <v>123</v>
      </c>
      <c r="AG157" s="202" t="s">
        <v>123</v>
      </c>
      <c r="AH157" s="202" t="s">
        <v>123</v>
      </c>
      <c r="AI157" s="202">
        <v>4.2</v>
      </c>
      <c r="AJ157" s="202" t="s">
        <v>123</v>
      </c>
      <c r="AK157" s="202" t="s">
        <v>123</v>
      </c>
      <c r="AL157" s="202" t="s">
        <v>123</v>
      </c>
      <c r="AM157" s="202">
        <v>0.7</v>
      </c>
      <c r="AN157" s="202" t="s">
        <v>123</v>
      </c>
      <c r="AO157" s="202" t="s">
        <v>123</v>
      </c>
      <c r="AP157" s="202">
        <v>3.5</v>
      </c>
      <c r="AQ157" s="202">
        <v>4.0999999999999996</v>
      </c>
      <c r="AR157" s="202">
        <v>6.4</v>
      </c>
      <c r="AS157" s="202" t="s">
        <v>123</v>
      </c>
      <c r="AT157" s="202" t="s">
        <v>123</v>
      </c>
      <c r="AU157" s="202" t="s">
        <v>123</v>
      </c>
      <c r="AV157" s="202" t="s">
        <v>123</v>
      </c>
      <c r="AW157" s="202" t="s">
        <v>123</v>
      </c>
      <c r="AX157" s="202">
        <v>5.0999999999999996</v>
      </c>
      <c r="AY157" s="202">
        <v>4.4000000000000004</v>
      </c>
      <c r="AZ157" s="202">
        <v>6.8</v>
      </c>
      <c r="BA157" s="202" t="s">
        <v>123</v>
      </c>
      <c r="BB157" s="202" t="s">
        <v>123</v>
      </c>
      <c r="BC157" s="202">
        <v>6.8</v>
      </c>
      <c r="BD157" s="202" t="s">
        <v>123</v>
      </c>
      <c r="BE157" s="207" t="s">
        <v>123</v>
      </c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</row>
    <row r="158" spans="1:85" x14ac:dyDescent="0.25">
      <c r="A158" s="202"/>
      <c r="B158" s="202"/>
      <c r="C158" s="202"/>
      <c r="D158" s="212">
        <v>44032</v>
      </c>
      <c r="E158" s="202">
        <v>4.7</v>
      </c>
      <c r="F158" s="202" t="s">
        <v>123</v>
      </c>
      <c r="G158" s="202" t="s">
        <v>123</v>
      </c>
      <c r="H158" s="202">
        <v>7</v>
      </c>
      <c r="I158" s="202">
        <v>155.1</v>
      </c>
      <c r="J158" s="202" t="s">
        <v>123</v>
      </c>
      <c r="K158" s="202" t="s">
        <v>123</v>
      </c>
      <c r="L158" s="202">
        <v>4.5</v>
      </c>
      <c r="M158" s="202">
        <v>1</v>
      </c>
      <c r="N158" s="202" t="s">
        <v>123</v>
      </c>
      <c r="O158" s="202" t="s">
        <v>123</v>
      </c>
      <c r="P158" s="202">
        <v>2.6</v>
      </c>
      <c r="Q158" s="202">
        <v>0</v>
      </c>
      <c r="R158" s="202" t="s">
        <v>123</v>
      </c>
      <c r="S158" s="202" t="s">
        <v>123</v>
      </c>
      <c r="T158" s="202">
        <v>4.5999999999999996</v>
      </c>
      <c r="U158" s="202">
        <v>1.1000000000000001</v>
      </c>
      <c r="V158" s="202">
        <v>1.8</v>
      </c>
      <c r="W158" s="202">
        <v>4</v>
      </c>
      <c r="X158" s="202" t="s">
        <v>123</v>
      </c>
      <c r="Y158" s="202" t="s">
        <v>123</v>
      </c>
      <c r="Z158" s="202">
        <v>1.2</v>
      </c>
      <c r="AA158" s="202" t="s">
        <v>123</v>
      </c>
      <c r="AB158" s="202" t="s">
        <v>123</v>
      </c>
      <c r="AC158" s="202" t="s">
        <v>123</v>
      </c>
      <c r="AD158" s="202" t="s">
        <v>123</v>
      </c>
      <c r="AE158" s="202">
        <v>1.8</v>
      </c>
      <c r="AF158" s="202">
        <v>2.2999999999999998</v>
      </c>
      <c r="AG158" s="202" t="s">
        <v>123</v>
      </c>
      <c r="AH158" s="202" t="s">
        <v>123</v>
      </c>
      <c r="AI158" s="202" t="s">
        <v>123</v>
      </c>
      <c r="AJ158" s="202">
        <v>2</v>
      </c>
      <c r="AK158" s="202">
        <v>3.4</v>
      </c>
      <c r="AL158" s="202" t="s">
        <v>123</v>
      </c>
      <c r="AM158" s="202" t="s">
        <v>123</v>
      </c>
      <c r="AN158" s="202">
        <v>4.2</v>
      </c>
      <c r="AO158" s="202">
        <v>1.1000000000000001</v>
      </c>
      <c r="AP158" s="202">
        <v>2.7</v>
      </c>
      <c r="AQ158" s="202">
        <v>4.8</v>
      </c>
      <c r="AR158" s="202">
        <v>13.1</v>
      </c>
      <c r="AS158" s="202">
        <v>2.5</v>
      </c>
      <c r="AT158" s="202" t="s">
        <v>123</v>
      </c>
      <c r="AU158" s="202" t="s">
        <v>123</v>
      </c>
      <c r="AV158" s="202">
        <v>22.1</v>
      </c>
      <c r="AW158" s="202">
        <v>0.9</v>
      </c>
      <c r="AX158" s="202">
        <v>2.2000000000000002</v>
      </c>
      <c r="AY158" s="202">
        <v>6.4</v>
      </c>
      <c r="AZ158" s="202">
        <v>12.6</v>
      </c>
      <c r="BA158" s="202" t="s">
        <v>123</v>
      </c>
      <c r="BB158" s="202" t="s">
        <v>123</v>
      </c>
      <c r="BC158" s="202">
        <v>12.4</v>
      </c>
      <c r="BD158" s="202" t="s">
        <v>123</v>
      </c>
      <c r="BE158" s="207">
        <v>2.1</v>
      </c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</row>
    <row r="159" spans="1:85" x14ac:dyDescent="0.25">
      <c r="A159" s="202"/>
      <c r="B159" s="202"/>
      <c r="C159" s="202"/>
      <c r="D159" s="212">
        <v>44033</v>
      </c>
      <c r="E159" s="202" t="s">
        <v>123</v>
      </c>
      <c r="F159" s="202">
        <v>3.8</v>
      </c>
      <c r="G159" s="202" t="s">
        <v>123</v>
      </c>
      <c r="H159" s="202" t="s">
        <v>123</v>
      </c>
      <c r="I159" s="202" t="s">
        <v>123</v>
      </c>
      <c r="J159" s="202">
        <v>2.4</v>
      </c>
      <c r="K159" s="202" t="s">
        <v>123</v>
      </c>
      <c r="L159" s="202" t="s">
        <v>123</v>
      </c>
      <c r="M159" s="202" t="s">
        <v>123</v>
      </c>
      <c r="N159" s="202">
        <v>7.7</v>
      </c>
      <c r="O159" s="202" t="s">
        <v>123</v>
      </c>
      <c r="P159" s="202" t="s">
        <v>123</v>
      </c>
      <c r="Q159" s="202" t="s">
        <v>123</v>
      </c>
      <c r="R159" s="202">
        <v>1.5</v>
      </c>
      <c r="S159" s="202" t="s">
        <v>123</v>
      </c>
      <c r="T159" s="202" t="s">
        <v>123</v>
      </c>
      <c r="U159" s="202" t="s">
        <v>123</v>
      </c>
      <c r="V159" s="202">
        <v>2.2999999999999998</v>
      </c>
      <c r="W159" s="202">
        <v>6.8</v>
      </c>
      <c r="X159" s="202" t="s">
        <v>123</v>
      </c>
      <c r="Y159" s="202" t="s">
        <v>123</v>
      </c>
      <c r="Z159" s="202" t="s">
        <v>123</v>
      </c>
      <c r="AA159" s="202" t="s">
        <v>123</v>
      </c>
      <c r="AB159" s="202" t="s">
        <v>123</v>
      </c>
      <c r="AC159" s="202">
        <v>6.5</v>
      </c>
      <c r="AD159" s="202" t="s">
        <v>123</v>
      </c>
      <c r="AE159" s="202" t="s">
        <v>123</v>
      </c>
      <c r="AF159" s="202" t="s">
        <v>123</v>
      </c>
      <c r="AG159" s="202" t="s">
        <v>123</v>
      </c>
      <c r="AH159" s="202" t="s">
        <v>123</v>
      </c>
      <c r="AI159" s="202" t="s">
        <v>123</v>
      </c>
      <c r="AJ159" s="202" t="s">
        <v>123</v>
      </c>
      <c r="AK159" s="202" t="s">
        <v>123</v>
      </c>
      <c r="AL159" s="202">
        <v>1.6</v>
      </c>
      <c r="AM159" s="202" t="s">
        <v>123</v>
      </c>
      <c r="AN159" s="202" t="s">
        <v>123</v>
      </c>
      <c r="AO159" s="202" t="s">
        <v>123</v>
      </c>
      <c r="AP159" s="202">
        <v>2.6</v>
      </c>
      <c r="AQ159" s="202">
        <v>8</v>
      </c>
      <c r="AR159" s="202">
        <v>7.6</v>
      </c>
      <c r="AS159" s="202" t="s">
        <v>123</v>
      </c>
      <c r="AT159" s="202" t="s">
        <v>123</v>
      </c>
      <c r="AU159" s="202" t="s">
        <v>123</v>
      </c>
      <c r="AV159" s="202" t="s">
        <v>123</v>
      </c>
      <c r="AW159" s="202" t="s">
        <v>123</v>
      </c>
      <c r="AX159" s="202">
        <v>4</v>
      </c>
      <c r="AY159" s="202">
        <v>10</v>
      </c>
      <c r="AZ159" s="202">
        <v>8.8000000000000007</v>
      </c>
      <c r="BA159" s="202" t="s">
        <v>123</v>
      </c>
      <c r="BB159" s="202" t="s">
        <v>123</v>
      </c>
      <c r="BC159" s="202">
        <v>6.9</v>
      </c>
      <c r="BD159" s="202" t="s">
        <v>123</v>
      </c>
      <c r="BE159" s="207" t="s">
        <v>123</v>
      </c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</row>
    <row r="160" spans="1:85" x14ac:dyDescent="0.25">
      <c r="A160" s="202"/>
      <c r="B160" s="202"/>
      <c r="C160" s="202"/>
      <c r="D160" s="212">
        <v>44034</v>
      </c>
      <c r="E160" s="202" t="s">
        <v>123</v>
      </c>
      <c r="F160" s="202" t="s">
        <v>123</v>
      </c>
      <c r="G160" s="202">
        <v>7.3</v>
      </c>
      <c r="H160" s="202" t="s">
        <v>123</v>
      </c>
      <c r="I160" s="202" t="s">
        <v>123</v>
      </c>
      <c r="J160" s="202" t="s">
        <v>123</v>
      </c>
      <c r="K160" s="202">
        <v>4.5999999999999996</v>
      </c>
      <c r="L160" s="202" t="s">
        <v>123</v>
      </c>
      <c r="M160" s="202" t="s">
        <v>123</v>
      </c>
      <c r="N160" s="202" t="s">
        <v>123</v>
      </c>
      <c r="O160" s="202">
        <v>2</v>
      </c>
      <c r="P160" s="202" t="s">
        <v>123</v>
      </c>
      <c r="Q160" s="202" t="s">
        <v>123</v>
      </c>
      <c r="R160" s="202" t="s">
        <v>123</v>
      </c>
      <c r="S160" s="202">
        <v>3.2</v>
      </c>
      <c r="T160" s="202" t="s">
        <v>123</v>
      </c>
      <c r="U160" s="202" t="s">
        <v>123</v>
      </c>
      <c r="V160" s="202">
        <v>5.7</v>
      </c>
      <c r="W160" s="202">
        <v>7.6</v>
      </c>
      <c r="X160" s="202" t="s">
        <v>123</v>
      </c>
      <c r="Y160" s="202" t="s">
        <v>123</v>
      </c>
      <c r="Z160" s="202" t="s">
        <v>123</v>
      </c>
      <c r="AA160" s="202" t="s">
        <v>123</v>
      </c>
      <c r="AB160" s="202" t="s">
        <v>123</v>
      </c>
      <c r="AC160" s="202" t="s">
        <v>123</v>
      </c>
      <c r="AD160" s="202">
        <v>1.4</v>
      </c>
      <c r="AE160" s="202" t="s">
        <v>123</v>
      </c>
      <c r="AF160" s="202" t="s">
        <v>123</v>
      </c>
      <c r="AG160" s="202" t="s">
        <v>123</v>
      </c>
      <c r="AH160" s="202" t="s">
        <v>123</v>
      </c>
      <c r="AI160" s="202">
        <v>1.6</v>
      </c>
      <c r="AJ160" s="202" t="s">
        <v>123</v>
      </c>
      <c r="AK160" s="202" t="s">
        <v>123</v>
      </c>
      <c r="AL160" s="202" t="s">
        <v>123</v>
      </c>
      <c r="AM160" s="202">
        <v>2.7</v>
      </c>
      <c r="AN160" s="202" t="s">
        <v>123</v>
      </c>
      <c r="AO160" s="202" t="s">
        <v>123</v>
      </c>
      <c r="AP160" s="202">
        <v>4.5999999999999996</v>
      </c>
      <c r="AQ160" s="202">
        <v>9.5</v>
      </c>
      <c r="AR160" s="202">
        <v>10</v>
      </c>
      <c r="AS160" s="202" t="s">
        <v>123</v>
      </c>
      <c r="AT160" s="202" t="s">
        <v>123</v>
      </c>
      <c r="AU160" s="202" t="s">
        <v>123</v>
      </c>
      <c r="AV160" s="202" t="s">
        <v>123</v>
      </c>
      <c r="AW160" s="202" t="s">
        <v>123</v>
      </c>
      <c r="AX160" s="202">
        <v>5.2</v>
      </c>
      <c r="AY160" s="202">
        <v>12.3</v>
      </c>
      <c r="AZ160" s="202">
        <v>14.8</v>
      </c>
      <c r="BA160" s="202" t="s">
        <v>123</v>
      </c>
      <c r="BB160" s="202" t="s">
        <v>123</v>
      </c>
      <c r="BC160" s="202">
        <v>9.6999999999999993</v>
      </c>
      <c r="BD160" s="202" t="s">
        <v>123</v>
      </c>
      <c r="BE160" s="207" t="s">
        <v>123</v>
      </c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</row>
    <row r="161" spans="1:85" x14ac:dyDescent="0.25">
      <c r="A161" s="202"/>
      <c r="B161" s="202"/>
      <c r="C161" s="202"/>
      <c r="D161" s="212">
        <v>44035</v>
      </c>
      <c r="E161" s="202">
        <v>2.6</v>
      </c>
      <c r="F161" s="202" t="s">
        <v>123</v>
      </c>
      <c r="G161" s="202" t="s">
        <v>123</v>
      </c>
      <c r="H161" s="202" t="s">
        <v>123</v>
      </c>
      <c r="I161" s="202" t="s">
        <v>123</v>
      </c>
      <c r="J161" s="202" t="s">
        <v>123</v>
      </c>
      <c r="K161" s="202" t="s">
        <v>123</v>
      </c>
      <c r="L161" s="202">
        <v>3.2</v>
      </c>
      <c r="M161" s="202">
        <v>2.1</v>
      </c>
      <c r="N161" s="202" t="s">
        <v>123</v>
      </c>
      <c r="O161" s="202" t="s">
        <v>123</v>
      </c>
      <c r="P161" s="202">
        <v>4.3</v>
      </c>
      <c r="Q161" s="202">
        <v>1</v>
      </c>
      <c r="R161" s="202" t="s">
        <v>123</v>
      </c>
      <c r="S161" s="202" t="s">
        <v>123</v>
      </c>
      <c r="T161" s="202">
        <v>3.5</v>
      </c>
      <c r="U161" s="202">
        <v>2.2000000000000002</v>
      </c>
      <c r="V161" s="202">
        <v>8.6999999999999993</v>
      </c>
      <c r="W161" s="202" t="s">
        <v>123</v>
      </c>
      <c r="X161" s="202" t="s">
        <v>123</v>
      </c>
      <c r="Y161" s="202" t="s">
        <v>123</v>
      </c>
      <c r="Z161" s="202">
        <v>2.6</v>
      </c>
      <c r="AA161" s="202" t="s">
        <v>123</v>
      </c>
      <c r="AB161" s="202" t="s">
        <v>123</v>
      </c>
      <c r="AC161" s="202" t="s">
        <v>123</v>
      </c>
      <c r="AD161" s="202" t="s">
        <v>123</v>
      </c>
      <c r="AE161" s="202">
        <v>7.4</v>
      </c>
      <c r="AF161" s="202">
        <v>0.8</v>
      </c>
      <c r="AG161" s="202" t="s">
        <v>123</v>
      </c>
      <c r="AH161" s="202" t="s">
        <v>123</v>
      </c>
      <c r="AI161" s="202" t="s">
        <v>123</v>
      </c>
      <c r="AJ161" s="202">
        <v>4</v>
      </c>
      <c r="AK161" s="202">
        <v>0.7</v>
      </c>
      <c r="AL161" s="202" t="s">
        <v>123</v>
      </c>
      <c r="AM161" s="202" t="s">
        <v>123</v>
      </c>
      <c r="AN161" s="202">
        <v>3.7</v>
      </c>
      <c r="AO161" s="202">
        <v>1.7</v>
      </c>
      <c r="AP161" s="202">
        <v>8.6</v>
      </c>
      <c r="AQ161" s="202">
        <v>6.9</v>
      </c>
      <c r="AR161" s="202">
        <v>32.799999999999997</v>
      </c>
      <c r="AS161" s="202">
        <v>1.1000000000000001</v>
      </c>
      <c r="AT161" s="202" t="s">
        <v>123</v>
      </c>
      <c r="AU161" s="202" t="s">
        <v>123</v>
      </c>
      <c r="AV161" s="202" t="s">
        <v>123</v>
      </c>
      <c r="AW161" s="202">
        <v>2.5</v>
      </c>
      <c r="AX161" s="202">
        <v>7.9</v>
      </c>
      <c r="AY161" s="202">
        <v>11.2</v>
      </c>
      <c r="AZ161" s="202">
        <v>30.6</v>
      </c>
      <c r="BA161" s="202" t="s">
        <v>123</v>
      </c>
      <c r="BB161" s="202" t="s">
        <v>123</v>
      </c>
      <c r="BC161" s="202">
        <v>31.7</v>
      </c>
      <c r="BD161" s="202" t="s">
        <v>123</v>
      </c>
      <c r="BE161" s="207" t="s">
        <v>123</v>
      </c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</row>
    <row r="162" spans="1:85" x14ac:dyDescent="0.25">
      <c r="A162" s="202"/>
      <c r="B162" s="202"/>
      <c r="C162" s="202"/>
      <c r="D162" s="212">
        <v>44036</v>
      </c>
      <c r="E162" s="202" t="s">
        <v>123</v>
      </c>
      <c r="F162" s="202">
        <v>5.4</v>
      </c>
      <c r="G162" s="202" t="s">
        <v>123</v>
      </c>
      <c r="H162" s="202" t="s">
        <v>123</v>
      </c>
      <c r="I162" s="202" t="s">
        <v>123</v>
      </c>
      <c r="J162" s="202" t="s">
        <v>123</v>
      </c>
      <c r="K162" s="202" t="s">
        <v>123</v>
      </c>
      <c r="L162" s="202" t="s">
        <v>123</v>
      </c>
      <c r="M162" s="202" t="s">
        <v>123</v>
      </c>
      <c r="N162" s="202">
        <v>17.7</v>
      </c>
      <c r="O162" s="202" t="s">
        <v>123</v>
      </c>
      <c r="P162" s="202" t="s">
        <v>123</v>
      </c>
      <c r="Q162" s="202" t="s">
        <v>123</v>
      </c>
      <c r="R162" s="202">
        <v>4.2</v>
      </c>
      <c r="S162" s="202" t="s">
        <v>123</v>
      </c>
      <c r="T162" s="202" t="s">
        <v>123</v>
      </c>
      <c r="U162" s="202" t="s">
        <v>123</v>
      </c>
      <c r="V162" s="202">
        <v>27.1</v>
      </c>
      <c r="W162" s="202">
        <v>7.8</v>
      </c>
      <c r="X162" s="202" t="s">
        <v>123</v>
      </c>
      <c r="Y162" s="202" t="s">
        <v>123</v>
      </c>
      <c r="Z162" s="202" t="s">
        <v>123</v>
      </c>
      <c r="AA162" s="202" t="s">
        <v>123</v>
      </c>
      <c r="AB162" s="202" t="s">
        <v>123</v>
      </c>
      <c r="AC162" s="202">
        <v>41.5</v>
      </c>
      <c r="AD162" s="202" t="s">
        <v>123</v>
      </c>
      <c r="AE162" s="202" t="s">
        <v>123</v>
      </c>
      <c r="AF162" s="202" t="s">
        <v>123</v>
      </c>
      <c r="AG162" s="202" t="s">
        <v>123</v>
      </c>
      <c r="AH162" s="202" t="s">
        <v>123</v>
      </c>
      <c r="AI162" s="202" t="s">
        <v>123</v>
      </c>
      <c r="AJ162" s="202" t="s">
        <v>123</v>
      </c>
      <c r="AK162" s="202" t="s">
        <v>123</v>
      </c>
      <c r="AL162" s="202">
        <v>4.2</v>
      </c>
      <c r="AM162" s="202" t="s">
        <v>123</v>
      </c>
      <c r="AN162" s="202" t="s">
        <v>123</v>
      </c>
      <c r="AO162" s="202" t="s">
        <v>123</v>
      </c>
      <c r="AP162" s="202">
        <v>27.5</v>
      </c>
      <c r="AQ162" s="202">
        <v>10.6</v>
      </c>
      <c r="AR162" s="202">
        <v>18.7</v>
      </c>
      <c r="AS162" s="202" t="s">
        <v>123</v>
      </c>
      <c r="AT162" s="202" t="s">
        <v>123</v>
      </c>
      <c r="AU162" s="202" t="s">
        <v>123</v>
      </c>
      <c r="AV162" s="202" t="s">
        <v>123</v>
      </c>
      <c r="AW162" s="202" t="s">
        <v>123</v>
      </c>
      <c r="AX162" s="202">
        <v>16.3</v>
      </c>
      <c r="AY162" s="202">
        <v>19.3</v>
      </c>
      <c r="AZ162" s="202">
        <v>21</v>
      </c>
      <c r="BA162" s="202" t="s">
        <v>123</v>
      </c>
      <c r="BB162" s="202" t="s">
        <v>123</v>
      </c>
      <c r="BC162" s="202">
        <v>17.899999999999999</v>
      </c>
      <c r="BD162" s="202" t="s">
        <v>123</v>
      </c>
      <c r="BE162" s="207" t="s">
        <v>123</v>
      </c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</row>
    <row r="163" spans="1:85" x14ac:dyDescent="0.25">
      <c r="A163" s="202"/>
      <c r="B163" s="202"/>
      <c r="C163" s="202"/>
      <c r="D163" s="212">
        <v>44037</v>
      </c>
      <c r="E163" s="202" t="s">
        <v>123</v>
      </c>
      <c r="F163" s="202" t="s">
        <v>123</v>
      </c>
      <c r="G163" s="202">
        <v>3.8</v>
      </c>
      <c r="H163" s="202" t="s">
        <v>123</v>
      </c>
      <c r="I163" s="202" t="s">
        <v>123</v>
      </c>
      <c r="J163" s="202" t="s">
        <v>123</v>
      </c>
      <c r="K163" s="202" t="s">
        <v>123</v>
      </c>
      <c r="L163" s="202" t="s">
        <v>123</v>
      </c>
      <c r="M163" s="202" t="s">
        <v>123</v>
      </c>
      <c r="N163" s="202" t="s">
        <v>123</v>
      </c>
      <c r="O163" s="202">
        <v>3.2</v>
      </c>
      <c r="P163" s="202" t="s">
        <v>123</v>
      </c>
      <c r="Q163" s="202" t="s">
        <v>123</v>
      </c>
      <c r="R163" s="202" t="s">
        <v>123</v>
      </c>
      <c r="S163" s="202">
        <v>1.4</v>
      </c>
      <c r="T163" s="202" t="s">
        <v>123</v>
      </c>
      <c r="U163" s="202" t="s">
        <v>123</v>
      </c>
      <c r="V163" s="202">
        <v>2.9</v>
      </c>
      <c r="W163" s="202">
        <v>6.2</v>
      </c>
      <c r="X163" s="202" t="s">
        <v>123</v>
      </c>
      <c r="Y163" s="202" t="s">
        <v>123</v>
      </c>
      <c r="Z163" s="202" t="s">
        <v>123</v>
      </c>
      <c r="AA163" s="202" t="s">
        <v>123</v>
      </c>
      <c r="AB163" s="202" t="s">
        <v>123</v>
      </c>
      <c r="AC163" s="202" t="s">
        <v>123</v>
      </c>
      <c r="AD163" s="202">
        <v>2.8</v>
      </c>
      <c r="AE163" s="202" t="s">
        <v>123</v>
      </c>
      <c r="AF163" s="202" t="s">
        <v>123</v>
      </c>
      <c r="AG163" s="202" t="s">
        <v>123</v>
      </c>
      <c r="AH163" s="202" t="s">
        <v>123</v>
      </c>
      <c r="AI163" s="202">
        <v>3.1</v>
      </c>
      <c r="AJ163" s="202" t="s">
        <v>123</v>
      </c>
      <c r="AK163" s="202" t="s">
        <v>123</v>
      </c>
      <c r="AL163" s="202" t="s">
        <v>123</v>
      </c>
      <c r="AM163" s="202">
        <v>1.2</v>
      </c>
      <c r="AN163" s="202" t="s">
        <v>123</v>
      </c>
      <c r="AO163" s="202" t="s">
        <v>123</v>
      </c>
      <c r="AP163" s="202">
        <v>2.7</v>
      </c>
      <c r="AQ163" s="202">
        <v>7.3</v>
      </c>
      <c r="AR163" s="202">
        <v>9.8000000000000007</v>
      </c>
      <c r="AS163" s="202" t="s">
        <v>123</v>
      </c>
      <c r="AT163" s="202" t="s">
        <v>123</v>
      </c>
      <c r="AU163" s="202" t="s">
        <v>123</v>
      </c>
      <c r="AV163" s="202" t="s">
        <v>123</v>
      </c>
      <c r="AW163" s="202" t="s">
        <v>123</v>
      </c>
      <c r="AX163" s="202">
        <v>2.4</v>
      </c>
      <c r="AY163" s="202">
        <v>13.9</v>
      </c>
      <c r="AZ163" s="202">
        <v>10.5</v>
      </c>
      <c r="BA163" s="202" t="s">
        <v>123</v>
      </c>
      <c r="BB163" s="202" t="s">
        <v>123</v>
      </c>
      <c r="BC163" s="202">
        <v>10.199999999999999</v>
      </c>
      <c r="BD163" s="202" t="s">
        <v>123</v>
      </c>
      <c r="BE163" s="207" t="s">
        <v>123</v>
      </c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</row>
    <row r="164" spans="1:85" x14ac:dyDescent="0.25">
      <c r="A164" s="202"/>
      <c r="B164" s="202"/>
      <c r="C164" s="202"/>
      <c r="D164" s="212">
        <v>44038</v>
      </c>
      <c r="E164" s="202">
        <v>2.8</v>
      </c>
      <c r="F164" s="202" t="s">
        <v>123</v>
      </c>
      <c r="G164" s="202" t="s">
        <v>123</v>
      </c>
      <c r="H164" s="202">
        <v>1</v>
      </c>
      <c r="I164" s="202">
        <v>4.7</v>
      </c>
      <c r="J164" s="202" t="s">
        <v>123</v>
      </c>
      <c r="K164" s="202" t="s">
        <v>123</v>
      </c>
      <c r="L164" s="202">
        <v>4.7</v>
      </c>
      <c r="M164" s="202">
        <v>2.4</v>
      </c>
      <c r="N164" s="202" t="s">
        <v>123</v>
      </c>
      <c r="O164" s="202" t="s">
        <v>123</v>
      </c>
      <c r="P164" s="202">
        <v>3.7</v>
      </c>
      <c r="Q164" s="202">
        <v>0.1</v>
      </c>
      <c r="R164" s="202" t="s">
        <v>123</v>
      </c>
      <c r="S164" s="202" t="s">
        <v>123</v>
      </c>
      <c r="T164" s="202">
        <v>14.6</v>
      </c>
      <c r="U164" s="202">
        <v>2</v>
      </c>
      <c r="V164" s="202">
        <v>3.5</v>
      </c>
      <c r="W164" s="202">
        <v>5.7</v>
      </c>
      <c r="X164" s="202" t="s">
        <v>123</v>
      </c>
      <c r="Y164" s="202" t="s">
        <v>123</v>
      </c>
      <c r="Z164" s="202">
        <v>2.1</v>
      </c>
      <c r="AA164" s="202" t="s">
        <v>123</v>
      </c>
      <c r="AB164" s="202" t="s">
        <v>123</v>
      </c>
      <c r="AC164" s="202" t="s">
        <v>123</v>
      </c>
      <c r="AD164" s="202" t="s">
        <v>123</v>
      </c>
      <c r="AE164" s="202">
        <v>10.1</v>
      </c>
      <c r="AF164" s="202">
        <v>4.4000000000000004</v>
      </c>
      <c r="AG164" s="202" t="s">
        <v>123</v>
      </c>
      <c r="AH164" s="202" t="s">
        <v>123</v>
      </c>
      <c r="AI164" s="202" t="s">
        <v>123</v>
      </c>
      <c r="AJ164" s="202">
        <v>3.6</v>
      </c>
      <c r="AK164" s="202">
        <v>5.9</v>
      </c>
      <c r="AL164" s="202" t="s">
        <v>123</v>
      </c>
      <c r="AM164" s="202" t="s">
        <v>123</v>
      </c>
      <c r="AN164" s="202">
        <v>15.2</v>
      </c>
      <c r="AO164" s="202">
        <v>2.5</v>
      </c>
      <c r="AP164" s="202">
        <v>3.3</v>
      </c>
      <c r="AQ164" s="202">
        <v>5.4</v>
      </c>
      <c r="AR164" s="202">
        <v>16.399999999999999</v>
      </c>
      <c r="AS164" s="202">
        <v>5.2</v>
      </c>
      <c r="AT164" s="202" t="s">
        <v>123</v>
      </c>
      <c r="AU164" s="202" t="s">
        <v>123</v>
      </c>
      <c r="AV164" s="202">
        <v>9.6</v>
      </c>
      <c r="AW164" s="202">
        <v>2.2999999999999998</v>
      </c>
      <c r="AX164" s="202" t="s">
        <v>123</v>
      </c>
      <c r="AY164" s="202">
        <v>12</v>
      </c>
      <c r="AZ164" s="202">
        <v>16.399999999999999</v>
      </c>
      <c r="BA164" s="202" t="s">
        <v>123</v>
      </c>
      <c r="BB164" s="202" t="s">
        <v>123</v>
      </c>
      <c r="BC164" s="202">
        <v>16.5</v>
      </c>
      <c r="BD164" s="202" t="s">
        <v>123</v>
      </c>
      <c r="BE164" s="207" t="s">
        <v>123</v>
      </c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</row>
    <row r="165" spans="1:85" x14ac:dyDescent="0.25">
      <c r="A165" s="202"/>
      <c r="B165" s="202"/>
      <c r="C165" s="202"/>
      <c r="D165" s="212">
        <v>44039</v>
      </c>
      <c r="E165" s="202" t="s">
        <v>123</v>
      </c>
      <c r="F165" s="202">
        <v>3.3</v>
      </c>
      <c r="G165" s="202" t="s">
        <v>123</v>
      </c>
      <c r="H165" s="202" t="s">
        <v>123</v>
      </c>
      <c r="I165" s="202" t="s">
        <v>123</v>
      </c>
      <c r="J165" s="202">
        <v>33.5</v>
      </c>
      <c r="K165" s="202" t="s">
        <v>123</v>
      </c>
      <c r="L165" s="202" t="s">
        <v>123</v>
      </c>
      <c r="M165" s="202" t="s">
        <v>123</v>
      </c>
      <c r="N165" s="202">
        <v>25.6</v>
      </c>
      <c r="O165" s="202" t="s">
        <v>123</v>
      </c>
      <c r="P165" s="202" t="s">
        <v>123</v>
      </c>
      <c r="Q165" s="202" t="s">
        <v>123</v>
      </c>
      <c r="R165" s="202">
        <v>3.2</v>
      </c>
      <c r="S165" s="202" t="s">
        <v>123</v>
      </c>
      <c r="T165" s="202" t="s">
        <v>123</v>
      </c>
      <c r="U165" s="202" t="s">
        <v>123</v>
      </c>
      <c r="V165" s="202">
        <v>2.6</v>
      </c>
      <c r="W165" s="202">
        <v>7.1</v>
      </c>
      <c r="X165" s="202" t="s">
        <v>123</v>
      </c>
      <c r="Y165" s="202" t="s">
        <v>123</v>
      </c>
      <c r="Z165" s="202" t="s">
        <v>123</v>
      </c>
      <c r="AA165" s="202" t="s">
        <v>123</v>
      </c>
      <c r="AB165" s="202" t="s">
        <v>123</v>
      </c>
      <c r="AC165" s="202">
        <v>12.5</v>
      </c>
      <c r="AD165" s="202" t="s">
        <v>123</v>
      </c>
      <c r="AE165" s="202" t="s">
        <v>123</v>
      </c>
      <c r="AF165" s="202" t="s">
        <v>123</v>
      </c>
      <c r="AG165" s="202" t="s">
        <v>123</v>
      </c>
      <c r="AH165" s="202" t="s">
        <v>123</v>
      </c>
      <c r="AI165" s="202" t="s">
        <v>123</v>
      </c>
      <c r="AJ165" s="202" t="s">
        <v>123</v>
      </c>
      <c r="AK165" s="202" t="s">
        <v>123</v>
      </c>
      <c r="AL165" s="202">
        <v>3</v>
      </c>
      <c r="AM165" s="202" t="s">
        <v>123</v>
      </c>
      <c r="AN165" s="202" t="s">
        <v>123</v>
      </c>
      <c r="AO165" s="202" t="s">
        <v>123</v>
      </c>
      <c r="AP165" s="202">
        <v>2.8</v>
      </c>
      <c r="AQ165" s="202">
        <v>10.1</v>
      </c>
      <c r="AR165" s="202">
        <v>6.8</v>
      </c>
      <c r="AS165" s="202" t="s">
        <v>123</v>
      </c>
      <c r="AT165" s="202" t="s">
        <v>123</v>
      </c>
      <c r="AU165" s="202" t="s">
        <v>123</v>
      </c>
      <c r="AV165" s="202" t="s">
        <v>123</v>
      </c>
      <c r="AW165" s="202" t="s">
        <v>123</v>
      </c>
      <c r="AX165" s="202">
        <v>4.2</v>
      </c>
      <c r="AY165" s="202">
        <v>9.1</v>
      </c>
      <c r="AZ165" s="202">
        <v>8.6999999999999993</v>
      </c>
      <c r="BA165" s="202" t="s">
        <v>123</v>
      </c>
      <c r="BB165" s="202" t="s">
        <v>123</v>
      </c>
      <c r="BC165" s="202">
        <v>6.7</v>
      </c>
      <c r="BD165" s="202" t="s">
        <v>123</v>
      </c>
      <c r="BE165" s="207" t="s">
        <v>123</v>
      </c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</row>
    <row r="166" spans="1:85" x14ac:dyDescent="0.25">
      <c r="A166" s="202"/>
      <c r="B166" s="202"/>
      <c r="C166" s="202"/>
      <c r="D166" s="212">
        <v>44040</v>
      </c>
      <c r="E166" s="202" t="s">
        <v>123</v>
      </c>
      <c r="F166" s="202" t="s">
        <v>123</v>
      </c>
      <c r="G166" s="202">
        <v>3.8</v>
      </c>
      <c r="H166" s="202" t="s">
        <v>123</v>
      </c>
      <c r="I166" s="202" t="s">
        <v>123</v>
      </c>
      <c r="J166" s="202" t="s">
        <v>123</v>
      </c>
      <c r="K166" s="202">
        <v>3.8</v>
      </c>
      <c r="L166" s="202" t="s">
        <v>123</v>
      </c>
      <c r="M166" s="202" t="s">
        <v>123</v>
      </c>
      <c r="N166" s="202" t="s">
        <v>123</v>
      </c>
      <c r="O166" s="202">
        <v>4</v>
      </c>
      <c r="P166" s="202" t="s">
        <v>123</v>
      </c>
      <c r="Q166" s="202" t="s">
        <v>123</v>
      </c>
      <c r="R166" s="202" t="s">
        <v>123</v>
      </c>
      <c r="S166" s="202">
        <v>2.2000000000000002</v>
      </c>
      <c r="T166" s="202" t="s">
        <v>123</v>
      </c>
      <c r="U166" s="202" t="s">
        <v>123</v>
      </c>
      <c r="V166" s="202">
        <v>3</v>
      </c>
      <c r="W166" s="202">
        <v>4.5</v>
      </c>
      <c r="X166" s="202" t="s">
        <v>123</v>
      </c>
      <c r="Y166" s="202" t="s">
        <v>123</v>
      </c>
      <c r="Z166" s="202" t="s">
        <v>123</v>
      </c>
      <c r="AA166" s="202" t="s">
        <v>123</v>
      </c>
      <c r="AB166" s="202" t="s">
        <v>123</v>
      </c>
      <c r="AC166" s="202" t="s">
        <v>123</v>
      </c>
      <c r="AD166" s="202">
        <v>2.7</v>
      </c>
      <c r="AE166" s="202" t="s">
        <v>123</v>
      </c>
      <c r="AF166" s="202" t="s">
        <v>123</v>
      </c>
      <c r="AG166" s="202" t="s">
        <v>123</v>
      </c>
      <c r="AH166" s="202" t="s">
        <v>123</v>
      </c>
      <c r="AI166" s="202">
        <v>3.9</v>
      </c>
      <c r="AJ166" s="202" t="s">
        <v>123</v>
      </c>
      <c r="AK166" s="202" t="s">
        <v>123</v>
      </c>
      <c r="AL166" s="202" t="s">
        <v>123</v>
      </c>
      <c r="AM166" s="202">
        <v>2.5</v>
      </c>
      <c r="AN166" s="202" t="s">
        <v>123</v>
      </c>
      <c r="AO166" s="202" t="s">
        <v>123</v>
      </c>
      <c r="AP166" s="202">
        <v>3.1</v>
      </c>
      <c r="AQ166" s="202">
        <v>5.0999999999999996</v>
      </c>
      <c r="AR166" s="202">
        <v>4.8</v>
      </c>
      <c r="AS166" s="202" t="s">
        <v>123</v>
      </c>
      <c r="AT166" s="202" t="s">
        <v>123</v>
      </c>
      <c r="AU166" s="202" t="s">
        <v>123</v>
      </c>
      <c r="AV166" s="202" t="s">
        <v>123</v>
      </c>
      <c r="AW166" s="202" t="s">
        <v>123</v>
      </c>
      <c r="AX166" s="202">
        <v>4.5</v>
      </c>
      <c r="AY166" s="202">
        <v>8.6</v>
      </c>
      <c r="AZ166" s="202">
        <v>4.4000000000000004</v>
      </c>
      <c r="BA166" s="202" t="s">
        <v>123</v>
      </c>
      <c r="BB166" s="202" t="s">
        <v>123</v>
      </c>
      <c r="BC166" s="202">
        <v>4.7</v>
      </c>
      <c r="BD166" s="202" t="s">
        <v>123</v>
      </c>
      <c r="BE166" s="207" t="s">
        <v>123</v>
      </c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</row>
    <row r="167" spans="1:85" x14ac:dyDescent="0.25">
      <c r="A167" s="202"/>
      <c r="B167" s="202"/>
      <c r="C167" s="202"/>
      <c r="D167" s="212">
        <v>44041</v>
      </c>
      <c r="E167" s="202">
        <v>3.5</v>
      </c>
      <c r="F167" s="202" t="s">
        <v>123</v>
      </c>
      <c r="G167" s="202" t="s">
        <v>123</v>
      </c>
      <c r="H167" s="202" t="s">
        <v>123</v>
      </c>
      <c r="I167" s="202" t="s">
        <v>123</v>
      </c>
      <c r="J167" s="202" t="s">
        <v>123</v>
      </c>
      <c r="K167" s="202" t="s">
        <v>123</v>
      </c>
      <c r="L167" s="202">
        <v>2.8</v>
      </c>
      <c r="M167" s="202">
        <v>1.5</v>
      </c>
      <c r="N167" s="202" t="s">
        <v>123</v>
      </c>
      <c r="O167" s="202" t="s">
        <v>123</v>
      </c>
      <c r="P167" s="202">
        <v>3.2</v>
      </c>
      <c r="Q167" s="202">
        <v>3.6</v>
      </c>
      <c r="R167" s="202" t="s">
        <v>123</v>
      </c>
      <c r="S167" s="202" t="s">
        <v>123</v>
      </c>
      <c r="T167" s="202">
        <v>14.6</v>
      </c>
      <c r="U167" s="202">
        <v>1.5</v>
      </c>
      <c r="V167" s="202">
        <v>3.6</v>
      </c>
      <c r="W167" s="202">
        <v>3.3</v>
      </c>
      <c r="X167" s="202" t="s">
        <v>123</v>
      </c>
      <c r="Y167" s="202" t="s">
        <v>123</v>
      </c>
      <c r="Z167" s="202">
        <v>1.8</v>
      </c>
      <c r="AA167" s="202" t="s">
        <v>123</v>
      </c>
      <c r="AB167" s="202" t="s">
        <v>123</v>
      </c>
      <c r="AC167" s="202" t="s">
        <v>123</v>
      </c>
      <c r="AD167" s="202" t="s">
        <v>123</v>
      </c>
      <c r="AE167" s="202">
        <v>4.8</v>
      </c>
      <c r="AF167" s="202">
        <v>3.7</v>
      </c>
      <c r="AG167" s="202" t="s">
        <v>123</v>
      </c>
      <c r="AH167" s="202" t="s">
        <v>123</v>
      </c>
      <c r="AI167" s="202" t="s">
        <v>123</v>
      </c>
      <c r="AJ167" s="202">
        <v>2.8</v>
      </c>
      <c r="AK167" s="202">
        <v>3.6</v>
      </c>
      <c r="AL167" s="202" t="s">
        <v>123</v>
      </c>
      <c r="AM167" s="202" t="s">
        <v>123</v>
      </c>
      <c r="AN167" s="202">
        <v>15</v>
      </c>
      <c r="AO167" s="202">
        <v>1.4</v>
      </c>
      <c r="AP167" s="202">
        <v>3.1</v>
      </c>
      <c r="AQ167" s="202">
        <v>4.5999999999999996</v>
      </c>
      <c r="AR167" s="202">
        <v>4.5</v>
      </c>
      <c r="AS167" s="202">
        <v>4.5</v>
      </c>
      <c r="AT167" s="202" t="s">
        <v>123</v>
      </c>
      <c r="AU167" s="202" t="s">
        <v>123</v>
      </c>
      <c r="AV167" s="202">
        <v>11.7</v>
      </c>
      <c r="AW167" s="202">
        <v>0.9</v>
      </c>
      <c r="AX167" s="202">
        <v>3.9</v>
      </c>
      <c r="AY167" s="202">
        <v>9.6999999999999993</v>
      </c>
      <c r="AZ167" s="202">
        <v>4.2</v>
      </c>
      <c r="BA167" s="202" t="s">
        <v>123</v>
      </c>
      <c r="BB167" s="202" t="s">
        <v>123</v>
      </c>
      <c r="BC167" s="202">
        <v>5</v>
      </c>
      <c r="BD167" s="202" t="s">
        <v>123</v>
      </c>
      <c r="BE167" s="207" t="s">
        <v>123</v>
      </c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</row>
    <row r="168" spans="1:85" x14ac:dyDescent="0.25">
      <c r="A168" s="202"/>
      <c r="B168" s="202"/>
      <c r="C168" s="202"/>
      <c r="D168" s="212">
        <v>44042</v>
      </c>
      <c r="E168" s="202" t="s">
        <v>123</v>
      </c>
      <c r="F168" s="202">
        <v>4.4000000000000004</v>
      </c>
      <c r="G168" s="202" t="s">
        <v>123</v>
      </c>
      <c r="H168" s="202" t="s">
        <v>123</v>
      </c>
      <c r="I168" s="202" t="s">
        <v>123</v>
      </c>
      <c r="J168" s="202" t="s">
        <v>123</v>
      </c>
      <c r="K168" s="202" t="s">
        <v>123</v>
      </c>
      <c r="L168" s="202" t="s">
        <v>123</v>
      </c>
      <c r="M168" s="202" t="s">
        <v>123</v>
      </c>
      <c r="N168" s="202">
        <v>159.5</v>
      </c>
      <c r="O168" s="202" t="s">
        <v>123</v>
      </c>
      <c r="P168" s="202" t="s">
        <v>123</v>
      </c>
      <c r="Q168" s="202" t="s">
        <v>123</v>
      </c>
      <c r="R168" s="202">
        <v>5.4</v>
      </c>
      <c r="S168" s="202" t="s">
        <v>123</v>
      </c>
      <c r="T168" s="202" t="s">
        <v>123</v>
      </c>
      <c r="U168" s="202" t="s">
        <v>123</v>
      </c>
      <c r="V168" s="202">
        <v>3.4</v>
      </c>
      <c r="W168" s="202">
        <v>9.3000000000000007</v>
      </c>
      <c r="X168" s="202" t="s">
        <v>123</v>
      </c>
      <c r="Y168" s="202" t="s">
        <v>123</v>
      </c>
      <c r="Z168" s="202" t="s">
        <v>123</v>
      </c>
      <c r="AA168" s="202" t="s">
        <v>123</v>
      </c>
      <c r="AB168" s="202" t="s">
        <v>123</v>
      </c>
      <c r="AC168" s="202">
        <v>174.5</v>
      </c>
      <c r="AD168" s="202" t="s">
        <v>123</v>
      </c>
      <c r="AE168" s="202" t="s">
        <v>123</v>
      </c>
      <c r="AF168" s="202" t="s">
        <v>123</v>
      </c>
      <c r="AG168" s="202" t="s">
        <v>123</v>
      </c>
      <c r="AH168" s="202" t="s">
        <v>123</v>
      </c>
      <c r="AI168" s="202" t="s">
        <v>123</v>
      </c>
      <c r="AJ168" s="202" t="s">
        <v>123</v>
      </c>
      <c r="AK168" s="202" t="s">
        <v>123</v>
      </c>
      <c r="AL168" s="202">
        <v>5.0999999999999996</v>
      </c>
      <c r="AM168" s="202" t="s">
        <v>123</v>
      </c>
      <c r="AN168" s="202" t="s">
        <v>123</v>
      </c>
      <c r="AO168" s="202" t="s">
        <v>123</v>
      </c>
      <c r="AP168" s="202">
        <v>3.1</v>
      </c>
      <c r="AQ168" s="202">
        <v>9.3000000000000007</v>
      </c>
      <c r="AR168" s="202">
        <v>7.1</v>
      </c>
      <c r="AS168" s="202" t="s">
        <v>123</v>
      </c>
      <c r="AT168" s="202" t="s">
        <v>123</v>
      </c>
      <c r="AU168" s="202" t="s">
        <v>123</v>
      </c>
      <c r="AV168" s="202" t="s">
        <v>123</v>
      </c>
      <c r="AW168" s="202" t="s">
        <v>123</v>
      </c>
      <c r="AX168" s="202">
        <v>5.8</v>
      </c>
      <c r="AY168" s="202" t="s">
        <v>123</v>
      </c>
      <c r="AZ168" s="202">
        <v>6.2</v>
      </c>
      <c r="BA168" s="202" t="s">
        <v>123</v>
      </c>
      <c r="BB168" s="202" t="s">
        <v>123</v>
      </c>
      <c r="BC168" s="202">
        <v>7.6</v>
      </c>
      <c r="BD168" s="202" t="s">
        <v>123</v>
      </c>
      <c r="BE168" s="207" t="s">
        <v>123</v>
      </c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</row>
    <row r="169" spans="1:85" x14ac:dyDescent="0.25">
      <c r="A169" s="202"/>
      <c r="B169" s="202"/>
      <c r="C169" s="202"/>
      <c r="D169" s="212">
        <v>44043</v>
      </c>
      <c r="E169" s="202" t="s">
        <v>123</v>
      </c>
      <c r="F169" s="202" t="s">
        <v>123</v>
      </c>
      <c r="G169" s="202">
        <v>4</v>
      </c>
      <c r="H169" s="202" t="s">
        <v>123</v>
      </c>
      <c r="I169" s="202" t="s">
        <v>123</v>
      </c>
      <c r="J169" s="202" t="s">
        <v>123</v>
      </c>
      <c r="K169" s="202" t="s">
        <v>123</v>
      </c>
      <c r="L169" s="202" t="s">
        <v>123</v>
      </c>
      <c r="M169" s="202" t="s">
        <v>123</v>
      </c>
      <c r="N169" s="202" t="s">
        <v>123</v>
      </c>
      <c r="O169" s="202">
        <v>5.7</v>
      </c>
      <c r="P169" s="202" t="s">
        <v>123</v>
      </c>
      <c r="Q169" s="202" t="s">
        <v>123</v>
      </c>
      <c r="R169" s="202" t="s">
        <v>123</v>
      </c>
      <c r="S169" s="202">
        <v>4.4000000000000004</v>
      </c>
      <c r="T169" s="202" t="s">
        <v>123</v>
      </c>
      <c r="U169" s="202" t="s">
        <v>123</v>
      </c>
      <c r="V169" s="202">
        <v>2.9</v>
      </c>
      <c r="W169" s="202">
        <v>15.8</v>
      </c>
      <c r="X169" s="202" t="s">
        <v>123</v>
      </c>
      <c r="Y169" s="202" t="s">
        <v>123</v>
      </c>
      <c r="Z169" s="202" t="s">
        <v>123</v>
      </c>
      <c r="AA169" s="202" t="s">
        <v>123</v>
      </c>
      <c r="AB169" s="202" t="s">
        <v>123</v>
      </c>
      <c r="AC169" s="202" t="s">
        <v>123</v>
      </c>
      <c r="AD169" s="202">
        <v>6.4</v>
      </c>
      <c r="AE169" s="202" t="s">
        <v>123</v>
      </c>
      <c r="AF169" s="202" t="s">
        <v>123</v>
      </c>
      <c r="AG169" s="202" t="s">
        <v>123</v>
      </c>
      <c r="AH169" s="202" t="s">
        <v>123</v>
      </c>
      <c r="AI169" s="202">
        <v>5.2</v>
      </c>
      <c r="AJ169" s="202" t="s">
        <v>123</v>
      </c>
      <c r="AK169" s="202" t="s">
        <v>123</v>
      </c>
      <c r="AL169" s="202" t="s">
        <v>123</v>
      </c>
      <c r="AM169" s="202">
        <v>4.8</v>
      </c>
      <c r="AN169" s="202" t="s">
        <v>123</v>
      </c>
      <c r="AO169" s="202" t="s">
        <v>123</v>
      </c>
      <c r="AP169" s="202">
        <v>3.7</v>
      </c>
      <c r="AQ169" s="202">
        <v>14.4</v>
      </c>
      <c r="AR169" s="202">
        <v>9.9</v>
      </c>
      <c r="AS169" s="202" t="s">
        <v>123</v>
      </c>
      <c r="AT169" s="202" t="s">
        <v>123</v>
      </c>
      <c r="AU169" s="202" t="s">
        <v>123</v>
      </c>
      <c r="AV169" s="202" t="s">
        <v>123</v>
      </c>
      <c r="AW169" s="202" t="s">
        <v>123</v>
      </c>
      <c r="AX169" s="202">
        <v>0</v>
      </c>
      <c r="AY169" s="202">
        <v>20.100000000000001</v>
      </c>
      <c r="AZ169" s="202">
        <v>8.6</v>
      </c>
      <c r="BA169" s="202" t="s">
        <v>123</v>
      </c>
      <c r="BB169" s="202" t="s">
        <v>123</v>
      </c>
      <c r="BC169" s="202">
        <v>9.6999999999999993</v>
      </c>
      <c r="BD169" s="202" t="s">
        <v>123</v>
      </c>
      <c r="BE169" s="207" t="s">
        <v>123</v>
      </c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</row>
    <row r="170" spans="1:85" x14ac:dyDescent="0.25">
      <c r="A170" s="202"/>
      <c r="B170" s="202"/>
      <c r="C170" s="202"/>
      <c r="D170" s="212">
        <v>44044</v>
      </c>
      <c r="E170" s="202">
        <v>4.3</v>
      </c>
      <c r="F170" s="202" t="s">
        <v>123</v>
      </c>
      <c r="G170" s="202" t="s">
        <v>123</v>
      </c>
      <c r="H170" s="202">
        <v>2.6</v>
      </c>
      <c r="I170" s="202">
        <v>3</v>
      </c>
      <c r="J170" s="202" t="s">
        <v>123</v>
      </c>
      <c r="K170" s="202" t="s">
        <v>123</v>
      </c>
      <c r="L170" s="202">
        <v>2.7</v>
      </c>
      <c r="M170" s="202">
        <v>2.7</v>
      </c>
      <c r="N170" s="202" t="s">
        <v>123</v>
      </c>
      <c r="O170" s="202" t="s">
        <v>123</v>
      </c>
      <c r="P170" s="202">
        <v>2.2000000000000002</v>
      </c>
      <c r="Q170" s="202">
        <v>3.3</v>
      </c>
      <c r="R170" s="202" t="s">
        <v>123</v>
      </c>
      <c r="S170" s="202" t="s">
        <v>123</v>
      </c>
      <c r="T170" s="202">
        <v>10.3</v>
      </c>
      <c r="U170" s="202">
        <v>3.2</v>
      </c>
      <c r="V170" s="202">
        <v>2.8</v>
      </c>
      <c r="W170" s="202">
        <v>12.6</v>
      </c>
      <c r="X170" s="202" t="s">
        <v>123</v>
      </c>
      <c r="Y170" s="202" t="s">
        <v>123</v>
      </c>
      <c r="Z170" s="202">
        <v>2.7</v>
      </c>
      <c r="AA170" s="202" t="s">
        <v>123</v>
      </c>
      <c r="AB170" s="202" t="s">
        <v>123</v>
      </c>
      <c r="AC170" s="202" t="s">
        <v>123</v>
      </c>
      <c r="AD170" s="202" t="s">
        <v>123</v>
      </c>
      <c r="AE170" s="202" t="s">
        <v>123</v>
      </c>
      <c r="AF170" s="202">
        <v>2.4</v>
      </c>
      <c r="AG170" s="202" t="s">
        <v>123</v>
      </c>
      <c r="AH170" s="202" t="s">
        <v>123</v>
      </c>
      <c r="AI170" s="202" t="s">
        <v>123</v>
      </c>
      <c r="AJ170" s="202">
        <v>2</v>
      </c>
      <c r="AK170" s="202">
        <v>4</v>
      </c>
      <c r="AL170" s="202" t="s">
        <v>123</v>
      </c>
      <c r="AM170" s="202" t="s">
        <v>123</v>
      </c>
      <c r="AN170" s="202">
        <v>10.1</v>
      </c>
      <c r="AO170" s="202">
        <v>3.2</v>
      </c>
      <c r="AP170" s="202">
        <v>2.9</v>
      </c>
      <c r="AQ170" s="202">
        <v>13.1</v>
      </c>
      <c r="AR170" s="202">
        <v>13.8</v>
      </c>
      <c r="AS170" s="202">
        <v>5.8</v>
      </c>
      <c r="AT170" s="202" t="s">
        <v>123</v>
      </c>
      <c r="AU170" s="202" t="s">
        <v>123</v>
      </c>
      <c r="AV170" s="202">
        <v>7.6</v>
      </c>
      <c r="AW170" s="202">
        <v>2.6</v>
      </c>
      <c r="AX170" s="202">
        <v>6</v>
      </c>
      <c r="AY170" s="202">
        <v>14.4</v>
      </c>
      <c r="AZ170" s="202">
        <v>10.1</v>
      </c>
      <c r="BA170" s="202" t="s">
        <v>123</v>
      </c>
      <c r="BB170" s="202" t="s">
        <v>123</v>
      </c>
      <c r="BC170" s="202">
        <v>13.8</v>
      </c>
      <c r="BD170" s="202" t="s">
        <v>123</v>
      </c>
      <c r="BE170" s="207" t="s">
        <v>123</v>
      </c>
      <c r="BF170" s="202"/>
      <c r="BG170" s="202"/>
      <c r="BH170" s="202"/>
      <c r="BI170" s="202"/>
      <c r="BJ170" s="202"/>
      <c r="BK170" s="202"/>
      <c r="BL170" s="202"/>
      <c r="BM170" s="202"/>
      <c r="BN170" s="202"/>
      <c r="BO170" s="202"/>
      <c r="BP170" s="202"/>
      <c r="BQ170" s="202"/>
      <c r="BR170" s="202"/>
      <c r="BS170" s="202"/>
      <c r="BT170" s="202"/>
      <c r="BU170" s="202"/>
      <c r="BV170" s="202"/>
      <c r="BW170" s="202"/>
      <c r="BX170" s="202"/>
      <c r="BY170" s="202"/>
      <c r="BZ170" s="202"/>
      <c r="CA170" s="202"/>
      <c r="CB170" s="202"/>
      <c r="CC170" s="202"/>
      <c r="CD170" s="202"/>
      <c r="CE170" s="202"/>
      <c r="CF170" s="202"/>
      <c r="CG170" s="202"/>
    </row>
    <row r="171" spans="1:85" x14ac:dyDescent="0.25">
      <c r="A171" s="202"/>
      <c r="B171" s="202"/>
      <c r="C171" s="202"/>
      <c r="D171" s="212">
        <v>44045</v>
      </c>
      <c r="E171" s="202" t="s">
        <v>123</v>
      </c>
      <c r="F171" s="202">
        <v>4.4000000000000004</v>
      </c>
      <c r="G171" s="202" t="s">
        <v>123</v>
      </c>
      <c r="H171" s="202" t="s">
        <v>123</v>
      </c>
      <c r="I171" s="202" t="s">
        <v>123</v>
      </c>
      <c r="J171" s="202">
        <v>20.6</v>
      </c>
      <c r="K171" s="202" t="s">
        <v>123</v>
      </c>
      <c r="L171" s="202" t="s">
        <v>123</v>
      </c>
      <c r="M171" s="202" t="s">
        <v>123</v>
      </c>
      <c r="N171" s="202">
        <v>89.7</v>
      </c>
      <c r="O171" s="202" t="s">
        <v>123</v>
      </c>
      <c r="P171" s="202" t="s">
        <v>123</v>
      </c>
      <c r="Q171" s="202" t="s">
        <v>123</v>
      </c>
      <c r="R171" s="202">
        <v>7.1</v>
      </c>
      <c r="S171" s="202" t="s">
        <v>123</v>
      </c>
      <c r="T171" s="202" t="s">
        <v>123</v>
      </c>
      <c r="U171" s="202" t="s">
        <v>123</v>
      </c>
      <c r="V171" s="202">
        <v>2.6</v>
      </c>
      <c r="W171" s="202">
        <v>2.7</v>
      </c>
      <c r="X171" s="202" t="s">
        <v>123</v>
      </c>
      <c r="Y171" s="202" t="s">
        <v>123</v>
      </c>
      <c r="Z171" s="202" t="s">
        <v>123</v>
      </c>
      <c r="AA171" s="202" t="s">
        <v>123</v>
      </c>
      <c r="AB171" s="202" t="s">
        <v>123</v>
      </c>
      <c r="AC171" s="202">
        <v>75</v>
      </c>
      <c r="AD171" s="202" t="s">
        <v>123</v>
      </c>
      <c r="AE171" s="202" t="s">
        <v>123</v>
      </c>
      <c r="AF171" s="202" t="s">
        <v>123</v>
      </c>
      <c r="AG171" s="202" t="s">
        <v>123</v>
      </c>
      <c r="AH171" s="202" t="s">
        <v>123</v>
      </c>
      <c r="AI171" s="202" t="s">
        <v>123</v>
      </c>
      <c r="AJ171" s="202" t="s">
        <v>123</v>
      </c>
      <c r="AK171" s="202" t="s">
        <v>123</v>
      </c>
      <c r="AL171" s="202">
        <v>8.4</v>
      </c>
      <c r="AM171" s="202" t="s">
        <v>123</v>
      </c>
      <c r="AN171" s="202" t="s">
        <v>123</v>
      </c>
      <c r="AO171" s="202" t="s">
        <v>123</v>
      </c>
      <c r="AP171" s="202">
        <v>2.8</v>
      </c>
      <c r="AQ171" s="202">
        <v>1.3</v>
      </c>
      <c r="AR171" s="202">
        <v>10.9</v>
      </c>
      <c r="AS171" s="202" t="s">
        <v>123</v>
      </c>
      <c r="AT171" s="202" t="s">
        <v>123</v>
      </c>
      <c r="AU171" s="202" t="s">
        <v>123</v>
      </c>
      <c r="AV171" s="202" t="s">
        <v>123</v>
      </c>
      <c r="AW171" s="202" t="s">
        <v>123</v>
      </c>
      <c r="AX171" s="202">
        <v>1.8</v>
      </c>
      <c r="AY171" s="202">
        <v>5.3</v>
      </c>
      <c r="AZ171" s="202">
        <v>10.6</v>
      </c>
      <c r="BA171" s="202" t="s">
        <v>123</v>
      </c>
      <c r="BB171" s="202" t="s">
        <v>123</v>
      </c>
      <c r="BC171" s="202">
        <v>10.9</v>
      </c>
      <c r="BD171" s="202" t="s">
        <v>123</v>
      </c>
      <c r="BE171" s="207" t="s">
        <v>123</v>
      </c>
      <c r="BF171" s="202"/>
      <c r="BG171" s="202"/>
      <c r="BH171" s="202"/>
      <c r="BI171" s="202"/>
      <c r="BJ171" s="202"/>
      <c r="BK171" s="202"/>
      <c r="BL171" s="202"/>
      <c r="BM171" s="202"/>
      <c r="BN171" s="202"/>
      <c r="BO171" s="202"/>
      <c r="BP171" s="202"/>
      <c r="BQ171" s="202"/>
      <c r="BR171" s="202"/>
      <c r="BS171" s="202"/>
      <c r="BT171" s="202"/>
      <c r="BU171" s="202"/>
      <c r="BV171" s="202"/>
      <c r="BW171" s="202"/>
      <c r="BX171" s="202"/>
      <c r="BY171" s="202"/>
      <c r="BZ171" s="202"/>
      <c r="CA171" s="202"/>
      <c r="CB171" s="202"/>
      <c r="CC171" s="202"/>
      <c r="CD171" s="202"/>
      <c r="CE171" s="202"/>
      <c r="CF171" s="202"/>
      <c r="CG171" s="202"/>
    </row>
    <row r="172" spans="1:85" x14ac:dyDescent="0.25">
      <c r="A172" s="202"/>
      <c r="B172" s="202"/>
      <c r="C172" s="202"/>
      <c r="D172" s="212">
        <v>44046</v>
      </c>
      <c r="E172" s="202" t="s">
        <v>123</v>
      </c>
      <c r="F172" s="202" t="s">
        <v>123</v>
      </c>
      <c r="G172" s="202">
        <v>13.8</v>
      </c>
      <c r="H172" s="202" t="s">
        <v>123</v>
      </c>
      <c r="I172" s="202" t="s">
        <v>123</v>
      </c>
      <c r="J172" s="202" t="s">
        <v>123</v>
      </c>
      <c r="K172" s="202">
        <v>2.9</v>
      </c>
      <c r="L172" s="202" t="s">
        <v>123</v>
      </c>
      <c r="M172" s="202" t="s">
        <v>123</v>
      </c>
      <c r="N172" s="202" t="s">
        <v>123</v>
      </c>
      <c r="O172" s="202">
        <v>10.1</v>
      </c>
      <c r="P172" s="202" t="s">
        <v>123</v>
      </c>
      <c r="Q172" s="202" t="s">
        <v>123</v>
      </c>
      <c r="R172" s="202" t="s">
        <v>123</v>
      </c>
      <c r="S172" s="202">
        <v>2.6</v>
      </c>
      <c r="T172" s="202" t="s">
        <v>123</v>
      </c>
      <c r="U172" s="202" t="s">
        <v>123</v>
      </c>
      <c r="V172" s="202">
        <v>1.6</v>
      </c>
      <c r="W172" s="202">
        <v>4.0999999999999996</v>
      </c>
      <c r="X172" s="202" t="s">
        <v>123</v>
      </c>
      <c r="Y172" s="202" t="s">
        <v>123</v>
      </c>
      <c r="Z172" s="202" t="s">
        <v>123</v>
      </c>
      <c r="AA172" s="202" t="s">
        <v>123</v>
      </c>
      <c r="AB172" s="202" t="s">
        <v>123</v>
      </c>
      <c r="AC172" s="202" t="s">
        <v>123</v>
      </c>
      <c r="AD172" s="202" t="s">
        <v>123</v>
      </c>
      <c r="AE172" s="202" t="s">
        <v>123</v>
      </c>
      <c r="AF172" s="202" t="s">
        <v>123</v>
      </c>
      <c r="AG172" s="202" t="s">
        <v>123</v>
      </c>
      <c r="AH172" s="202" t="s">
        <v>123</v>
      </c>
      <c r="AI172" s="202">
        <v>8.6</v>
      </c>
      <c r="AJ172" s="202" t="s">
        <v>123</v>
      </c>
      <c r="AK172" s="202" t="s">
        <v>123</v>
      </c>
      <c r="AL172" s="202" t="s">
        <v>123</v>
      </c>
      <c r="AM172" s="202">
        <v>3.2</v>
      </c>
      <c r="AN172" s="202" t="s">
        <v>123</v>
      </c>
      <c r="AO172" s="202" t="s">
        <v>123</v>
      </c>
      <c r="AP172" s="202">
        <v>2.5</v>
      </c>
      <c r="AQ172" s="202">
        <v>3.8</v>
      </c>
      <c r="AR172" s="202">
        <v>1.4</v>
      </c>
      <c r="AS172" s="202" t="s">
        <v>123</v>
      </c>
      <c r="AT172" s="202" t="s">
        <v>123</v>
      </c>
      <c r="AU172" s="202" t="s">
        <v>123</v>
      </c>
      <c r="AV172" s="202" t="s">
        <v>123</v>
      </c>
      <c r="AW172" s="202" t="s">
        <v>123</v>
      </c>
      <c r="AX172" s="202">
        <v>1.4</v>
      </c>
      <c r="AY172" s="202">
        <v>4.3</v>
      </c>
      <c r="AZ172" s="202">
        <v>1.3</v>
      </c>
      <c r="BA172" s="202" t="s">
        <v>123</v>
      </c>
      <c r="BB172" s="202" t="s">
        <v>123</v>
      </c>
      <c r="BC172" s="202">
        <v>1.9</v>
      </c>
      <c r="BD172" s="202" t="s">
        <v>123</v>
      </c>
      <c r="BE172" s="207" t="s">
        <v>123</v>
      </c>
      <c r="BF172" s="202"/>
      <c r="BG172" s="202"/>
      <c r="BH172" s="202"/>
      <c r="BI172" s="202"/>
      <c r="BJ172" s="202"/>
      <c r="BK172" s="202"/>
      <c r="BL172" s="202"/>
      <c r="BM172" s="202"/>
      <c r="BN172" s="202"/>
      <c r="BO172" s="202"/>
      <c r="BP172" s="202"/>
      <c r="BQ172" s="202"/>
      <c r="BR172" s="202"/>
      <c r="BS172" s="202"/>
      <c r="BT172" s="202"/>
      <c r="BU172" s="202"/>
      <c r="BV172" s="202"/>
      <c r="BW172" s="202"/>
      <c r="BX172" s="202"/>
      <c r="BY172" s="202"/>
      <c r="BZ172" s="202"/>
      <c r="CA172" s="202"/>
      <c r="CB172" s="202"/>
      <c r="CC172" s="202"/>
      <c r="CD172" s="202"/>
      <c r="CE172" s="202"/>
      <c r="CF172" s="202"/>
      <c r="CG172" s="202"/>
    </row>
    <row r="173" spans="1:85" x14ac:dyDescent="0.25">
      <c r="A173" s="202"/>
      <c r="B173" s="202"/>
      <c r="C173" s="202"/>
      <c r="D173" s="212">
        <v>44047</v>
      </c>
      <c r="E173" s="202">
        <v>5</v>
      </c>
      <c r="F173" s="202" t="s">
        <v>123</v>
      </c>
      <c r="G173" s="202" t="s">
        <v>123</v>
      </c>
      <c r="H173" s="202" t="s">
        <v>123</v>
      </c>
      <c r="I173" s="202" t="s">
        <v>123</v>
      </c>
      <c r="J173" s="202" t="s">
        <v>123</v>
      </c>
      <c r="K173" s="202" t="s">
        <v>123</v>
      </c>
      <c r="L173" s="202">
        <v>2.4</v>
      </c>
      <c r="M173" s="202">
        <v>3.1</v>
      </c>
      <c r="N173" s="202" t="s">
        <v>123</v>
      </c>
      <c r="O173" s="202" t="s">
        <v>123</v>
      </c>
      <c r="P173" s="202">
        <v>3</v>
      </c>
      <c r="Q173" s="202">
        <v>2.5</v>
      </c>
      <c r="R173" s="202" t="s">
        <v>123</v>
      </c>
      <c r="S173" s="202" t="s">
        <v>123</v>
      </c>
      <c r="T173" s="202">
        <v>5.3</v>
      </c>
      <c r="U173" s="202">
        <v>2</v>
      </c>
      <c r="V173" s="202">
        <v>3.7</v>
      </c>
      <c r="W173" s="202">
        <v>4.7</v>
      </c>
      <c r="X173" s="202" t="s">
        <v>123</v>
      </c>
      <c r="Y173" s="202" t="s">
        <v>123</v>
      </c>
      <c r="Z173" s="202">
        <v>3.3</v>
      </c>
      <c r="AA173" s="202" t="s">
        <v>123</v>
      </c>
      <c r="AB173" s="202" t="s">
        <v>123</v>
      </c>
      <c r="AC173" s="202" t="s">
        <v>123</v>
      </c>
      <c r="AD173" s="202" t="s">
        <v>123</v>
      </c>
      <c r="AE173" s="202" t="s">
        <v>123</v>
      </c>
      <c r="AF173" s="202">
        <v>2.6</v>
      </c>
      <c r="AG173" s="202" t="s">
        <v>123</v>
      </c>
      <c r="AH173" s="202" t="s">
        <v>123</v>
      </c>
      <c r="AI173" s="202" t="s">
        <v>123</v>
      </c>
      <c r="AJ173" s="202">
        <v>2.7</v>
      </c>
      <c r="AK173" s="202">
        <v>2.8</v>
      </c>
      <c r="AL173" s="202" t="s">
        <v>123</v>
      </c>
      <c r="AM173" s="202" t="s">
        <v>123</v>
      </c>
      <c r="AN173" s="202">
        <v>5.5</v>
      </c>
      <c r="AO173" s="202">
        <v>1.8</v>
      </c>
      <c r="AP173" s="202">
        <v>3.2</v>
      </c>
      <c r="AQ173" s="202">
        <v>3.9</v>
      </c>
      <c r="AR173" s="202">
        <v>1.7</v>
      </c>
      <c r="AS173" s="202">
        <v>0.4</v>
      </c>
      <c r="AT173" s="202" t="s">
        <v>123</v>
      </c>
      <c r="AU173" s="202" t="s">
        <v>123</v>
      </c>
      <c r="AV173" s="202">
        <v>5.6</v>
      </c>
      <c r="AW173" s="202">
        <v>1.6</v>
      </c>
      <c r="AX173" s="202">
        <v>2.5</v>
      </c>
      <c r="AY173" s="202">
        <v>4.5999999999999996</v>
      </c>
      <c r="AZ173" s="202">
        <v>1.3</v>
      </c>
      <c r="BA173" s="202" t="s">
        <v>123</v>
      </c>
      <c r="BB173" s="202" t="s">
        <v>123</v>
      </c>
      <c r="BC173" s="202">
        <v>2.2999999999999998</v>
      </c>
      <c r="BD173" s="202" t="s">
        <v>123</v>
      </c>
      <c r="BE173" s="207" t="s">
        <v>123</v>
      </c>
      <c r="BF173" s="202"/>
      <c r="BG173" s="202"/>
      <c r="BH173" s="202"/>
      <c r="BI173" s="202"/>
      <c r="BJ173" s="202"/>
      <c r="BK173" s="202"/>
      <c r="BL173" s="202"/>
      <c r="BM173" s="202"/>
      <c r="BN173" s="202"/>
      <c r="BO173" s="202"/>
      <c r="BP173" s="202"/>
      <c r="BQ173" s="202"/>
      <c r="BR173" s="202"/>
      <c r="BS173" s="202"/>
      <c r="BT173" s="202"/>
      <c r="BU173" s="202"/>
      <c r="BV173" s="202"/>
      <c r="BW173" s="202"/>
      <c r="BX173" s="202"/>
      <c r="BY173" s="202"/>
      <c r="BZ173" s="202"/>
      <c r="CA173" s="202"/>
      <c r="CB173" s="202"/>
      <c r="CC173" s="202"/>
      <c r="CD173" s="202"/>
      <c r="CE173" s="202"/>
      <c r="CF173" s="202"/>
      <c r="CG173" s="202"/>
    </row>
    <row r="174" spans="1:85" x14ac:dyDescent="0.25">
      <c r="A174" s="202"/>
      <c r="B174" s="202"/>
      <c r="C174" s="202"/>
      <c r="D174" s="212">
        <v>44048</v>
      </c>
      <c r="E174" s="202" t="s">
        <v>123</v>
      </c>
      <c r="F174" s="202">
        <v>4.3</v>
      </c>
      <c r="G174" s="202" t="s">
        <v>123</v>
      </c>
      <c r="H174" s="202" t="s">
        <v>123</v>
      </c>
      <c r="I174" s="202" t="s">
        <v>123</v>
      </c>
      <c r="J174" s="202" t="s">
        <v>123</v>
      </c>
      <c r="K174" s="202" t="s">
        <v>123</v>
      </c>
      <c r="L174" s="202" t="s">
        <v>123</v>
      </c>
      <c r="M174" s="202" t="s">
        <v>123</v>
      </c>
      <c r="N174" s="202">
        <v>127.7</v>
      </c>
      <c r="O174" s="202" t="s">
        <v>123</v>
      </c>
      <c r="P174" s="202" t="s">
        <v>123</v>
      </c>
      <c r="Q174" s="202" t="s">
        <v>123</v>
      </c>
      <c r="R174" s="202">
        <v>9.6</v>
      </c>
      <c r="S174" s="202" t="s">
        <v>123</v>
      </c>
      <c r="T174" s="202" t="s">
        <v>123</v>
      </c>
      <c r="U174" s="202" t="s">
        <v>123</v>
      </c>
      <c r="V174" s="202">
        <v>2.7</v>
      </c>
      <c r="W174" s="202">
        <v>4.2</v>
      </c>
      <c r="X174" s="202" t="s">
        <v>123</v>
      </c>
      <c r="Y174" s="202" t="s">
        <v>123</v>
      </c>
      <c r="Z174" s="202" t="s">
        <v>123</v>
      </c>
      <c r="AA174" s="202" t="s">
        <v>123</v>
      </c>
      <c r="AB174" s="202" t="s">
        <v>123</v>
      </c>
      <c r="AC174" s="202">
        <v>128.9</v>
      </c>
      <c r="AD174" s="202" t="s">
        <v>123</v>
      </c>
      <c r="AE174" s="202" t="s">
        <v>123</v>
      </c>
      <c r="AF174" s="202" t="s">
        <v>123</v>
      </c>
      <c r="AG174" s="202" t="s">
        <v>123</v>
      </c>
      <c r="AH174" s="202" t="s">
        <v>123</v>
      </c>
      <c r="AI174" s="202" t="s">
        <v>123</v>
      </c>
      <c r="AJ174" s="202" t="s">
        <v>123</v>
      </c>
      <c r="AK174" s="202" t="s">
        <v>123</v>
      </c>
      <c r="AL174" s="202">
        <v>10.3</v>
      </c>
      <c r="AM174" s="202" t="s">
        <v>123</v>
      </c>
      <c r="AN174" s="202" t="s">
        <v>123</v>
      </c>
      <c r="AO174" s="202" t="s">
        <v>123</v>
      </c>
      <c r="AP174" s="202">
        <v>4</v>
      </c>
      <c r="AQ174" s="202">
        <v>2.9</v>
      </c>
      <c r="AR174" s="202">
        <v>1.7</v>
      </c>
      <c r="AS174" s="202" t="s">
        <v>123</v>
      </c>
      <c r="AT174" s="202" t="s">
        <v>123</v>
      </c>
      <c r="AU174" s="202" t="s">
        <v>123</v>
      </c>
      <c r="AV174" s="202" t="s">
        <v>123</v>
      </c>
      <c r="AW174" s="202" t="s">
        <v>123</v>
      </c>
      <c r="AX174" s="202">
        <v>2.4</v>
      </c>
      <c r="AY174" s="202">
        <v>2.6</v>
      </c>
      <c r="AZ174" s="202">
        <v>1.4</v>
      </c>
      <c r="BA174" s="202" t="s">
        <v>123</v>
      </c>
      <c r="BB174" s="202" t="s">
        <v>123</v>
      </c>
      <c r="BC174" s="202">
        <v>2</v>
      </c>
      <c r="BD174" s="202" t="s">
        <v>123</v>
      </c>
      <c r="BE174" s="207" t="s">
        <v>123</v>
      </c>
      <c r="BF174" s="202"/>
      <c r="BG174" s="202"/>
      <c r="BH174" s="202"/>
      <c r="BI174" s="202"/>
      <c r="BJ174" s="202"/>
      <c r="BK174" s="202"/>
      <c r="BL174" s="202"/>
      <c r="BM174" s="202"/>
      <c r="BN174" s="202"/>
      <c r="BO174" s="202"/>
      <c r="BP174" s="202"/>
      <c r="BQ174" s="202"/>
      <c r="BR174" s="202"/>
      <c r="BS174" s="202"/>
      <c r="BT174" s="202"/>
      <c r="BU174" s="202"/>
      <c r="BV174" s="202"/>
      <c r="BW174" s="202"/>
      <c r="BX174" s="202"/>
      <c r="BY174" s="202"/>
      <c r="BZ174" s="202"/>
      <c r="CA174" s="202"/>
      <c r="CB174" s="202"/>
      <c r="CC174" s="202"/>
      <c r="CD174" s="202"/>
      <c r="CE174" s="202"/>
      <c r="CF174" s="202"/>
      <c r="CG174" s="202"/>
    </row>
    <row r="175" spans="1:85" x14ac:dyDescent="0.25">
      <c r="A175" s="202"/>
      <c r="B175" s="202"/>
      <c r="C175" s="202"/>
      <c r="D175" s="212">
        <v>44049</v>
      </c>
      <c r="E175" s="202" t="s">
        <v>123</v>
      </c>
      <c r="F175" s="202" t="s">
        <v>123</v>
      </c>
      <c r="G175" s="202">
        <v>83.4</v>
      </c>
      <c r="H175" s="202" t="s">
        <v>123</v>
      </c>
      <c r="I175" s="202" t="s">
        <v>123</v>
      </c>
      <c r="J175" s="202" t="s">
        <v>123</v>
      </c>
      <c r="K175" s="202" t="s">
        <v>123</v>
      </c>
      <c r="L175" s="202" t="s">
        <v>123</v>
      </c>
      <c r="M175" s="202" t="s">
        <v>123</v>
      </c>
      <c r="N175" s="202" t="s">
        <v>123</v>
      </c>
      <c r="O175" s="202">
        <v>5.2</v>
      </c>
      <c r="P175" s="202" t="s">
        <v>123</v>
      </c>
      <c r="Q175" s="202" t="s">
        <v>123</v>
      </c>
      <c r="R175" s="202" t="s">
        <v>123</v>
      </c>
      <c r="S175" s="202">
        <v>2.7</v>
      </c>
      <c r="T175" s="202" t="s">
        <v>123</v>
      </c>
      <c r="U175" s="202" t="s">
        <v>123</v>
      </c>
      <c r="V175" s="202">
        <v>4.9000000000000004</v>
      </c>
      <c r="W175" s="202">
        <v>2.2999999999999998</v>
      </c>
      <c r="X175" s="202" t="s">
        <v>123</v>
      </c>
      <c r="Y175" s="202" t="s">
        <v>123</v>
      </c>
      <c r="Z175" s="202" t="s">
        <v>123</v>
      </c>
      <c r="AA175" s="202" t="s">
        <v>123</v>
      </c>
      <c r="AB175" s="202" t="s">
        <v>123</v>
      </c>
      <c r="AC175" s="202" t="s">
        <v>123</v>
      </c>
      <c r="AD175" s="202">
        <v>13.9</v>
      </c>
      <c r="AE175" s="202" t="s">
        <v>123</v>
      </c>
      <c r="AF175" s="202" t="s">
        <v>123</v>
      </c>
      <c r="AG175" s="202" t="s">
        <v>123</v>
      </c>
      <c r="AH175" s="202" t="s">
        <v>123</v>
      </c>
      <c r="AI175" s="202">
        <v>4.5999999999999996</v>
      </c>
      <c r="AJ175" s="202" t="s">
        <v>123</v>
      </c>
      <c r="AK175" s="202" t="s">
        <v>123</v>
      </c>
      <c r="AL175" s="202" t="s">
        <v>123</v>
      </c>
      <c r="AM175" s="202">
        <v>2.7</v>
      </c>
      <c r="AN175" s="202" t="s">
        <v>123</v>
      </c>
      <c r="AO175" s="202" t="s">
        <v>123</v>
      </c>
      <c r="AP175" s="202">
        <v>3.2</v>
      </c>
      <c r="AQ175" s="202">
        <v>1.7</v>
      </c>
      <c r="AR175" s="202">
        <v>1.6</v>
      </c>
      <c r="AS175" s="202" t="s">
        <v>123</v>
      </c>
      <c r="AT175" s="202" t="s">
        <v>123</v>
      </c>
      <c r="AU175" s="202" t="s">
        <v>123</v>
      </c>
      <c r="AV175" s="202" t="s">
        <v>123</v>
      </c>
      <c r="AW175" s="202" t="s">
        <v>123</v>
      </c>
      <c r="AX175" s="202">
        <v>5</v>
      </c>
      <c r="AY175" s="202">
        <v>1.2</v>
      </c>
      <c r="AZ175" s="202">
        <v>1.8</v>
      </c>
      <c r="BA175" s="202" t="s">
        <v>123</v>
      </c>
      <c r="BB175" s="202" t="s">
        <v>123</v>
      </c>
      <c r="BC175" s="202" t="s">
        <v>123</v>
      </c>
      <c r="BD175" s="202" t="s">
        <v>123</v>
      </c>
      <c r="BE175" s="207" t="s">
        <v>123</v>
      </c>
      <c r="BF175" s="202"/>
      <c r="BG175" s="202"/>
      <c r="BH175" s="202"/>
      <c r="BI175" s="202"/>
      <c r="BJ175" s="202"/>
      <c r="BK175" s="202"/>
      <c r="BL175" s="202"/>
      <c r="BM175" s="202"/>
      <c r="BN175" s="202"/>
      <c r="BO175" s="202"/>
      <c r="BP175" s="202"/>
      <c r="BQ175" s="202"/>
      <c r="BR175" s="202"/>
      <c r="BS175" s="202"/>
      <c r="BT175" s="202"/>
      <c r="BU175" s="202"/>
      <c r="BV175" s="202"/>
      <c r="BW175" s="202"/>
      <c r="BX175" s="202"/>
      <c r="BY175" s="202"/>
      <c r="BZ175" s="202"/>
      <c r="CA175" s="202"/>
      <c r="CB175" s="202"/>
      <c r="CC175" s="202"/>
      <c r="CD175" s="202"/>
      <c r="CE175" s="202"/>
      <c r="CF175" s="202"/>
      <c r="CG175" s="202"/>
    </row>
    <row r="176" spans="1:85" x14ac:dyDescent="0.25">
      <c r="A176" s="202"/>
      <c r="B176" s="202"/>
      <c r="C176" s="202"/>
      <c r="D176" s="212">
        <v>44050</v>
      </c>
      <c r="E176" s="202">
        <v>3.9</v>
      </c>
      <c r="F176" s="202" t="s">
        <v>123</v>
      </c>
      <c r="G176" s="202" t="s">
        <v>123</v>
      </c>
      <c r="H176" s="202">
        <v>6.6</v>
      </c>
      <c r="I176" s="202">
        <v>19.600000000000001</v>
      </c>
      <c r="J176" s="202" t="s">
        <v>123</v>
      </c>
      <c r="K176" s="202" t="s">
        <v>123</v>
      </c>
      <c r="L176" s="202">
        <v>1.7</v>
      </c>
      <c r="M176" s="202">
        <v>2.1</v>
      </c>
      <c r="N176" s="202" t="s">
        <v>123</v>
      </c>
      <c r="O176" s="202" t="s">
        <v>123</v>
      </c>
      <c r="P176" s="202">
        <v>1.7</v>
      </c>
      <c r="Q176" s="202">
        <v>3</v>
      </c>
      <c r="R176" s="202" t="s">
        <v>123</v>
      </c>
      <c r="S176" s="202" t="s">
        <v>123</v>
      </c>
      <c r="T176" s="202" t="s">
        <v>123</v>
      </c>
      <c r="U176" s="202">
        <v>2.5</v>
      </c>
      <c r="V176" s="202">
        <v>3.1</v>
      </c>
      <c r="W176" s="202">
        <v>2.7</v>
      </c>
      <c r="X176" s="202" t="s">
        <v>123</v>
      </c>
      <c r="Y176" s="202" t="s">
        <v>123</v>
      </c>
      <c r="Z176" s="202">
        <v>2</v>
      </c>
      <c r="AA176" s="202" t="s">
        <v>123</v>
      </c>
      <c r="AB176" s="202" t="s">
        <v>123</v>
      </c>
      <c r="AC176" s="202" t="s">
        <v>123</v>
      </c>
      <c r="AD176" s="202" t="s">
        <v>123</v>
      </c>
      <c r="AE176" s="202" t="s">
        <v>123</v>
      </c>
      <c r="AF176" s="202">
        <v>2</v>
      </c>
      <c r="AG176" s="202" t="s">
        <v>123</v>
      </c>
      <c r="AH176" s="202" t="s">
        <v>123</v>
      </c>
      <c r="AI176" s="202" t="s">
        <v>123</v>
      </c>
      <c r="AJ176" s="202">
        <v>1.7</v>
      </c>
      <c r="AK176" s="202">
        <v>3.2</v>
      </c>
      <c r="AL176" s="202" t="s">
        <v>123</v>
      </c>
      <c r="AM176" s="202" t="s">
        <v>123</v>
      </c>
      <c r="AN176" s="202">
        <v>9.3000000000000007</v>
      </c>
      <c r="AO176" s="202">
        <v>2.1</v>
      </c>
      <c r="AP176" s="202">
        <v>3.5</v>
      </c>
      <c r="AQ176" s="202">
        <v>1.4</v>
      </c>
      <c r="AR176" s="202">
        <v>3.1</v>
      </c>
      <c r="AS176" s="202">
        <v>2.5</v>
      </c>
      <c r="AT176" s="202" t="s">
        <v>123</v>
      </c>
      <c r="AU176" s="202" t="s">
        <v>123</v>
      </c>
      <c r="AV176" s="202">
        <v>11.5</v>
      </c>
      <c r="AW176" s="202">
        <v>3.9</v>
      </c>
      <c r="AX176" s="202">
        <v>3.6</v>
      </c>
      <c r="AY176" s="202">
        <v>0.9</v>
      </c>
      <c r="AZ176" s="202">
        <v>3.1</v>
      </c>
      <c r="BA176" s="202" t="s">
        <v>123</v>
      </c>
      <c r="BB176" s="202" t="s">
        <v>123</v>
      </c>
      <c r="BC176" s="202" t="s">
        <v>123</v>
      </c>
      <c r="BD176" s="202" t="s">
        <v>123</v>
      </c>
      <c r="BE176" s="207" t="s">
        <v>123</v>
      </c>
      <c r="BF176" s="202"/>
      <c r="BG176" s="202"/>
      <c r="BH176" s="202"/>
      <c r="BI176" s="202"/>
      <c r="BJ176" s="202"/>
      <c r="BK176" s="202"/>
      <c r="BL176" s="202"/>
      <c r="BM176" s="202"/>
      <c r="BN176" s="202"/>
      <c r="BO176" s="202"/>
      <c r="BP176" s="202"/>
      <c r="BQ176" s="202"/>
      <c r="BR176" s="202"/>
      <c r="BS176" s="202"/>
      <c r="BT176" s="202"/>
      <c r="BU176" s="202"/>
      <c r="BV176" s="202"/>
      <c r="BW176" s="202"/>
      <c r="BX176" s="202"/>
      <c r="BY176" s="202"/>
      <c r="BZ176" s="202"/>
      <c r="CA176" s="202"/>
      <c r="CB176" s="202"/>
      <c r="CC176" s="202"/>
      <c r="CD176" s="202"/>
      <c r="CE176" s="202"/>
      <c r="CF176" s="202"/>
      <c r="CG176" s="202"/>
    </row>
    <row r="177" spans="1:85" x14ac:dyDescent="0.25">
      <c r="A177" s="202"/>
      <c r="B177" s="202"/>
      <c r="C177" s="202"/>
      <c r="D177" s="212">
        <v>44051</v>
      </c>
      <c r="E177" s="202" t="s">
        <v>123</v>
      </c>
      <c r="F177" s="202">
        <v>7.4</v>
      </c>
      <c r="G177" s="202" t="s">
        <v>123</v>
      </c>
      <c r="H177" s="202" t="s">
        <v>123</v>
      </c>
      <c r="I177" s="202" t="s">
        <v>123</v>
      </c>
      <c r="J177" s="202">
        <v>32.1</v>
      </c>
      <c r="K177" s="202" t="s">
        <v>123</v>
      </c>
      <c r="L177" s="202" t="s">
        <v>123</v>
      </c>
      <c r="M177" s="202" t="s">
        <v>123</v>
      </c>
      <c r="N177" s="202">
        <v>61</v>
      </c>
      <c r="O177" s="202" t="s">
        <v>123</v>
      </c>
      <c r="P177" s="202" t="s">
        <v>123</v>
      </c>
      <c r="Q177" s="202" t="s">
        <v>123</v>
      </c>
      <c r="R177" s="202">
        <v>12.1</v>
      </c>
      <c r="S177" s="202" t="s">
        <v>123</v>
      </c>
      <c r="T177" s="202" t="s">
        <v>123</v>
      </c>
      <c r="U177" s="202" t="s">
        <v>123</v>
      </c>
      <c r="V177" s="202">
        <v>2.8</v>
      </c>
      <c r="W177" s="202">
        <v>3.2</v>
      </c>
      <c r="X177" s="202" t="s">
        <v>123</v>
      </c>
      <c r="Y177" s="202" t="s">
        <v>123</v>
      </c>
      <c r="Z177" s="202" t="s">
        <v>123</v>
      </c>
      <c r="AA177" s="202" t="s">
        <v>123</v>
      </c>
      <c r="AB177" s="202" t="s">
        <v>123</v>
      </c>
      <c r="AC177" s="202">
        <v>53</v>
      </c>
      <c r="AD177" s="202">
        <v>1.7</v>
      </c>
      <c r="AE177" s="202" t="s">
        <v>123</v>
      </c>
      <c r="AF177" s="202" t="s">
        <v>123</v>
      </c>
      <c r="AG177" s="202" t="s">
        <v>123</v>
      </c>
      <c r="AH177" s="202" t="s">
        <v>123</v>
      </c>
      <c r="AI177" s="202" t="s">
        <v>123</v>
      </c>
      <c r="AJ177" s="202" t="s">
        <v>123</v>
      </c>
      <c r="AK177" s="202" t="s">
        <v>123</v>
      </c>
      <c r="AL177" s="202">
        <v>12.1</v>
      </c>
      <c r="AM177" s="202" t="s">
        <v>123</v>
      </c>
      <c r="AN177" s="202" t="s">
        <v>123</v>
      </c>
      <c r="AO177" s="202" t="s">
        <v>123</v>
      </c>
      <c r="AP177" s="202">
        <v>3.4</v>
      </c>
      <c r="AQ177" s="202">
        <v>2.2000000000000002</v>
      </c>
      <c r="AR177" s="202">
        <v>4</v>
      </c>
      <c r="AS177" s="202" t="s">
        <v>123</v>
      </c>
      <c r="AT177" s="202" t="s">
        <v>123</v>
      </c>
      <c r="AU177" s="202" t="s">
        <v>123</v>
      </c>
      <c r="AV177" s="202" t="s">
        <v>123</v>
      </c>
      <c r="AW177" s="202" t="s">
        <v>123</v>
      </c>
      <c r="AX177" s="202">
        <v>4.5999999999999996</v>
      </c>
      <c r="AY177" s="202">
        <v>2.2999999999999998</v>
      </c>
      <c r="AZ177" s="202">
        <v>3.4</v>
      </c>
      <c r="BA177" s="202" t="s">
        <v>123</v>
      </c>
      <c r="BB177" s="202" t="s">
        <v>123</v>
      </c>
      <c r="BC177" s="202" t="s">
        <v>123</v>
      </c>
      <c r="BD177" s="202" t="s">
        <v>123</v>
      </c>
      <c r="BE177" s="207" t="s">
        <v>123</v>
      </c>
      <c r="BF177" s="202"/>
      <c r="BG177" s="202"/>
      <c r="BH177" s="202"/>
      <c r="BI177" s="202"/>
      <c r="BJ177" s="202"/>
      <c r="BK177" s="202"/>
      <c r="BL177" s="202"/>
      <c r="BM177" s="202"/>
      <c r="BN177" s="202"/>
      <c r="BO177" s="202"/>
      <c r="BP177" s="202"/>
      <c r="BQ177" s="202"/>
      <c r="BR177" s="202"/>
      <c r="BS177" s="202"/>
      <c r="BT177" s="202"/>
      <c r="BU177" s="202"/>
      <c r="BV177" s="202"/>
      <c r="BW177" s="202"/>
      <c r="BX177" s="202"/>
      <c r="BY177" s="202"/>
      <c r="BZ177" s="202"/>
      <c r="CA177" s="202"/>
      <c r="CB177" s="202"/>
      <c r="CC177" s="202"/>
      <c r="CD177" s="202"/>
      <c r="CE177" s="202"/>
      <c r="CF177" s="202"/>
      <c r="CG177" s="202"/>
    </row>
    <row r="178" spans="1:85" x14ac:dyDescent="0.25">
      <c r="A178" s="202"/>
      <c r="B178" s="202"/>
      <c r="C178" s="202"/>
      <c r="D178" s="212">
        <v>44052</v>
      </c>
      <c r="E178" s="202" t="s">
        <v>123</v>
      </c>
      <c r="F178" s="202" t="s">
        <v>123</v>
      </c>
      <c r="G178" s="202">
        <v>42.3</v>
      </c>
      <c r="H178" s="202" t="s">
        <v>123</v>
      </c>
      <c r="I178" s="202" t="s">
        <v>123</v>
      </c>
      <c r="J178" s="202" t="s">
        <v>123</v>
      </c>
      <c r="K178" s="202">
        <v>4</v>
      </c>
      <c r="L178" s="202" t="s">
        <v>123</v>
      </c>
      <c r="M178" s="202" t="s">
        <v>123</v>
      </c>
      <c r="N178" s="202" t="s">
        <v>123</v>
      </c>
      <c r="O178" s="202">
        <v>3.1</v>
      </c>
      <c r="P178" s="202" t="s">
        <v>123</v>
      </c>
      <c r="Q178" s="202" t="s">
        <v>123</v>
      </c>
      <c r="R178" s="202" t="s">
        <v>123</v>
      </c>
      <c r="S178" s="202">
        <v>3.7</v>
      </c>
      <c r="T178" s="202" t="s">
        <v>123</v>
      </c>
      <c r="U178" s="202" t="s">
        <v>123</v>
      </c>
      <c r="V178" s="202">
        <v>4.5999999999999996</v>
      </c>
      <c r="W178" s="202">
        <v>2.9</v>
      </c>
      <c r="X178" s="202" t="s">
        <v>123</v>
      </c>
      <c r="Y178" s="202" t="s">
        <v>123</v>
      </c>
      <c r="Z178" s="202" t="s">
        <v>123</v>
      </c>
      <c r="AA178" s="202" t="s">
        <v>123</v>
      </c>
      <c r="AB178" s="202" t="s">
        <v>123</v>
      </c>
      <c r="AC178" s="202" t="s">
        <v>123</v>
      </c>
      <c r="AD178" s="202" t="s">
        <v>123</v>
      </c>
      <c r="AE178" s="202" t="s">
        <v>123</v>
      </c>
      <c r="AF178" s="202" t="s">
        <v>123</v>
      </c>
      <c r="AG178" s="202" t="s">
        <v>123</v>
      </c>
      <c r="AH178" s="202" t="s">
        <v>123</v>
      </c>
      <c r="AI178" s="202">
        <v>2.2000000000000002</v>
      </c>
      <c r="AJ178" s="202" t="s">
        <v>123</v>
      </c>
      <c r="AK178" s="202" t="s">
        <v>123</v>
      </c>
      <c r="AL178" s="202" t="s">
        <v>123</v>
      </c>
      <c r="AM178" s="202">
        <v>3.2</v>
      </c>
      <c r="AN178" s="202" t="s">
        <v>123</v>
      </c>
      <c r="AO178" s="202" t="s">
        <v>123</v>
      </c>
      <c r="AP178" s="202">
        <v>4.8</v>
      </c>
      <c r="AQ178" s="202">
        <v>1.8</v>
      </c>
      <c r="AR178" s="202">
        <v>4</v>
      </c>
      <c r="AS178" s="202" t="s">
        <v>123</v>
      </c>
      <c r="AT178" s="202" t="s">
        <v>123</v>
      </c>
      <c r="AU178" s="202" t="s">
        <v>123</v>
      </c>
      <c r="AV178" s="202" t="s">
        <v>123</v>
      </c>
      <c r="AW178" s="202" t="s">
        <v>123</v>
      </c>
      <c r="AX178" s="202">
        <v>5.2</v>
      </c>
      <c r="AY178" s="202">
        <v>2.4</v>
      </c>
      <c r="AZ178" s="202">
        <v>3.8</v>
      </c>
      <c r="BA178" s="202" t="s">
        <v>123</v>
      </c>
      <c r="BB178" s="202" t="s">
        <v>123</v>
      </c>
      <c r="BC178" s="202" t="s">
        <v>123</v>
      </c>
      <c r="BD178" s="202" t="s">
        <v>123</v>
      </c>
      <c r="BE178" s="207" t="s">
        <v>123</v>
      </c>
      <c r="BF178" s="202"/>
      <c r="BG178" s="202"/>
      <c r="BH178" s="202"/>
      <c r="BI178" s="202"/>
      <c r="BJ178" s="202"/>
      <c r="BK178" s="202"/>
      <c r="BL178" s="202"/>
      <c r="BM178" s="202"/>
      <c r="BN178" s="202"/>
      <c r="BO178" s="202"/>
      <c r="BP178" s="202"/>
      <c r="BQ178" s="202"/>
      <c r="BR178" s="202"/>
      <c r="BS178" s="202"/>
      <c r="BT178" s="202"/>
      <c r="BU178" s="202"/>
      <c r="BV178" s="202"/>
      <c r="BW178" s="202"/>
      <c r="BX178" s="202"/>
      <c r="BY178" s="202"/>
      <c r="BZ178" s="202"/>
      <c r="CA178" s="202"/>
      <c r="CB178" s="202"/>
      <c r="CC178" s="202"/>
      <c r="CD178" s="202"/>
      <c r="CE178" s="202"/>
      <c r="CF178" s="202"/>
      <c r="CG178" s="202"/>
    </row>
    <row r="179" spans="1:85" x14ac:dyDescent="0.25">
      <c r="A179" s="202"/>
      <c r="B179" s="202"/>
      <c r="C179" s="202"/>
      <c r="D179" s="212">
        <v>44053</v>
      </c>
      <c r="E179" s="202">
        <v>4.2</v>
      </c>
      <c r="F179" s="202" t="s">
        <v>123</v>
      </c>
      <c r="G179" s="202" t="s">
        <v>123</v>
      </c>
      <c r="H179" s="202" t="s">
        <v>123</v>
      </c>
      <c r="I179" s="202" t="s">
        <v>123</v>
      </c>
      <c r="J179" s="202" t="s">
        <v>123</v>
      </c>
      <c r="K179" s="202" t="s">
        <v>123</v>
      </c>
      <c r="L179" s="202">
        <v>4.2</v>
      </c>
      <c r="M179" s="202">
        <v>1</v>
      </c>
      <c r="N179" s="202" t="s">
        <v>123</v>
      </c>
      <c r="O179" s="202" t="s">
        <v>123</v>
      </c>
      <c r="P179" s="202">
        <v>1</v>
      </c>
      <c r="Q179" s="202">
        <v>3.7</v>
      </c>
      <c r="R179" s="202" t="s">
        <v>123</v>
      </c>
      <c r="S179" s="202" t="s">
        <v>123</v>
      </c>
      <c r="T179" s="202">
        <v>1.6</v>
      </c>
      <c r="U179" s="202">
        <v>2.8</v>
      </c>
      <c r="V179" s="202">
        <v>2.6</v>
      </c>
      <c r="W179" s="202">
        <v>3</v>
      </c>
      <c r="X179" s="202" t="s">
        <v>123</v>
      </c>
      <c r="Y179" s="202" t="s">
        <v>123</v>
      </c>
      <c r="Z179" s="202">
        <v>0.9</v>
      </c>
      <c r="AA179" s="202" t="s">
        <v>123</v>
      </c>
      <c r="AB179" s="202" t="s">
        <v>123</v>
      </c>
      <c r="AC179" s="202" t="s">
        <v>123</v>
      </c>
      <c r="AD179" s="202" t="s">
        <v>123</v>
      </c>
      <c r="AE179" s="202" t="s">
        <v>123</v>
      </c>
      <c r="AF179" s="202">
        <v>2.9</v>
      </c>
      <c r="AG179" s="202" t="s">
        <v>123</v>
      </c>
      <c r="AH179" s="202" t="s">
        <v>123</v>
      </c>
      <c r="AI179" s="202" t="s">
        <v>123</v>
      </c>
      <c r="AJ179" s="202">
        <v>1.2</v>
      </c>
      <c r="AK179" s="202">
        <v>4.0999999999999996</v>
      </c>
      <c r="AL179" s="202" t="s">
        <v>123</v>
      </c>
      <c r="AM179" s="202" t="s">
        <v>123</v>
      </c>
      <c r="AN179" s="202">
        <v>2.1</v>
      </c>
      <c r="AO179" s="202">
        <v>2</v>
      </c>
      <c r="AP179" s="202">
        <v>3.5</v>
      </c>
      <c r="AQ179" s="202">
        <v>2.8</v>
      </c>
      <c r="AR179" s="202">
        <v>4.8</v>
      </c>
      <c r="AS179" s="202">
        <v>6.3</v>
      </c>
      <c r="AT179" s="202" t="s">
        <v>123</v>
      </c>
      <c r="AU179" s="202" t="s">
        <v>123</v>
      </c>
      <c r="AV179" s="202">
        <v>1.7</v>
      </c>
      <c r="AW179" s="202">
        <v>2.2999999999999998</v>
      </c>
      <c r="AX179" s="202">
        <v>5.6</v>
      </c>
      <c r="AY179" s="202">
        <v>2.6</v>
      </c>
      <c r="AZ179" s="202">
        <v>5.2</v>
      </c>
      <c r="BA179" s="202" t="s">
        <v>123</v>
      </c>
      <c r="BB179" s="202" t="s">
        <v>123</v>
      </c>
      <c r="BC179" s="202">
        <v>5.3</v>
      </c>
      <c r="BD179" s="202" t="s">
        <v>123</v>
      </c>
      <c r="BE179" s="207" t="s">
        <v>123</v>
      </c>
      <c r="BF179" s="202"/>
      <c r="BG179" s="202"/>
      <c r="BH179" s="202"/>
      <c r="BI179" s="202"/>
      <c r="BJ179" s="202"/>
      <c r="BK179" s="202"/>
      <c r="BL179" s="202"/>
      <c r="BM179" s="202"/>
      <c r="BN179" s="202"/>
      <c r="BO179" s="202"/>
      <c r="BP179" s="202"/>
      <c r="BQ179" s="202"/>
      <c r="BR179" s="202"/>
      <c r="BS179" s="202"/>
      <c r="BT179" s="202"/>
      <c r="BU179" s="202"/>
      <c r="BV179" s="202"/>
      <c r="BW179" s="202"/>
      <c r="BX179" s="202"/>
      <c r="BY179" s="202"/>
      <c r="BZ179" s="202"/>
      <c r="CA179" s="202"/>
      <c r="CB179" s="202"/>
      <c r="CC179" s="202"/>
      <c r="CD179" s="202"/>
      <c r="CE179" s="202"/>
      <c r="CF179" s="202"/>
      <c r="CG179" s="202"/>
    </row>
    <row r="180" spans="1:85" x14ac:dyDescent="0.25">
      <c r="A180" s="202"/>
      <c r="B180" s="202"/>
      <c r="C180" s="202"/>
      <c r="D180" s="212">
        <v>44054</v>
      </c>
      <c r="E180" s="202" t="s">
        <v>123</v>
      </c>
      <c r="F180" s="202">
        <v>5.0999999999999996</v>
      </c>
      <c r="G180" s="202" t="s">
        <v>123</v>
      </c>
      <c r="H180" s="202" t="s">
        <v>123</v>
      </c>
      <c r="I180" s="202" t="s">
        <v>123</v>
      </c>
      <c r="J180" s="202" t="s">
        <v>123</v>
      </c>
      <c r="K180" s="202" t="s">
        <v>123</v>
      </c>
      <c r="L180" s="202" t="s">
        <v>123</v>
      </c>
      <c r="M180" s="202" t="s">
        <v>123</v>
      </c>
      <c r="N180" s="202">
        <v>3.2</v>
      </c>
      <c r="O180" s="202" t="s">
        <v>123</v>
      </c>
      <c r="P180" s="202" t="s">
        <v>123</v>
      </c>
      <c r="Q180" s="202" t="s">
        <v>123</v>
      </c>
      <c r="R180" s="202">
        <v>20.6</v>
      </c>
      <c r="S180" s="202" t="s">
        <v>123</v>
      </c>
      <c r="T180" s="202" t="s">
        <v>123</v>
      </c>
      <c r="U180" s="202" t="s">
        <v>123</v>
      </c>
      <c r="V180" s="202">
        <v>3.1</v>
      </c>
      <c r="W180" s="202">
        <v>2.9</v>
      </c>
      <c r="X180" s="202" t="s">
        <v>123</v>
      </c>
      <c r="Y180" s="202" t="s">
        <v>123</v>
      </c>
      <c r="Z180" s="202" t="s">
        <v>123</v>
      </c>
      <c r="AA180" s="202" t="s">
        <v>123</v>
      </c>
      <c r="AB180" s="202" t="s">
        <v>123</v>
      </c>
      <c r="AC180" s="202">
        <v>2.2999999999999998</v>
      </c>
      <c r="AD180" s="202" t="s">
        <v>123</v>
      </c>
      <c r="AE180" s="202" t="s">
        <v>123</v>
      </c>
      <c r="AF180" s="202" t="s">
        <v>123</v>
      </c>
      <c r="AG180" s="202" t="s">
        <v>123</v>
      </c>
      <c r="AH180" s="202" t="s">
        <v>123</v>
      </c>
      <c r="AI180" s="202" t="s">
        <v>123</v>
      </c>
      <c r="AJ180" s="202" t="s">
        <v>123</v>
      </c>
      <c r="AK180" s="202" t="s">
        <v>123</v>
      </c>
      <c r="AL180" s="202">
        <v>21</v>
      </c>
      <c r="AM180" s="202" t="s">
        <v>123</v>
      </c>
      <c r="AN180" s="202" t="s">
        <v>123</v>
      </c>
      <c r="AO180" s="202" t="s">
        <v>123</v>
      </c>
      <c r="AP180" s="202">
        <v>4</v>
      </c>
      <c r="AQ180" s="202">
        <v>3.7</v>
      </c>
      <c r="AR180" s="202">
        <v>4.5</v>
      </c>
      <c r="AS180" s="202" t="s">
        <v>123</v>
      </c>
      <c r="AT180" s="202" t="s">
        <v>123</v>
      </c>
      <c r="AU180" s="202" t="s">
        <v>123</v>
      </c>
      <c r="AV180" s="202" t="s">
        <v>123</v>
      </c>
      <c r="AW180" s="202" t="s">
        <v>123</v>
      </c>
      <c r="AX180" s="202">
        <v>5.8</v>
      </c>
      <c r="AY180" s="202">
        <v>5.5</v>
      </c>
      <c r="AZ180" s="202">
        <v>4.3</v>
      </c>
      <c r="BA180" s="202" t="s">
        <v>123</v>
      </c>
      <c r="BB180" s="202" t="s">
        <v>123</v>
      </c>
      <c r="BC180" s="202">
        <v>4.2</v>
      </c>
      <c r="BD180" s="202" t="s">
        <v>123</v>
      </c>
      <c r="BE180" s="207" t="s">
        <v>123</v>
      </c>
      <c r="BF180" s="202"/>
      <c r="BG180" s="202"/>
      <c r="BH180" s="202"/>
      <c r="BI180" s="202"/>
      <c r="BJ180" s="202"/>
      <c r="BK180" s="202"/>
      <c r="BL180" s="202"/>
      <c r="BM180" s="202"/>
      <c r="BN180" s="202"/>
      <c r="BO180" s="202"/>
      <c r="BP180" s="202"/>
      <c r="BQ180" s="202"/>
      <c r="BR180" s="202"/>
      <c r="BS180" s="202"/>
      <c r="BT180" s="202"/>
      <c r="BU180" s="202"/>
      <c r="BV180" s="202"/>
      <c r="BW180" s="202"/>
      <c r="BX180" s="202"/>
      <c r="BY180" s="202"/>
      <c r="BZ180" s="202"/>
      <c r="CA180" s="202"/>
      <c r="CB180" s="202"/>
      <c r="CC180" s="202"/>
      <c r="CD180" s="202"/>
      <c r="CE180" s="202"/>
      <c r="CF180" s="202"/>
      <c r="CG180" s="202"/>
    </row>
    <row r="181" spans="1:85" x14ac:dyDescent="0.25">
      <c r="A181" s="202"/>
      <c r="B181" s="202"/>
      <c r="C181" s="202"/>
      <c r="D181" s="212">
        <v>44055</v>
      </c>
      <c r="E181" s="202" t="s">
        <v>123</v>
      </c>
      <c r="F181" s="202" t="s">
        <v>123</v>
      </c>
      <c r="G181" s="202">
        <v>9.1</v>
      </c>
      <c r="H181" s="202" t="s">
        <v>123</v>
      </c>
      <c r="I181" s="202" t="s">
        <v>123</v>
      </c>
      <c r="J181" s="202" t="s">
        <v>123</v>
      </c>
      <c r="K181" s="202" t="s">
        <v>123</v>
      </c>
      <c r="L181" s="202" t="s">
        <v>123</v>
      </c>
      <c r="M181" s="202" t="s">
        <v>123</v>
      </c>
      <c r="N181" s="202" t="s">
        <v>123</v>
      </c>
      <c r="O181" s="202">
        <v>10.9</v>
      </c>
      <c r="P181" s="202" t="s">
        <v>123</v>
      </c>
      <c r="Q181" s="202" t="s">
        <v>123</v>
      </c>
      <c r="R181" s="202" t="s">
        <v>123</v>
      </c>
      <c r="S181" s="202">
        <v>2.9</v>
      </c>
      <c r="T181" s="202" t="s">
        <v>123</v>
      </c>
      <c r="U181" s="202" t="s">
        <v>123</v>
      </c>
      <c r="V181" s="202">
        <v>2.8</v>
      </c>
      <c r="W181" s="202">
        <v>2.9</v>
      </c>
      <c r="X181" s="202" t="s">
        <v>123</v>
      </c>
      <c r="Y181" s="202" t="s">
        <v>123</v>
      </c>
      <c r="Z181" s="202" t="s">
        <v>123</v>
      </c>
      <c r="AA181" s="202" t="s">
        <v>123</v>
      </c>
      <c r="AB181" s="202" t="s">
        <v>123</v>
      </c>
      <c r="AC181" s="202" t="s">
        <v>123</v>
      </c>
      <c r="AD181" s="202">
        <v>2</v>
      </c>
      <c r="AE181" s="202" t="s">
        <v>123</v>
      </c>
      <c r="AF181" s="202" t="s">
        <v>123</v>
      </c>
      <c r="AG181" s="202" t="s">
        <v>123</v>
      </c>
      <c r="AH181" s="202" t="s">
        <v>123</v>
      </c>
      <c r="AI181" s="202" t="s">
        <v>123</v>
      </c>
      <c r="AJ181" s="202" t="s">
        <v>123</v>
      </c>
      <c r="AK181" s="202" t="s">
        <v>123</v>
      </c>
      <c r="AL181" s="202" t="s">
        <v>123</v>
      </c>
      <c r="AM181" s="202">
        <v>3.3</v>
      </c>
      <c r="AN181" s="202" t="s">
        <v>123</v>
      </c>
      <c r="AO181" s="202" t="s">
        <v>123</v>
      </c>
      <c r="AP181" s="202">
        <v>1.7</v>
      </c>
      <c r="AQ181" s="202">
        <v>3.3</v>
      </c>
      <c r="AR181" s="202">
        <v>5.7</v>
      </c>
      <c r="AS181" s="202" t="s">
        <v>123</v>
      </c>
      <c r="AT181" s="202" t="s">
        <v>123</v>
      </c>
      <c r="AU181" s="202" t="s">
        <v>123</v>
      </c>
      <c r="AV181" s="202" t="s">
        <v>123</v>
      </c>
      <c r="AW181" s="202" t="s">
        <v>123</v>
      </c>
      <c r="AX181" s="202">
        <v>2.8</v>
      </c>
      <c r="AY181" s="202">
        <v>4.3</v>
      </c>
      <c r="AZ181" s="202">
        <v>5.7</v>
      </c>
      <c r="BA181" s="202" t="s">
        <v>123</v>
      </c>
      <c r="BB181" s="202" t="s">
        <v>123</v>
      </c>
      <c r="BC181" s="202">
        <v>5.4</v>
      </c>
      <c r="BD181" s="202" t="s">
        <v>123</v>
      </c>
      <c r="BE181" s="207" t="s">
        <v>123</v>
      </c>
      <c r="BF181" s="202"/>
      <c r="BG181" s="202"/>
      <c r="BH181" s="202"/>
      <c r="BI181" s="202"/>
      <c r="BJ181" s="202"/>
      <c r="BK181" s="202"/>
      <c r="BL181" s="202"/>
      <c r="BM181" s="202"/>
      <c r="BN181" s="202"/>
      <c r="BO181" s="202"/>
      <c r="BP181" s="202"/>
      <c r="BQ181" s="202"/>
      <c r="BR181" s="202"/>
      <c r="BS181" s="202"/>
      <c r="BT181" s="202"/>
      <c r="BU181" s="202"/>
      <c r="BV181" s="202"/>
      <c r="BW181" s="202"/>
      <c r="BX181" s="202"/>
      <c r="BY181" s="202"/>
      <c r="BZ181" s="202"/>
      <c r="CA181" s="202"/>
      <c r="CB181" s="202"/>
      <c r="CC181" s="202"/>
      <c r="CD181" s="202"/>
      <c r="CE181" s="202"/>
      <c r="CF181" s="202"/>
      <c r="CG181" s="202"/>
    </row>
    <row r="182" spans="1:85" x14ac:dyDescent="0.25">
      <c r="A182" s="202"/>
      <c r="B182" s="202"/>
      <c r="C182" s="202"/>
      <c r="D182" s="212">
        <v>44056</v>
      </c>
      <c r="E182" s="202">
        <v>1.8</v>
      </c>
      <c r="F182" s="202" t="s">
        <v>123</v>
      </c>
      <c r="G182" s="202" t="s">
        <v>123</v>
      </c>
      <c r="H182" s="202">
        <v>2.9</v>
      </c>
      <c r="I182" s="202">
        <v>15.5</v>
      </c>
      <c r="J182" s="202" t="s">
        <v>123</v>
      </c>
      <c r="K182" s="202" t="s">
        <v>123</v>
      </c>
      <c r="L182" s="202">
        <v>1.4</v>
      </c>
      <c r="M182" s="202">
        <v>1.8</v>
      </c>
      <c r="N182" s="202" t="s">
        <v>123</v>
      </c>
      <c r="O182" s="202" t="s">
        <v>123</v>
      </c>
      <c r="P182" s="202">
        <v>2.2000000000000002</v>
      </c>
      <c r="Q182" s="202">
        <v>6.3</v>
      </c>
      <c r="R182" s="202" t="s">
        <v>123</v>
      </c>
      <c r="S182" s="202" t="s">
        <v>123</v>
      </c>
      <c r="T182" s="202">
        <v>2.6</v>
      </c>
      <c r="U182" s="202">
        <v>2.2000000000000002</v>
      </c>
      <c r="V182" s="202">
        <v>1.8</v>
      </c>
      <c r="W182" s="202">
        <v>3</v>
      </c>
      <c r="X182" s="202" t="s">
        <v>123</v>
      </c>
      <c r="Y182" s="202" t="s">
        <v>123</v>
      </c>
      <c r="Z182" s="202">
        <v>1.7</v>
      </c>
      <c r="AA182" s="202" t="s">
        <v>123</v>
      </c>
      <c r="AB182" s="202" t="s">
        <v>123</v>
      </c>
      <c r="AC182" s="202" t="s">
        <v>123</v>
      </c>
      <c r="AD182" s="202" t="s">
        <v>123</v>
      </c>
      <c r="AE182" s="202" t="s">
        <v>123</v>
      </c>
      <c r="AF182" s="202">
        <v>5.0999999999999996</v>
      </c>
      <c r="AG182" s="202" t="s">
        <v>123</v>
      </c>
      <c r="AH182" s="202" t="s">
        <v>123</v>
      </c>
      <c r="AI182" s="202" t="s">
        <v>123</v>
      </c>
      <c r="AJ182" s="202">
        <v>2.2000000000000002</v>
      </c>
      <c r="AK182" s="202">
        <v>6.3</v>
      </c>
      <c r="AL182" s="202" t="s">
        <v>123</v>
      </c>
      <c r="AM182" s="202" t="s">
        <v>123</v>
      </c>
      <c r="AN182" s="202">
        <v>2.2999999999999998</v>
      </c>
      <c r="AO182" s="202">
        <v>2.7</v>
      </c>
      <c r="AP182" s="202">
        <v>2.6</v>
      </c>
      <c r="AQ182" s="202">
        <v>3</v>
      </c>
      <c r="AR182" s="202">
        <v>2.2000000000000002</v>
      </c>
      <c r="AS182" s="202">
        <v>11.9</v>
      </c>
      <c r="AT182" s="202" t="s">
        <v>123</v>
      </c>
      <c r="AU182" s="202" t="s">
        <v>123</v>
      </c>
      <c r="AV182" s="202">
        <v>2.5</v>
      </c>
      <c r="AW182" s="202">
        <v>4</v>
      </c>
      <c r="AX182" s="202">
        <v>1.9</v>
      </c>
      <c r="AY182" s="202">
        <v>1.5</v>
      </c>
      <c r="AZ182" s="202">
        <v>2.2000000000000002</v>
      </c>
      <c r="BA182" s="202" t="s">
        <v>123</v>
      </c>
      <c r="BB182" s="202" t="s">
        <v>123</v>
      </c>
      <c r="BC182" s="202">
        <v>2.1</v>
      </c>
      <c r="BD182" s="202" t="s">
        <v>123</v>
      </c>
      <c r="BE182" s="207" t="s">
        <v>123</v>
      </c>
      <c r="BF182" s="202"/>
      <c r="BG182" s="202"/>
      <c r="BH182" s="202"/>
      <c r="BI182" s="202"/>
      <c r="BJ182" s="202"/>
      <c r="BK182" s="202"/>
      <c r="BL182" s="202"/>
      <c r="BM182" s="202"/>
      <c r="BN182" s="202"/>
      <c r="BO182" s="202"/>
      <c r="BP182" s="202"/>
      <c r="BQ182" s="202"/>
      <c r="BR182" s="202"/>
      <c r="BS182" s="202"/>
      <c r="BT182" s="202"/>
      <c r="BU182" s="202"/>
      <c r="BV182" s="202"/>
      <c r="BW182" s="202"/>
      <c r="BX182" s="202"/>
      <c r="BY182" s="202"/>
      <c r="BZ182" s="202"/>
      <c r="CA182" s="202"/>
      <c r="CB182" s="202"/>
      <c r="CC182" s="202"/>
      <c r="CD182" s="202"/>
      <c r="CE182" s="202"/>
      <c r="CF182" s="202"/>
      <c r="CG182" s="202"/>
    </row>
    <row r="183" spans="1:85" x14ac:dyDescent="0.25">
      <c r="A183" s="202"/>
      <c r="B183" s="202"/>
      <c r="C183" s="202"/>
      <c r="D183" s="212">
        <v>44057</v>
      </c>
      <c r="E183" s="202" t="s">
        <v>123</v>
      </c>
      <c r="F183" s="202">
        <v>4.3</v>
      </c>
      <c r="G183" s="202" t="s">
        <v>123</v>
      </c>
      <c r="H183" s="202" t="s">
        <v>123</v>
      </c>
      <c r="I183" s="202" t="s">
        <v>123</v>
      </c>
      <c r="J183" s="202" t="s">
        <v>123</v>
      </c>
      <c r="K183" s="202" t="s">
        <v>123</v>
      </c>
      <c r="L183" s="202" t="s">
        <v>123</v>
      </c>
      <c r="M183" s="202" t="s">
        <v>123</v>
      </c>
      <c r="N183" s="202">
        <v>5.0999999999999996</v>
      </c>
      <c r="O183" s="202" t="s">
        <v>123</v>
      </c>
      <c r="P183" s="202" t="s">
        <v>123</v>
      </c>
      <c r="Q183" s="202" t="s">
        <v>123</v>
      </c>
      <c r="R183" s="202">
        <v>23.4</v>
      </c>
      <c r="S183" s="202" t="s">
        <v>123</v>
      </c>
      <c r="T183" s="202" t="s">
        <v>123</v>
      </c>
      <c r="U183" s="202" t="s">
        <v>123</v>
      </c>
      <c r="V183" s="202">
        <v>2.2000000000000002</v>
      </c>
      <c r="W183" s="202">
        <v>0.8</v>
      </c>
      <c r="X183" s="202" t="s">
        <v>123</v>
      </c>
      <c r="Y183" s="202" t="s">
        <v>123</v>
      </c>
      <c r="Z183" s="202" t="s">
        <v>123</v>
      </c>
      <c r="AA183" s="202" t="s">
        <v>123</v>
      </c>
      <c r="AB183" s="202" t="s">
        <v>123</v>
      </c>
      <c r="AC183" s="202">
        <v>3.6</v>
      </c>
      <c r="AD183" s="202" t="s">
        <v>123</v>
      </c>
      <c r="AE183" s="202" t="s">
        <v>123</v>
      </c>
      <c r="AF183" s="202" t="s">
        <v>123</v>
      </c>
      <c r="AG183" s="202" t="s">
        <v>123</v>
      </c>
      <c r="AH183" s="202" t="s">
        <v>123</v>
      </c>
      <c r="AI183" s="202" t="s">
        <v>123</v>
      </c>
      <c r="AJ183" s="202" t="s">
        <v>123</v>
      </c>
      <c r="AK183" s="202" t="s">
        <v>123</v>
      </c>
      <c r="AL183" s="202">
        <v>20.7</v>
      </c>
      <c r="AM183" s="202" t="s">
        <v>123</v>
      </c>
      <c r="AN183" s="202" t="s">
        <v>123</v>
      </c>
      <c r="AO183" s="202" t="s">
        <v>123</v>
      </c>
      <c r="AP183" s="202">
        <v>1.8</v>
      </c>
      <c r="AQ183" s="202">
        <v>1.1000000000000001</v>
      </c>
      <c r="AR183" s="202">
        <v>2.8</v>
      </c>
      <c r="AS183" s="202" t="s">
        <v>123</v>
      </c>
      <c r="AT183" s="202" t="s">
        <v>123</v>
      </c>
      <c r="AU183" s="202" t="s">
        <v>123</v>
      </c>
      <c r="AV183" s="202" t="s">
        <v>123</v>
      </c>
      <c r="AW183" s="202" t="s">
        <v>123</v>
      </c>
      <c r="AX183" s="202">
        <v>1</v>
      </c>
      <c r="AY183" s="202">
        <v>0.6</v>
      </c>
      <c r="AZ183" s="202">
        <v>2.9</v>
      </c>
      <c r="BA183" s="202" t="s">
        <v>123</v>
      </c>
      <c r="BB183" s="202" t="s">
        <v>123</v>
      </c>
      <c r="BC183" s="202">
        <v>3</v>
      </c>
      <c r="BD183" s="202" t="s">
        <v>123</v>
      </c>
      <c r="BE183" s="207" t="s">
        <v>123</v>
      </c>
      <c r="BF183" s="202"/>
      <c r="BG183" s="202"/>
      <c r="BH183" s="202"/>
      <c r="BI183" s="202"/>
      <c r="BJ183" s="202"/>
      <c r="BK183" s="202"/>
      <c r="BL183" s="202"/>
      <c r="BM183" s="202"/>
      <c r="BN183" s="202"/>
      <c r="BO183" s="202"/>
      <c r="BP183" s="202"/>
      <c r="BQ183" s="202"/>
      <c r="BR183" s="202"/>
      <c r="BS183" s="202"/>
      <c r="BT183" s="202"/>
      <c r="BU183" s="202"/>
      <c r="BV183" s="202"/>
      <c r="BW183" s="202"/>
      <c r="BX183" s="202"/>
      <c r="BY183" s="202"/>
      <c r="BZ183" s="202"/>
      <c r="CA183" s="202"/>
      <c r="CB183" s="202"/>
      <c r="CC183" s="202"/>
      <c r="CD183" s="202"/>
      <c r="CE183" s="202"/>
      <c r="CF183" s="202"/>
      <c r="CG183" s="202"/>
    </row>
    <row r="184" spans="1:85" x14ac:dyDescent="0.25">
      <c r="A184" s="202"/>
      <c r="B184" s="202"/>
      <c r="C184" s="202"/>
      <c r="D184" s="212">
        <v>44058</v>
      </c>
      <c r="E184" s="202" t="s">
        <v>123</v>
      </c>
      <c r="F184" s="202" t="s">
        <v>123</v>
      </c>
      <c r="G184" s="202">
        <v>24.4</v>
      </c>
      <c r="H184" s="202" t="s">
        <v>123</v>
      </c>
      <c r="I184" s="202" t="s">
        <v>123</v>
      </c>
      <c r="J184" s="202" t="s">
        <v>123</v>
      </c>
      <c r="K184" s="202">
        <v>2</v>
      </c>
      <c r="L184" s="202" t="s">
        <v>123</v>
      </c>
      <c r="M184" s="202" t="s">
        <v>123</v>
      </c>
      <c r="N184" s="202" t="s">
        <v>123</v>
      </c>
      <c r="O184" s="202">
        <v>2</v>
      </c>
      <c r="P184" s="202" t="s">
        <v>123</v>
      </c>
      <c r="Q184" s="202" t="s">
        <v>123</v>
      </c>
      <c r="R184" s="202" t="s">
        <v>123</v>
      </c>
      <c r="S184" s="202">
        <v>3.1</v>
      </c>
      <c r="T184" s="202" t="s">
        <v>123</v>
      </c>
      <c r="U184" s="202" t="s">
        <v>123</v>
      </c>
      <c r="V184" s="202">
        <v>1.9</v>
      </c>
      <c r="W184" s="202">
        <v>1.9</v>
      </c>
      <c r="X184" s="202" t="s">
        <v>123</v>
      </c>
      <c r="Y184" s="202" t="s">
        <v>123</v>
      </c>
      <c r="Z184" s="202" t="s">
        <v>123</v>
      </c>
      <c r="AA184" s="202" t="s">
        <v>123</v>
      </c>
      <c r="AB184" s="202" t="s">
        <v>123</v>
      </c>
      <c r="AC184" s="202" t="s">
        <v>123</v>
      </c>
      <c r="AD184" s="202">
        <v>5.4</v>
      </c>
      <c r="AE184" s="202" t="s">
        <v>123</v>
      </c>
      <c r="AF184" s="202" t="s">
        <v>123</v>
      </c>
      <c r="AG184" s="202" t="s">
        <v>123</v>
      </c>
      <c r="AH184" s="202" t="s">
        <v>123</v>
      </c>
      <c r="AI184" s="202">
        <v>2</v>
      </c>
      <c r="AJ184" s="202" t="s">
        <v>123</v>
      </c>
      <c r="AK184" s="202" t="s">
        <v>123</v>
      </c>
      <c r="AL184" s="202" t="s">
        <v>123</v>
      </c>
      <c r="AM184" s="202">
        <v>2.9</v>
      </c>
      <c r="AN184" s="202" t="s">
        <v>123</v>
      </c>
      <c r="AO184" s="202" t="s">
        <v>123</v>
      </c>
      <c r="AP184" s="202">
        <v>2.2000000000000002</v>
      </c>
      <c r="AQ184" s="202">
        <v>0.3</v>
      </c>
      <c r="AR184" s="202">
        <v>2.2999999999999998</v>
      </c>
      <c r="AS184" s="202" t="s">
        <v>123</v>
      </c>
      <c r="AT184" s="202" t="s">
        <v>123</v>
      </c>
      <c r="AU184" s="202" t="s">
        <v>123</v>
      </c>
      <c r="AV184" s="202" t="s">
        <v>123</v>
      </c>
      <c r="AW184" s="202" t="s">
        <v>123</v>
      </c>
      <c r="AX184" s="202">
        <v>2.2000000000000002</v>
      </c>
      <c r="AY184" s="202">
        <v>0.1</v>
      </c>
      <c r="AZ184" s="202">
        <v>2.7</v>
      </c>
      <c r="BA184" s="202" t="s">
        <v>123</v>
      </c>
      <c r="BB184" s="202" t="s">
        <v>123</v>
      </c>
      <c r="BC184" s="202">
        <v>2.6</v>
      </c>
      <c r="BD184" s="202" t="s">
        <v>123</v>
      </c>
      <c r="BE184" s="207" t="s">
        <v>123</v>
      </c>
      <c r="BF184" s="202"/>
      <c r="BG184" s="202"/>
      <c r="BH184" s="202"/>
      <c r="BI184" s="202"/>
      <c r="BJ184" s="202"/>
      <c r="BK184" s="202"/>
      <c r="BL184" s="202"/>
      <c r="BM184" s="202"/>
      <c r="BN184" s="202"/>
      <c r="BO184" s="202"/>
      <c r="BP184" s="202"/>
      <c r="BQ184" s="202"/>
      <c r="BR184" s="202"/>
      <c r="BS184" s="202"/>
      <c r="BT184" s="202"/>
      <c r="BU184" s="202"/>
      <c r="BV184" s="202"/>
      <c r="BW184" s="202"/>
      <c r="BX184" s="202"/>
      <c r="BY184" s="202"/>
      <c r="BZ184" s="202"/>
      <c r="CA184" s="202"/>
      <c r="CB184" s="202"/>
      <c r="CC184" s="202"/>
      <c r="CD184" s="202"/>
      <c r="CE184" s="202"/>
      <c r="CF184" s="202"/>
      <c r="CG184" s="202"/>
    </row>
    <row r="185" spans="1:85" x14ac:dyDescent="0.25">
      <c r="A185" s="202"/>
      <c r="B185" s="202"/>
      <c r="C185" s="202"/>
      <c r="D185" s="212">
        <v>44059</v>
      </c>
      <c r="E185" s="202">
        <v>3.5</v>
      </c>
      <c r="F185" s="202" t="s">
        <v>123</v>
      </c>
      <c r="G185" s="202" t="s">
        <v>123</v>
      </c>
      <c r="H185" s="202" t="s">
        <v>123</v>
      </c>
      <c r="I185" s="202" t="s">
        <v>123</v>
      </c>
      <c r="J185" s="202" t="s">
        <v>123</v>
      </c>
      <c r="K185" s="202" t="s">
        <v>123</v>
      </c>
      <c r="L185" s="202">
        <v>4.7</v>
      </c>
      <c r="M185" s="202">
        <v>2.7</v>
      </c>
      <c r="N185" s="202" t="s">
        <v>123</v>
      </c>
      <c r="O185" s="202" t="s">
        <v>123</v>
      </c>
      <c r="P185" s="202">
        <v>1.4</v>
      </c>
      <c r="Q185" s="202">
        <v>4.0999999999999996</v>
      </c>
      <c r="R185" s="202" t="s">
        <v>123</v>
      </c>
      <c r="S185" s="202" t="s">
        <v>123</v>
      </c>
      <c r="T185" s="202">
        <v>2.7</v>
      </c>
      <c r="U185" s="202">
        <v>3</v>
      </c>
      <c r="V185" s="202">
        <v>2.7</v>
      </c>
      <c r="W185" s="202">
        <v>1.7</v>
      </c>
      <c r="X185" s="202" t="s">
        <v>123</v>
      </c>
      <c r="Y185" s="202" t="s">
        <v>123</v>
      </c>
      <c r="Z185" s="202">
        <v>2.8</v>
      </c>
      <c r="AA185" s="202" t="s">
        <v>123</v>
      </c>
      <c r="AB185" s="202" t="s">
        <v>123</v>
      </c>
      <c r="AC185" s="202" t="s">
        <v>123</v>
      </c>
      <c r="AD185" s="202" t="s">
        <v>123</v>
      </c>
      <c r="AE185" s="202" t="s">
        <v>123</v>
      </c>
      <c r="AF185" s="202">
        <v>4</v>
      </c>
      <c r="AG185" s="202" t="s">
        <v>123</v>
      </c>
      <c r="AH185" s="202" t="s">
        <v>123</v>
      </c>
      <c r="AI185" s="202" t="s">
        <v>123</v>
      </c>
      <c r="AJ185" s="202">
        <v>1.4</v>
      </c>
      <c r="AK185" s="202">
        <v>4.0999999999999996</v>
      </c>
      <c r="AL185" s="202" t="s">
        <v>123</v>
      </c>
      <c r="AM185" s="202" t="s">
        <v>123</v>
      </c>
      <c r="AN185" s="202">
        <v>2.4</v>
      </c>
      <c r="AO185" s="202">
        <v>2.5</v>
      </c>
      <c r="AP185" s="202">
        <v>2</v>
      </c>
      <c r="AQ185" s="202">
        <v>1.9</v>
      </c>
      <c r="AR185" s="202">
        <v>0.8</v>
      </c>
      <c r="AS185" s="202">
        <v>7.7</v>
      </c>
      <c r="AT185" s="202" t="s">
        <v>123</v>
      </c>
      <c r="AU185" s="202" t="s">
        <v>123</v>
      </c>
      <c r="AV185" s="202">
        <v>3.6</v>
      </c>
      <c r="AW185" s="202">
        <v>2.1</v>
      </c>
      <c r="AX185" s="202">
        <v>2.2000000000000002</v>
      </c>
      <c r="AY185" s="202">
        <v>1.7</v>
      </c>
      <c r="AZ185" s="202">
        <v>1</v>
      </c>
      <c r="BA185" s="202" t="s">
        <v>123</v>
      </c>
      <c r="BB185" s="202" t="s">
        <v>123</v>
      </c>
      <c r="BC185" s="202" t="s">
        <v>123</v>
      </c>
      <c r="BD185" s="202" t="s">
        <v>123</v>
      </c>
      <c r="BE185" s="207" t="s">
        <v>123</v>
      </c>
      <c r="BF185" s="202"/>
      <c r="BG185" s="202"/>
      <c r="BH185" s="202"/>
      <c r="BI185" s="202"/>
      <c r="BJ185" s="202"/>
      <c r="BK185" s="202"/>
      <c r="BL185" s="202"/>
      <c r="BM185" s="202"/>
      <c r="BN185" s="202"/>
      <c r="BO185" s="202"/>
      <c r="BP185" s="202"/>
      <c r="BQ185" s="202"/>
      <c r="BR185" s="202"/>
      <c r="BS185" s="202"/>
      <c r="BT185" s="202"/>
      <c r="BU185" s="202"/>
      <c r="BV185" s="202"/>
      <c r="BW185" s="202"/>
      <c r="BX185" s="202"/>
      <c r="BY185" s="202"/>
      <c r="BZ185" s="202"/>
      <c r="CA185" s="202"/>
      <c r="CB185" s="202"/>
      <c r="CC185" s="202"/>
      <c r="CD185" s="202"/>
      <c r="CE185" s="202"/>
      <c r="CF185" s="202"/>
      <c r="CG185" s="202"/>
    </row>
    <row r="186" spans="1:85" x14ac:dyDescent="0.25">
      <c r="A186" s="202"/>
      <c r="B186" s="202"/>
      <c r="C186" s="202"/>
      <c r="D186" s="212">
        <v>44060</v>
      </c>
      <c r="E186" s="202" t="s">
        <v>123</v>
      </c>
      <c r="F186" s="202">
        <v>4.8</v>
      </c>
      <c r="G186" s="202" t="s">
        <v>123</v>
      </c>
      <c r="H186" s="202" t="s">
        <v>123</v>
      </c>
      <c r="I186" s="202" t="s">
        <v>123</v>
      </c>
      <c r="J186" s="202" t="s">
        <v>123</v>
      </c>
      <c r="K186" s="202" t="s">
        <v>123</v>
      </c>
      <c r="L186" s="202" t="s">
        <v>123</v>
      </c>
      <c r="M186" s="202" t="s">
        <v>123</v>
      </c>
      <c r="N186" s="202">
        <v>4.7</v>
      </c>
      <c r="O186" s="202" t="s">
        <v>123</v>
      </c>
      <c r="P186" s="202" t="s">
        <v>123</v>
      </c>
      <c r="Q186" s="202" t="s">
        <v>123</v>
      </c>
      <c r="R186" s="202">
        <v>8.1</v>
      </c>
      <c r="S186" s="202" t="s">
        <v>123</v>
      </c>
      <c r="T186" s="202" t="s">
        <v>123</v>
      </c>
      <c r="U186" s="202" t="s">
        <v>123</v>
      </c>
      <c r="V186" s="202">
        <v>2.1</v>
      </c>
      <c r="W186" s="202">
        <v>3</v>
      </c>
      <c r="X186" s="202" t="s">
        <v>123</v>
      </c>
      <c r="Y186" s="202" t="s">
        <v>123</v>
      </c>
      <c r="Z186" s="202" t="s">
        <v>123</v>
      </c>
      <c r="AA186" s="202" t="s">
        <v>123</v>
      </c>
      <c r="AB186" s="202" t="s">
        <v>123</v>
      </c>
      <c r="AC186" s="202">
        <v>3.5</v>
      </c>
      <c r="AD186" s="202" t="s">
        <v>123</v>
      </c>
      <c r="AE186" s="202" t="s">
        <v>123</v>
      </c>
      <c r="AF186" s="202" t="s">
        <v>123</v>
      </c>
      <c r="AG186" s="202" t="s">
        <v>123</v>
      </c>
      <c r="AH186" s="202" t="s">
        <v>123</v>
      </c>
      <c r="AI186" s="202" t="s">
        <v>123</v>
      </c>
      <c r="AJ186" s="202" t="s">
        <v>123</v>
      </c>
      <c r="AK186" s="202" t="s">
        <v>123</v>
      </c>
      <c r="AL186" s="202">
        <v>7.6</v>
      </c>
      <c r="AM186" s="202" t="s">
        <v>123</v>
      </c>
      <c r="AN186" s="202" t="s">
        <v>123</v>
      </c>
      <c r="AO186" s="202" t="s">
        <v>123</v>
      </c>
      <c r="AP186" s="202" t="s">
        <v>123</v>
      </c>
      <c r="AQ186" s="202">
        <v>1.4</v>
      </c>
      <c r="AR186" s="202">
        <v>1.6</v>
      </c>
      <c r="AS186" s="202" t="s">
        <v>123</v>
      </c>
      <c r="AT186" s="202" t="s">
        <v>123</v>
      </c>
      <c r="AU186" s="202" t="s">
        <v>123</v>
      </c>
      <c r="AV186" s="202" t="s">
        <v>123</v>
      </c>
      <c r="AW186" s="202" t="s">
        <v>123</v>
      </c>
      <c r="AX186" s="202">
        <v>3.5</v>
      </c>
      <c r="AY186" s="202">
        <v>3</v>
      </c>
      <c r="AZ186" s="202">
        <v>2.1</v>
      </c>
      <c r="BA186" s="202" t="s">
        <v>123</v>
      </c>
      <c r="BB186" s="202" t="s">
        <v>123</v>
      </c>
      <c r="BC186" s="202" t="s">
        <v>123</v>
      </c>
      <c r="BD186" s="202" t="s">
        <v>123</v>
      </c>
      <c r="BE186" s="207" t="s">
        <v>123</v>
      </c>
      <c r="BF186" s="202"/>
      <c r="BG186" s="202"/>
      <c r="BH186" s="202"/>
      <c r="BI186" s="202"/>
      <c r="BJ186" s="202"/>
      <c r="BK186" s="202"/>
      <c r="BL186" s="202"/>
      <c r="BM186" s="202"/>
      <c r="BN186" s="202"/>
      <c r="BO186" s="202"/>
      <c r="BP186" s="202"/>
      <c r="BQ186" s="202"/>
      <c r="BR186" s="202"/>
      <c r="BS186" s="202"/>
      <c r="BT186" s="202"/>
      <c r="BU186" s="202"/>
      <c r="BV186" s="202"/>
      <c r="BW186" s="202"/>
      <c r="BX186" s="202"/>
      <c r="BY186" s="202"/>
      <c r="BZ186" s="202"/>
      <c r="CA186" s="202"/>
      <c r="CB186" s="202"/>
      <c r="CC186" s="202"/>
      <c r="CD186" s="202"/>
      <c r="CE186" s="202"/>
      <c r="CF186" s="202"/>
      <c r="CG186" s="202"/>
    </row>
    <row r="187" spans="1:85" x14ac:dyDescent="0.25">
      <c r="A187" s="202"/>
      <c r="B187" s="202"/>
      <c r="C187" s="202"/>
      <c r="D187" s="212">
        <v>44061</v>
      </c>
      <c r="E187" s="202" t="s">
        <v>123</v>
      </c>
      <c r="F187" s="202" t="s">
        <v>123</v>
      </c>
      <c r="G187" s="202">
        <v>4.4000000000000004</v>
      </c>
      <c r="H187" s="202" t="s">
        <v>123</v>
      </c>
      <c r="I187" s="202" t="s">
        <v>123</v>
      </c>
      <c r="J187" s="202" t="s">
        <v>123</v>
      </c>
      <c r="K187" s="202" t="s">
        <v>123</v>
      </c>
      <c r="L187" s="202" t="s">
        <v>123</v>
      </c>
      <c r="M187" s="202" t="s">
        <v>123</v>
      </c>
      <c r="N187" s="202" t="s">
        <v>123</v>
      </c>
      <c r="O187" s="202">
        <v>1.3</v>
      </c>
      <c r="P187" s="202" t="s">
        <v>123</v>
      </c>
      <c r="Q187" s="202" t="s">
        <v>123</v>
      </c>
      <c r="R187" s="202" t="s">
        <v>123</v>
      </c>
      <c r="S187" s="202">
        <v>2.2999999999999998</v>
      </c>
      <c r="T187" s="202" t="s">
        <v>123</v>
      </c>
      <c r="U187" s="202" t="s">
        <v>123</v>
      </c>
      <c r="V187" s="202">
        <v>2</v>
      </c>
      <c r="W187" s="202">
        <v>5.7</v>
      </c>
      <c r="X187" s="202" t="s">
        <v>123</v>
      </c>
      <c r="Y187" s="202" t="s">
        <v>123</v>
      </c>
      <c r="Z187" s="202" t="s">
        <v>123</v>
      </c>
      <c r="AA187" s="202" t="s">
        <v>123</v>
      </c>
      <c r="AB187" s="202" t="s">
        <v>123</v>
      </c>
      <c r="AC187" s="202" t="s">
        <v>123</v>
      </c>
      <c r="AD187" s="202">
        <v>2.1</v>
      </c>
      <c r="AE187" s="202" t="s">
        <v>123</v>
      </c>
      <c r="AF187" s="202" t="s">
        <v>123</v>
      </c>
      <c r="AG187" s="202" t="s">
        <v>123</v>
      </c>
      <c r="AH187" s="202" t="s">
        <v>123</v>
      </c>
      <c r="AI187" s="202">
        <v>1.1000000000000001</v>
      </c>
      <c r="AJ187" s="202" t="s">
        <v>123</v>
      </c>
      <c r="AK187" s="202" t="s">
        <v>123</v>
      </c>
      <c r="AL187" s="202" t="s">
        <v>123</v>
      </c>
      <c r="AM187" s="202">
        <v>1.7</v>
      </c>
      <c r="AN187" s="202" t="s">
        <v>123</v>
      </c>
      <c r="AO187" s="202" t="s">
        <v>123</v>
      </c>
      <c r="AP187" s="202">
        <v>3</v>
      </c>
      <c r="AQ187" s="202">
        <v>3</v>
      </c>
      <c r="AR187" s="202">
        <v>1.6</v>
      </c>
      <c r="AS187" s="202" t="s">
        <v>123</v>
      </c>
      <c r="AT187" s="202" t="s">
        <v>123</v>
      </c>
      <c r="AU187" s="202" t="s">
        <v>123</v>
      </c>
      <c r="AV187" s="202" t="s">
        <v>123</v>
      </c>
      <c r="AW187" s="202" t="s">
        <v>123</v>
      </c>
      <c r="AX187" s="202">
        <v>1.9</v>
      </c>
      <c r="AY187" s="202">
        <v>7.1</v>
      </c>
      <c r="AZ187" s="202">
        <v>2.2000000000000002</v>
      </c>
      <c r="BA187" s="202" t="s">
        <v>123</v>
      </c>
      <c r="BB187" s="202" t="s">
        <v>123</v>
      </c>
      <c r="BC187" s="202" t="s">
        <v>123</v>
      </c>
      <c r="BD187" s="202" t="s">
        <v>123</v>
      </c>
      <c r="BE187" s="207" t="s">
        <v>123</v>
      </c>
      <c r="BF187" s="202"/>
      <c r="BG187" s="202"/>
      <c r="BH187" s="202"/>
      <c r="BI187" s="202"/>
      <c r="BJ187" s="202"/>
      <c r="BK187" s="202"/>
      <c r="BL187" s="202"/>
      <c r="BM187" s="202"/>
      <c r="BN187" s="202"/>
      <c r="BO187" s="202"/>
      <c r="BP187" s="202"/>
      <c r="BQ187" s="202"/>
      <c r="BR187" s="202"/>
      <c r="BS187" s="202"/>
      <c r="BT187" s="202"/>
      <c r="BU187" s="202"/>
      <c r="BV187" s="202"/>
      <c r="BW187" s="202"/>
      <c r="BX187" s="202"/>
      <c r="BY187" s="202"/>
      <c r="BZ187" s="202"/>
      <c r="CA187" s="202"/>
      <c r="CB187" s="202"/>
      <c r="CC187" s="202"/>
      <c r="CD187" s="202"/>
      <c r="CE187" s="202"/>
      <c r="CF187" s="202"/>
      <c r="CG187" s="202"/>
    </row>
    <row r="188" spans="1:85" x14ac:dyDescent="0.25">
      <c r="A188" s="202"/>
      <c r="B188" s="202"/>
      <c r="C188" s="202"/>
      <c r="D188" s="212">
        <v>44062</v>
      </c>
      <c r="E188" s="202">
        <v>2.5</v>
      </c>
      <c r="F188" s="202" t="s">
        <v>123</v>
      </c>
      <c r="G188" s="202" t="s">
        <v>123</v>
      </c>
      <c r="H188" s="202">
        <v>3.9</v>
      </c>
      <c r="I188" s="202">
        <v>182.3</v>
      </c>
      <c r="J188" s="202" t="s">
        <v>123</v>
      </c>
      <c r="K188" s="202" t="s">
        <v>123</v>
      </c>
      <c r="L188" s="202">
        <v>3.5</v>
      </c>
      <c r="M188" s="202">
        <v>2.2999999999999998</v>
      </c>
      <c r="N188" s="202" t="s">
        <v>123</v>
      </c>
      <c r="O188" s="202" t="s">
        <v>123</v>
      </c>
      <c r="P188" s="202">
        <v>1.6</v>
      </c>
      <c r="Q188" s="202">
        <v>14.8</v>
      </c>
      <c r="R188" s="202" t="s">
        <v>123</v>
      </c>
      <c r="S188" s="202" t="s">
        <v>123</v>
      </c>
      <c r="T188" s="202">
        <v>0.8</v>
      </c>
      <c r="U188" s="202">
        <v>2.6</v>
      </c>
      <c r="V188" s="202">
        <v>1</v>
      </c>
      <c r="W188" s="202">
        <v>4.0999999999999996</v>
      </c>
      <c r="X188" s="202" t="s">
        <v>123</v>
      </c>
      <c r="Y188" s="202" t="s">
        <v>123</v>
      </c>
      <c r="Z188" s="202">
        <v>1.5</v>
      </c>
      <c r="AA188" s="202" t="s">
        <v>123</v>
      </c>
      <c r="AB188" s="202" t="s">
        <v>123</v>
      </c>
      <c r="AC188" s="202" t="s">
        <v>123</v>
      </c>
      <c r="AD188" s="202" t="s">
        <v>123</v>
      </c>
      <c r="AE188" s="202" t="s">
        <v>123</v>
      </c>
      <c r="AF188" s="202" t="s">
        <v>123</v>
      </c>
      <c r="AG188" s="202" t="s">
        <v>123</v>
      </c>
      <c r="AH188" s="202" t="s">
        <v>123</v>
      </c>
      <c r="AI188" s="202" t="s">
        <v>123</v>
      </c>
      <c r="AJ188" s="202">
        <v>1.6</v>
      </c>
      <c r="AK188" s="202">
        <v>16</v>
      </c>
      <c r="AL188" s="202" t="s">
        <v>123</v>
      </c>
      <c r="AM188" s="202" t="s">
        <v>123</v>
      </c>
      <c r="AN188" s="202">
        <v>1</v>
      </c>
      <c r="AO188" s="202">
        <v>2.7</v>
      </c>
      <c r="AP188" s="202">
        <v>1.5</v>
      </c>
      <c r="AQ188" s="202">
        <v>3.7</v>
      </c>
      <c r="AR188" s="202">
        <v>2.7</v>
      </c>
      <c r="AS188" s="202">
        <v>13.2</v>
      </c>
      <c r="AT188" s="202" t="s">
        <v>123</v>
      </c>
      <c r="AU188" s="202" t="s">
        <v>123</v>
      </c>
      <c r="AV188" s="202">
        <v>0.5</v>
      </c>
      <c r="AW188" s="202" t="s">
        <v>123</v>
      </c>
      <c r="AX188" s="202">
        <v>2.2999999999999998</v>
      </c>
      <c r="AY188" s="202">
        <v>6</v>
      </c>
      <c r="AZ188" s="202">
        <v>4.0999999999999996</v>
      </c>
      <c r="BA188" s="202" t="s">
        <v>123</v>
      </c>
      <c r="BB188" s="202" t="s">
        <v>123</v>
      </c>
      <c r="BC188" s="202" t="s">
        <v>123</v>
      </c>
      <c r="BD188" s="202" t="s">
        <v>123</v>
      </c>
      <c r="BE188" s="207" t="s">
        <v>123</v>
      </c>
      <c r="BF188" s="202"/>
      <c r="BG188" s="202"/>
      <c r="BH188" s="202"/>
      <c r="BI188" s="202"/>
      <c r="BJ188" s="202"/>
      <c r="BK188" s="202"/>
      <c r="BL188" s="202"/>
      <c r="BM188" s="202"/>
      <c r="BN188" s="202"/>
      <c r="BO188" s="202"/>
      <c r="BP188" s="202"/>
      <c r="BQ188" s="202"/>
      <c r="BR188" s="202"/>
      <c r="BS188" s="202"/>
      <c r="BT188" s="202"/>
      <c r="BU188" s="202"/>
      <c r="BV188" s="202"/>
      <c r="BW188" s="202"/>
      <c r="BX188" s="202"/>
      <c r="BY188" s="202"/>
      <c r="BZ188" s="202"/>
      <c r="CA188" s="202"/>
      <c r="CB188" s="202"/>
      <c r="CC188" s="202"/>
      <c r="CD188" s="202"/>
      <c r="CE188" s="202"/>
      <c r="CF188" s="202"/>
      <c r="CG188" s="202"/>
    </row>
    <row r="189" spans="1:85" x14ac:dyDescent="0.25">
      <c r="A189" s="202"/>
      <c r="B189" s="202"/>
      <c r="C189" s="202"/>
      <c r="D189" s="212">
        <v>44063</v>
      </c>
      <c r="E189" s="202" t="s">
        <v>123</v>
      </c>
      <c r="F189" s="202">
        <v>5.2</v>
      </c>
      <c r="G189" s="202" t="s">
        <v>123</v>
      </c>
      <c r="H189" s="202" t="s">
        <v>123</v>
      </c>
      <c r="I189" s="202">
        <v>327.39999999999998</v>
      </c>
      <c r="J189" s="202" t="s">
        <v>123</v>
      </c>
      <c r="K189" s="202" t="s">
        <v>123</v>
      </c>
      <c r="L189" s="202" t="s">
        <v>123</v>
      </c>
      <c r="M189" s="202" t="s">
        <v>123</v>
      </c>
      <c r="N189" s="202">
        <v>3.5</v>
      </c>
      <c r="O189" s="202" t="s">
        <v>123</v>
      </c>
      <c r="P189" s="202" t="s">
        <v>123</v>
      </c>
      <c r="Q189" s="202" t="s">
        <v>123</v>
      </c>
      <c r="R189" s="202">
        <v>3.4</v>
      </c>
      <c r="S189" s="202" t="s">
        <v>123</v>
      </c>
      <c r="T189" s="202" t="s">
        <v>123</v>
      </c>
      <c r="U189" s="202" t="s">
        <v>123</v>
      </c>
      <c r="V189" s="202">
        <v>2</v>
      </c>
      <c r="W189" s="202">
        <v>3</v>
      </c>
      <c r="X189" s="202" t="s">
        <v>123</v>
      </c>
      <c r="Y189" s="202" t="s">
        <v>123</v>
      </c>
      <c r="Z189" s="202" t="s">
        <v>123</v>
      </c>
      <c r="AA189" s="202" t="s">
        <v>123</v>
      </c>
      <c r="AB189" s="202" t="s">
        <v>123</v>
      </c>
      <c r="AC189" s="202">
        <v>2.2999999999999998</v>
      </c>
      <c r="AD189" s="202" t="s">
        <v>123</v>
      </c>
      <c r="AE189" s="202" t="s">
        <v>123</v>
      </c>
      <c r="AF189" s="202" t="s">
        <v>123</v>
      </c>
      <c r="AG189" s="202" t="s">
        <v>123</v>
      </c>
      <c r="AH189" s="202" t="s">
        <v>123</v>
      </c>
      <c r="AI189" s="202" t="s">
        <v>123</v>
      </c>
      <c r="AJ189" s="202" t="s">
        <v>123</v>
      </c>
      <c r="AK189" s="202" t="s">
        <v>123</v>
      </c>
      <c r="AL189" s="202">
        <v>3.3</v>
      </c>
      <c r="AM189" s="202" t="s">
        <v>123</v>
      </c>
      <c r="AN189" s="202" t="s">
        <v>123</v>
      </c>
      <c r="AO189" s="202" t="s">
        <v>123</v>
      </c>
      <c r="AP189" s="202">
        <v>2.5</v>
      </c>
      <c r="AQ189" s="202" t="s">
        <v>123</v>
      </c>
      <c r="AR189" s="202">
        <v>4.2</v>
      </c>
      <c r="AS189" s="202" t="s">
        <v>123</v>
      </c>
      <c r="AT189" s="202" t="s">
        <v>123</v>
      </c>
      <c r="AU189" s="202" t="s">
        <v>123</v>
      </c>
      <c r="AV189" s="202" t="s">
        <v>123</v>
      </c>
      <c r="AW189" s="202" t="s">
        <v>123</v>
      </c>
      <c r="AX189" s="202">
        <v>1.7</v>
      </c>
      <c r="AY189" s="202">
        <v>5.4</v>
      </c>
      <c r="AZ189" s="202">
        <v>4.8</v>
      </c>
      <c r="BA189" s="202" t="s">
        <v>123</v>
      </c>
      <c r="BB189" s="202" t="s">
        <v>123</v>
      </c>
      <c r="BC189" s="202" t="s">
        <v>123</v>
      </c>
      <c r="BD189" s="202" t="s">
        <v>123</v>
      </c>
      <c r="BE189" s="207" t="s">
        <v>123</v>
      </c>
      <c r="BF189" s="202"/>
      <c r="BG189" s="202"/>
      <c r="BH189" s="202"/>
      <c r="BI189" s="202"/>
      <c r="BJ189" s="202"/>
      <c r="BK189" s="202"/>
      <c r="BL189" s="202"/>
      <c r="BM189" s="202"/>
      <c r="BN189" s="202"/>
      <c r="BO189" s="202"/>
      <c r="BP189" s="202"/>
      <c r="BQ189" s="202"/>
      <c r="BR189" s="202"/>
      <c r="BS189" s="202"/>
      <c r="BT189" s="202"/>
      <c r="BU189" s="202"/>
      <c r="BV189" s="202"/>
      <c r="BW189" s="202"/>
      <c r="BX189" s="202"/>
      <c r="BY189" s="202"/>
      <c r="BZ189" s="202"/>
      <c r="CA189" s="202"/>
      <c r="CB189" s="202"/>
      <c r="CC189" s="202"/>
      <c r="CD189" s="202"/>
      <c r="CE189" s="202"/>
      <c r="CF189" s="202"/>
      <c r="CG189" s="202"/>
    </row>
    <row r="190" spans="1:85" x14ac:dyDescent="0.25">
      <c r="A190" s="202"/>
      <c r="B190" s="202"/>
      <c r="C190" s="202"/>
      <c r="D190" s="212">
        <v>44064</v>
      </c>
      <c r="E190" s="202" t="s">
        <v>123</v>
      </c>
      <c r="F190" s="202" t="s">
        <v>123</v>
      </c>
      <c r="G190" s="202">
        <v>1.8</v>
      </c>
      <c r="H190" s="202" t="s">
        <v>123</v>
      </c>
      <c r="I190" s="202">
        <v>378.8</v>
      </c>
      <c r="J190" s="202" t="s">
        <v>123</v>
      </c>
      <c r="K190" s="202">
        <v>2</v>
      </c>
      <c r="L190" s="202" t="s">
        <v>123</v>
      </c>
      <c r="M190" s="202" t="s">
        <v>123</v>
      </c>
      <c r="N190" s="202" t="s">
        <v>123</v>
      </c>
      <c r="O190" s="202">
        <v>5</v>
      </c>
      <c r="P190" s="202" t="s">
        <v>123</v>
      </c>
      <c r="Q190" s="202" t="s">
        <v>123</v>
      </c>
      <c r="R190" s="202" t="s">
        <v>123</v>
      </c>
      <c r="S190" s="202">
        <v>2.2000000000000002</v>
      </c>
      <c r="T190" s="202" t="s">
        <v>123</v>
      </c>
      <c r="U190" s="202" t="s">
        <v>123</v>
      </c>
      <c r="V190" s="202">
        <v>2.6</v>
      </c>
      <c r="W190" s="202">
        <v>2.2000000000000002</v>
      </c>
      <c r="X190" s="202" t="s">
        <v>123</v>
      </c>
      <c r="Y190" s="202" t="s">
        <v>123</v>
      </c>
      <c r="Z190" s="202" t="s">
        <v>123</v>
      </c>
      <c r="AA190" s="202" t="s">
        <v>123</v>
      </c>
      <c r="AB190" s="202" t="s">
        <v>123</v>
      </c>
      <c r="AC190" s="202" t="s">
        <v>123</v>
      </c>
      <c r="AD190" s="202">
        <v>4.2</v>
      </c>
      <c r="AE190" s="202" t="s">
        <v>123</v>
      </c>
      <c r="AF190" s="202" t="s">
        <v>123</v>
      </c>
      <c r="AG190" s="202" t="s">
        <v>123</v>
      </c>
      <c r="AH190" s="202" t="s">
        <v>123</v>
      </c>
      <c r="AI190" s="202">
        <v>5.0999999999999996</v>
      </c>
      <c r="AJ190" s="202" t="s">
        <v>123</v>
      </c>
      <c r="AK190" s="202" t="s">
        <v>123</v>
      </c>
      <c r="AL190" s="202" t="s">
        <v>123</v>
      </c>
      <c r="AM190" s="202">
        <v>3</v>
      </c>
      <c r="AN190" s="202" t="s">
        <v>123</v>
      </c>
      <c r="AO190" s="202" t="s">
        <v>123</v>
      </c>
      <c r="AP190" s="202">
        <v>1.9</v>
      </c>
      <c r="AQ190" s="202">
        <v>2.2000000000000002</v>
      </c>
      <c r="AR190" s="202">
        <v>3.6</v>
      </c>
      <c r="AS190" s="202" t="s">
        <v>123</v>
      </c>
      <c r="AT190" s="202" t="s">
        <v>123</v>
      </c>
      <c r="AU190" s="202" t="s">
        <v>123</v>
      </c>
      <c r="AV190" s="202" t="s">
        <v>123</v>
      </c>
      <c r="AW190" s="202" t="s">
        <v>123</v>
      </c>
      <c r="AX190" s="202">
        <v>2.2000000000000002</v>
      </c>
      <c r="AY190" s="202">
        <v>1</v>
      </c>
      <c r="AZ190" s="202">
        <v>3.9</v>
      </c>
      <c r="BA190" s="202" t="s">
        <v>123</v>
      </c>
      <c r="BB190" s="202" t="s">
        <v>123</v>
      </c>
      <c r="BC190" s="202" t="s">
        <v>123</v>
      </c>
      <c r="BD190" s="202" t="s">
        <v>123</v>
      </c>
      <c r="BE190" s="207" t="s">
        <v>123</v>
      </c>
      <c r="BF190" s="202"/>
      <c r="BG190" s="202"/>
      <c r="BH190" s="202"/>
      <c r="BI190" s="202"/>
      <c r="BJ190" s="202"/>
      <c r="BK190" s="202"/>
      <c r="BL190" s="202"/>
      <c r="BM190" s="202"/>
      <c r="BN190" s="202"/>
      <c r="BO190" s="202"/>
      <c r="BP190" s="202"/>
      <c r="BQ190" s="202"/>
      <c r="BR190" s="202"/>
      <c r="BS190" s="202"/>
      <c r="BT190" s="202"/>
      <c r="BU190" s="202"/>
      <c r="BV190" s="202"/>
      <c r="BW190" s="202"/>
      <c r="BX190" s="202"/>
      <c r="BY190" s="202"/>
      <c r="BZ190" s="202"/>
      <c r="CA190" s="202"/>
      <c r="CB190" s="202"/>
      <c r="CC190" s="202"/>
      <c r="CD190" s="202"/>
      <c r="CE190" s="202"/>
      <c r="CF190" s="202"/>
      <c r="CG190" s="202"/>
    </row>
    <row r="191" spans="1:85" x14ac:dyDescent="0.25">
      <c r="A191" s="202"/>
      <c r="B191" s="202"/>
      <c r="C191" s="202"/>
      <c r="D191" s="212">
        <v>44065</v>
      </c>
      <c r="E191" s="202">
        <v>2.5</v>
      </c>
      <c r="F191" s="202" t="s">
        <v>123</v>
      </c>
      <c r="G191" s="202" t="s">
        <v>123</v>
      </c>
      <c r="H191" s="202" t="s">
        <v>123</v>
      </c>
      <c r="I191" s="202">
        <v>212.8</v>
      </c>
      <c r="J191" s="202" t="s">
        <v>123</v>
      </c>
      <c r="K191" s="202" t="s">
        <v>123</v>
      </c>
      <c r="L191" s="202">
        <v>3.3</v>
      </c>
      <c r="M191" s="202">
        <v>2.5</v>
      </c>
      <c r="N191" s="202" t="s">
        <v>123</v>
      </c>
      <c r="O191" s="202" t="s">
        <v>123</v>
      </c>
      <c r="P191" s="202">
        <v>2.7</v>
      </c>
      <c r="Q191" s="202">
        <v>0.1</v>
      </c>
      <c r="R191" s="202" t="s">
        <v>123</v>
      </c>
      <c r="S191" s="202" t="s">
        <v>123</v>
      </c>
      <c r="T191" s="202">
        <v>0.6</v>
      </c>
      <c r="U191" s="202">
        <v>2.5</v>
      </c>
      <c r="V191" s="202">
        <v>2.2999999999999998</v>
      </c>
      <c r="W191" s="202">
        <v>1.1000000000000001</v>
      </c>
      <c r="X191" s="202" t="s">
        <v>123</v>
      </c>
      <c r="Y191" s="202" t="s">
        <v>123</v>
      </c>
      <c r="Z191" s="202">
        <v>2.2999999999999998</v>
      </c>
      <c r="AA191" s="202" t="s">
        <v>123</v>
      </c>
      <c r="AB191" s="202" t="s">
        <v>123</v>
      </c>
      <c r="AC191" s="202" t="s">
        <v>123</v>
      </c>
      <c r="AD191" s="202" t="s">
        <v>123</v>
      </c>
      <c r="AE191" s="202" t="s">
        <v>123</v>
      </c>
      <c r="AF191" s="202">
        <v>3.2</v>
      </c>
      <c r="AG191" s="202" t="s">
        <v>123</v>
      </c>
      <c r="AH191" s="202" t="s">
        <v>123</v>
      </c>
      <c r="AI191" s="202" t="s">
        <v>123</v>
      </c>
      <c r="AJ191" s="202">
        <v>2.4</v>
      </c>
      <c r="AK191" s="202">
        <v>3.7</v>
      </c>
      <c r="AL191" s="202" t="s">
        <v>123</v>
      </c>
      <c r="AM191" s="202" t="s">
        <v>123</v>
      </c>
      <c r="AN191" s="202">
        <v>1.5</v>
      </c>
      <c r="AO191" s="202">
        <v>2.8</v>
      </c>
      <c r="AP191" s="202">
        <v>2.5</v>
      </c>
      <c r="AQ191" s="202">
        <v>1.7</v>
      </c>
      <c r="AR191" s="202">
        <v>6.3</v>
      </c>
      <c r="AS191" s="202">
        <v>14.4</v>
      </c>
      <c r="AT191" s="202" t="s">
        <v>123</v>
      </c>
      <c r="AU191" s="202" t="s">
        <v>123</v>
      </c>
      <c r="AV191" s="202">
        <v>1.8</v>
      </c>
      <c r="AW191" s="202" t="s">
        <v>123</v>
      </c>
      <c r="AX191" s="202">
        <v>3.3</v>
      </c>
      <c r="AY191" s="202">
        <v>1.4</v>
      </c>
      <c r="AZ191" s="202">
        <v>1.2</v>
      </c>
      <c r="BA191" s="202" t="s">
        <v>123</v>
      </c>
      <c r="BB191" s="202" t="s">
        <v>123</v>
      </c>
      <c r="BC191" s="202" t="s">
        <v>123</v>
      </c>
      <c r="BD191" s="202" t="s">
        <v>123</v>
      </c>
      <c r="BE191" s="207" t="s">
        <v>123</v>
      </c>
      <c r="BF191" s="202"/>
      <c r="BG191" s="202"/>
      <c r="BH191" s="202"/>
      <c r="BI191" s="202"/>
      <c r="BJ191" s="202"/>
      <c r="BK191" s="202"/>
      <c r="BL191" s="202"/>
      <c r="BM191" s="202"/>
      <c r="BN191" s="202"/>
      <c r="BO191" s="202"/>
      <c r="BP191" s="202"/>
      <c r="BQ191" s="202"/>
      <c r="BR191" s="202"/>
      <c r="BS191" s="202"/>
      <c r="BT191" s="202"/>
      <c r="BU191" s="202"/>
      <c r="BV191" s="202"/>
      <c r="BW191" s="202"/>
      <c r="BX191" s="202"/>
      <c r="BY191" s="202"/>
      <c r="BZ191" s="202"/>
      <c r="CA191" s="202"/>
      <c r="CB191" s="202"/>
      <c r="CC191" s="202"/>
      <c r="CD191" s="202"/>
      <c r="CE191" s="202"/>
      <c r="CF191" s="202"/>
      <c r="CG191" s="202"/>
    </row>
    <row r="192" spans="1:85" x14ac:dyDescent="0.25">
      <c r="A192" s="202"/>
      <c r="B192" s="202"/>
      <c r="C192" s="202"/>
      <c r="D192" s="212">
        <v>44066</v>
      </c>
      <c r="E192" s="202" t="s">
        <v>123</v>
      </c>
      <c r="F192" s="202">
        <v>6.5</v>
      </c>
      <c r="G192" s="202" t="s">
        <v>123</v>
      </c>
      <c r="H192" s="202" t="s">
        <v>123</v>
      </c>
      <c r="I192" s="202">
        <v>336.1</v>
      </c>
      <c r="J192" s="202" t="s">
        <v>123</v>
      </c>
      <c r="K192" s="202" t="s">
        <v>123</v>
      </c>
      <c r="L192" s="202" t="s">
        <v>123</v>
      </c>
      <c r="M192" s="202" t="s">
        <v>123</v>
      </c>
      <c r="N192" s="202">
        <v>4.0999999999999996</v>
      </c>
      <c r="O192" s="202" t="s">
        <v>123</v>
      </c>
      <c r="P192" s="202" t="s">
        <v>123</v>
      </c>
      <c r="Q192" s="202" t="s">
        <v>123</v>
      </c>
      <c r="R192" s="202">
        <v>1.3</v>
      </c>
      <c r="S192" s="202" t="s">
        <v>123</v>
      </c>
      <c r="T192" s="202" t="s">
        <v>123</v>
      </c>
      <c r="U192" s="202" t="s">
        <v>123</v>
      </c>
      <c r="V192" s="202">
        <v>1.5</v>
      </c>
      <c r="W192" s="202">
        <v>1.7</v>
      </c>
      <c r="X192" s="202" t="s">
        <v>123</v>
      </c>
      <c r="Y192" s="202" t="s">
        <v>123</v>
      </c>
      <c r="Z192" s="202" t="s">
        <v>123</v>
      </c>
      <c r="AA192" s="202" t="s">
        <v>123</v>
      </c>
      <c r="AB192" s="202" t="s">
        <v>123</v>
      </c>
      <c r="AC192" s="202">
        <v>4.2</v>
      </c>
      <c r="AD192" s="202" t="s">
        <v>123</v>
      </c>
      <c r="AE192" s="202" t="s">
        <v>123</v>
      </c>
      <c r="AF192" s="202" t="s">
        <v>123</v>
      </c>
      <c r="AG192" s="202" t="s">
        <v>123</v>
      </c>
      <c r="AH192" s="202" t="s">
        <v>123</v>
      </c>
      <c r="AI192" s="202" t="s">
        <v>123</v>
      </c>
      <c r="AJ192" s="202" t="s">
        <v>123</v>
      </c>
      <c r="AK192" s="202" t="s">
        <v>123</v>
      </c>
      <c r="AL192" s="202">
        <v>1.3</v>
      </c>
      <c r="AM192" s="202" t="s">
        <v>123</v>
      </c>
      <c r="AN192" s="202" t="s">
        <v>123</v>
      </c>
      <c r="AO192" s="202" t="s">
        <v>123</v>
      </c>
      <c r="AP192" s="202">
        <v>1.7</v>
      </c>
      <c r="AQ192" s="202">
        <v>2.5</v>
      </c>
      <c r="AR192" s="202">
        <v>7.6</v>
      </c>
      <c r="AS192" s="202" t="s">
        <v>123</v>
      </c>
      <c r="AT192" s="202" t="s">
        <v>123</v>
      </c>
      <c r="AU192" s="202" t="s">
        <v>123</v>
      </c>
      <c r="AV192" s="202" t="s">
        <v>123</v>
      </c>
      <c r="AW192" s="202" t="s">
        <v>123</v>
      </c>
      <c r="AX192" s="202">
        <v>1.2</v>
      </c>
      <c r="AY192" s="202">
        <v>1.9</v>
      </c>
      <c r="AZ192" s="202">
        <v>7.6</v>
      </c>
      <c r="BA192" s="202" t="s">
        <v>123</v>
      </c>
      <c r="BB192" s="202" t="s">
        <v>123</v>
      </c>
      <c r="BC192" s="202">
        <v>7.4</v>
      </c>
      <c r="BD192" s="202" t="s">
        <v>123</v>
      </c>
      <c r="BE192" s="207" t="s">
        <v>123</v>
      </c>
      <c r="BF192" s="202"/>
      <c r="BG192" s="202"/>
      <c r="BH192" s="202"/>
      <c r="BI192" s="202"/>
      <c r="BJ192" s="202"/>
      <c r="BK192" s="202"/>
      <c r="BL192" s="202"/>
      <c r="BM192" s="202"/>
      <c r="BN192" s="202"/>
      <c r="BO192" s="202"/>
      <c r="BP192" s="202"/>
      <c r="BQ192" s="202"/>
      <c r="BR192" s="202"/>
      <c r="BS192" s="202"/>
      <c r="BT192" s="202"/>
      <c r="BU192" s="202"/>
      <c r="BV192" s="202"/>
      <c r="BW192" s="202"/>
      <c r="BX192" s="202"/>
      <c r="BY192" s="202"/>
      <c r="BZ192" s="202"/>
      <c r="CA192" s="202"/>
      <c r="CB192" s="202"/>
      <c r="CC192" s="202"/>
      <c r="CD192" s="202"/>
      <c r="CE192" s="202"/>
      <c r="CF192" s="202"/>
      <c r="CG192" s="202"/>
    </row>
    <row r="193" spans="1:85" x14ac:dyDescent="0.25">
      <c r="A193" s="202"/>
      <c r="B193" s="202"/>
      <c r="C193" s="202"/>
      <c r="D193" s="212">
        <v>44067</v>
      </c>
      <c r="E193" s="202" t="s">
        <v>123</v>
      </c>
      <c r="F193" s="202" t="s">
        <v>123</v>
      </c>
      <c r="G193" s="202">
        <v>4.2</v>
      </c>
      <c r="H193" s="202" t="s">
        <v>123</v>
      </c>
      <c r="I193" s="202" t="s">
        <v>123</v>
      </c>
      <c r="J193" s="202" t="s">
        <v>123</v>
      </c>
      <c r="K193" s="202" t="s">
        <v>123</v>
      </c>
      <c r="L193" s="202" t="s">
        <v>123</v>
      </c>
      <c r="M193" s="202" t="s">
        <v>123</v>
      </c>
      <c r="N193" s="202" t="s">
        <v>123</v>
      </c>
      <c r="O193" s="202">
        <v>5.6</v>
      </c>
      <c r="P193" s="202" t="s">
        <v>123</v>
      </c>
      <c r="Q193" s="202" t="s">
        <v>123</v>
      </c>
      <c r="R193" s="202" t="s">
        <v>123</v>
      </c>
      <c r="S193" s="202">
        <v>3.7</v>
      </c>
      <c r="T193" s="202" t="s">
        <v>123</v>
      </c>
      <c r="U193" s="202" t="s">
        <v>123</v>
      </c>
      <c r="V193" s="202">
        <v>2.7</v>
      </c>
      <c r="W193" s="202">
        <v>0.7</v>
      </c>
      <c r="X193" s="202" t="s">
        <v>123</v>
      </c>
      <c r="Y193" s="202" t="s">
        <v>123</v>
      </c>
      <c r="Z193" s="202" t="s">
        <v>123</v>
      </c>
      <c r="AA193" s="202" t="s">
        <v>123</v>
      </c>
      <c r="AB193" s="202" t="s">
        <v>123</v>
      </c>
      <c r="AC193" s="202" t="s">
        <v>123</v>
      </c>
      <c r="AD193" s="202">
        <v>0.4</v>
      </c>
      <c r="AE193" s="202" t="s">
        <v>123</v>
      </c>
      <c r="AF193" s="202" t="s">
        <v>123</v>
      </c>
      <c r="AG193" s="202" t="s">
        <v>123</v>
      </c>
      <c r="AH193" s="202" t="s">
        <v>123</v>
      </c>
      <c r="AI193" s="202">
        <v>5.0999999999999996</v>
      </c>
      <c r="AJ193" s="202" t="s">
        <v>123</v>
      </c>
      <c r="AK193" s="202" t="s">
        <v>123</v>
      </c>
      <c r="AL193" s="202" t="s">
        <v>123</v>
      </c>
      <c r="AM193" s="202" t="s">
        <v>123</v>
      </c>
      <c r="AN193" s="202" t="s">
        <v>123</v>
      </c>
      <c r="AO193" s="202" t="s">
        <v>123</v>
      </c>
      <c r="AP193" s="202">
        <v>2.4</v>
      </c>
      <c r="AQ193" s="202">
        <v>1.7</v>
      </c>
      <c r="AR193" s="202">
        <v>5.0999999999999996</v>
      </c>
      <c r="AS193" s="202" t="s">
        <v>123</v>
      </c>
      <c r="AT193" s="202" t="s">
        <v>123</v>
      </c>
      <c r="AU193" s="202" t="s">
        <v>123</v>
      </c>
      <c r="AV193" s="202" t="s">
        <v>123</v>
      </c>
      <c r="AW193" s="202" t="s">
        <v>123</v>
      </c>
      <c r="AX193" s="202">
        <v>1.3</v>
      </c>
      <c r="AY193" s="202">
        <v>0.9</v>
      </c>
      <c r="AZ193" s="202">
        <v>6.2</v>
      </c>
      <c r="BA193" s="202" t="s">
        <v>123</v>
      </c>
      <c r="BB193" s="202" t="s">
        <v>123</v>
      </c>
      <c r="BC193" s="202">
        <v>5.0999999999999996</v>
      </c>
      <c r="BD193" s="202" t="s">
        <v>123</v>
      </c>
      <c r="BE193" s="207" t="s">
        <v>123</v>
      </c>
      <c r="BF193" s="202"/>
      <c r="BG193" s="202"/>
      <c r="BH193" s="202"/>
      <c r="BI193" s="202"/>
      <c r="BJ193" s="202"/>
      <c r="BK193" s="202"/>
      <c r="BL193" s="202"/>
      <c r="BM193" s="202"/>
      <c r="BN193" s="202"/>
      <c r="BO193" s="202"/>
      <c r="BP193" s="202"/>
      <c r="BQ193" s="202"/>
      <c r="BR193" s="202"/>
      <c r="BS193" s="202"/>
      <c r="BT193" s="202"/>
      <c r="BU193" s="202"/>
      <c r="BV193" s="202"/>
      <c r="BW193" s="202"/>
      <c r="BX193" s="202"/>
      <c r="BY193" s="202"/>
      <c r="BZ193" s="202"/>
      <c r="CA193" s="202"/>
      <c r="CB193" s="202"/>
      <c r="CC193" s="202"/>
      <c r="CD193" s="202"/>
      <c r="CE193" s="202"/>
      <c r="CF193" s="202"/>
      <c r="CG193" s="202"/>
    </row>
    <row r="194" spans="1:85" x14ac:dyDescent="0.25">
      <c r="A194" s="202"/>
      <c r="B194" s="202"/>
      <c r="C194" s="202"/>
      <c r="D194" s="212">
        <v>44068</v>
      </c>
      <c r="E194" s="202" t="s">
        <v>123</v>
      </c>
      <c r="F194" s="202" t="s">
        <v>123</v>
      </c>
      <c r="G194" s="202" t="s">
        <v>123</v>
      </c>
      <c r="H194" s="202" t="s">
        <v>123</v>
      </c>
      <c r="I194" s="202">
        <v>149.5</v>
      </c>
      <c r="J194" s="202" t="s">
        <v>123</v>
      </c>
      <c r="K194" s="202" t="s">
        <v>123</v>
      </c>
      <c r="L194" s="202">
        <v>3</v>
      </c>
      <c r="M194" s="202">
        <v>3.1</v>
      </c>
      <c r="N194" s="202" t="s">
        <v>123</v>
      </c>
      <c r="O194" s="202" t="s">
        <v>123</v>
      </c>
      <c r="P194" s="202">
        <v>4</v>
      </c>
      <c r="Q194" s="202">
        <v>2</v>
      </c>
      <c r="R194" s="202" t="s">
        <v>123</v>
      </c>
      <c r="S194" s="202" t="s">
        <v>123</v>
      </c>
      <c r="T194" s="202">
        <v>1.3</v>
      </c>
      <c r="U194" s="202">
        <v>2.8</v>
      </c>
      <c r="V194" s="202">
        <v>3.5</v>
      </c>
      <c r="W194" s="202">
        <v>2.7</v>
      </c>
      <c r="X194" s="202" t="s">
        <v>123</v>
      </c>
      <c r="Y194" s="202" t="s">
        <v>123</v>
      </c>
      <c r="Z194" s="202">
        <v>3.9</v>
      </c>
      <c r="AA194" s="202" t="s">
        <v>123</v>
      </c>
      <c r="AB194" s="202" t="s">
        <v>123</v>
      </c>
      <c r="AC194" s="202" t="s">
        <v>123</v>
      </c>
      <c r="AD194" s="202" t="s">
        <v>123</v>
      </c>
      <c r="AE194" s="202" t="s">
        <v>123</v>
      </c>
      <c r="AF194" s="202">
        <v>26.9</v>
      </c>
      <c r="AG194" s="202" t="s">
        <v>123</v>
      </c>
      <c r="AH194" s="202" t="s">
        <v>123</v>
      </c>
      <c r="AI194" s="202" t="s">
        <v>123</v>
      </c>
      <c r="AJ194" s="202">
        <v>2.5</v>
      </c>
      <c r="AK194" s="202">
        <v>1.9</v>
      </c>
      <c r="AL194" s="202" t="s">
        <v>123</v>
      </c>
      <c r="AM194" s="202" t="s">
        <v>123</v>
      </c>
      <c r="AN194" s="202">
        <v>2.1</v>
      </c>
      <c r="AO194" s="202">
        <v>3.4</v>
      </c>
      <c r="AP194" s="202">
        <v>3</v>
      </c>
      <c r="AQ194" s="202">
        <v>2.2999999999999998</v>
      </c>
      <c r="AR194" s="202">
        <v>3.7</v>
      </c>
      <c r="AS194" s="202" t="s">
        <v>123</v>
      </c>
      <c r="AT194" s="202" t="s">
        <v>123</v>
      </c>
      <c r="AU194" s="202" t="s">
        <v>123</v>
      </c>
      <c r="AV194" s="202">
        <v>1.9</v>
      </c>
      <c r="AW194" s="202" t="s">
        <v>123</v>
      </c>
      <c r="AX194" s="202">
        <v>2.4</v>
      </c>
      <c r="AY194" s="202">
        <v>3.3</v>
      </c>
      <c r="AZ194" s="202">
        <v>5.4</v>
      </c>
      <c r="BA194" s="202" t="s">
        <v>123</v>
      </c>
      <c r="BB194" s="202" t="s">
        <v>123</v>
      </c>
      <c r="BC194" s="202">
        <v>3.9</v>
      </c>
      <c r="BD194" s="202" t="s">
        <v>123</v>
      </c>
      <c r="BE194" s="207" t="s">
        <v>123</v>
      </c>
      <c r="BF194" s="202"/>
      <c r="BG194" s="202"/>
      <c r="BH194" s="202"/>
      <c r="BI194" s="202"/>
      <c r="BJ194" s="202"/>
      <c r="BK194" s="202"/>
      <c r="BL194" s="202"/>
      <c r="BM194" s="202"/>
      <c r="BN194" s="202"/>
      <c r="BO194" s="202"/>
      <c r="BP194" s="202"/>
      <c r="BQ194" s="202"/>
      <c r="BR194" s="202"/>
      <c r="BS194" s="202"/>
      <c r="BT194" s="202"/>
      <c r="BU194" s="202"/>
      <c r="BV194" s="202"/>
      <c r="BW194" s="202"/>
      <c r="BX194" s="202"/>
      <c r="BY194" s="202"/>
      <c r="BZ194" s="202"/>
      <c r="CA194" s="202"/>
      <c r="CB194" s="202"/>
      <c r="CC194" s="202"/>
      <c r="CD194" s="202"/>
      <c r="CE194" s="202"/>
      <c r="CF194" s="202"/>
      <c r="CG194" s="202"/>
    </row>
    <row r="195" spans="1:85" x14ac:dyDescent="0.25">
      <c r="A195" s="202"/>
      <c r="B195" s="202"/>
      <c r="C195" s="202"/>
      <c r="D195" s="212">
        <v>44069</v>
      </c>
      <c r="E195" s="202">
        <v>1.6</v>
      </c>
      <c r="F195" s="202">
        <v>5.0999999999999996</v>
      </c>
      <c r="G195" s="202" t="s">
        <v>123</v>
      </c>
      <c r="H195" s="202" t="s">
        <v>123</v>
      </c>
      <c r="I195" s="202" t="s">
        <v>123</v>
      </c>
      <c r="J195" s="202" t="s">
        <v>123</v>
      </c>
      <c r="K195" s="202" t="s">
        <v>123</v>
      </c>
      <c r="L195" s="202" t="s">
        <v>123</v>
      </c>
      <c r="M195" s="202" t="s">
        <v>123</v>
      </c>
      <c r="N195" s="202">
        <v>4.4000000000000004</v>
      </c>
      <c r="O195" s="202" t="s">
        <v>123</v>
      </c>
      <c r="P195" s="202" t="s">
        <v>123</v>
      </c>
      <c r="Q195" s="202" t="s">
        <v>123</v>
      </c>
      <c r="R195" s="202">
        <v>4.0999999999999996</v>
      </c>
      <c r="S195" s="202" t="s">
        <v>123</v>
      </c>
      <c r="T195" s="202" t="s">
        <v>123</v>
      </c>
      <c r="U195" s="202" t="s">
        <v>123</v>
      </c>
      <c r="V195" s="202">
        <v>2.2999999999999998</v>
      </c>
      <c r="W195" s="202">
        <v>2.9</v>
      </c>
      <c r="X195" s="202" t="s">
        <v>123</v>
      </c>
      <c r="Y195" s="202" t="s">
        <v>123</v>
      </c>
      <c r="Z195" s="202" t="s">
        <v>123</v>
      </c>
      <c r="AA195" s="202" t="s">
        <v>123</v>
      </c>
      <c r="AB195" s="202" t="s">
        <v>123</v>
      </c>
      <c r="AC195" s="202">
        <v>3.7</v>
      </c>
      <c r="AD195" s="202" t="s">
        <v>123</v>
      </c>
      <c r="AE195" s="202" t="s">
        <v>123</v>
      </c>
      <c r="AF195" s="202" t="s">
        <v>123</v>
      </c>
      <c r="AG195" s="202" t="s">
        <v>123</v>
      </c>
      <c r="AH195" s="202" t="s">
        <v>123</v>
      </c>
      <c r="AI195" s="202" t="s">
        <v>123</v>
      </c>
      <c r="AJ195" s="202" t="s">
        <v>123</v>
      </c>
      <c r="AK195" s="202" t="s">
        <v>123</v>
      </c>
      <c r="AL195" s="202">
        <v>6.6</v>
      </c>
      <c r="AM195" s="202" t="s">
        <v>123</v>
      </c>
      <c r="AN195" s="202" t="s">
        <v>123</v>
      </c>
      <c r="AO195" s="202" t="s">
        <v>123</v>
      </c>
      <c r="AP195" s="202">
        <v>3.2</v>
      </c>
      <c r="AQ195" s="202">
        <v>3.1</v>
      </c>
      <c r="AR195" s="202">
        <v>3.9</v>
      </c>
      <c r="AS195" s="202" t="s">
        <v>123</v>
      </c>
      <c r="AT195" s="202" t="s">
        <v>123</v>
      </c>
      <c r="AU195" s="202" t="s">
        <v>123</v>
      </c>
      <c r="AV195" s="202" t="s">
        <v>123</v>
      </c>
      <c r="AW195" s="202" t="s">
        <v>123</v>
      </c>
      <c r="AX195" s="202">
        <v>2.5</v>
      </c>
      <c r="AY195" s="202">
        <v>1.3</v>
      </c>
      <c r="AZ195" s="202">
        <v>5.2</v>
      </c>
      <c r="BA195" s="202" t="s">
        <v>123</v>
      </c>
      <c r="BB195" s="202" t="s">
        <v>123</v>
      </c>
      <c r="BC195" s="202">
        <v>4.2</v>
      </c>
      <c r="BD195" s="202" t="s">
        <v>123</v>
      </c>
      <c r="BE195" s="207" t="s">
        <v>123</v>
      </c>
      <c r="BF195" s="202"/>
      <c r="BG195" s="202"/>
      <c r="BH195" s="202"/>
      <c r="BI195" s="202"/>
      <c r="BJ195" s="202"/>
      <c r="BK195" s="202"/>
      <c r="BL195" s="202"/>
      <c r="BM195" s="202"/>
      <c r="BN195" s="202"/>
      <c r="BO195" s="202"/>
      <c r="BP195" s="202"/>
      <c r="BQ195" s="202"/>
      <c r="BR195" s="202"/>
      <c r="BS195" s="202"/>
      <c r="BT195" s="202"/>
      <c r="BU195" s="202"/>
      <c r="BV195" s="202"/>
      <c r="BW195" s="202"/>
      <c r="BX195" s="202"/>
      <c r="BY195" s="202"/>
      <c r="BZ195" s="202"/>
      <c r="CA195" s="202"/>
      <c r="CB195" s="202"/>
      <c r="CC195" s="202"/>
      <c r="CD195" s="202"/>
      <c r="CE195" s="202"/>
      <c r="CF195" s="202"/>
      <c r="CG195" s="202"/>
    </row>
    <row r="196" spans="1:85" x14ac:dyDescent="0.25">
      <c r="A196" s="202"/>
      <c r="B196" s="202"/>
      <c r="C196" s="202"/>
      <c r="D196" s="212">
        <v>44070</v>
      </c>
      <c r="E196" s="202" t="s">
        <v>123</v>
      </c>
      <c r="F196" s="202" t="s">
        <v>123</v>
      </c>
      <c r="G196" s="202">
        <v>6.4</v>
      </c>
      <c r="H196" s="202" t="s">
        <v>123</v>
      </c>
      <c r="I196" s="202" t="s">
        <v>123</v>
      </c>
      <c r="J196" s="202" t="s">
        <v>123</v>
      </c>
      <c r="K196" s="202">
        <v>3</v>
      </c>
      <c r="L196" s="202" t="s">
        <v>123</v>
      </c>
      <c r="M196" s="202" t="s">
        <v>123</v>
      </c>
      <c r="N196" s="202" t="s">
        <v>123</v>
      </c>
      <c r="O196" s="202">
        <v>5</v>
      </c>
      <c r="P196" s="202" t="s">
        <v>123</v>
      </c>
      <c r="Q196" s="202" t="s">
        <v>123</v>
      </c>
      <c r="R196" s="202" t="s">
        <v>123</v>
      </c>
      <c r="S196" s="202">
        <v>3.6</v>
      </c>
      <c r="T196" s="202" t="s">
        <v>123</v>
      </c>
      <c r="U196" s="202" t="s">
        <v>123</v>
      </c>
      <c r="V196" s="202">
        <v>1.8</v>
      </c>
      <c r="W196" s="202">
        <v>1.4</v>
      </c>
      <c r="X196" s="202" t="s">
        <v>123</v>
      </c>
      <c r="Y196" s="202" t="s">
        <v>123</v>
      </c>
      <c r="Z196" s="202" t="s">
        <v>123</v>
      </c>
      <c r="AA196" s="202" t="s">
        <v>123</v>
      </c>
      <c r="AB196" s="202" t="s">
        <v>123</v>
      </c>
      <c r="AC196" s="202" t="s">
        <v>123</v>
      </c>
      <c r="AD196" s="202">
        <v>1.9</v>
      </c>
      <c r="AE196" s="202" t="s">
        <v>123</v>
      </c>
      <c r="AF196" s="202" t="s">
        <v>123</v>
      </c>
      <c r="AG196" s="202" t="s">
        <v>123</v>
      </c>
      <c r="AH196" s="202" t="s">
        <v>123</v>
      </c>
      <c r="AI196" s="202">
        <v>4.9000000000000004</v>
      </c>
      <c r="AJ196" s="202" t="s">
        <v>123</v>
      </c>
      <c r="AK196" s="202" t="s">
        <v>123</v>
      </c>
      <c r="AL196" s="202" t="s">
        <v>123</v>
      </c>
      <c r="AM196" s="202">
        <v>2.2999999999999998</v>
      </c>
      <c r="AN196" s="202" t="s">
        <v>123</v>
      </c>
      <c r="AO196" s="202" t="s">
        <v>123</v>
      </c>
      <c r="AP196" s="202">
        <v>2.7</v>
      </c>
      <c r="AQ196" s="202">
        <v>0</v>
      </c>
      <c r="AR196" s="202">
        <v>3.7</v>
      </c>
      <c r="AS196" s="202" t="s">
        <v>123</v>
      </c>
      <c r="AT196" s="202" t="s">
        <v>123</v>
      </c>
      <c r="AU196" s="202" t="s">
        <v>123</v>
      </c>
      <c r="AV196" s="202" t="s">
        <v>123</v>
      </c>
      <c r="AW196" s="202" t="s">
        <v>123</v>
      </c>
      <c r="AX196" s="202">
        <v>1.2</v>
      </c>
      <c r="AY196" s="202">
        <v>1.9</v>
      </c>
      <c r="AZ196" s="202">
        <v>4.4000000000000004</v>
      </c>
      <c r="BA196" s="202" t="s">
        <v>123</v>
      </c>
      <c r="BB196" s="202" t="s">
        <v>123</v>
      </c>
      <c r="BC196" s="202" t="s">
        <v>123</v>
      </c>
      <c r="BD196" s="202" t="s">
        <v>123</v>
      </c>
      <c r="BE196" s="207" t="s">
        <v>123</v>
      </c>
      <c r="BF196" s="202"/>
      <c r="BG196" s="202"/>
      <c r="BH196" s="202"/>
      <c r="BI196" s="202"/>
      <c r="BJ196" s="202"/>
      <c r="BK196" s="202"/>
      <c r="BL196" s="202"/>
      <c r="BM196" s="202"/>
      <c r="BN196" s="202"/>
      <c r="BO196" s="202"/>
      <c r="BP196" s="202"/>
      <c r="BQ196" s="202"/>
      <c r="BR196" s="202"/>
      <c r="BS196" s="202"/>
      <c r="BT196" s="202"/>
      <c r="BU196" s="202"/>
      <c r="BV196" s="202"/>
      <c r="BW196" s="202"/>
      <c r="BX196" s="202"/>
      <c r="BY196" s="202"/>
      <c r="BZ196" s="202"/>
      <c r="CA196" s="202"/>
      <c r="CB196" s="202"/>
      <c r="CC196" s="202"/>
      <c r="CD196" s="202"/>
      <c r="CE196" s="202"/>
      <c r="CF196" s="202"/>
      <c r="CG196" s="202"/>
    </row>
    <row r="197" spans="1:85" x14ac:dyDescent="0.25">
      <c r="A197" s="202"/>
      <c r="B197" s="202"/>
      <c r="C197" s="202"/>
      <c r="D197" s="212">
        <v>44071</v>
      </c>
      <c r="E197" s="202">
        <v>3.8</v>
      </c>
      <c r="F197" s="202" t="s">
        <v>123</v>
      </c>
      <c r="G197" s="202" t="s">
        <v>123</v>
      </c>
      <c r="H197" s="202" t="s">
        <v>123</v>
      </c>
      <c r="I197" s="202" t="s">
        <v>123</v>
      </c>
      <c r="J197" s="202" t="s">
        <v>123</v>
      </c>
      <c r="K197" s="202" t="s">
        <v>123</v>
      </c>
      <c r="L197" s="202">
        <v>4.3</v>
      </c>
      <c r="M197" s="202">
        <v>3.1</v>
      </c>
      <c r="N197" s="202" t="s">
        <v>123</v>
      </c>
      <c r="O197" s="202" t="s">
        <v>123</v>
      </c>
      <c r="P197" s="202">
        <v>3.6</v>
      </c>
      <c r="Q197" s="202">
        <v>1.7</v>
      </c>
      <c r="R197" s="202" t="s">
        <v>123</v>
      </c>
      <c r="S197" s="202" t="s">
        <v>123</v>
      </c>
      <c r="T197" s="202">
        <v>1.2</v>
      </c>
      <c r="U197" s="202">
        <v>2</v>
      </c>
      <c r="V197" s="202">
        <v>1.6</v>
      </c>
      <c r="W197" s="202">
        <v>1.1000000000000001</v>
      </c>
      <c r="X197" s="202" t="s">
        <v>123</v>
      </c>
      <c r="Y197" s="202" t="s">
        <v>123</v>
      </c>
      <c r="Z197" s="202">
        <v>2.9</v>
      </c>
      <c r="AA197" s="202" t="s">
        <v>123</v>
      </c>
      <c r="AB197" s="202" t="s">
        <v>123</v>
      </c>
      <c r="AC197" s="202" t="s">
        <v>123</v>
      </c>
      <c r="AD197" s="202" t="s">
        <v>123</v>
      </c>
      <c r="AE197" s="202" t="s">
        <v>123</v>
      </c>
      <c r="AF197" s="202">
        <v>1.2</v>
      </c>
      <c r="AG197" s="202" t="s">
        <v>123</v>
      </c>
      <c r="AH197" s="202" t="s">
        <v>123</v>
      </c>
      <c r="AI197" s="202" t="s">
        <v>123</v>
      </c>
      <c r="AJ197" s="202">
        <v>3.7</v>
      </c>
      <c r="AK197" s="202">
        <v>1.6</v>
      </c>
      <c r="AL197" s="202" t="s">
        <v>123</v>
      </c>
      <c r="AM197" s="202" t="s">
        <v>123</v>
      </c>
      <c r="AN197" s="202">
        <v>1.6</v>
      </c>
      <c r="AO197" s="202">
        <v>2.4</v>
      </c>
      <c r="AP197" s="202">
        <v>1.7</v>
      </c>
      <c r="AQ197" s="202">
        <v>0.9</v>
      </c>
      <c r="AR197" s="202">
        <v>3</v>
      </c>
      <c r="AS197" s="202">
        <v>2.5</v>
      </c>
      <c r="AT197" s="202" t="s">
        <v>123</v>
      </c>
      <c r="AU197" s="202" t="s">
        <v>123</v>
      </c>
      <c r="AV197" s="202">
        <v>1.6</v>
      </c>
      <c r="AW197" s="202" t="s">
        <v>123</v>
      </c>
      <c r="AX197" s="202">
        <v>1.3</v>
      </c>
      <c r="AY197" s="202">
        <v>1.4</v>
      </c>
      <c r="AZ197" s="202">
        <v>3.4</v>
      </c>
      <c r="BA197" s="202" t="s">
        <v>123</v>
      </c>
      <c r="BB197" s="202" t="s">
        <v>123</v>
      </c>
      <c r="BC197" s="202">
        <v>3</v>
      </c>
      <c r="BD197" s="202" t="s">
        <v>123</v>
      </c>
      <c r="BE197" s="207" t="s">
        <v>123</v>
      </c>
      <c r="BF197" s="202"/>
      <c r="BG197" s="202"/>
      <c r="BH197" s="202"/>
      <c r="BI197" s="202"/>
      <c r="BJ197" s="202"/>
      <c r="BK197" s="202"/>
      <c r="BL197" s="202"/>
      <c r="BM197" s="202"/>
      <c r="BN197" s="202"/>
      <c r="BO197" s="202"/>
      <c r="BP197" s="202"/>
      <c r="BQ197" s="202"/>
      <c r="BR197" s="202"/>
      <c r="BS197" s="202"/>
      <c r="BT197" s="202"/>
      <c r="BU197" s="202"/>
      <c r="BV197" s="202"/>
      <c r="BW197" s="202"/>
      <c r="BX197" s="202"/>
      <c r="BY197" s="202"/>
      <c r="BZ197" s="202"/>
      <c r="CA197" s="202"/>
      <c r="CB197" s="202"/>
      <c r="CC197" s="202"/>
      <c r="CD197" s="202"/>
      <c r="CE197" s="202"/>
      <c r="CF197" s="202"/>
      <c r="CG197" s="202"/>
    </row>
    <row r="198" spans="1:85" x14ac:dyDescent="0.25">
      <c r="A198" s="202"/>
      <c r="B198" s="202"/>
      <c r="C198" s="202"/>
      <c r="D198" s="212">
        <v>44072</v>
      </c>
      <c r="E198" s="202" t="s">
        <v>123</v>
      </c>
      <c r="F198" s="202">
        <v>5.7</v>
      </c>
      <c r="G198" s="202" t="s">
        <v>123</v>
      </c>
      <c r="H198" s="202" t="s">
        <v>123</v>
      </c>
      <c r="I198" s="202" t="s">
        <v>123</v>
      </c>
      <c r="J198" s="202" t="s">
        <v>123</v>
      </c>
      <c r="K198" s="202" t="s">
        <v>123</v>
      </c>
      <c r="L198" s="202" t="s">
        <v>123</v>
      </c>
      <c r="M198" s="202" t="s">
        <v>123</v>
      </c>
      <c r="N198" s="202">
        <v>4.0999999999999996</v>
      </c>
      <c r="O198" s="202" t="s">
        <v>123</v>
      </c>
      <c r="P198" s="202" t="s">
        <v>123</v>
      </c>
      <c r="Q198" s="202" t="s">
        <v>123</v>
      </c>
      <c r="R198" s="202">
        <v>4.3</v>
      </c>
      <c r="S198" s="202" t="s">
        <v>123</v>
      </c>
      <c r="T198" s="202" t="s">
        <v>123</v>
      </c>
      <c r="U198" s="202" t="s">
        <v>123</v>
      </c>
      <c r="V198" s="202">
        <v>2.1</v>
      </c>
      <c r="W198" s="202">
        <v>2.4</v>
      </c>
      <c r="X198" s="202" t="s">
        <v>123</v>
      </c>
      <c r="Y198" s="202" t="s">
        <v>123</v>
      </c>
      <c r="Z198" s="202" t="s">
        <v>123</v>
      </c>
      <c r="AA198" s="202" t="s">
        <v>123</v>
      </c>
      <c r="AB198" s="202" t="s">
        <v>123</v>
      </c>
      <c r="AC198" s="202">
        <v>2.8</v>
      </c>
      <c r="AD198" s="202" t="s">
        <v>123</v>
      </c>
      <c r="AE198" s="202" t="s">
        <v>123</v>
      </c>
      <c r="AF198" s="202" t="s">
        <v>123</v>
      </c>
      <c r="AG198" s="202" t="s">
        <v>123</v>
      </c>
      <c r="AH198" s="202" t="s">
        <v>123</v>
      </c>
      <c r="AI198" s="202" t="s">
        <v>123</v>
      </c>
      <c r="AJ198" s="202" t="s">
        <v>123</v>
      </c>
      <c r="AK198" s="202" t="s">
        <v>123</v>
      </c>
      <c r="AL198" s="202">
        <v>4.3</v>
      </c>
      <c r="AM198" s="202" t="s">
        <v>123</v>
      </c>
      <c r="AN198" s="202" t="s">
        <v>123</v>
      </c>
      <c r="AO198" s="202" t="s">
        <v>123</v>
      </c>
      <c r="AP198" s="202">
        <v>2.1</v>
      </c>
      <c r="AQ198" s="202">
        <v>2.2000000000000002</v>
      </c>
      <c r="AR198" s="202">
        <v>4.2</v>
      </c>
      <c r="AS198" s="202" t="s">
        <v>123</v>
      </c>
      <c r="AT198" s="202" t="s">
        <v>123</v>
      </c>
      <c r="AU198" s="202" t="s">
        <v>123</v>
      </c>
      <c r="AV198" s="202" t="s">
        <v>123</v>
      </c>
      <c r="AW198" s="202" t="s">
        <v>123</v>
      </c>
      <c r="AX198" s="202">
        <v>1.4</v>
      </c>
      <c r="AY198" s="202">
        <v>1.3</v>
      </c>
      <c r="AZ198" s="202">
        <v>4.4000000000000004</v>
      </c>
      <c r="BA198" s="202" t="s">
        <v>123</v>
      </c>
      <c r="BB198" s="202" t="s">
        <v>123</v>
      </c>
      <c r="BC198" s="202">
        <v>3.2</v>
      </c>
      <c r="BD198" s="202" t="s">
        <v>123</v>
      </c>
      <c r="BE198" s="207" t="s">
        <v>123</v>
      </c>
      <c r="BF198" s="202"/>
      <c r="BG198" s="202"/>
      <c r="BH198" s="202"/>
      <c r="BI198" s="202"/>
      <c r="BJ198" s="202"/>
      <c r="BK198" s="202"/>
      <c r="BL198" s="202"/>
      <c r="BM198" s="202"/>
      <c r="BN198" s="202"/>
      <c r="BO198" s="202"/>
      <c r="BP198" s="202"/>
      <c r="BQ198" s="202"/>
      <c r="BR198" s="202"/>
      <c r="BS198" s="202"/>
      <c r="BT198" s="202"/>
      <c r="BU198" s="202"/>
      <c r="BV198" s="202"/>
      <c r="BW198" s="202"/>
      <c r="BX198" s="202"/>
      <c r="BY198" s="202"/>
      <c r="BZ198" s="202"/>
      <c r="CA198" s="202"/>
      <c r="CB198" s="202"/>
      <c r="CC198" s="202"/>
      <c r="CD198" s="202"/>
      <c r="CE198" s="202"/>
      <c r="CF198" s="202"/>
      <c r="CG198" s="202"/>
    </row>
    <row r="199" spans="1:85" x14ac:dyDescent="0.25">
      <c r="A199" s="202"/>
      <c r="B199" s="202"/>
      <c r="C199" s="202"/>
      <c r="D199" s="212">
        <v>44073</v>
      </c>
      <c r="E199" s="202" t="s">
        <v>123</v>
      </c>
      <c r="F199" s="202" t="s">
        <v>123</v>
      </c>
      <c r="G199" s="202" t="s">
        <v>123</v>
      </c>
      <c r="H199" s="202" t="s">
        <v>123</v>
      </c>
      <c r="I199" s="202" t="s">
        <v>123</v>
      </c>
      <c r="J199" s="202" t="s">
        <v>123</v>
      </c>
      <c r="K199" s="202" t="s">
        <v>123</v>
      </c>
      <c r="L199" s="202" t="s">
        <v>123</v>
      </c>
      <c r="M199" s="202" t="s">
        <v>123</v>
      </c>
      <c r="N199" s="202" t="s">
        <v>123</v>
      </c>
      <c r="O199" s="202">
        <v>2.7</v>
      </c>
      <c r="P199" s="202" t="s">
        <v>123</v>
      </c>
      <c r="Q199" s="202" t="s">
        <v>123</v>
      </c>
      <c r="R199" s="202" t="s">
        <v>123</v>
      </c>
      <c r="S199" s="202" t="s">
        <v>123</v>
      </c>
      <c r="T199" s="202" t="s">
        <v>123</v>
      </c>
      <c r="U199" s="202" t="s">
        <v>123</v>
      </c>
      <c r="V199" s="202">
        <v>2.9</v>
      </c>
      <c r="W199" s="202">
        <v>1.2</v>
      </c>
      <c r="X199" s="202" t="s">
        <v>123</v>
      </c>
      <c r="Y199" s="202" t="s">
        <v>123</v>
      </c>
      <c r="Z199" s="202" t="s">
        <v>123</v>
      </c>
      <c r="AA199" s="202" t="s">
        <v>123</v>
      </c>
      <c r="AB199" s="202" t="s">
        <v>123</v>
      </c>
      <c r="AC199" s="202" t="s">
        <v>123</v>
      </c>
      <c r="AD199" s="202">
        <v>2.1</v>
      </c>
      <c r="AE199" s="202" t="s">
        <v>123</v>
      </c>
      <c r="AF199" s="202" t="s">
        <v>123</v>
      </c>
      <c r="AG199" s="202" t="s">
        <v>123</v>
      </c>
      <c r="AH199" s="202" t="s">
        <v>123</v>
      </c>
      <c r="AI199" s="202">
        <v>2.2000000000000002</v>
      </c>
      <c r="AJ199" s="202" t="s">
        <v>123</v>
      </c>
      <c r="AK199" s="202" t="s">
        <v>123</v>
      </c>
      <c r="AL199" s="202" t="s">
        <v>123</v>
      </c>
      <c r="AM199" s="202">
        <v>3.8</v>
      </c>
      <c r="AN199" s="202" t="s">
        <v>123</v>
      </c>
      <c r="AO199" s="202" t="s">
        <v>123</v>
      </c>
      <c r="AP199" s="202">
        <v>1.8</v>
      </c>
      <c r="AQ199" s="202">
        <v>1.5</v>
      </c>
      <c r="AR199" s="202">
        <v>5.5</v>
      </c>
      <c r="AS199" s="202" t="s">
        <v>123</v>
      </c>
      <c r="AT199" s="202" t="s">
        <v>123</v>
      </c>
      <c r="AU199" s="202" t="s">
        <v>123</v>
      </c>
      <c r="AV199" s="202" t="s">
        <v>123</v>
      </c>
      <c r="AW199" s="202" t="s">
        <v>123</v>
      </c>
      <c r="AX199" s="202">
        <v>1.8</v>
      </c>
      <c r="AY199" s="202">
        <v>1</v>
      </c>
      <c r="AZ199" s="202">
        <v>10.199999999999999</v>
      </c>
      <c r="BA199" s="202" t="s">
        <v>123</v>
      </c>
      <c r="BB199" s="202" t="s">
        <v>123</v>
      </c>
      <c r="BC199" s="202">
        <v>5.8</v>
      </c>
      <c r="BD199" s="202" t="s">
        <v>123</v>
      </c>
      <c r="BE199" s="207" t="s">
        <v>123</v>
      </c>
      <c r="BF199" s="202"/>
      <c r="BG199" s="202"/>
      <c r="BH199" s="202"/>
      <c r="BI199" s="202"/>
      <c r="BJ199" s="202"/>
      <c r="BK199" s="202"/>
      <c r="BL199" s="202"/>
      <c r="BM199" s="202"/>
      <c r="BN199" s="202"/>
      <c r="BO199" s="202"/>
      <c r="BP199" s="202"/>
      <c r="BQ199" s="202"/>
      <c r="BR199" s="202"/>
      <c r="BS199" s="202"/>
      <c r="BT199" s="202"/>
      <c r="BU199" s="202"/>
      <c r="BV199" s="202"/>
      <c r="BW199" s="202"/>
      <c r="BX199" s="202"/>
      <c r="BY199" s="202"/>
      <c r="BZ199" s="202"/>
      <c r="CA199" s="202"/>
      <c r="CB199" s="202"/>
      <c r="CC199" s="202"/>
      <c r="CD199" s="202"/>
      <c r="CE199" s="202"/>
      <c r="CF199" s="202"/>
      <c r="CG199" s="202"/>
    </row>
    <row r="200" spans="1:85" ht="15.75" thickBot="1" x14ac:dyDescent="0.3">
      <c r="A200" s="202"/>
      <c r="B200" s="202"/>
      <c r="C200" s="202"/>
      <c r="D200" s="213">
        <v>44074</v>
      </c>
      <c r="E200" s="214">
        <v>3.4</v>
      </c>
      <c r="F200" s="214" t="s">
        <v>123</v>
      </c>
      <c r="G200" s="214" t="s">
        <v>123</v>
      </c>
      <c r="H200" s="214">
        <v>2.1</v>
      </c>
      <c r="I200" s="214">
        <v>39.700000000000003</v>
      </c>
      <c r="J200" s="214" t="s">
        <v>123</v>
      </c>
      <c r="K200" s="214" t="s">
        <v>123</v>
      </c>
      <c r="L200" s="214">
        <v>5.7</v>
      </c>
      <c r="M200" s="214">
        <v>4</v>
      </c>
      <c r="N200" s="214" t="s">
        <v>123</v>
      </c>
      <c r="O200" s="214" t="s">
        <v>123</v>
      </c>
      <c r="P200" s="214">
        <v>3.5</v>
      </c>
      <c r="Q200" s="214">
        <v>1.5</v>
      </c>
      <c r="R200" s="214" t="s">
        <v>123</v>
      </c>
      <c r="S200" s="214" t="s">
        <v>123</v>
      </c>
      <c r="T200" s="214">
        <v>4.7</v>
      </c>
      <c r="U200" s="214">
        <v>3.2</v>
      </c>
      <c r="V200" s="214">
        <v>3.5</v>
      </c>
      <c r="W200" s="214">
        <v>2.2999999999999998</v>
      </c>
      <c r="X200" s="214" t="s">
        <v>123</v>
      </c>
      <c r="Y200" s="214" t="s">
        <v>123</v>
      </c>
      <c r="Z200" s="214">
        <v>4.5999999999999996</v>
      </c>
      <c r="AA200" s="214" t="s">
        <v>123</v>
      </c>
      <c r="AB200" s="214" t="s">
        <v>123</v>
      </c>
      <c r="AC200" s="214" t="s">
        <v>123</v>
      </c>
      <c r="AD200" s="214" t="s">
        <v>123</v>
      </c>
      <c r="AE200" s="214" t="s">
        <v>123</v>
      </c>
      <c r="AF200" s="214">
        <v>1</v>
      </c>
      <c r="AG200" s="214" t="s">
        <v>123</v>
      </c>
      <c r="AH200" s="214" t="s">
        <v>123</v>
      </c>
      <c r="AI200" s="214" t="s">
        <v>123</v>
      </c>
      <c r="AJ200" s="214">
        <v>2.1</v>
      </c>
      <c r="AK200" s="214">
        <v>1.3</v>
      </c>
      <c r="AL200" s="214" t="s">
        <v>123</v>
      </c>
      <c r="AM200" s="214" t="s">
        <v>123</v>
      </c>
      <c r="AN200" s="214">
        <v>1.2</v>
      </c>
      <c r="AO200" s="214">
        <v>4.2</v>
      </c>
      <c r="AP200" s="214">
        <v>3.1</v>
      </c>
      <c r="AQ200" s="214">
        <v>1.2</v>
      </c>
      <c r="AR200" s="214">
        <v>11.8</v>
      </c>
      <c r="AS200" s="214">
        <v>1</v>
      </c>
      <c r="AT200" s="214" t="s">
        <v>123</v>
      </c>
      <c r="AU200" s="214" t="s">
        <v>123</v>
      </c>
      <c r="AV200" s="214">
        <v>1.2</v>
      </c>
      <c r="AW200" s="214">
        <v>4</v>
      </c>
      <c r="AX200" s="214">
        <v>3.1</v>
      </c>
      <c r="AY200" s="214">
        <v>1.5</v>
      </c>
      <c r="AZ200" s="214">
        <v>11.7</v>
      </c>
      <c r="BA200" s="214" t="s">
        <v>123</v>
      </c>
      <c r="BB200" s="214" t="s">
        <v>123</v>
      </c>
      <c r="BC200" s="214">
        <v>11.2</v>
      </c>
      <c r="BD200" s="214" t="s">
        <v>123</v>
      </c>
      <c r="BE200" s="215" t="s">
        <v>123</v>
      </c>
      <c r="BF200" s="202"/>
      <c r="BG200" s="202"/>
      <c r="BH200" s="202"/>
      <c r="BI200" s="202"/>
      <c r="BJ200" s="202"/>
      <c r="BK200" s="202"/>
      <c r="BL200" s="202"/>
      <c r="BM200" s="202"/>
      <c r="BN200" s="202"/>
      <c r="BO200" s="202"/>
      <c r="BP200" s="202"/>
      <c r="BQ200" s="202"/>
      <c r="BR200" s="202"/>
      <c r="BS200" s="202"/>
      <c r="BT200" s="202"/>
      <c r="BU200" s="202"/>
      <c r="BV200" s="202"/>
      <c r="BW200" s="202"/>
      <c r="BX200" s="202"/>
      <c r="BY200" s="202"/>
      <c r="BZ200" s="202"/>
      <c r="CA200" s="202"/>
      <c r="CB200" s="202"/>
      <c r="CC200" s="202"/>
      <c r="CD200" s="202"/>
      <c r="CE200" s="202"/>
      <c r="CF200" s="202"/>
      <c r="CG200" s="202"/>
    </row>
    <row r="201" spans="1:85" x14ac:dyDescent="0.25">
      <c r="A201" s="202"/>
      <c r="B201" s="202"/>
      <c r="C201" s="202"/>
      <c r="D201" s="216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  <c r="BF201" s="202"/>
      <c r="BG201" s="202"/>
      <c r="BH201" s="202"/>
      <c r="BI201" s="202"/>
      <c r="BJ201" s="202"/>
      <c r="BK201" s="202"/>
      <c r="BL201" s="202"/>
      <c r="BM201" s="202"/>
      <c r="BN201" s="202"/>
      <c r="BO201" s="202"/>
      <c r="BP201" s="202"/>
      <c r="BQ201" s="202"/>
      <c r="BR201" s="202"/>
      <c r="BS201" s="202"/>
      <c r="BT201" s="202"/>
      <c r="BU201" s="202"/>
      <c r="BV201" s="202"/>
      <c r="BW201" s="202"/>
      <c r="BX201" s="202"/>
      <c r="BY201" s="202"/>
      <c r="BZ201" s="202"/>
      <c r="CA201" s="202"/>
      <c r="CB201" s="202"/>
      <c r="CC201" s="202"/>
      <c r="CD201" s="202"/>
      <c r="CE201" s="202"/>
      <c r="CF201" s="202"/>
      <c r="CG201" s="202"/>
    </row>
    <row r="202" spans="1:85" x14ac:dyDescent="0.25">
      <c r="A202" s="202"/>
      <c r="B202" s="202"/>
      <c r="C202" s="216" t="s">
        <v>230</v>
      </c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  <c r="BF202" s="202"/>
      <c r="BG202" s="202"/>
      <c r="BH202" s="202"/>
      <c r="BI202" s="202"/>
      <c r="BJ202" s="202"/>
      <c r="BK202" s="202"/>
      <c r="BL202" s="202"/>
      <c r="BM202" s="202"/>
      <c r="BN202" s="202"/>
      <c r="BO202" s="202"/>
      <c r="BP202" s="202"/>
      <c r="BQ202" s="202"/>
      <c r="BR202" s="202"/>
      <c r="BS202" s="202"/>
      <c r="BT202" s="202"/>
      <c r="BU202" s="202"/>
      <c r="BV202" s="202"/>
      <c r="BW202" s="202"/>
      <c r="BX202" s="202"/>
      <c r="BY202" s="202"/>
      <c r="BZ202" s="202"/>
      <c r="CA202" s="202"/>
      <c r="CB202" s="202"/>
      <c r="CC202" s="202"/>
      <c r="CD202" s="202"/>
      <c r="CE202" s="202"/>
      <c r="CF202" s="202"/>
      <c r="CG202" s="202"/>
    </row>
    <row r="203" spans="1:85" ht="15.75" thickBot="1" x14ac:dyDescent="0.3">
      <c r="A203" s="202"/>
      <c r="B203" s="202"/>
      <c r="C203" s="202"/>
      <c r="D203" s="216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  <c r="BG203" s="202"/>
      <c r="BH203" s="202"/>
      <c r="BI203" s="202"/>
      <c r="BJ203" s="202"/>
      <c r="BK203" s="202"/>
      <c r="BL203" s="202"/>
      <c r="BM203" s="202"/>
      <c r="BN203" s="202"/>
      <c r="BO203" s="202"/>
      <c r="BP203" s="202"/>
      <c r="BQ203" s="202"/>
      <c r="BR203" s="202"/>
      <c r="BS203" s="202"/>
      <c r="BT203" s="202"/>
      <c r="BU203" s="202"/>
      <c r="BV203" s="202"/>
      <c r="BW203" s="202"/>
      <c r="BX203" s="202"/>
      <c r="BY203" s="202"/>
      <c r="BZ203" s="202"/>
      <c r="CA203" s="202"/>
      <c r="CB203" s="202"/>
      <c r="CC203" s="202"/>
      <c r="CD203" s="202"/>
      <c r="CE203" s="202"/>
      <c r="CF203" s="202"/>
      <c r="CG203" s="202"/>
    </row>
    <row r="204" spans="1:85" x14ac:dyDescent="0.25">
      <c r="A204" s="202"/>
      <c r="B204" s="202"/>
      <c r="C204" s="202"/>
      <c r="D204" s="211" t="s">
        <v>119</v>
      </c>
      <c r="E204" s="204">
        <v>10</v>
      </c>
      <c r="F204" s="204">
        <v>10</v>
      </c>
      <c r="G204" s="204">
        <v>10</v>
      </c>
      <c r="H204" s="204">
        <v>10</v>
      </c>
      <c r="I204" s="204">
        <v>10</v>
      </c>
      <c r="J204" s="204">
        <v>10</v>
      </c>
      <c r="K204" s="204">
        <v>10</v>
      </c>
      <c r="L204" s="204">
        <v>10</v>
      </c>
      <c r="M204" s="204">
        <v>10</v>
      </c>
      <c r="N204" s="204">
        <v>10</v>
      </c>
      <c r="O204" s="204">
        <v>10</v>
      </c>
      <c r="P204" s="204">
        <v>10</v>
      </c>
      <c r="Q204" s="204">
        <v>10</v>
      </c>
      <c r="R204" s="204">
        <v>10</v>
      </c>
      <c r="S204" s="204">
        <v>10</v>
      </c>
      <c r="T204" s="204">
        <v>10</v>
      </c>
      <c r="U204" s="204">
        <v>10</v>
      </c>
      <c r="V204" s="204">
        <v>10</v>
      </c>
      <c r="W204" s="204">
        <v>10</v>
      </c>
      <c r="X204" s="204">
        <v>10</v>
      </c>
      <c r="Y204" s="204">
        <v>29</v>
      </c>
      <c r="Z204" s="204">
        <v>29</v>
      </c>
      <c r="AA204" s="204">
        <v>29</v>
      </c>
      <c r="AB204" s="204">
        <v>33</v>
      </c>
      <c r="AC204" s="204">
        <v>33</v>
      </c>
      <c r="AD204" s="204">
        <v>33</v>
      </c>
      <c r="AE204" s="204">
        <v>33</v>
      </c>
      <c r="AF204" s="204">
        <v>33</v>
      </c>
      <c r="AG204" s="204">
        <v>33</v>
      </c>
      <c r="AH204" s="204">
        <v>34</v>
      </c>
      <c r="AI204" s="204">
        <v>34</v>
      </c>
      <c r="AJ204" s="204">
        <v>34</v>
      </c>
      <c r="AK204" s="204">
        <v>34</v>
      </c>
      <c r="AL204" s="204">
        <v>34</v>
      </c>
      <c r="AM204" s="204">
        <v>34</v>
      </c>
      <c r="AN204" s="204">
        <v>34</v>
      </c>
      <c r="AO204" s="204">
        <v>34</v>
      </c>
      <c r="AP204" s="204">
        <v>34</v>
      </c>
      <c r="AQ204" s="204">
        <v>34</v>
      </c>
      <c r="AR204" s="204">
        <v>34</v>
      </c>
      <c r="AS204" s="204">
        <v>35</v>
      </c>
      <c r="AT204" s="204">
        <v>35</v>
      </c>
      <c r="AU204" s="204">
        <v>35</v>
      </c>
      <c r="AV204" s="204">
        <v>35</v>
      </c>
      <c r="AW204" s="204">
        <v>35</v>
      </c>
      <c r="AX204" s="204">
        <v>35</v>
      </c>
      <c r="AY204" s="204">
        <v>35</v>
      </c>
      <c r="AZ204" s="204">
        <v>35</v>
      </c>
      <c r="BA204" s="204">
        <v>39</v>
      </c>
      <c r="BB204" s="204">
        <v>39</v>
      </c>
      <c r="BC204" s="204">
        <v>40</v>
      </c>
      <c r="BD204" s="204">
        <v>4003</v>
      </c>
      <c r="BE204" s="205">
        <v>4003</v>
      </c>
      <c r="BF204" s="202"/>
      <c r="BG204" s="202"/>
      <c r="BH204" s="202"/>
      <c r="BI204" s="202"/>
      <c r="BJ204" s="202"/>
      <c r="BK204" s="202"/>
      <c r="BL204" s="202"/>
      <c r="BM204" s="202"/>
      <c r="BN204" s="202"/>
      <c r="BO204" s="202"/>
      <c r="BP204" s="202"/>
      <c r="BQ204" s="202"/>
      <c r="BR204" s="202"/>
      <c r="BS204" s="202"/>
      <c r="BT204" s="202"/>
      <c r="BU204" s="202"/>
      <c r="BV204" s="202"/>
      <c r="BW204" s="202"/>
      <c r="BX204" s="202"/>
      <c r="BY204" s="202"/>
      <c r="BZ204" s="202"/>
      <c r="CA204" s="202"/>
      <c r="CB204" s="202"/>
      <c r="CC204" s="202"/>
      <c r="CD204" s="202"/>
      <c r="CE204" s="202"/>
      <c r="CF204" s="202"/>
      <c r="CG204" s="202"/>
    </row>
    <row r="205" spans="1:85" ht="15.75" thickBot="1" x14ac:dyDescent="0.3">
      <c r="A205" s="202"/>
      <c r="B205" s="202"/>
      <c r="C205" s="202"/>
      <c r="D205" s="213" t="s">
        <v>45</v>
      </c>
      <c r="E205" s="209">
        <v>2000</v>
      </c>
      <c r="F205" s="209">
        <v>2001</v>
      </c>
      <c r="G205" s="209">
        <v>2002</v>
      </c>
      <c r="H205" s="209">
        <v>2003</v>
      </c>
      <c r="I205" s="209">
        <v>2004</v>
      </c>
      <c r="J205" s="209">
        <v>2005</v>
      </c>
      <c r="K205" s="209">
        <v>2006</v>
      </c>
      <c r="L205" s="209">
        <v>2007</v>
      </c>
      <c r="M205" s="209">
        <v>2008</v>
      </c>
      <c r="N205" s="209">
        <v>2009</v>
      </c>
      <c r="O205" s="209">
        <v>2010</v>
      </c>
      <c r="P205" s="209">
        <v>2011</v>
      </c>
      <c r="Q205" s="209">
        <v>2012</v>
      </c>
      <c r="R205" s="209">
        <v>2013</v>
      </c>
      <c r="S205" s="209">
        <v>2014</v>
      </c>
      <c r="T205" s="209">
        <v>2015</v>
      </c>
      <c r="U205" s="209">
        <v>2016</v>
      </c>
      <c r="V205" s="209">
        <v>2017</v>
      </c>
      <c r="W205" s="209">
        <v>2018</v>
      </c>
      <c r="X205" s="209">
        <v>2019</v>
      </c>
      <c r="Y205" s="209">
        <v>2007</v>
      </c>
      <c r="Z205" s="209">
        <v>2008</v>
      </c>
      <c r="AA205" s="209">
        <v>2009</v>
      </c>
      <c r="AB205" s="209">
        <v>2008</v>
      </c>
      <c r="AC205" s="209">
        <v>2009</v>
      </c>
      <c r="AD205" s="209">
        <v>2010</v>
      </c>
      <c r="AE205" s="209">
        <v>2011</v>
      </c>
      <c r="AF205" s="209">
        <v>2012</v>
      </c>
      <c r="AG205" s="209">
        <v>2013</v>
      </c>
      <c r="AH205" s="209">
        <v>2009</v>
      </c>
      <c r="AI205" s="209">
        <v>2010</v>
      </c>
      <c r="AJ205" s="209">
        <v>2011</v>
      </c>
      <c r="AK205" s="209">
        <v>2012</v>
      </c>
      <c r="AL205" s="209">
        <v>2013</v>
      </c>
      <c r="AM205" s="209">
        <v>2014</v>
      </c>
      <c r="AN205" s="209">
        <v>2015</v>
      </c>
      <c r="AO205" s="209">
        <v>2016</v>
      </c>
      <c r="AP205" s="209">
        <v>2017</v>
      </c>
      <c r="AQ205" s="209">
        <v>2018</v>
      </c>
      <c r="AR205" s="209">
        <v>2019</v>
      </c>
      <c r="AS205" s="209">
        <v>2012</v>
      </c>
      <c r="AT205" s="209">
        <v>2013</v>
      </c>
      <c r="AU205" s="209">
        <v>2014</v>
      </c>
      <c r="AV205" s="209">
        <v>2015</v>
      </c>
      <c r="AW205" s="209">
        <v>2016</v>
      </c>
      <c r="AX205" s="209">
        <v>2017</v>
      </c>
      <c r="AY205" s="209">
        <v>2018</v>
      </c>
      <c r="AZ205" s="209">
        <v>2019</v>
      </c>
      <c r="BA205" s="209">
        <v>2014</v>
      </c>
      <c r="BB205" s="209">
        <v>2015</v>
      </c>
      <c r="BC205" s="209">
        <v>2019</v>
      </c>
      <c r="BD205" s="209">
        <v>2010</v>
      </c>
      <c r="BE205" s="210">
        <v>2011</v>
      </c>
      <c r="BF205" s="217"/>
      <c r="BG205" s="217"/>
      <c r="BH205" s="217"/>
      <c r="BI205" s="217"/>
      <c r="BJ205" s="217"/>
      <c r="BK205" s="217"/>
      <c r="BL205" s="217"/>
      <c r="BM205" s="217"/>
      <c r="BN205" s="217"/>
      <c r="BO205" s="217"/>
      <c r="BP205" s="217"/>
      <c r="BQ205" s="217"/>
      <c r="BR205" s="217"/>
      <c r="BS205" s="217"/>
      <c r="BT205" s="217"/>
      <c r="BU205" s="217"/>
      <c r="BV205" s="217"/>
      <c r="BW205" s="217"/>
      <c r="BX205" s="217"/>
      <c r="BY205" s="217"/>
      <c r="BZ205" s="217"/>
      <c r="CA205" s="217"/>
      <c r="CB205" s="217"/>
      <c r="CC205" s="217"/>
      <c r="CD205" s="217"/>
      <c r="CE205" s="217"/>
      <c r="CF205" s="202"/>
      <c r="CG205" s="202"/>
    </row>
    <row r="206" spans="1:85" x14ac:dyDescent="0.25">
      <c r="A206" s="202"/>
      <c r="B206" s="202"/>
      <c r="C206" s="202"/>
      <c r="D206" s="203">
        <v>1</v>
      </c>
      <c r="E206" s="204">
        <v>90.7</v>
      </c>
      <c r="F206" s="204">
        <v>32.200000000000003</v>
      </c>
      <c r="G206" s="204">
        <v>83.4</v>
      </c>
      <c r="H206" s="204">
        <v>7.5</v>
      </c>
      <c r="I206" s="204">
        <v>505.6</v>
      </c>
      <c r="J206" s="204">
        <v>33.5</v>
      </c>
      <c r="K206" s="204">
        <v>27.4</v>
      </c>
      <c r="L206" s="204">
        <v>12.4</v>
      </c>
      <c r="M206" s="204">
        <v>8.1</v>
      </c>
      <c r="N206" s="204">
        <v>159.5</v>
      </c>
      <c r="O206" s="204">
        <v>44.5</v>
      </c>
      <c r="P206" s="204">
        <v>22.4</v>
      </c>
      <c r="Q206" s="204">
        <v>14.8</v>
      </c>
      <c r="R206" s="204">
        <v>58.7</v>
      </c>
      <c r="S206" s="204">
        <v>4.8</v>
      </c>
      <c r="T206" s="204">
        <v>105</v>
      </c>
      <c r="U206" s="204">
        <v>6.8</v>
      </c>
      <c r="V206" s="204">
        <v>37.299999999999997</v>
      </c>
      <c r="W206" s="204">
        <v>60.5</v>
      </c>
      <c r="X206" s="204">
        <v>57.8</v>
      </c>
      <c r="Y206" s="204" t="s">
        <v>123</v>
      </c>
      <c r="Z206" s="204">
        <v>5</v>
      </c>
      <c r="AA206" s="204" t="s">
        <v>123</v>
      </c>
      <c r="AB206" s="204" t="s">
        <v>123</v>
      </c>
      <c r="AC206" s="204">
        <v>174.5</v>
      </c>
      <c r="AD206" s="204">
        <v>23.9</v>
      </c>
      <c r="AE206" s="204">
        <v>20.6</v>
      </c>
      <c r="AF206" s="204">
        <v>26.9</v>
      </c>
      <c r="AG206" s="204" t="s">
        <v>123</v>
      </c>
      <c r="AH206" s="204" t="s">
        <v>123</v>
      </c>
      <c r="AI206" s="204">
        <v>41.5</v>
      </c>
      <c r="AJ206" s="204">
        <v>20.100000000000001</v>
      </c>
      <c r="AK206" s="204">
        <v>16</v>
      </c>
      <c r="AL206" s="204">
        <v>58</v>
      </c>
      <c r="AM206" s="204">
        <v>5.7</v>
      </c>
      <c r="AN206" s="204">
        <v>102.4</v>
      </c>
      <c r="AO206" s="204">
        <v>7</v>
      </c>
      <c r="AP206" s="204">
        <v>38.200000000000003</v>
      </c>
      <c r="AQ206" s="204">
        <v>61.3</v>
      </c>
      <c r="AR206" s="204">
        <v>211.6</v>
      </c>
      <c r="AS206" s="204">
        <v>14.4</v>
      </c>
      <c r="AT206" s="204" t="s">
        <v>123</v>
      </c>
      <c r="AU206" s="204" t="s">
        <v>123</v>
      </c>
      <c r="AV206" s="204">
        <v>95</v>
      </c>
      <c r="AW206" s="204">
        <v>7.7</v>
      </c>
      <c r="AX206" s="204">
        <v>27.7</v>
      </c>
      <c r="AY206" s="204">
        <v>48.7</v>
      </c>
      <c r="AZ206" s="204">
        <v>327</v>
      </c>
      <c r="BA206" s="204" t="s">
        <v>123</v>
      </c>
      <c r="BB206" s="204" t="s">
        <v>123</v>
      </c>
      <c r="BC206" s="204">
        <v>31.7</v>
      </c>
      <c r="BD206" s="204" t="s">
        <v>123</v>
      </c>
      <c r="BE206" s="205">
        <v>20.399999999999999</v>
      </c>
      <c r="BF206" s="202"/>
      <c r="BG206" s="202"/>
      <c r="BH206" s="202"/>
      <c r="BI206" s="202"/>
      <c r="BJ206" s="202"/>
      <c r="BK206" s="202"/>
      <c r="BL206" s="202"/>
      <c r="BM206" s="202"/>
      <c r="BN206" s="202"/>
      <c r="BO206" s="202"/>
      <c r="BP206" s="202"/>
      <c r="BQ206" s="202"/>
      <c r="BR206" s="202"/>
      <c r="BS206" s="202"/>
      <c r="BT206" s="202"/>
      <c r="BU206" s="202"/>
      <c r="BV206" s="202"/>
      <c r="BW206" s="202"/>
      <c r="BX206" s="202"/>
      <c r="BY206" s="202"/>
      <c r="BZ206" s="202"/>
      <c r="CA206" s="202"/>
      <c r="CB206" s="202"/>
      <c r="CC206" s="202"/>
      <c r="CD206" s="202"/>
      <c r="CE206" s="202"/>
      <c r="CF206" s="202"/>
      <c r="CG206" s="202"/>
    </row>
    <row r="207" spans="1:85" x14ac:dyDescent="0.25">
      <c r="A207" s="202"/>
      <c r="B207" s="202"/>
      <c r="C207" s="202"/>
      <c r="D207" s="206">
        <v>2</v>
      </c>
      <c r="E207" s="202">
        <v>53.3</v>
      </c>
      <c r="F207" s="202">
        <v>11.5</v>
      </c>
      <c r="G207" s="202">
        <v>42.3</v>
      </c>
      <c r="H207" s="202">
        <v>7</v>
      </c>
      <c r="I207" s="202">
        <v>468.6</v>
      </c>
      <c r="J207" s="202">
        <v>32.1</v>
      </c>
      <c r="K207" s="202">
        <v>12.5</v>
      </c>
      <c r="L207" s="202">
        <v>8.8000000000000007</v>
      </c>
      <c r="M207" s="202">
        <v>6.4</v>
      </c>
      <c r="N207" s="202">
        <v>127.7</v>
      </c>
      <c r="O207" s="202">
        <v>23.4</v>
      </c>
      <c r="P207" s="202">
        <v>4.5</v>
      </c>
      <c r="Q207" s="202">
        <v>6.3</v>
      </c>
      <c r="R207" s="202">
        <v>34.4</v>
      </c>
      <c r="S207" s="202">
        <v>4.4000000000000004</v>
      </c>
      <c r="T207" s="202">
        <v>68.3</v>
      </c>
      <c r="U207" s="202">
        <v>6.8</v>
      </c>
      <c r="V207" s="202">
        <v>27.1</v>
      </c>
      <c r="W207" s="202">
        <v>15.8</v>
      </c>
      <c r="X207" s="202">
        <v>50.2</v>
      </c>
      <c r="Y207" s="202" t="s">
        <v>123</v>
      </c>
      <c r="Z207" s="202">
        <v>4.5999999999999996</v>
      </c>
      <c r="AA207" s="202" t="s">
        <v>123</v>
      </c>
      <c r="AB207" s="202" t="s">
        <v>123</v>
      </c>
      <c r="AC207" s="202">
        <v>128.9</v>
      </c>
      <c r="AD207" s="202">
        <v>22.8</v>
      </c>
      <c r="AE207" s="202">
        <v>10.1</v>
      </c>
      <c r="AF207" s="202">
        <v>5.6</v>
      </c>
      <c r="AG207" s="202" t="s">
        <v>123</v>
      </c>
      <c r="AH207" s="202" t="s">
        <v>123</v>
      </c>
      <c r="AI207" s="202">
        <v>22.9</v>
      </c>
      <c r="AJ207" s="202">
        <v>4</v>
      </c>
      <c r="AK207" s="202">
        <v>6.7</v>
      </c>
      <c r="AL207" s="202">
        <v>32.799999999999997</v>
      </c>
      <c r="AM207" s="202">
        <v>4.8</v>
      </c>
      <c r="AN207" s="202">
        <v>68.8</v>
      </c>
      <c r="AO207" s="202">
        <v>6.4</v>
      </c>
      <c r="AP207" s="202">
        <v>27.5</v>
      </c>
      <c r="AQ207" s="202">
        <v>14.4</v>
      </c>
      <c r="AR207" s="202">
        <v>185.1</v>
      </c>
      <c r="AS207" s="202">
        <v>13.2</v>
      </c>
      <c r="AT207" s="202" t="s">
        <v>123</v>
      </c>
      <c r="AU207" s="202" t="s">
        <v>123</v>
      </c>
      <c r="AV207" s="202">
        <v>83.2</v>
      </c>
      <c r="AW207" s="202">
        <v>7.3</v>
      </c>
      <c r="AX207" s="202">
        <v>21.6</v>
      </c>
      <c r="AY207" s="202">
        <v>27.3</v>
      </c>
      <c r="AZ207" s="202">
        <v>314.5</v>
      </c>
      <c r="BA207" s="202" t="s">
        <v>123</v>
      </c>
      <c r="BB207" s="202" t="s">
        <v>123</v>
      </c>
      <c r="BC207" s="202">
        <v>17.899999999999999</v>
      </c>
      <c r="BD207" s="202" t="s">
        <v>123</v>
      </c>
      <c r="BE207" s="207">
        <v>4.8</v>
      </c>
      <c r="BF207" s="202"/>
      <c r="BG207" s="202"/>
      <c r="BH207" s="202"/>
      <c r="BI207" s="202"/>
      <c r="BJ207" s="202"/>
      <c r="BK207" s="202"/>
      <c r="BL207" s="202"/>
      <c r="BM207" s="202"/>
      <c r="BN207" s="202"/>
      <c r="BO207" s="202"/>
      <c r="BP207" s="202"/>
      <c r="BQ207" s="202"/>
      <c r="BR207" s="202"/>
      <c r="BS207" s="202"/>
      <c r="BT207" s="202"/>
      <c r="BU207" s="202"/>
      <c r="BV207" s="202"/>
      <c r="BW207" s="202"/>
      <c r="BX207" s="202"/>
      <c r="BY207" s="202"/>
      <c r="BZ207" s="202"/>
      <c r="CA207" s="202"/>
      <c r="CB207" s="202"/>
      <c r="CC207" s="202"/>
      <c r="CD207" s="202"/>
      <c r="CE207" s="202"/>
      <c r="CF207" s="202"/>
      <c r="CG207" s="202"/>
    </row>
    <row r="208" spans="1:85" x14ac:dyDescent="0.25">
      <c r="A208" s="202"/>
      <c r="B208" s="202"/>
      <c r="C208" s="202"/>
      <c r="D208" s="206">
        <v>3</v>
      </c>
      <c r="E208" s="202">
        <v>45.3</v>
      </c>
      <c r="F208" s="202">
        <v>7.5</v>
      </c>
      <c r="G208" s="202">
        <v>28.8</v>
      </c>
      <c r="H208" s="202">
        <v>6.6</v>
      </c>
      <c r="I208" s="202">
        <v>379</v>
      </c>
      <c r="J208" s="202">
        <v>28.9</v>
      </c>
      <c r="K208" s="202">
        <v>4.5999999999999996</v>
      </c>
      <c r="L208" s="202">
        <v>5.7</v>
      </c>
      <c r="M208" s="202">
        <v>5.0999999999999996</v>
      </c>
      <c r="N208" s="202">
        <v>89.7</v>
      </c>
      <c r="O208" s="202">
        <v>21.3</v>
      </c>
      <c r="P208" s="202">
        <v>4.3</v>
      </c>
      <c r="Q208" s="202">
        <v>4.0999999999999996</v>
      </c>
      <c r="R208" s="202">
        <v>32.6</v>
      </c>
      <c r="S208" s="202">
        <v>4.0999999999999996</v>
      </c>
      <c r="T208" s="202">
        <v>57.1</v>
      </c>
      <c r="U208" s="202">
        <v>6.7</v>
      </c>
      <c r="V208" s="202">
        <v>20.3</v>
      </c>
      <c r="W208" s="202">
        <v>15.8</v>
      </c>
      <c r="X208" s="202">
        <v>37.9</v>
      </c>
      <c r="Y208" s="202" t="s">
        <v>123</v>
      </c>
      <c r="Z208" s="202">
        <v>4.2</v>
      </c>
      <c r="AA208" s="202" t="s">
        <v>123</v>
      </c>
      <c r="AB208" s="202" t="s">
        <v>123</v>
      </c>
      <c r="AC208" s="202">
        <v>75</v>
      </c>
      <c r="AD208" s="202">
        <v>13.9</v>
      </c>
      <c r="AE208" s="202">
        <v>7.4</v>
      </c>
      <c r="AF208" s="202">
        <v>5.0999999999999996</v>
      </c>
      <c r="AG208" s="202" t="s">
        <v>123</v>
      </c>
      <c r="AH208" s="202" t="s">
        <v>123</v>
      </c>
      <c r="AI208" s="202">
        <v>18.899999999999999</v>
      </c>
      <c r="AJ208" s="202">
        <v>3.7</v>
      </c>
      <c r="AK208" s="202">
        <v>6.3</v>
      </c>
      <c r="AL208" s="202">
        <v>27.4</v>
      </c>
      <c r="AM208" s="202">
        <v>4.5</v>
      </c>
      <c r="AN208" s="202">
        <v>60</v>
      </c>
      <c r="AO208" s="202">
        <v>5</v>
      </c>
      <c r="AP208" s="202">
        <v>20.7</v>
      </c>
      <c r="AQ208" s="202">
        <v>13.8</v>
      </c>
      <c r="AR208" s="202">
        <v>130.9</v>
      </c>
      <c r="AS208" s="202">
        <v>11.9</v>
      </c>
      <c r="AT208" s="202" t="s">
        <v>123</v>
      </c>
      <c r="AU208" s="202" t="s">
        <v>123</v>
      </c>
      <c r="AV208" s="202">
        <v>54.5</v>
      </c>
      <c r="AW208" s="202">
        <v>5.4</v>
      </c>
      <c r="AX208" s="202">
        <v>16.5</v>
      </c>
      <c r="AY208" s="202">
        <v>20.100000000000001</v>
      </c>
      <c r="AZ208" s="202">
        <v>278.39999999999998</v>
      </c>
      <c r="BA208" s="202" t="s">
        <v>123</v>
      </c>
      <c r="BB208" s="202" t="s">
        <v>123</v>
      </c>
      <c r="BC208" s="202">
        <v>16.5</v>
      </c>
      <c r="BD208" s="202" t="s">
        <v>123</v>
      </c>
      <c r="BE208" s="207">
        <v>3.5</v>
      </c>
      <c r="BF208" s="202"/>
      <c r="BG208" s="202"/>
      <c r="BH208" s="202"/>
      <c r="BI208" s="202"/>
      <c r="BJ208" s="202"/>
      <c r="BK208" s="202"/>
      <c r="BL208" s="202"/>
      <c r="BM208" s="202"/>
      <c r="BN208" s="202"/>
      <c r="BO208" s="202"/>
      <c r="BP208" s="202"/>
      <c r="BQ208" s="202"/>
      <c r="BR208" s="202"/>
      <c r="BS208" s="202"/>
      <c r="BT208" s="202"/>
      <c r="BU208" s="202"/>
      <c r="BV208" s="202"/>
      <c r="BW208" s="202"/>
      <c r="BX208" s="202"/>
      <c r="BY208" s="202"/>
      <c r="BZ208" s="202"/>
      <c r="CA208" s="202"/>
      <c r="CB208" s="202"/>
      <c r="CC208" s="202"/>
      <c r="CD208" s="202"/>
      <c r="CE208" s="202"/>
      <c r="CF208" s="202"/>
      <c r="CG208" s="202"/>
    </row>
    <row r="209" spans="1:85" x14ac:dyDescent="0.25">
      <c r="A209" s="202"/>
      <c r="B209" s="202"/>
      <c r="C209" s="202"/>
      <c r="D209" s="206">
        <v>4</v>
      </c>
      <c r="E209" s="202">
        <v>39.4</v>
      </c>
      <c r="F209" s="202">
        <v>7.4</v>
      </c>
      <c r="G209" s="202">
        <v>24.4</v>
      </c>
      <c r="H209" s="202">
        <v>6.2</v>
      </c>
      <c r="I209" s="202">
        <v>378.8</v>
      </c>
      <c r="J209" s="202">
        <v>20.6</v>
      </c>
      <c r="K209" s="202">
        <v>4.2</v>
      </c>
      <c r="L209" s="202">
        <v>5.7</v>
      </c>
      <c r="M209" s="202">
        <v>4</v>
      </c>
      <c r="N209" s="202">
        <v>75.3</v>
      </c>
      <c r="O209" s="202">
        <v>10.9</v>
      </c>
      <c r="P209" s="202">
        <v>4.2</v>
      </c>
      <c r="Q209" s="202">
        <v>3.7</v>
      </c>
      <c r="R209" s="202">
        <v>23.4</v>
      </c>
      <c r="S209" s="202">
        <v>4</v>
      </c>
      <c r="T209" s="202">
        <v>44.3</v>
      </c>
      <c r="U209" s="202">
        <v>3.7</v>
      </c>
      <c r="V209" s="202">
        <v>12.7</v>
      </c>
      <c r="W209" s="202">
        <v>12.6</v>
      </c>
      <c r="X209" s="202">
        <v>23</v>
      </c>
      <c r="Y209" s="202" t="s">
        <v>123</v>
      </c>
      <c r="Z209" s="202">
        <v>4</v>
      </c>
      <c r="AA209" s="202" t="s">
        <v>123</v>
      </c>
      <c r="AB209" s="202" t="s">
        <v>123</v>
      </c>
      <c r="AC209" s="202">
        <v>62.1</v>
      </c>
      <c r="AD209" s="202">
        <v>10.199999999999999</v>
      </c>
      <c r="AE209" s="202">
        <v>4.8</v>
      </c>
      <c r="AF209" s="202">
        <v>4.9000000000000004</v>
      </c>
      <c r="AG209" s="202" t="s">
        <v>123</v>
      </c>
      <c r="AH209" s="202" t="s">
        <v>123</v>
      </c>
      <c r="AI209" s="202">
        <v>11.5</v>
      </c>
      <c r="AJ209" s="202">
        <v>3.6</v>
      </c>
      <c r="AK209" s="202">
        <v>6.2</v>
      </c>
      <c r="AL209" s="202">
        <v>21</v>
      </c>
      <c r="AM209" s="202">
        <v>4.4000000000000004</v>
      </c>
      <c r="AN209" s="202">
        <v>45.2</v>
      </c>
      <c r="AO209" s="202">
        <v>4.2</v>
      </c>
      <c r="AP209" s="202">
        <v>12.5</v>
      </c>
      <c r="AQ209" s="202">
        <v>13.1</v>
      </c>
      <c r="AR209" s="202">
        <v>112</v>
      </c>
      <c r="AS209" s="202">
        <v>9.1999999999999993</v>
      </c>
      <c r="AT209" s="202" t="s">
        <v>123</v>
      </c>
      <c r="AU209" s="202" t="s">
        <v>123</v>
      </c>
      <c r="AV209" s="202">
        <v>45.4</v>
      </c>
      <c r="AW209" s="202">
        <v>4.5999999999999996</v>
      </c>
      <c r="AX209" s="202">
        <v>16.3</v>
      </c>
      <c r="AY209" s="202">
        <v>19.3</v>
      </c>
      <c r="AZ209" s="202">
        <v>210</v>
      </c>
      <c r="BA209" s="202" t="s">
        <v>123</v>
      </c>
      <c r="BB209" s="202" t="s">
        <v>123</v>
      </c>
      <c r="BC209" s="202">
        <v>15.4</v>
      </c>
      <c r="BD209" s="202" t="s">
        <v>123</v>
      </c>
      <c r="BE209" s="207">
        <v>3.3</v>
      </c>
      <c r="BF209" s="202"/>
      <c r="BG209" s="202"/>
      <c r="BH209" s="202"/>
      <c r="BI209" s="202"/>
      <c r="BJ209" s="202"/>
      <c r="BK209" s="202"/>
      <c r="BL209" s="202"/>
      <c r="BM209" s="202"/>
      <c r="BN209" s="202"/>
      <c r="BO209" s="202"/>
      <c r="BP209" s="202"/>
      <c r="BQ209" s="202"/>
      <c r="BR209" s="202"/>
      <c r="BS209" s="202"/>
      <c r="BT209" s="202"/>
      <c r="BU209" s="202"/>
      <c r="BV209" s="202"/>
      <c r="BW209" s="202"/>
      <c r="BX209" s="202"/>
      <c r="BY209" s="202"/>
      <c r="BZ209" s="202"/>
      <c r="CA209" s="202"/>
      <c r="CB209" s="202"/>
      <c r="CC209" s="202"/>
      <c r="CD209" s="202"/>
      <c r="CE209" s="202"/>
      <c r="CF209" s="202"/>
      <c r="CG209" s="202"/>
    </row>
    <row r="210" spans="1:85" x14ac:dyDescent="0.25">
      <c r="A210" s="202"/>
      <c r="B210" s="202"/>
      <c r="C210" s="202"/>
      <c r="D210" s="206">
        <v>5</v>
      </c>
      <c r="E210" s="202">
        <v>17</v>
      </c>
      <c r="F210" s="202">
        <v>6.5</v>
      </c>
      <c r="G210" s="202">
        <v>13.8</v>
      </c>
      <c r="H210" s="202">
        <v>6.1</v>
      </c>
      <c r="I210" s="202">
        <v>336.1</v>
      </c>
      <c r="J210" s="202">
        <v>16</v>
      </c>
      <c r="K210" s="202">
        <v>4.0999999999999996</v>
      </c>
      <c r="L210" s="202">
        <v>5.6</v>
      </c>
      <c r="M210" s="202">
        <v>3.8</v>
      </c>
      <c r="N210" s="202">
        <v>61</v>
      </c>
      <c r="O210" s="202">
        <v>10.9</v>
      </c>
      <c r="P210" s="202">
        <v>4</v>
      </c>
      <c r="Q210" s="202">
        <v>3.6</v>
      </c>
      <c r="R210" s="202">
        <v>20.6</v>
      </c>
      <c r="S210" s="202">
        <v>3.7</v>
      </c>
      <c r="T210" s="202">
        <v>14.6</v>
      </c>
      <c r="U210" s="202">
        <v>3.5</v>
      </c>
      <c r="V210" s="202">
        <v>12.4</v>
      </c>
      <c r="W210" s="202">
        <v>12.2</v>
      </c>
      <c r="X210" s="202">
        <v>20.399999999999999</v>
      </c>
      <c r="Y210" s="202" t="s">
        <v>123</v>
      </c>
      <c r="Z210" s="202">
        <v>3.9</v>
      </c>
      <c r="AA210" s="202" t="s">
        <v>123</v>
      </c>
      <c r="AB210" s="202" t="s">
        <v>123</v>
      </c>
      <c r="AC210" s="202">
        <v>53.5</v>
      </c>
      <c r="AD210" s="202">
        <v>7.7</v>
      </c>
      <c r="AE210" s="202">
        <v>4</v>
      </c>
      <c r="AF210" s="202">
        <v>4.5999999999999996</v>
      </c>
      <c r="AG210" s="202" t="s">
        <v>123</v>
      </c>
      <c r="AH210" s="202" t="s">
        <v>123</v>
      </c>
      <c r="AI210" s="202">
        <v>9.5</v>
      </c>
      <c r="AJ210" s="202">
        <v>3.3</v>
      </c>
      <c r="AK210" s="202">
        <v>5.9</v>
      </c>
      <c r="AL210" s="202">
        <v>20.7</v>
      </c>
      <c r="AM210" s="202">
        <v>3.8</v>
      </c>
      <c r="AN210" s="202">
        <v>15.2</v>
      </c>
      <c r="AO210" s="202">
        <v>4.2</v>
      </c>
      <c r="AP210" s="202">
        <v>11.6</v>
      </c>
      <c r="AQ210" s="202">
        <v>12.9</v>
      </c>
      <c r="AR210" s="202">
        <v>102.7</v>
      </c>
      <c r="AS210" s="202">
        <v>7.7</v>
      </c>
      <c r="AT210" s="202" t="s">
        <v>123</v>
      </c>
      <c r="AU210" s="202" t="s">
        <v>123</v>
      </c>
      <c r="AV210" s="202">
        <v>22.1</v>
      </c>
      <c r="AW210" s="202">
        <v>4</v>
      </c>
      <c r="AX210" s="202">
        <v>12.2</v>
      </c>
      <c r="AY210" s="202">
        <v>14.8</v>
      </c>
      <c r="AZ210" s="202">
        <v>94</v>
      </c>
      <c r="BA210" s="202" t="s">
        <v>123</v>
      </c>
      <c r="BB210" s="202" t="s">
        <v>123</v>
      </c>
      <c r="BC210" s="202">
        <v>13.8</v>
      </c>
      <c r="BD210" s="202" t="s">
        <v>123</v>
      </c>
      <c r="BE210" s="207">
        <v>3.2</v>
      </c>
      <c r="BF210" s="202"/>
      <c r="BG210" s="202"/>
      <c r="BH210" s="202"/>
      <c r="BI210" s="202"/>
      <c r="BJ210" s="202"/>
      <c r="BK210" s="202"/>
      <c r="BL210" s="202"/>
      <c r="BM210" s="202"/>
      <c r="BN210" s="202"/>
      <c r="BO210" s="202"/>
      <c r="BP210" s="202"/>
      <c r="BQ210" s="202"/>
      <c r="BR210" s="202"/>
      <c r="BS210" s="202"/>
      <c r="BT210" s="202"/>
      <c r="BU210" s="202"/>
      <c r="BV210" s="202"/>
      <c r="BW210" s="202"/>
      <c r="BX210" s="202"/>
      <c r="BY210" s="202"/>
      <c r="BZ210" s="202"/>
      <c r="CA210" s="202"/>
      <c r="CB210" s="202"/>
      <c r="CC210" s="202"/>
      <c r="CD210" s="202"/>
      <c r="CE210" s="202"/>
      <c r="CF210" s="202"/>
      <c r="CG210" s="202"/>
    </row>
    <row r="211" spans="1:85" x14ac:dyDescent="0.25">
      <c r="A211" s="202"/>
      <c r="B211" s="202"/>
      <c r="C211" s="202"/>
      <c r="D211" s="206">
        <v>6</v>
      </c>
      <c r="E211" s="202">
        <v>10.8</v>
      </c>
      <c r="F211" s="202">
        <v>6</v>
      </c>
      <c r="G211" s="202">
        <v>10</v>
      </c>
      <c r="H211" s="202">
        <v>6.1</v>
      </c>
      <c r="I211" s="202">
        <v>327.39999999999998</v>
      </c>
      <c r="J211" s="202">
        <v>8.6999999999999993</v>
      </c>
      <c r="K211" s="202">
        <v>4</v>
      </c>
      <c r="L211" s="202">
        <v>5.3</v>
      </c>
      <c r="M211" s="202">
        <v>3.6</v>
      </c>
      <c r="N211" s="202">
        <v>44.1</v>
      </c>
      <c r="O211" s="202">
        <v>10.1</v>
      </c>
      <c r="P211" s="202">
        <v>3.7</v>
      </c>
      <c r="Q211" s="202">
        <v>3.5</v>
      </c>
      <c r="R211" s="202">
        <v>12.1</v>
      </c>
      <c r="S211" s="202">
        <v>3.7</v>
      </c>
      <c r="T211" s="202">
        <v>14.6</v>
      </c>
      <c r="U211" s="202">
        <v>3.4</v>
      </c>
      <c r="V211" s="202">
        <v>10.1</v>
      </c>
      <c r="W211" s="202">
        <v>11.6</v>
      </c>
      <c r="X211" s="202">
        <v>16.7</v>
      </c>
      <c r="Y211" s="202" t="s">
        <v>123</v>
      </c>
      <c r="Z211" s="202">
        <v>3.6</v>
      </c>
      <c r="AA211" s="202" t="s">
        <v>123</v>
      </c>
      <c r="AB211" s="202" t="s">
        <v>123</v>
      </c>
      <c r="AC211" s="202">
        <v>53</v>
      </c>
      <c r="AD211" s="202">
        <v>6.4</v>
      </c>
      <c r="AE211" s="202">
        <v>3.3</v>
      </c>
      <c r="AF211" s="202">
        <v>4.4000000000000004</v>
      </c>
      <c r="AG211" s="202" t="s">
        <v>123</v>
      </c>
      <c r="AH211" s="202" t="s">
        <v>123</v>
      </c>
      <c r="AI211" s="202">
        <v>9</v>
      </c>
      <c r="AJ211" s="202">
        <v>3.1</v>
      </c>
      <c r="AK211" s="202">
        <v>5.5</v>
      </c>
      <c r="AL211" s="202">
        <v>12.8</v>
      </c>
      <c r="AM211" s="202">
        <v>3.4</v>
      </c>
      <c r="AN211" s="202">
        <v>15</v>
      </c>
      <c r="AO211" s="202">
        <v>3.4</v>
      </c>
      <c r="AP211" s="202">
        <v>8.6</v>
      </c>
      <c r="AQ211" s="202">
        <v>10.9</v>
      </c>
      <c r="AR211" s="202">
        <v>65.5</v>
      </c>
      <c r="AS211" s="202">
        <v>7.6</v>
      </c>
      <c r="AT211" s="202" t="s">
        <v>123</v>
      </c>
      <c r="AU211" s="202" t="s">
        <v>123</v>
      </c>
      <c r="AV211" s="202">
        <v>15.4</v>
      </c>
      <c r="AW211" s="202">
        <v>4</v>
      </c>
      <c r="AX211" s="202">
        <v>12.1</v>
      </c>
      <c r="AY211" s="202">
        <v>14.4</v>
      </c>
      <c r="AZ211" s="202">
        <v>64.400000000000006</v>
      </c>
      <c r="BA211" s="202" t="s">
        <v>123</v>
      </c>
      <c r="BB211" s="202" t="s">
        <v>123</v>
      </c>
      <c r="BC211" s="202">
        <v>12.4</v>
      </c>
      <c r="BD211" s="202" t="s">
        <v>123</v>
      </c>
      <c r="BE211" s="207">
        <v>3.2</v>
      </c>
      <c r="BF211" s="202"/>
      <c r="BG211" s="202"/>
      <c r="BH211" s="202"/>
      <c r="BI211" s="202"/>
      <c r="BJ211" s="202"/>
      <c r="BK211" s="202"/>
      <c r="BL211" s="202"/>
      <c r="BM211" s="202"/>
      <c r="BN211" s="202"/>
      <c r="BO211" s="202"/>
      <c r="BP211" s="202"/>
      <c r="BQ211" s="202"/>
      <c r="BR211" s="202"/>
      <c r="BS211" s="202"/>
      <c r="BT211" s="202"/>
      <c r="BU211" s="202"/>
      <c r="BV211" s="202"/>
      <c r="BW211" s="202"/>
      <c r="BX211" s="202"/>
      <c r="BY211" s="202"/>
      <c r="BZ211" s="202"/>
      <c r="CA211" s="202"/>
      <c r="CB211" s="202"/>
      <c r="CC211" s="202"/>
      <c r="CD211" s="202"/>
      <c r="CE211" s="202"/>
      <c r="CF211" s="202"/>
      <c r="CG211" s="202"/>
    </row>
    <row r="212" spans="1:85" x14ac:dyDescent="0.25">
      <c r="A212" s="202"/>
      <c r="B212" s="202"/>
      <c r="C212" s="202"/>
      <c r="D212" s="206">
        <v>7</v>
      </c>
      <c r="E212" s="202">
        <v>6.6</v>
      </c>
      <c r="F212" s="202">
        <v>5.7</v>
      </c>
      <c r="G212" s="202">
        <v>9.1</v>
      </c>
      <c r="H212" s="202">
        <v>5.2</v>
      </c>
      <c r="I212" s="202">
        <v>212.8</v>
      </c>
      <c r="J212" s="202">
        <v>7</v>
      </c>
      <c r="K212" s="202">
        <v>4</v>
      </c>
      <c r="L212" s="202">
        <v>5.2</v>
      </c>
      <c r="M212" s="202">
        <v>3.2</v>
      </c>
      <c r="N212" s="202">
        <v>25.6</v>
      </c>
      <c r="O212" s="202">
        <v>9.8000000000000007</v>
      </c>
      <c r="P212" s="202">
        <v>3.7</v>
      </c>
      <c r="Q212" s="202">
        <v>3.3</v>
      </c>
      <c r="R212" s="202">
        <v>11.9</v>
      </c>
      <c r="S212" s="202">
        <v>3.6</v>
      </c>
      <c r="T212" s="202">
        <v>14.3</v>
      </c>
      <c r="U212" s="202">
        <v>3.2</v>
      </c>
      <c r="V212" s="202">
        <v>9.6999999999999993</v>
      </c>
      <c r="W212" s="202">
        <v>9.3000000000000007</v>
      </c>
      <c r="X212" s="202">
        <v>7.6</v>
      </c>
      <c r="Y212" s="202" t="s">
        <v>123</v>
      </c>
      <c r="Z212" s="202">
        <v>3.3</v>
      </c>
      <c r="AA212" s="202" t="s">
        <v>123</v>
      </c>
      <c r="AB212" s="202" t="s">
        <v>123</v>
      </c>
      <c r="AC212" s="202">
        <v>41.5</v>
      </c>
      <c r="AD212" s="202">
        <v>5.4</v>
      </c>
      <c r="AE212" s="202">
        <v>2.9</v>
      </c>
      <c r="AF212" s="202">
        <v>4</v>
      </c>
      <c r="AG212" s="202" t="s">
        <v>123</v>
      </c>
      <c r="AH212" s="202" t="s">
        <v>123</v>
      </c>
      <c r="AI212" s="202">
        <v>8.6</v>
      </c>
      <c r="AJ212" s="202">
        <v>3.1</v>
      </c>
      <c r="AK212" s="202">
        <v>4.0999999999999996</v>
      </c>
      <c r="AL212" s="202">
        <v>12.1</v>
      </c>
      <c r="AM212" s="202">
        <v>3.4</v>
      </c>
      <c r="AN212" s="202">
        <v>14.7</v>
      </c>
      <c r="AO212" s="202">
        <v>3.2</v>
      </c>
      <c r="AP212" s="202">
        <v>6.4</v>
      </c>
      <c r="AQ212" s="202">
        <v>10.6</v>
      </c>
      <c r="AR212" s="202">
        <v>60</v>
      </c>
      <c r="AS212" s="202">
        <v>6.3</v>
      </c>
      <c r="AT212" s="202" t="s">
        <v>123</v>
      </c>
      <c r="AU212" s="202" t="s">
        <v>123</v>
      </c>
      <c r="AV212" s="202">
        <v>15.3</v>
      </c>
      <c r="AW212" s="202">
        <v>3.9</v>
      </c>
      <c r="AX212" s="202">
        <v>11.4</v>
      </c>
      <c r="AY212" s="202">
        <v>14.2</v>
      </c>
      <c r="AZ212" s="202">
        <v>57.4</v>
      </c>
      <c r="BA212" s="202" t="s">
        <v>123</v>
      </c>
      <c r="BB212" s="202" t="s">
        <v>123</v>
      </c>
      <c r="BC212" s="202">
        <v>11.2</v>
      </c>
      <c r="BD212" s="202" t="s">
        <v>123</v>
      </c>
      <c r="BE212" s="207">
        <v>3.2</v>
      </c>
      <c r="BF212" s="202"/>
      <c r="BG212" s="202"/>
      <c r="BH212" s="202"/>
      <c r="BI212" s="202"/>
      <c r="BJ212" s="202"/>
      <c r="BK212" s="202"/>
      <c r="BL212" s="202"/>
      <c r="BM212" s="202"/>
      <c r="BN212" s="202"/>
      <c r="BO212" s="202"/>
      <c r="BP212" s="202"/>
      <c r="BQ212" s="202"/>
      <c r="BR212" s="202"/>
      <c r="BS212" s="202"/>
      <c r="BT212" s="202"/>
      <c r="BU212" s="202"/>
      <c r="BV212" s="202"/>
      <c r="BW212" s="202"/>
      <c r="BX212" s="202"/>
      <c r="BY212" s="202"/>
      <c r="BZ212" s="202"/>
      <c r="CA212" s="202"/>
      <c r="CB212" s="202"/>
      <c r="CC212" s="202"/>
      <c r="CD212" s="202"/>
      <c r="CE212" s="202"/>
      <c r="CF212" s="202"/>
      <c r="CG212" s="202"/>
    </row>
    <row r="213" spans="1:85" x14ac:dyDescent="0.25">
      <c r="A213" s="202"/>
      <c r="B213" s="202"/>
      <c r="C213" s="202"/>
      <c r="D213" s="206">
        <v>8</v>
      </c>
      <c r="E213" s="202">
        <v>5</v>
      </c>
      <c r="F213" s="202">
        <v>5.5</v>
      </c>
      <c r="G213" s="202">
        <v>9</v>
      </c>
      <c r="H213" s="202">
        <v>4.8</v>
      </c>
      <c r="I213" s="202">
        <v>182.3</v>
      </c>
      <c r="J213" s="202">
        <v>5.3</v>
      </c>
      <c r="K213" s="202">
        <v>3.8</v>
      </c>
      <c r="L213" s="202">
        <v>4.7</v>
      </c>
      <c r="M213" s="202">
        <v>3.1</v>
      </c>
      <c r="N213" s="202">
        <v>19.5</v>
      </c>
      <c r="O213" s="202">
        <v>9.1999999999999993</v>
      </c>
      <c r="P213" s="202">
        <v>3.6</v>
      </c>
      <c r="Q213" s="202">
        <v>3</v>
      </c>
      <c r="R213" s="202">
        <v>9.6</v>
      </c>
      <c r="S213" s="202">
        <v>3.3</v>
      </c>
      <c r="T213" s="202">
        <v>14</v>
      </c>
      <c r="U213" s="202">
        <v>3.2</v>
      </c>
      <c r="V213" s="202">
        <v>8.6999999999999993</v>
      </c>
      <c r="W213" s="202">
        <v>7.8</v>
      </c>
      <c r="X213" s="202">
        <v>6.7</v>
      </c>
      <c r="Y213" s="202" t="s">
        <v>123</v>
      </c>
      <c r="Z213" s="202">
        <v>3</v>
      </c>
      <c r="AA213" s="202" t="s">
        <v>123</v>
      </c>
      <c r="AB213" s="202" t="s">
        <v>123</v>
      </c>
      <c r="AC213" s="202">
        <v>21</v>
      </c>
      <c r="AD213" s="202">
        <v>5.2</v>
      </c>
      <c r="AE213" s="202">
        <v>2.9</v>
      </c>
      <c r="AF213" s="202">
        <v>3.7</v>
      </c>
      <c r="AG213" s="202" t="s">
        <v>123</v>
      </c>
      <c r="AH213" s="202" t="s">
        <v>123</v>
      </c>
      <c r="AI213" s="202">
        <v>7.7</v>
      </c>
      <c r="AJ213" s="202">
        <v>3</v>
      </c>
      <c r="AK213" s="202">
        <v>4.0999999999999996</v>
      </c>
      <c r="AL213" s="202">
        <v>10.3</v>
      </c>
      <c r="AM213" s="202">
        <v>3.4</v>
      </c>
      <c r="AN213" s="202">
        <v>13.8</v>
      </c>
      <c r="AO213" s="202">
        <v>3.2</v>
      </c>
      <c r="AP213" s="202">
        <v>6.4</v>
      </c>
      <c r="AQ213" s="202">
        <v>10.1</v>
      </c>
      <c r="AR213" s="202">
        <v>59.1</v>
      </c>
      <c r="AS213" s="202">
        <v>5.8</v>
      </c>
      <c r="AT213" s="202" t="s">
        <v>123</v>
      </c>
      <c r="AU213" s="202" t="s">
        <v>123</v>
      </c>
      <c r="AV213" s="202">
        <v>14.9</v>
      </c>
      <c r="AW213" s="202">
        <v>3.7</v>
      </c>
      <c r="AX213" s="202">
        <v>9.9</v>
      </c>
      <c r="AY213" s="202">
        <v>13.9</v>
      </c>
      <c r="AZ213" s="202">
        <v>53.3</v>
      </c>
      <c r="BA213" s="202" t="s">
        <v>123</v>
      </c>
      <c r="BB213" s="202" t="s">
        <v>123</v>
      </c>
      <c r="BC213" s="202">
        <v>10.9</v>
      </c>
      <c r="BD213" s="202" t="s">
        <v>123</v>
      </c>
      <c r="BE213" s="207">
        <v>2.8</v>
      </c>
      <c r="BF213" s="202"/>
      <c r="BG213" s="202"/>
      <c r="BH213" s="202"/>
      <c r="BI213" s="202"/>
      <c r="BJ213" s="202"/>
      <c r="BK213" s="202"/>
      <c r="BL213" s="202"/>
      <c r="BM213" s="202"/>
      <c r="BN213" s="202"/>
      <c r="BO213" s="202"/>
      <c r="BP213" s="202"/>
      <c r="BQ213" s="202"/>
      <c r="BR213" s="202"/>
      <c r="BS213" s="202"/>
      <c r="BT213" s="202"/>
      <c r="BU213" s="202"/>
      <c r="BV213" s="202"/>
      <c r="BW213" s="202"/>
      <c r="BX213" s="202"/>
      <c r="BY213" s="202"/>
      <c r="BZ213" s="202"/>
      <c r="CA213" s="202"/>
      <c r="CB213" s="202"/>
      <c r="CC213" s="202"/>
      <c r="CD213" s="202"/>
      <c r="CE213" s="202"/>
      <c r="CF213" s="202"/>
      <c r="CG213" s="202"/>
    </row>
    <row r="214" spans="1:85" x14ac:dyDescent="0.25">
      <c r="A214" s="202"/>
      <c r="B214" s="202"/>
      <c r="C214" s="202"/>
      <c r="D214" s="206">
        <v>9</v>
      </c>
      <c r="E214" s="202">
        <v>4.7</v>
      </c>
      <c r="F214" s="202">
        <v>5.5</v>
      </c>
      <c r="G214" s="202">
        <v>9</v>
      </c>
      <c r="H214" s="202">
        <v>4.5999999999999996</v>
      </c>
      <c r="I214" s="202">
        <v>155.1</v>
      </c>
      <c r="J214" s="202">
        <v>5</v>
      </c>
      <c r="K214" s="202">
        <v>3</v>
      </c>
      <c r="L214" s="202">
        <v>4.7</v>
      </c>
      <c r="M214" s="202">
        <v>3.1</v>
      </c>
      <c r="N214" s="202">
        <v>19.3</v>
      </c>
      <c r="O214" s="202">
        <v>8</v>
      </c>
      <c r="P214" s="202">
        <v>3.5</v>
      </c>
      <c r="Q214" s="202">
        <v>2.5</v>
      </c>
      <c r="R214" s="202">
        <v>8.1999999999999993</v>
      </c>
      <c r="S214" s="202">
        <v>3.2</v>
      </c>
      <c r="T214" s="202">
        <v>10.3</v>
      </c>
      <c r="U214" s="202">
        <v>3.2</v>
      </c>
      <c r="V214" s="202">
        <v>8.6999999999999993</v>
      </c>
      <c r="W214" s="202">
        <v>7.6</v>
      </c>
      <c r="X214" s="202">
        <v>5.4</v>
      </c>
      <c r="Y214" s="202" t="s">
        <v>123</v>
      </c>
      <c r="Z214" s="202">
        <v>3</v>
      </c>
      <c r="AA214" s="202" t="s">
        <v>123</v>
      </c>
      <c r="AB214" s="202" t="s">
        <v>123</v>
      </c>
      <c r="AC214" s="202">
        <v>20.3</v>
      </c>
      <c r="AD214" s="202">
        <v>4.3</v>
      </c>
      <c r="AE214" s="202">
        <v>2.9</v>
      </c>
      <c r="AF214" s="202">
        <v>3.5</v>
      </c>
      <c r="AG214" s="202" t="s">
        <v>123</v>
      </c>
      <c r="AH214" s="202" t="s">
        <v>123</v>
      </c>
      <c r="AI214" s="202">
        <v>5.5</v>
      </c>
      <c r="AJ214" s="202">
        <v>3</v>
      </c>
      <c r="AK214" s="202">
        <v>4.0999999999999996</v>
      </c>
      <c r="AL214" s="202">
        <v>9.3000000000000007</v>
      </c>
      <c r="AM214" s="202">
        <v>3.3</v>
      </c>
      <c r="AN214" s="202">
        <v>10.1</v>
      </c>
      <c r="AO214" s="202">
        <v>3.2</v>
      </c>
      <c r="AP214" s="202">
        <v>6</v>
      </c>
      <c r="AQ214" s="202">
        <v>9.5</v>
      </c>
      <c r="AR214" s="202">
        <v>52.7</v>
      </c>
      <c r="AS214" s="202">
        <v>5.2</v>
      </c>
      <c r="AT214" s="202" t="s">
        <v>123</v>
      </c>
      <c r="AU214" s="202" t="s">
        <v>123</v>
      </c>
      <c r="AV214" s="202">
        <v>11.7</v>
      </c>
      <c r="AW214" s="202">
        <v>3.6</v>
      </c>
      <c r="AX214" s="202">
        <v>9.6999999999999993</v>
      </c>
      <c r="AY214" s="202">
        <v>12.3</v>
      </c>
      <c r="AZ214" s="202">
        <v>38.5</v>
      </c>
      <c r="BA214" s="202" t="s">
        <v>123</v>
      </c>
      <c r="BB214" s="202" t="s">
        <v>123</v>
      </c>
      <c r="BC214" s="202">
        <v>10.199999999999999</v>
      </c>
      <c r="BD214" s="202" t="s">
        <v>123</v>
      </c>
      <c r="BE214" s="207">
        <v>2.7</v>
      </c>
      <c r="BF214" s="202"/>
      <c r="BG214" s="202"/>
      <c r="BH214" s="202"/>
      <c r="BI214" s="202"/>
      <c r="BJ214" s="202"/>
      <c r="BK214" s="202"/>
      <c r="BL214" s="202"/>
      <c r="BM214" s="202"/>
      <c r="BN214" s="202"/>
      <c r="BO214" s="202"/>
      <c r="BP214" s="202"/>
      <c r="BQ214" s="202"/>
      <c r="BR214" s="202"/>
      <c r="BS214" s="202"/>
      <c r="BT214" s="202"/>
      <c r="BU214" s="202"/>
      <c r="BV214" s="202"/>
      <c r="BW214" s="202"/>
      <c r="BX214" s="202"/>
      <c r="BY214" s="202"/>
      <c r="BZ214" s="202"/>
      <c r="CA214" s="202"/>
      <c r="CB214" s="202"/>
      <c r="CC214" s="202"/>
      <c r="CD214" s="202"/>
      <c r="CE214" s="202"/>
      <c r="CF214" s="202"/>
      <c r="CG214" s="202"/>
    </row>
    <row r="215" spans="1:85" x14ac:dyDescent="0.25">
      <c r="A215" s="202"/>
      <c r="B215" s="202"/>
      <c r="C215" s="202"/>
      <c r="D215" s="206">
        <v>10</v>
      </c>
      <c r="E215" s="202">
        <v>4.4000000000000004</v>
      </c>
      <c r="F215" s="202">
        <v>5.4</v>
      </c>
      <c r="G215" s="202">
        <v>7.8</v>
      </c>
      <c r="H215" s="202">
        <v>4.4000000000000004</v>
      </c>
      <c r="I215" s="202">
        <v>149.5</v>
      </c>
      <c r="J215" s="202">
        <v>4.5999999999999996</v>
      </c>
      <c r="K215" s="202">
        <v>2.9</v>
      </c>
      <c r="L215" s="202">
        <v>4.5</v>
      </c>
      <c r="M215" s="202">
        <v>3.1</v>
      </c>
      <c r="N215" s="202">
        <v>17.7</v>
      </c>
      <c r="O215" s="202">
        <v>5.7</v>
      </c>
      <c r="P215" s="202">
        <v>3.5</v>
      </c>
      <c r="Q215" s="202">
        <v>2.2999999999999998</v>
      </c>
      <c r="R215" s="202">
        <v>8.1</v>
      </c>
      <c r="S215" s="202">
        <v>3.2</v>
      </c>
      <c r="T215" s="202">
        <v>9.6</v>
      </c>
      <c r="U215" s="202">
        <v>3</v>
      </c>
      <c r="V215" s="202">
        <v>6.6</v>
      </c>
      <c r="W215" s="202">
        <v>7.1</v>
      </c>
      <c r="X215" s="202">
        <v>4.5</v>
      </c>
      <c r="Y215" s="202" t="s">
        <v>123</v>
      </c>
      <c r="Z215" s="202">
        <v>2.9</v>
      </c>
      <c r="AA215" s="202" t="s">
        <v>123</v>
      </c>
      <c r="AB215" s="202" t="s">
        <v>123</v>
      </c>
      <c r="AC215" s="202">
        <v>12.5</v>
      </c>
      <c r="AD215" s="202">
        <v>4.3</v>
      </c>
      <c r="AE215" s="202">
        <v>2.8</v>
      </c>
      <c r="AF215" s="202">
        <v>3.2</v>
      </c>
      <c r="AG215" s="202" t="s">
        <v>123</v>
      </c>
      <c r="AH215" s="202" t="s">
        <v>123</v>
      </c>
      <c r="AI215" s="202">
        <v>5.2</v>
      </c>
      <c r="AJ215" s="202">
        <v>2.9</v>
      </c>
      <c r="AK215" s="202">
        <v>4</v>
      </c>
      <c r="AL215" s="202">
        <v>8.4</v>
      </c>
      <c r="AM215" s="202">
        <v>3.3</v>
      </c>
      <c r="AN215" s="202">
        <v>9.6999999999999993</v>
      </c>
      <c r="AO215" s="202">
        <v>2.8</v>
      </c>
      <c r="AP215" s="202">
        <v>5.9</v>
      </c>
      <c r="AQ215" s="202">
        <v>9.3000000000000007</v>
      </c>
      <c r="AR215" s="202">
        <v>39.5</v>
      </c>
      <c r="AS215" s="202">
        <v>5</v>
      </c>
      <c r="AT215" s="202" t="s">
        <v>123</v>
      </c>
      <c r="AU215" s="202" t="s">
        <v>123</v>
      </c>
      <c r="AV215" s="202">
        <v>11.5</v>
      </c>
      <c r="AW215" s="202">
        <v>3.5</v>
      </c>
      <c r="AX215" s="202">
        <v>9.3000000000000007</v>
      </c>
      <c r="AY215" s="202">
        <v>12</v>
      </c>
      <c r="AZ215" s="202">
        <v>30.6</v>
      </c>
      <c r="BA215" s="202" t="s">
        <v>123</v>
      </c>
      <c r="BB215" s="202" t="s">
        <v>123</v>
      </c>
      <c r="BC215" s="202">
        <v>9.6999999999999993</v>
      </c>
      <c r="BD215" s="202" t="s">
        <v>123</v>
      </c>
      <c r="BE215" s="207">
        <v>2.5</v>
      </c>
      <c r="BF215" s="202"/>
      <c r="BG215" s="202"/>
      <c r="BH215" s="202"/>
      <c r="BI215" s="202"/>
      <c r="BJ215" s="202"/>
      <c r="BK215" s="202"/>
      <c r="BL215" s="202"/>
      <c r="BM215" s="202"/>
      <c r="BN215" s="202"/>
      <c r="BO215" s="202"/>
      <c r="BP215" s="202"/>
      <c r="BQ215" s="202"/>
      <c r="BR215" s="202"/>
      <c r="BS215" s="202"/>
      <c r="BT215" s="202"/>
      <c r="BU215" s="202"/>
      <c r="BV215" s="202"/>
      <c r="BW215" s="202"/>
      <c r="BX215" s="202"/>
      <c r="BY215" s="202"/>
      <c r="BZ215" s="202"/>
      <c r="CA215" s="202"/>
      <c r="CB215" s="202"/>
      <c r="CC215" s="202"/>
      <c r="CD215" s="202"/>
      <c r="CE215" s="202"/>
      <c r="CF215" s="202"/>
      <c r="CG215" s="202"/>
    </row>
    <row r="216" spans="1:85" x14ac:dyDescent="0.25">
      <c r="A216" s="202"/>
      <c r="B216" s="202"/>
      <c r="C216" s="202"/>
      <c r="D216" s="206">
        <v>11</v>
      </c>
      <c r="E216" s="202">
        <v>4.3</v>
      </c>
      <c r="F216" s="202">
        <v>5.4</v>
      </c>
      <c r="G216" s="202">
        <v>7.5</v>
      </c>
      <c r="H216" s="202">
        <v>3.9</v>
      </c>
      <c r="I216" s="202">
        <v>73.2</v>
      </c>
      <c r="J216" s="202">
        <v>2.9</v>
      </c>
      <c r="K216" s="202">
        <v>2.7</v>
      </c>
      <c r="L216" s="202">
        <v>4.5</v>
      </c>
      <c r="M216" s="202">
        <v>3.1</v>
      </c>
      <c r="N216" s="202">
        <v>10.3</v>
      </c>
      <c r="O216" s="202">
        <v>5.7</v>
      </c>
      <c r="P216" s="202">
        <v>3.2</v>
      </c>
      <c r="Q216" s="202">
        <v>2.2000000000000002</v>
      </c>
      <c r="R216" s="202">
        <v>7.5</v>
      </c>
      <c r="S216" s="202">
        <v>3.1</v>
      </c>
      <c r="T216" s="202">
        <v>8.8000000000000007</v>
      </c>
      <c r="U216" s="202">
        <v>2.8</v>
      </c>
      <c r="V216" s="202">
        <v>6</v>
      </c>
      <c r="W216" s="202">
        <v>6.8</v>
      </c>
      <c r="X216" s="202">
        <v>4.2</v>
      </c>
      <c r="Y216" s="202" t="s">
        <v>123</v>
      </c>
      <c r="Z216" s="202">
        <v>2.9</v>
      </c>
      <c r="AA216" s="202" t="s">
        <v>123</v>
      </c>
      <c r="AB216" s="202" t="s">
        <v>123</v>
      </c>
      <c r="AC216" s="202">
        <v>8.9</v>
      </c>
      <c r="AD216" s="202">
        <v>4.2</v>
      </c>
      <c r="AE216" s="202">
        <v>2.7</v>
      </c>
      <c r="AF216" s="202">
        <v>3</v>
      </c>
      <c r="AG216" s="202" t="s">
        <v>123</v>
      </c>
      <c r="AH216" s="202" t="s">
        <v>123</v>
      </c>
      <c r="AI216" s="202">
        <v>5.0999999999999996</v>
      </c>
      <c r="AJ216" s="202">
        <v>2.8</v>
      </c>
      <c r="AK216" s="202">
        <v>3.7</v>
      </c>
      <c r="AL216" s="202">
        <v>7.6</v>
      </c>
      <c r="AM216" s="202">
        <v>3.2</v>
      </c>
      <c r="AN216" s="202">
        <v>9.3000000000000007</v>
      </c>
      <c r="AO216" s="202">
        <v>2.7</v>
      </c>
      <c r="AP216" s="202">
        <v>5.5</v>
      </c>
      <c r="AQ216" s="202">
        <v>8</v>
      </c>
      <c r="AR216" s="202">
        <v>32.799999999999997</v>
      </c>
      <c r="AS216" s="202">
        <v>4.5</v>
      </c>
      <c r="AT216" s="202" t="s">
        <v>123</v>
      </c>
      <c r="AU216" s="202" t="s">
        <v>123</v>
      </c>
      <c r="AV216" s="202">
        <v>9.6</v>
      </c>
      <c r="AW216" s="202">
        <v>3.2</v>
      </c>
      <c r="AX216" s="202">
        <v>8</v>
      </c>
      <c r="AY216" s="202">
        <v>11.2</v>
      </c>
      <c r="AZ216" s="202">
        <v>26.2</v>
      </c>
      <c r="BA216" s="202" t="s">
        <v>123</v>
      </c>
      <c r="BB216" s="202" t="s">
        <v>123</v>
      </c>
      <c r="BC216" s="202">
        <v>9.6999999999999993</v>
      </c>
      <c r="BD216" s="202" t="s">
        <v>123</v>
      </c>
      <c r="BE216" s="207">
        <v>2.4</v>
      </c>
      <c r="BF216" s="202"/>
      <c r="BG216" s="202"/>
      <c r="BH216" s="202"/>
      <c r="BI216" s="202"/>
      <c r="BJ216" s="202"/>
      <c r="BK216" s="202"/>
      <c r="BL216" s="202"/>
      <c r="BM216" s="202"/>
      <c r="BN216" s="202"/>
      <c r="BO216" s="202"/>
      <c r="BP216" s="202"/>
      <c r="BQ216" s="202"/>
      <c r="BR216" s="202"/>
      <c r="BS216" s="202"/>
      <c r="BT216" s="202"/>
      <c r="BU216" s="202"/>
      <c r="BV216" s="202"/>
      <c r="BW216" s="202"/>
      <c r="BX216" s="202"/>
      <c r="BY216" s="202"/>
      <c r="BZ216" s="202"/>
      <c r="CA216" s="202"/>
      <c r="CB216" s="202"/>
      <c r="CC216" s="202"/>
      <c r="CD216" s="202"/>
      <c r="CE216" s="202"/>
      <c r="CF216" s="202"/>
      <c r="CG216" s="202"/>
    </row>
    <row r="217" spans="1:85" x14ac:dyDescent="0.25">
      <c r="A217" s="202"/>
      <c r="B217" s="202"/>
      <c r="C217" s="202"/>
      <c r="D217" s="206">
        <v>12</v>
      </c>
      <c r="E217" s="202">
        <v>4.3</v>
      </c>
      <c r="F217" s="202">
        <v>5.2</v>
      </c>
      <c r="G217" s="202">
        <v>7.3</v>
      </c>
      <c r="H217" s="202">
        <v>3.5</v>
      </c>
      <c r="I217" s="202">
        <v>73.2</v>
      </c>
      <c r="J217" s="202">
        <v>2.4</v>
      </c>
      <c r="K217" s="202">
        <v>2</v>
      </c>
      <c r="L217" s="202">
        <v>4.3</v>
      </c>
      <c r="M217" s="202">
        <v>3</v>
      </c>
      <c r="N217" s="202">
        <v>9.9</v>
      </c>
      <c r="O217" s="202">
        <v>5.6</v>
      </c>
      <c r="P217" s="202">
        <v>3.2</v>
      </c>
      <c r="Q217" s="202">
        <v>2</v>
      </c>
      <c r="R217" s="202">
        <v>7.1</v>
      </c>
      <c r="S217" s="202">
        <v>3.1</v>
      </c>
      <c r="T217" s="202">
        <v>5.3</v>
      </c>
      <c r="U217" s="202">
        <v>2.8</v>
      </c>
      <c r="V217" s="202">
        <v>5.7</v>
      </c>
      <c r="W217" s="202">
        <v>6.2</v>
      </c>
      <c r="X217" s="202">
        <v>4.2</v>
      </c>
      <c r="Y217" s="202" t="s">
        <v>123</v>
      </c>
      <c r="Z217" s="202">
        <v>2.8</v>
      </c>
      <c r="AA217" s="202" t="s">
        <v>123</v>
      </c>
      <c r="AB217" s="202" t="s">
        <v>123</v>
      </c>
      <c r="AC217" s="202">
        <v>8.6999999999999993</v>
      </c>
      <c r="AD217" s="202">
        <v>3.3</v>
      </c>
      <c r="AE217" s="202">
        <v>2.7</v>
      </c>
      <c r="AF217" s="202">
        <v>2.9</v>
      </c>
      <c r="AG217" s="202" t="s">
        <v>123</v>
      </c>
      <c r="AH217" s="202" t="s">
        <v>123</v>
      </c>
      <c r="AI217" s="202">
        <v>5.0999999999999996</v>
      </c>
      <c r="AJ217" s="202">
        <v>2.8</v>
      </c>
      <c r="AK217" s="202">
        <v>3.7</v>
      </c>
      <c r="AL217" s="202">
        <v>7</v>
      </c>
      <c r="AM217" s="202">
        <v>3.2</v>
      </c>
      <c r="AN217" s="202">
        <v>8</v>
      </c>
      <c r="AO217" s="202">
        <v>2.7</v>
      </c>
      <c r="AP217" s="202">
        <v>5.3</v>
      </c>
      <c r="AQ217" s="202">
        <v>7.3</v>
      </c>
      <c r="AR217" s="202">
        <v>25</v>
      </c>
      <c r="AS217" s="202">
        <v>4.2</v>
      </c>
      <c r="AT217" s="202" t="s">
        <v>123</v>
      </c>
      <c r="AU217" s="202" t="s">
        <v>123</v>
      </c>
      <c r="AV217" s="202">
        <v>8.6</v>
      </c>
      <c r="AW217" s="202">
        <v>3.2</v>
      </c>
      <c r="AX217" s="202">
        <v>7.9</v>
      </c>
      <c r="AY217" s="202">
        <v>10.7</v>
      </c>
      <c r="AZ217" s="202">
        <v>23.8</v>
      </c>
      <c r="BA217" s="202" t="s">
        <v>123</v>
      </c>
      <c r="BB217" s="202" t="s">
        <v>123</v>
      </c>
      <c r="BC217" s="202">
        <v>7.8</v>
      </c>
      <c r="BD217" s="202" t="s">
        <v>123</v>
      </c>
      <c r="BE217" s="207">
        <v>2.2999999999999998</v>
      </c>
      <c r="BF217" s="202"/>
      <c r="BG217" s="202"/>
      <c r="BH217" s="202"/>
      <c r="BI217" s="202"/>
      <c r="BJ217" s="202"/>
      <c r="BK217" s="202"/>
      <c r="BL217" s="202"/>
      <c r="BM217" s="202"/>
      <c r="BN217" s="202"/>
      <c r="BO217" s="202"/>
      <c r="BP217" s="202"/>
      <c r="BQ217" s="202"/>
      <c r="BR217" s="202"/>
      <c r="BS217" s="202"/>
      <c r="BT217" s="202"/>
      <c r="BU217" s="202"/>
      <c r="BV217" s="202"/>
      <c r="BW217" s="202"/>
      <c r="BX217" s="202"/>
      <c r="BY217" s="202"/>
      <c r="BZ217" s="202"/>
      <c r="CA217" s="202"/>
      <c r="CB217" s="202"/>
      <c r="CC217" s="202"/>
      <c r="CD217" s="202"/>
      <c r="CE217" s="202"/>
      <c r="CF217" s="202"/>
      <c r="CG217" s="202"/>
    </row>
    <row r="218" spans="1:85" x14ac:dyDescent="0.25">
      <c r="A218" s="202"/>
      <c r="B218" s="202"/>
      <c r="C218" s="202"/>
      <c r="D218" s="206">
        <v>13</v>
      </c>
      <c r="E218" s="202">
        <v>4.2</v>
      </c>
      <c r="F218" s="202">
        <v>5.0999999999999996</v>
      </c>
      <c r="G218" s="202">
        <v>7</v>
      </c>
      <c r="H218" s="202">
        <v>3.4</v>
      </c>
      <c r="I218" s="202">
        <v>44.5</v>
      </c>
      <c r="J218" s="202" t="s">
        <v>123</v>
      </c>
      <c r="K218" s="202">
        <v>2</v>
      </c>
      <c r="L218" s="202">
        <v>4.2</v>
      </c>
      <c r="M218" s="202">
        <v>2.9</v>
      </c>
      <c r="N218" s="202">
        <v>8.5</v>
      </c>
      <c r="O218" s="202">
        <v>5.2</v>
      </c>
      <c r="P218" s="202">
        <v>3.2</v>
      </c>
      <c r="Q218" s="202">
        <v>1.7</v>
      </c>
      <c r="R218" s="202">
        <v>6.5</v>
      </c>
      <c r="S218" s="202">
        <v>3</v>
      </c>
      <c r="T218" s="202">
        <v>4.7</v>
      </c>
      <c r="U218" s="202">
        <v>2.7</v>
      </c>
      <c r="V218" s="202">
        <v>5.2</v>
      </c>
      <c r="W218" s="202">
        <v>6.2</v>
      </c>
      <c r="X218" s="202">
        <v>4.0999999999999996</v>
      </c>
      <c r="Y218" s="202" t="s">
        <v>123</v>
      </c>
      <c r="Z218" s="202">
        <v>2.8</v>
      </c>
      <c r="AA218" s="202" t="s">
        <v>123</v>
      </c>
      <c r="AB218" s="202" t="s">
        <v>123</v>
      </c>
      <c r="AC218" s="202">
        <v>8</v>
      </c>
      <c r="AD218" s="202">
        <v>3.2</v>
      </c>
      <c r="AE218" s="202">
        <v>2.6</v>
      </c>
      <c r="AF218" s="202">
        <v>2.6</v>
      </c>
      <c r="AG218" s="202" t="s">
        <v>123</v>
      </c>
      <c r="AH218" s="202" t="s">
        <v>123</v>
      </c>
      <c r="AI218" s="202">
        <v>4.9000000000000004</v>
      </c>
      <c r="AJ218" s="202">
        <v>2.7</v>
      </c>
      <c r="AK218" s="202">
        <v>3.6</v>
      </c>
      <c r="AL218" s="202">
        <v>7</v>
      </c>
      <c r="AM218" s="202">
        <v>3.1</v>
      </c>
      <c r="AN218" s="202">
        <v>5.5</v>
      </c>
      <c r="AO218" s="202">
        <v>2.7</v>
      </c>
      <c r="AP218" s="202">
        <v>5.3</v>
      </c>
      <c r="AQ218" s="202">
        <v>6.9</v>
      </c>
      <c r="AR218" s="202">
        <v>24.5</v>
      </c>
      <c r="AS218" s="202">
        <v>3.9</v>
      </c>
      <c r="AT218" s="202" t="s">
        <v>123</v>
      </c>
      <c r="AU218" s="202" t="s">
        <v>123</v>
      </c>
      <c r="AV218" s="202">
        <v>7.6</v>
      </c>
      <c r="AW218" s="202">
        <v>2.7</v>
      </c>
      <c r="AX218" s="202">
        <v>7.1</v>
      </c>
      <c r="AY218" s="202">
        <v>10</v>
      </c>
      <c r="AZ218" s="202">
        <v>22</v>
      </c>
      <c r="BA218" s="202" t="s">
        <v>123</v>
      </c>
      <c r="BB218" s="202" t="s">
        <v>123</v>
      </c>
      <c r="BC218" s="202">
        <v>7.6</v>
      </c>
      <c r="BD218" s="202" t="s">
        <v>123</v>
      </c>
      <c r="BE218" s="207">
        <v>2.2999999999999998</v>
      </c>
      <c r="BF218" s="202"/>
      <c r="BG218" s="202"/>
      <c r="BH218" s="202"/>
      <c r="BI218" s="202"/>
      <c r="BJ218" s="202"/>
      <c r="BK218" s="202"/>
      <c r="BL218" s="202"/>
      <c r="BM218" s="202"/>
      <c r="BN218" s="202"/>
      <c r="BO218" s="202"/>
      <c r="BP218" s="202"/>
      <c r="BQ218" s="202"/>
      <c r="BR218" s="202"/>
      <c r="BS218" s="202"/>
      <c r="BT218" s="202"/>
      <c r="BU218" s="202"/>
      <c r="BV218" s="202"/>
      <c r="BW218" s="202"/>
      <c r="BX218" s="202"/>
      <c r="BY218" s="202"/>
      <c r="BZ218" s="202"/>
      <c r="CA218" s="202"/>
      <c r="CB218" s="202"/>
      <c r="CC218" s="202"/>
      <c r="CD218" s="202"/>
      <c r="CE218" s="202"/>
      <c r="CF218" s="202"/>
      <c r="CG218" s="202"/>
    </row>
    <row r="219" spans="1:85" x14ac:dyDescent="0.25">
      <c r="A219" s="202"/>
      <c r="B219" s="202"/>
      <c r="C219" s="202"/>
      <c r="D219" s="206">
        <v>14</v>
      </c>
      <c r="E219" s="202">
        <v>4.0999999999999996</v>
      </c>
      <c r="F219" s="202">
        <v>5.0999999999999996</v>
      </c>
      <c r="G219" s="202">
        <v>6.4</v>
      </c>
      <c r="H219" s="202">
        <v>3</v>
      </c>
      <c r="I219" s="202">
        <v>39.700000000000003</v>
      </c>
      <c r="J219" s="202" t="s">
        <v>123</v>
      </c>
      <c r="K219" s="202">
        <v>1.7</v>
      </c>
      <c r="L219" s="202">
        <v>4.0999999999999996</v>
      </c>
      <c r="M219" s="202">
        <v>2.7</v>
      </c>
      <c r="N219" s="202">
        <v>8.4</v>
      </c>
      <c r="O219" s="202">
        <v>5.0999999999999996</v>
      </c>
      <c r="P219" s="202">
        <v>3.1</v>
      </c>
      <c r="Q219" s="202">
        <v>1.5</v>
      </c>
      <c r="R219" s="202">
        <v>5.6</v>
      </c>
      <c r="S219" s="202">
        <v>2.9</v>
      </c>
      <c r="T219" s="202">
        <v>4.5999999999999996</v>
      </c>
      <c r="U219" s="202">
        <v>2.7</v>
      </c>
      <c r="V219" s="202">
        <v>5.0999999999999996</v>
      </c>
      <c r="W219" s="202">
        <v>6.1</v>
      </c>
      <c r="X219" s="202">
        <v>3.9</v>
      </c>
      <c r="Y219" s="202" t="s">
        <v>123</v>
      </c>
      <c r="Z219" s="202">
        <v>2.7</v>
      </c>
      <c r="AA219" s="202" t="s">
        <v>123</v>
      </c>
      <c r="AB219" s="202" t="s">
        <v>123</v>
      </c>
      <c r="AC219" s="202">
        <v>6.7</v>
      </c>
      <c r="AD219" s="202">
        <v>2.8</v>
      </c>
      <c r="AE219" s="202">
        <v>2.6</v>
      </c>
      <c r="AF219" s="202">
        <v>2.4</v>
      </c>
      <c r="AG219" s="202" t="s">
        <v>123</v>
      </c>
      <c r="AH219" s="202" t="s">
        <v>123</v>
      </c>
      <c r="AI219" s="202">
        <v>4.8</v>
      </c>
      <c r="AJ219" s="202">
        <v>2.6</v>
      </c>
      <c r="AK219" s="202">
        <v>3.4</v>
      </c>
      <c r="AL219" s="202">
        <v>6.6</v>
      </c>
      <c r="AM219" s="202">
        <v>3</v>
      </c>
      <c r="AN219" s="202">
        <v>5</v>
      </c>
      <c r="AO219" s="202">
        <v>2.7</v>
      </c>
      <c r="AP219" s="202">
        <v>5</v>
      </c>
      <c r="AQ219" s="202">
        <v>6.3</v>
      </c>
      <c r="AR219" s="202">
        <v>23.2</v>
      </c>
      <c r="AS219" s="202">
        <v>3.8</v>
      </c>
      <c r="AT219" s="202" t="s">
        <v>123</v>
      </c>
      <c r="AU219" s="202" t="s">
        <v>123</v>
      </c>
      <c r="AV219" s="202">
        <v>7.5</v>
      </c>
      <c r="AW219" s="202">
        <v>2.6</v>
      </c>
      <c r="AX219" s="202">
        <v>7</v>
      </c>
      <c r="AY219" s="202">
        <v>9.6999999999999993</v>
      </c>
      <c r="AZ219" s="202">
        <v>21</v>
      </c>
      <c r="BA219" s="202" t="s">
        <v>123</v>
      </c>
      <c r="BB219" s="202" t="s">
        <v>123</v>
      </c>
      <c r="BC219" s="202">
        <v>7.4</v>
      </c>
      <c r="BD219" s="202" t="s">
        <v>123</v>
      </c>
      <c r="BE219" s="207">
        <v>2.1</v>
      </c>
      <c r="BF219" s="202"/>
      <c r="BG219" s="202"/>
      <c r="BH219" s="202"/>
      <c r="BI219" s="202"/>
      <c r="BJ219" s="202"/>
      <c r="BK219" s="202"/>
      <c r="BL219" s="202"/>
      <c r="BM219" s="202"/>
      <c r="BN219" s="202"/>
      <c r="BO219" s="202"/>
      <c r="BP219" s="202"/>
      <c r="BQ219" s="202"/>
      <c r="BR219" s="202"/>
      <c r="BS219" s="202"/>
      <c r="BT219" s="202"/>
      <c r="BU219" s="202"/>
      <c r="BV219" s="202"/>
      <c r="BW219" s="202"/>
      <c r="BX219" s="202"/>
      <c r="BY219" s="202"/>
      <c r="BZ219" s="202"/>
      <c r="CA219" s="202"/>
      <c r="CB219" s="202"/>
      <c r="CC219" s="202"/>
      <c r="CD219" s="202"/>
      <c r="CE219" s="202"/>
      <c r="CF219" s="202"/>
      <c r="CG219" s="202"/>
    </row>
    <row r="220" spans="1:85" x14ac:dyDescent="0.25">
      <c r="A220" s="202"/>
      <c r="B220" s="202"/>
      <c r="C220" s="202"/>
      <c r="D220" s="206">
        <v>15</v>
      </c>
      <c r="E220" s="202">
        <v>3.9</v>
      </c>
      <c r="F220" s="202">
        <v>4.8</v>
      </c>
      <c r="G220" s="202">
        <v>5.2</v>
      </c>
      <c r="H220" s="202">
        <v>2.9</v>
      </c>
      <c r="I220" s="202">
        <v>26.6</v>
      </c>
      <c r="J220" s="202" t="s">
        <v>123</v>
      </c>
      <c r="K220" s="202">
        <v>1.2</v>
      </c>
      <c r="L220" s="202">
        <v>4</v>
      </c>
      <c r="M220" s="202">
        <v>2.7</v>
      </c>
      <c r="N220" s="202">
        <v>8</v>
      </c>
      <c r="O220" s="202">
        <v>5</v>
      </c>
      <c r="P220" s="202">
        <v>3</v>
      </c>
      <c r="Q220" s="202">
        <v>1.3</v>
      </c>
      <c r="R220" s="202">
        <v>5.4</v>
      </c>
      <c r="S220" s="202">
        <v>2.9</v>
      </c>
      <c r="T220" s="202">
        <v>4.5999999999999996</v>
      </c>
      <c r="U220" s="202">
        <v>2.6</v>
      </c>
      <c r="V220" s="202">
        <v>5.0999999999999996</v>
      </c>
      <c r="W220" s="202">
        <v>6</v>
      </c>
      <c r="X220" s="202">
        <v>3.3</v>
      </c>
      <c r="Y220" s="202" t="s">
        <v>123</v>
      </c>
      <c r="Z220" s="202">
        <v>2.7</v>
      </c>
      <c r="AA220" s="202" t="s">
        <v>123</v>
      </c>
      <c r="AB220" s="202" t="s">
        <v>123</v>
      </c>
      <c r="AC220" s="202">
        <v>6.5</v>
      </c>
      <c r="AD220" s="202">
        <v>2.7</v>
      </c>
      <c r="AE220" s="202">
        <v>2.5</v>
      </c>
      <c r="AF220" s="202">
        <v>2.2999999999999998</v>
      </c>
      <c r="AG220" s="202" t="s">
        <v>123</v>
      </c>
      <c r="AH220" s="202" t="s">
        <v>123</v>
      </c>
      <c r="AI220" s="202">
        <v>4.5999999999999996</v>
      </c>
      <c r="AJ220" s="202">
        <v>2.5</v>
      </c>
      <c r="AK220" s="202">
        <v>3.2</v>
      </c>
      <c r="AL220" s="202">
        <v>5.5</v>
      </c>
      <c r="AM220" s="202">
        <v>2.9</v>
      </c>
      <c r="AN220" s="202">
        <v>4.8</v>
      </c>
      <c r="AO220" s="202">
        <v>2.5</v>
      </c>
      <c r="AP220" s="202">
        <v>4.8</v>
      </c>
      <c r="AQ220" s="202">
        <v>5.7</v>
      </c>
      <c r="AR220" s="202">
        <v>20.5</v>
      </c>
      <c r="AS220" s="202">
        <v>3.6</v>
      </c>
      <c r="AT220" s="202" t="s">
        <v>123</v>
      </c>
      <c r="AU220" s="202" t="s">
        <v>123</v>
      </c>
      <c r="AV220" s="202">
        <v>6.4</v>
      </c>
      <c r="AW220" s="202">
        <v>2.5</v>
      </c>
      <c r="AX220" s="202">
        <v>6.8</v>
      </c>
      <c r="AY220" s="202">
        <v>9.1</v>
      </c>
      <c r="AZ220" s="202">
        <v>20.100000000000001</v>
      </c>
      <c r="BA220" s="202" t="s">
        <v>123</v>
      </c>
      <c r="BB220" s="202" t="s">
        <v>123</v>
      </c>
      <c r="BC220" s="202">
        <v>6.9</v>
      </c>
      <c r="BD220" s="202" t="s">
        <v>123</v>
      </c>
      <c r="BE220" s="207">
        <v>1.7</v>
      </c>
      <c r="BF220" s="202"/>
      <c r="BG220" s="202"/>
      <c r="BH220" s="202"/>
      <c r="BI220" s="202"/>
      <c r="BJ220" s="202"/>
      <c r="BK220" s="202"/>
      <c r="BL220" s="202"/>
      <c r="BM220" s="202"/>
      <c r="BN220" s="202"/>
      <c r="BO220" s="202"/>
      <c r="BP220" s="202"/>
      <c r="BQ220" s="202"/>
      <c r="BR220" s="202"/>
      <c r="BS220" s="202"/>
      <c r="BT220" s="202"/>
      <c r="BU220" s="202"/>
      <c r="BV220" s="202"/>
      <c r="BW220" s="202"/>
      <c r="BX220" s="202"/>
      <c r="BY220" s="202"/>
      <c r="BZ220" s="202"/>
      <c r="CA220" s="202"/>
      <c r="CB220" s="202"/>
      <c r="CC220" s="202"/>
      <c r="CD220" s="202"/>
      <c r="CE220" s="202"/>
      <c r="CF220" s="202"/>
      <c r="CG220" s="202"/>
    </row>
    <row r="221" spans="1:85" x14ac:dyDescent="0.25">
      <c r="A221" s="202"/>
      <c r="B221" s="202"/>
      <c r="C221" s="202"/>
      <c r="D221" s="206">
        <v>16</v>
      </c>
      <c r="E221" s="202">
        <v>3.8</v>
      </c>
      <c r="F221" s="202">
        <v>4.5</v>
      </c>
      <c r="G221" s="202">
        <v>4.5999999999999996</v>
      </c>
      <c r="H221" s="202">
        <v>2.7</v>
      </c>
      <c r="I221" s="202">
        <v>22</v>
      </c>
      <c r="J221" s="202" t="s">
        <v>123</v>
      </c>
      <c r="K221" s="202" t="s">
        <v>123</v>
      </c>
      <c r="L221" s="202">
        <v>3.8</v>
      </c>
      <c r="M221" s="202">
        <v>2.7</v>
      </c>
      <c r="N221" s="202">
        <v>7.7</v>
      </c>
      <c r="O221" s="202">
        <v>5</v>
      </c>
      <c r="P221" s="202">
        <v>3</v>
      </c>
      <c r="Q221" s="202">
        <v>1</v>
      </c>
      <c r="R221" s="202">
        <v>5.4</v>
      </c>
      <c r="S221" s="202">
        <v>2.7</v>
      </c>
      <c r="T221" s="202">
        <v>3.5</v>
      </c>
      <c r="U221" s="202">
        <v>2.5</v>
      </c>
      <c r="V221" s="202">
        <v>5</v>
      </c>
      <c r="W221" s="202">
        <v>5.8</v>
      </c>
      <c r="X221" s="202">
        <v>3.3</v>
      </c>
      <c r="Y221" s="202" t="s">
        <v>123</v>
      </c>
      <c r="Z221" s="202">
        <v>2.6</v>
      </c>
      <c r="AA221" s="202" t="s">
        <v>123</v>
      </c>
      <c r="AB221" s="202" t="s">
        <v>123</v>
      </c>
      <c r="AC221" s="202">
        <v>6.4</v>
      </c>
      <c r="AD221" s="202">
        <v>2.6</v>
      </c>
      <c r="AE221" s="202">
        <v>2</v>
      </c>
      <c r="AF221" s="202">
        <v>2.2999999999999998</v>
      </c>
      <c r="AG221" s="202" t="s">
        <v>123</v>
      </c>
      <c r="AH221" s="202" t="s">
        <v>123</v>
      </c>
      <c r="AI221" s="202">
        <v>4.5</v>
      </c>
      <c r="AJ221" s="202">
        <v>2.5</v>
      </c>
      <c r="AK221" s="202">
        <v>3.2</v>
      </c>
      <c r="AL221" s="202">
        <v>5.0999999999999996</v>
      </c>
      <c r="AM221" s="202">
        <v>2.7</v>
      </c>
      <c r="AN221" s="202">
        <v>4.2</v>
      </c>
      <c r="AO221" s="202">
        <v>2.5</v>
      </c>
      <c r="AP221" s="202">
        <v>4.7</v>
      </c>
      <c r="AQ221" s="202">
        <v>5.7</v>
      </c>
      <c r="AR221" s="202">
        <v>18.7</v>
      </c>
      <c r="AS221" s="202">
        <v>3.1</v>
      </c>
      <c r="AT221" s="202" t="s">
        <v>123</v>
      </c>
      <c r="AU221" s="202" t="s">
        <v>123</v>
      </c>
      <c r="AV221" s="202">
        <v>6.2</v>
      </c>
      <c r="AW221" s="202">
        <v>2.2999999999999998</v>
      </c>
      <c r="AX221" s="202">
        <v>6.5</v>
      </c>
      <c r="AY221" s="202">
        <v>8.8000000000000007</v>
      </c>
      <c r="AZ221" s="202">
        <v>19.100000000000001</v>
      </c>
      <c r="BA221" s="202" t="s">
        <v>123</v>
      </c>
      <c r="BB221" s="202" t="s">
        <v>123</v>
      </c>
      <c r="BC221" s="202">
        <v>6.8</v>
      </c>
      <c r="BD221" s="202" t="s">
        <v>123</v>
      </c>
      <c r="BE221" s="207">
        <v>1.6</v>
      </c>
      <c r="BF221" s="202"/>
      <c r="BG221" s="202"/>
      <c r="BH221" s="202"/>
      <c r="BI221" s="202"/>
      <c r="BJ221" s="202"/>
      <c r="BK221" s="202"/>
      <c r="BL221" s="202"/>
      <c r="BM221" s="202"/>
      <c r="BN221" s="202"/>
      <c r="BO221" s="202"/>
      <c r="BP221" s="202"/>
      <c r="BQ221" s="202"/>
      <c r="BR221" s="202"/>
      <c r="BS221" s="202"/>
      <c r="BT221" s="202"/>
      <c r="BU221" s="202"/>
      <c r="BV221" s="202"/>
      <c r="BW221" s="202"/>
      <c r="BX221" s="202"/>
      <c r="BY221" s="202"/>
      <c r="BZ221" s="202"/>
      <c r="CA221" s="202"/>
      <c r="CB221" s="202"/>
      <c r="CC221" s="202"/>
      <c r="CD221" s="202"/>
      <c r="CE221" s="202"/>
      <c r="CF221" s="202"/>
      <c r="CG221" s="202"/>
    </row>
    <row r="222" spans="1:85" x14ac:dyDescent="0.25">
      <c r="A222" s="202"/>
      <c r="B222" s="202"/>
      <c r="C222" s="202"/>
      <c r="D222" s="206">
        <v>17</v>
      </c>
      <c r="E222" s="202">
        <v>3.7</v>
      </c>
      <c r="F222" s="202">
        <v>4.4000000000000004</v>
      </c>
      <c r="G222" s="202">
        <v>4.5999999999999996</v>
      </c>
      <c r="H222" s="202">
        <v>2.6</v>
      </c>
      <c r="I222" s="202">
        <v>22</v>
      </c>
      <c r="J222" s="202" t="s">
        <v>123</v>
      </c>
      <c r="K222" s="202" t="s">
        <v>123</v>
      </c>
      <c r="L222" s="202">
        <v>3.5</v>
      </c>
      <c r="M222" s="202">
        <v>2.5</v>
      </c>
      <c r="N222" s="202">
        <v>6.6</v>
      </c>
      <c r="O222" s="202">
        <v>4.9000000000000004</v>
      </c>
      <c r="P222" s="202">
        <v>2.9</v>
      </c>
      <c r="Q222" s="202">
        <v>0.9</v>
      </c>
      <c r="R222" s="202">
        <v>5.4</v>
      </c>
      <c r="S222" s="202">
        <v>2.7</v>
      </c>
      <c r="T222" s="202">
        <v>3</v>
      </c>
      <c r="U222" s="202">
        <v>2.5</v>
      </c>
      <c r="V222" s="202">
        <v>4.9000000000000004</v>
      </c>
      <c r="W222" s="202">
        <v>5.8</v>
      </c>
      <c r="X222" s="202">
        <v>3.3</v>
      </c>
      <c r="Y222" s="202" t="s">
        <v>123</v>
      </c>
      <c r="Z222" s="202">
        <v>2.4</v>
      </c>
      <c r="AA222" s="202" t="s">
        <v>123</v>
      </c>
      <c r="AB222" s="202" t="s">
        <v>123</v>
      </c>
      <c r="AC222" s="202">
        <v>5.6</v>
      </c>
      <c r="AD222" s="202">
        <v>2.5</v>
      </c>
      <c r="AE222" s="202">
        <v>1.8</v>
      </c>
      <c r="AF222" s="202">
        <v>2.2999999999999998</v>
      </c>
      <c r="AG222" s="202" t="s">
        <v>123</v>
      </c>
      <c r="AH222" s="202" t="s">
        <v>123</v>
      </c>
      <c r="AI222" s="202">
        <v>4.2</v>
      </c>
      <c r="AJ222" s="202">
        <v>2.4</v>
      </c>
      <c r="AK222" s="202">
        <v>2.8</v>
      </c>
      <c r="AL222" s="202">
        <v>4.9000000000000004</v>
      </c>
      <c r="AM222" s="202">
        <v>2.7</v>
      </c>
      <c r="AN222" s="202">
        <v>3.8</v>
      </c>
      <c r="AO222" s="202">
        <v>2.5</v>
      </c>
      <c r="AP222" s="202">
        <v>4.5999999999999996</v>
      </c>
      <c r="AQ222" s="202">
        <v>5.4</v>
      </c>
      <c r="AR222" s="202">
        <v>16.7</v>
      </c>
      <c r="AS222" s="202">
        <v>2.9</v>
      </c>
      <c r="AT222" s="202" t="s">
        <v>123</v>
      </c>
      <c r="AU222" s="202" t="s">
        <v>123</v>
      </c>
      <c r="AV222" s="202">
        <v>5.7</v>
      </c>
      <c r="AW222" s="202">
        <v>2.2999999999999998</v>
      </c>
      <c r="AX222" s="202">
        <v>6</v>
      </c>
      <c r="AY222" s="202">
        <v>8.6</v>
      </c>
      <c r="AZ222" s="202">
        <v>18.3</v>
      </c>
      <c r="BA222" s="202" t="s">
        <v>123</v>
      </c>
      <c r="BB222" s="202" t="s">
        <v>123</v>
      </c>
      <c r="BC222" s="202">
        <v>6.7</v>
      </c>
      <c r="BD222" s="202" t="s">
        <v>123</v>
      </c>
      <c r="BE222" s="207">
        <v>1.4</v>
      </c>
      <c r="BF222" s="202"/>
      <c r="BG222" s="202"/>
      <c r="BH222" s="202"/>
      <c r="BI222" s="202"/>
      <c r="BJ222" s="202"/>
      <c r="BK222" s="202"/>
      <c r="BL222" s="202"/>
      <c r="BM222" s="202"/>
      <c r="BN222" s="202"/>
      <c r="BO222" s="202"/>
      <c r="BP222" s="202"/>
      <c r="BQ222" s="202"/>
      <c r="BR222" s="202"/>
      <c r="BS222" s="202"/>
      <c r="BT222" s="202"/>
      <c r="BU222" s="202"/>
      <c r="BV222" s="202"/>
      <c r="BW222" s="202"/>
      <c r="BX222" s="202"/>
      <c r="BY222" s="202"/>
      <c r="BZ222" s="202"/>
      <c r="CA222" s="202"/>
      <c r="CB222" s="202"/>
      <c r="CC222" s="202"/>
      <c r="CD222" s="202"/>
      <c r="CE222" s="202"/>
      <c r="CF222" s="202"/>
      <c r="CG222" s="202"/>
    </row>
    <row r="223" spans="1:85" x14ac:dyDescent="0.25">
      <c r="A223" s="202"/>
      <c r="B223" s="202"/>
      <c r="C223" s="202"/>
      <c r="D223" s="206">
        <v>18</v>
      </c>
      <c r="E223" s="202">
        <v>3.6</v>
      </c>
      <c r="F223" s="202">
        <v>4.4000000000000004</v>
      </c>
      <c r="G223" s="202">
        <v>4.5</v>
      </c>
      <c r="H223" s="202">
        <v>2.1</v>
      </c>
      <c r="I223" s="202">
        <v>19.600000000000001</v>
      </c>
      <c r="J223" s="202" t="s">
        <v>123</v>
      </c>
      <c r="K223" s="202" t="s">
        <v>123</v>
      </c>
      <c r="L223" s="202">
        <v>3.3</v>
      </c>
      <c r="M223" s="202">
        <v>2.4</v>
      </c>
      <c r="N223" s="202">
        <v>5.0999999999999996</v>
      </c>
      <c r="O223" s="202">
        <v>4.8</v>
      </c>
      <c r="P223" s="202">
        <v>2.8</v>
      </c>
      <c r="Q223" s="202">
        <v>0.2</v>
      </c>
      <c r="R223" s="202">
        <v>4.5</v>
      </c>
      <c r="S223" s="202">
        <v>2.6</v>
      </c>
      <c r="T223" s="202">
        <v>2.7</v>
      </c>
      <c r="U223" s="202">
        <v>2.2000000000000002</v>
      </c>
      <c r="V223" s="202">
        <v>4.5999999999999996</v>
      </c>
      <c r="W223" s="202">
        <v>5.7</v>
      </c>
      <c r="X223" s="202">
        <v>3.3</v>
      </c>
      <c r="Y223" s="202" t="s">
        <v>123</v>
      </c>
      <c r="Z223" s="202">
        <v>2.2999999999999998</v>
      </c>
      <c r="AA223" s="202" t="s">
        <v>123</v>
      </c>
      <c r="AB223" s="202" t="s">
        <v>123</v>
      </c>
      <c r="AC223" s="202">
        <v>4.9000000000000004</v>
      </c>
      <c r="AD223" s="202">
        <v>2.2999999999999998</v>
      </c>
      <c r="AE223" s="202">
        <v>1.7</v>
      </c>
      <c r="AF223" s="202">
        <v>2.2000000000000002</v>
      </c>
      <c r="AG223" s="202" t="s">
        <v>123</v>
      </c>
      <c r="AH223" s="202" t="s">
        <v>123</v>
      </c>
      <c r="AI223" s="202">
        <v>3.9</v>
      </c>
      <c r="AJ223" s="202">
        <v>2.2999999999999998</v>
      </c>
      <c r="AK223" s="202">
        <v>2.6</v>
      </c>
      <c r="AL223" s="202">
        <v>4.3</v>
      </c>
      <c r="AM223" s="202">
        <v>2.6</v>
      </c>
      <c r="AN223" s="202">
        <v>3.7</v>
      </c>
      <c r="AO223" s="202">
        <v>2.4</v>
      </c>
      <c r="AP223" s="202">
        <v>4.5999999999999996</v>
      </c>
      <c r="AQ223" s="202">
        <v>5.4</v>
      </c>
      <c r="AR223" s="202">
        <v>16.399999999999999</v>
      </c>
      <c r="AS223" s="202">
        <v>2.7</v>
      </c>
      <c r="AT223" s="202" t="s">
        <v>123</v>
      </c>
      <c r="AU223" s="202" t="s">
        <v>123</v>
      </c>
      <c r="AV223" s="202">
        <v>5.6</v>
      </c>
      <c r="AW223" s="202">
        <v>2.1</v>
      </c>
      <c r="AX223" s="202">
        <v>5.9</v>
      </c>
      <c r="AY223" s="202">
        <v>8.5</v>
      </c>
      <c r="AZ223" s="202">
        <v>16.5</v>
      </c>
      <c r="BA223" s="202" t="s">
        <v>123</v>
      </c>
      <c r="BB223" s="202" t="s">
        <v>123</v>
      </c>
      <c r="BC223" s="202">
        <v>5.8</v>
      </c>
      <c r="BD223" s="202" t="s">
        <v>123</v>
      </c>
      <c r="BE223" s="207" t="s">
        <v>123</v>
      </c>
      <c r="BF223" s="202"/>
      <c r="BG223" s="202"/>
      <c r="BH223" s="202"/>
      <c r="BI223" s="202"/>
      <c r="BJ223" s="202"/>
      <c r="BK223" s="202"/>
      <c r="BL223" s="202"/>
      <c r="BM223" s="202"/>
      <c r="BN223" s="202"/>
      <c r="BO223" s="202"/>
      <c r="BP223" s="202"/>
      <c r="BQ223" s="202"/>
      <c r="BR223" s="202"/>
      <c r="BS223" s="202"/>
      <c r="BT223" s="202"/>
      <c r="BU223" s="202"/>
      <c r="BV223" s="202"/>
      <c r="BW223" s="202"/>
      <c r="BX223" s="202"/>
      <c r="BY223" s="202"/>
      <c r="BZ223" s="202"/>
      <c r="CA223" s="202"/>
      <c r="CB223" s="202"/>
      <c r="CC223" s="202"/>
      <c r="CD223" s="202"/>
      <c r="CE223" s="202"/>
      <c r="CF223" s="202"/>
      <c r="CG223" s="202"/>
    </row>
    <row r="224" spans="1:85" x14ac:dyDescent="0.25">
      <c r="A224" s="202"/>
      <c r="B224" s="202"/>
      <c r="C224" s="202"/>
      <c r="D224" s="206">
        <v>19</v>
      </c>
      <c r="E224" s="202">
        <v>3.5</v>
      </c>
      <c r="F224" s="202">
        <v>4.3</v>
      </c>
      <c r="G224" s="202">
        <v>4.4000000000000004</v>
      </c>
      <c r="H224" s="202">
        <v>1</v>
      </c>
      <c r="I224" s="202">
        <v>15.5</v>
      </c>
      <c r="J224" s="202" t="s">
        <v>123</v>
      </c>
      <c r="K224" s="202" t="s">
        <v>123</v>
      </c>
      <c r="L224" s="202">
        <v>3.2</v>
      </c>
      <c r="M224" s="202">
        <v>2.4</v>
      </c>
      <c r="N224" s="202">
        <v>5</v>
      </c>
      <c r="O224" s="202">
        <v>4.8</v>
      </c>
      <c r="P224" s="202">
        <v>2.7</v>
      </c>
      <c r="Q224" s="202">
        <v>0.2</v>
      </c>
      <c r="R224" s="202">
        <v>4.3</v>
      </c>
      <c r="S224" s="202">
        <v>2.6</v>
      </c>
      <c r="T224" s="202">
        <v>2.6</v>
      </c>
      <c r="U224" s="202">
        <v>2.2000000000000002</v>
      </c>
      <c r="V224" s="202">
        <v>4.4000000000000004</v>
      </c>
      <c r="W224" s="202">
        <v>5.7</v>
      </c>
      <c r="X224" s="202">
        <v>3.1</v>
      </c>
      <c r="Y224" s="202" t="s">
        <v>123</v>
      </c>
      <c r="Z224" s="202">
        <v>2.2000000000000002</v>
      </c>
      <c r="AA224" s="202" t="s">
        <v>123</v>
      </c>
      <c r="AB224" s="202" t="s">
        <v>123</v>
      </c>
      <c r="AC224" s="202">
        <v>4.2</v>
      </c>
      <c r="AD224" s="202">
        <v>2.2999999999999998</v>
      </c>
      <c r="AE224" s="202">
        <v>1.6</v>
      </c>
      <c r="AF224" s="202">
        <v>2</v>
      </c>
      <c r="AG224" s="202" t="s">
        <v>123</v>
      </c>
      <c r="AH224" s="202" t="s">
        <v>123</v>
      </c>
      <c r="AI224" s="202">
        <v>3.7</v>
      </c>
      <c r="AJ224" s="202">
        <v>2.2000000000000002</v>
      </c>
      <c r="AK224" s="202">
        <v>2.5</v>
      </c>
      <c r="AL224" s="202">
        <v>4.3</v>
      </c>
      <c r="AM224" s="202">
        <v>2.6</v>
      </c>
      <c r="AN224" s="202">
        <v>2.4</v>
      </c>
      <c r="AO224" s="202">
        <v>2.2999999999999998</v>
      </c>
      <c r="AP224" s="202">
        <v>4.3</v>
      </c>
      <c r="AQ224" s="202">
        <v>5.0999999999999996</v>
      </c>
      <c r="AR224" s="202">
        <v>16.2</v>
      </c>
      <c r="AS224" s="202">
        <v>2.7</v>
      </c>
      <c r="AT224" s="202" t="s">
        <v>123</v>
      </c>
      <c r="AU224" s="202" t="s">
        <v>123</v>
      </c>
      <c r="AV224" s="202">
        <v>4.9000000000000004</v>
      </c>
      <c r="AW224" s="202">
        <v>2.1</v>
      </c>
      <c r="AX224" s="202">
        <v>5.8</v>
      </c>
      <c r="AY224" s="202">
        <v>7.6</v>
      </c>
      <c r="AZ224" s="202">
        <v>16.399999999999999</v>
      </c>
      <c r="BA224" s="202" t="s">
        <v>123</v>
      </c>
      <c r="BB224" s="202" t="s">
        <v>123</v>
      </c>
      <c r="BC224" s="202">
        <v>5.4</v>
      </c>
      <c r="BD224" s="202" t="s">
        <v>123</v>
      </c>
      <c r="BE224" s="207" t="s">
        <v>123</v>
      </c>
      <c r="BF224" s="202"/>
      <c r="BG224" s="202"/>
      <c r="BH224" s="202"/>
      <c r="BI224" s="202"/>
      <c r="BJ224" s="202"/>
      <c r="BK224" s="202"/>
      <c r="BL224" s="202"/>
      <c r="BM224" s="202"/>
      <c r="BN224" s="202"/>
      <c r="BO224" s="202"/>
      <c r="BP224" s="202"/>
      <c r="BQ224" s="202"/>
      <c r="BR224" s="202"/>
      <c r="BS224" s="202"/>
      <c r="BT224" s="202"/>
      <c r="BU224" s="202"/>
      <c r="BV224" s="202"/>
      <c r="BW224" s="202"/>
      <c r="BX224" s="202"/>
      <c r="BY224" s="202"/>
      <c r="BZ224" s="202"/>
      <c r="CA224" s="202"/>
      <c r="CB224" s="202"/>
      <c r="CC224" s="202"/>
      <c r="CD224" s="202"/>
      <c r="CE224" s="202"/>
      <c r="CF224" s="202"/>
      <c r="CG224" s="202"/>
    </row>
    <row r="225" spans="1:85" x14ac:dyDescent="0.25">
      <c r="A225" s="202"/>
      <c r="B225" s="202"/>
      <c r="C225" s="202"/>
      <c r="D225" s="206">
        <v>20</v>
      </c>
      <c r="E225" s="202">
        <v>3.5</v>
      </c>
      <c r="F225" s="202">
        <v>4.3</v>
      </c>
      <c r="G225" s="202">
        <v>4.2</v>
      </c>
      <c r="H225" s="202">
        <v>0.5</v>
      </c>
      <c r="I225" s="202">
        <v>15.5</v>
      </c>
      <c r="J225" s="202" t="s">
        <v>123</v>
      </c>
      <c r="K225" s="202" t="s">
        <v>123</v>
      </c>
      <c r="L225" s="202">
        <v>3</v>
      </c>
      <c r="M225" s="202">
        <v>2.4</v>
      </c>
      <c r="N225" s="202">
        <v>4.7</v>
      </c>
      <c r="O225" s="202">
        <v>4</v>
      </c>
      <c r="P225" s="202">
        <v>2.6</v>
      </c>
      <c r="Q225" s="202">
        <v>0.2</v>
      </c>
      <c r="R225" s="202">
        <v>4.2</v>
      </c>
      <c r="S225" s="202">
        <v>2.4</v>
      </c>
      <c r="T225" s="202">
        <v>2.2999999999999998</v>
      </c>
      <c r="U225" s="202">
        <v>2.1</v>
      </c>
      <c r="V225" s="202">
        <v>4.2</v>
      </c>
      <c r="W225" s="202">
        <v>5.5</v>
      </c>
      <c r="X225" s="202">
        <v>3</v>
      </c>
      <c r="Y225" s="202" t="s">
        <v>123</v>
      </c>
      <c r="Z225" s="202">
        <v>2.2000000000000002</v>
      </c>
      <c r="AA225" s="202" t="s">
        <v>123</v>
      </c>
      <c r="AB225" s="202" t="s">
        <v>123</v>
      </c>
      <c r="AC225" s="202">
        <v>3.9</v>
      </c>
      <c r="AD225" s="202">
        <v>2.1</v>
      </c>
      <c r="AE225" s="202">
        <v>1.3</v>
      </c>
      <c r="AF225" s="202">
        <v>2</v>
      </c>
      <c r="AG225" s="202" t="s">
        <v>123</v>
      </c>
      <c r="AH225" s="202" t="s">
        <v>123</v>
      </c>
      <c r="AI225" s="202">
        <v>3.5</v>
      </c>
      <c r="AJ225" s="202">
        <v>2.1</v>
      </c>
      <c r="AK225" s="202">
        <v>2.5</v>
      </c>
      <c r="AL225" s="202">
        <v>4.2</v>
      </c>
      <c r="AM225" s="202">
        <v>2.5</v>
      </c>
      <c r="AN225" s="202">
        <v>2.2999999999999998</v>
      </c>
      <c r="AO225" s="202">
        <v>2.2999999999999998</v>
      </c>
      <c r="AP225" s="202">
        <v>4.2</v>
      </c>
      <c r="AQ225" s="202">
        <v>4.8</v>
      </c>
      <c r="AR225" s="202">
        <v>15.9</v>
      </c>
      <c r="AS225" s="202">
        <v>2.5</v>
      </c>
      <c r="AT225" s="202" t="s">
        <v>123</v>
      </c>
      <c r="AU225" s="202" t="s">
        <v>123</v>
      </c>
      <c r="AV225" s="202">
        <v>3.9</v>
      </c>
      <c r="AW225" s="202">
        <v>2.1</v>
      </c>
      <c r="AX225" s="202">
        <v>5.8</v>
      </c>
      <c r="AY225" s="202">
        <v>7.3</v>
      </c>
      <c r="AZ225" s="202">
        <v>15.8</v>
      </c>
      <c r="BA225" s="202" t="s">
        <v>123</v>
      </c>
      <c r="BB225" s="202" t="s">
        <v>123</v>
      </c>
      <c r="BC225" s="202">
        <v>5.3</v>
      </c>
      <c r="BD225" s="202" t="s">
        <v>123</v>
      </c>
      <c r="BE225" s="207" t="s">
        <v>123</v>
      </c>
      <c r="BF225" s="202"/>
      <c r="BG225" s="202"/>
      <c r="BH225" s="202"/>
      <c r="BI225" s="202"/>
      <c r="BJ225" s="202"/>
      <c r="BK225" s="202"/>
      <c r="BL225" s="202"/>
      <c r="BM225" s="202"/>
      <c r="BN225" s="202"/>
      <c r="BO225" s="202"/>
      <c r="BP225" s="202"/>
      <c r="BQ225" s="202"/>
      <c r="BR225" s="202"/>
      <c r="BS225" s="202"/>
      <c r="BT225" s="202"/>
      <c r="BU225" s="202"/>
      <c r="BV225" s="202"/>
      <c r="BW225" s="202"/>
      <c r="BX225" s="202"/>
      <c r="BY225" s="202"/>
      <c r="BZ225" s="202"/>
      <c r="CA225" s="202"/>
      <c r="CB225" s="202"/>
      <c r="CC225" s="202"/>
      <c r="CD225" s="202"/>
      <c r="CE225" s="202"/>
      <c r="CF225" s="202"/>
      <c r="CG225" s="202"/>
    </row>
    <row r="226" spans="1:85" x14ac:dyDescent="0.25">
      <c r="A226" s="202"/>
      <c r="B226" s="202"/>
      <c r="C226" s="202"/>
      <c r="D226" s="206">
        <v>21</v>
      </c>
      <c r="E226" s="202">
        <v>3.4</v>
      </c>
      <c r="F226" s="202">
        <v>3.9</v>
      </c>
      <c r="G226" s="202">
        <v>4</v>
      </c>
      <c r="H226" s="202">
        <v>0.3</v>
      </c>
      <c r="I226" s="202">
        <v>12.2</v>
      </c>
      <c r="J226" s="202" t="s">
        <v>123</v>
      </c>
      <c r="K226" s="202" t="s">
        <v>123</v>
      </c>
      <c r="L226" s="202">
        <v>3</v>
      </c>
      <c r="M226" s="202">
        <v>2.2999999999999998</v>
      </c>
      <c r="N226" s="202">
        <v>4.4000000000000004</v>
      </c>
      <c r="O226" s="202">
        <v>3.6</v>
      </c>
      <c r="P226" s="202">
        <v>2.6</v>
      </c>
      <c r="Q226" s="202">
        <v>0.2</v>
      </c>
      <c r="R226" s="202">
        <v>4.0999999999999996</v>
      </c>
      <c r="S226" s="202">
        <v>2.2999999999999998</v>
      </c>
      <c r="T226" s="202">
        <v>1.9</v>
      </c>
      <c r="U226" s="202">
        <v>2.1</v>
      </c>
      <c r="V226" s="202">
        <v>4.2</v>
      </c>
      <c r="W226" s="202">
        <v>5.3</v>
      </c>
      <c r="X226" s="202">
        <v>2.9</v>
      </c>
      <c r="Y226" s="202" t="s">
        <v>123</v>
      </c>
      <c r="Z226" s="202">
        <v>2.1</v>
      </c>
      <c r="AA226" s="202" t="s">
        <v>123</v>
      </c>
      <c r="AB226" s="202" t="s">
        <v>123</v>
      </c>
      <c r="AC226" s="202">
        <v>3.7</v>
      </c>
      <c r="AD226" s="202">
        <v>2.1</v>
      </c>
      <c r="AE226" s="202" t="s">
        <v>123</v>
      </c>
      <c r="AF226" s="202">
        <v>1.9</v>
      </c>
      <c r="AG226" s="202" t="s">
        <v>123</v>
      </c>
      <c r="AH226" s="202" t="s">
        <v>123</v>
      </c>
      <c r="AI226" s="202">
        <v>3.1</v>
      </c>
      <c r="AJ226" s="202">
        <v>2</v>
      </c>
      <c r="AK226" s="202">
        <v>2.2999999999999998</v>
      </c>
      <c r="AL226" s="202">
        <v>3.3</v>
      </c>
      <c r="AM226" s="202">
        <v>2.5</v>
      </c>
      <c r="AN226" s="202">
        <v>2.1</v>
      </c>
      <c r="AO226" s="202">
        <v>2.1</v>
      </c>
      <c r="AP226" s="202">
        <v>4</v>
      </c>
      <c r="AQ226" s="202">
        <v>4.8</v>
      </c>
      <c r="AR226" s="202">
        <v>13.8</v>
      </c>
      <c r="AS226" s="202">
        <v>2.5</v>
      </c>
      <c r="AT226" s="202" t="s">
        <v>123</v>
      </c>
      <c r="AU226" s="202" t="s">
        <v>123</v>
      </c>
      <c r="AV226" s="202">
        <v>3.6</v>
      </c>
      <c r="AW226" s="202">
        <v>1.8</v>
      </c>
      <c r="AX226" s="202">
        <v>5.8</v>
      </c>
      <c r="AY226" s="202">
        <v>7.1</v>
      </c>
      <c r="AZ226" s="202">
        <v>14.8</v>
      </c>
      <c r="BA226" s="202" t="s">
        <v>123</v>
      </c>
      <c r="BB226" s="202" t="s">
        <v>123</v>
      </c>
      <c r="BC226" s="202">
        <v>5.0999999999999996</v>
      </c>
      <c r="BD226" s="202" t="s">
        <v>123</v>
      </c>
      <c r="BE226" s="207" t="s">
        <v>123</v>
      </c>
      <c r="BF226" s="202"/>
      <c r="BG226" s="202"/>
      <c r="BH226" s="202"/>
      <c r="BI226" s="202"/>
      <c r="BJ226" s="202"/>
      <c r="BK226" s="202"/>
      <c r="BL226" s="202"/>
      <c r="BM226" s="202"/>
      <c r="BN226" s="202"/>
      <c r="BO226" s="202"/>
      <c r="BP226" s="202"/>
      <c r="BQ226" s="202"/>
      <c r="BR226" s="202"/>
      <c r="BS226" s="202"/>
      <c r="BT226" s="202"/>
      <c r="BU226" s="202"/>
      <c r="BV226" s="202"/>
      <c r="BW226" s="202"/>
      <c r="BX226" s="202"/>
      <c r="BY226" s="202"/>
      <c r="BZ226" s="202"/>
      <c r="CA226" s="202"/>
      <c r="CB226" s="202"/>
      <c r="CC226" s="202"/>
      <c r="CD226" s="202"/>
      <c r="CE226" s="202"/>
      <c r="CF226" s="202"/>
      <c r="CG226" s="202"/>
    </row>
    <row r="227" spans="1:85" x14ac:dyDescent="0.25">
      <c r="A227" s="202"/>
      <c r="B227" s="202"/>
      <c r="C227" s="202"/>
      <c r="D227" s="206">
        <v>22</v>
      </c>
      <c r="E227" s="202">
        <v>3</v>
      </c>
      <c r="F227" s="202">
        <v>3.8</v>
      </c>
      <c r="G227" s="202">
        <v>3.8</v>
      </c>
      <c r="H227" s="202" t="s">
        <v>123</v>
      </c>
      <c r="I227" s="202">
        <v>5.0999999999999996</v>
      </c>
      <c r="J227" s="202" t="s">
        <v>123</v>
      </c>
      <c r="K227" s="202" t="s">
        <v>123</v>
      </c>
      <c r="L227" s="202">
        <v>2.8</v>
      </c>
      <c r="M227" s="202">
        <v>2.1</v>
      </c>
      <c r="N227" s="202">
        <v>4.0999999999999996</v>
      </c>
      <c r="O227" s="202">
        <v>3.2</v>
      </c>
      <c r="P227" s="202">
        <v>2.5</v>
      </c>
      <c r="Q227" s="202">
        <v>0.2</v>
      </c>
      <c r="R227" s="202">
        <v>3.5</v>
      </c>
      <c r="S227" s="202">
        <v>2.2000000000000002</v>
      </c>
      <c r="T227" s="202">
        <v>1.6</v>
      </c>
      <c r="U227" s="202">
        <v>2</v>
      </c>
      <c r="V227" s="202">
        <v>4.0999999999999996</v>
      </c>
      <c r="W227" s="202">
        <v>5.0999999999999996</v>
      </c>
      <c r="X227" s="202">
        <v>2.8</v>
      </c>
      <c r="Y227" s="202" t="s">
        <v>123</v>
      </c>
      <c r="Z227" s="202">
        <v>2</v>
      </c>
      <c r="AA227" s="202" t="s">
        <v>123</v>
      </c>
      <c r="AB227" s="202" t="s">
        <v>123</v>
      </c>
      <c r="AC227" s="202">
        <v>3.6</v>
      </c>
      <c r="AD227" s="202">
        <v>2</v>
      </c>
      <c r="AE227" s="202" t="s">
        <v>123</v>
      </c>
      <c r="AF227" s="202">
        <v>1.8</v>
      </c>
      <c r="AG227" s="202" t="s">
        <v>123</v>
      </c>
      <c r="AH227" s="202" t="s">
        <v>123</v>
      </c>
      <c r="AI227" s="202">
        <v>2.9</v>
      </c>
      <c r="AJ227" s="202">
        <v>2</v>
      </c>
      <c r="AK227" s="202">
        <v>2.2000000000000002</v>
      </c>
      <c r="AL227" s="202">
        <v>3.1</v>
      </c>
      <c r="AM227" s="202">
        <v>2.2999999999999998</v>
      </c>
      <c r="AN227" s="202">
        <v>2.1</v>
      </c>
      <c r="AO227" s="202">
        <v>2.1</v>
      </c>
      <c r="AP227" s="202">
        <v>4</v>
      </c>
      <c r="AQ227" s="202">
        <v>4.7</v>
      </c>
      <c r="AR227" s="202">
        <v>13.1</v>
      </c>
      <c r="AS227" s="202">
        <v>2.5</v>
      </c>
      <c r="AT227" s="202" t="s">
        <v>123</v>
      </c>
      <c r="AU227" s="202" t="s">
        <v>123</v>
      </c>
      <c r="AV227" s="202">
        <v>2.9</v>
      </c>
      <c r="AW227" s="202">
        <v>1.6</v>
      </c>
      <c r="AX227" s="202">
        <v>5.7</v>
      </c>
      <c r="AY227" s="202">
        <v>6.9</v>
      </c>
      <c r="AZ227" s="202">
        <v>12.6</v>
      </c>
      <c r="BA227" s="202" t="s">
        <v>123</v>
      </c>
      <c r="BB227" s="202" t="s">
        <v>123</v>
      </c>
      <c r="BC227" s="202">
        <v>5</v>
      </c>
      <c r="BD227" s="202" t="s">
        <v>123</v>
      </c>
      <c r="BE227" s="207" t="s">
        <v>123</v>
      </c>
      <c r="BF227" s="202"/>
      <c r="BG227" s="202"/>
      <c r="BH227" s="202"/>
      <c r="BI227" s="202"/>
      <c r="BJ227" s="202"/>
      <c r="BK227" s="202"/>
      <c r="BL227" s="202"/>
      <c r="BM227" s="202"/>
      <c r="BN227" s="202"/>
      <c r="BO227" s="202"/>
      <c r="BP227" s="202"/>
      <c r="BQ227" s="202"/>
      <c r="BR227" s="202"/>
      <c r="BS227" s="202"/>
      <c r="BT227" s="202"/>
      <c r="BU227" s="202"/>
      <c r="BV227" s="202"/>
      <c r="BW227" s="202"/>
      <c r="BX227" s="202"/>
      <c r="BY227" s="202"/>
      <c r="BZ227" s="202"/>
      <c r="CA227" s="202"/>
      <c r="CB227" s="202"/>
      <c r="CC227" s="202"/>
      <c r="CD227" s="202"/>
      <c r="CE227" s="202"/>
      <c r="CF227" s="202"/>
      <c r="CG227" s="202"/>
    </row>
    <row r="228" spans="1:85" x14ac:dyDescent="0.25">
      <c r="A228" s="202"/>
      <c r="B228" s="202"/>
      <c r="C228" s="202"/>
      <c r="D228" s="206">
        <v>23</v>
      </c>
      <c r="E228" s="202">
        <v>2.9</v>
      </c>
      <c r="F228" s="202">
        <v>3.8</v>
      </c>
      <c r="G228" s="202">
        <v>3.8</v>
      </c>
      <c r="H228" s="202" t="s">
        <v>123</v>
      </c>
      <c r="I228" s="202">
        <v>4.7</v>
      </c>
      <c r="J228" s="202" t="s">
        <v>123</v>
      </c>
      <c r="K228" s="202" t="s">
        <v>123</v>
      </c>
      <c r="L228" s="202">
        <v>2.7</v>
      </c>
      <c r="M228" s="202">
        <v>2.1</v>
      </c>
      <c r="N228" s="202">
        <v>4.0999999999999996</v>
      </c>
      <c r="O228" s="202">
        <v>3.2</v>
      </c>
      <c r="P228" s="202">
        <v>2.2000000000000002</v>
      </c>
      <c r="Q228" s="202">
        <v>0.1</v>
      </c>
      <c r="R228" s="202">
        <v>3.4</v>
      </c>
      <c r="S228" s="202">
        <v>2.2000000000000002</v>
      </c>
      <c r="T228" s="202">
        <v>1.6</v>
      </c>
      <c r="U228" s="202">
        <v>2</v>
      </c>
      <c r="V228" s="202">
        <v>4</v>
      </c>
      <c r="W228" s="202">
        <v>4.7</v>
      </c>
      <c r="X228" s="202">
        <v>2.8</v>
      </c>
      <c r="Y228" s="202" t="s">
        <v>123</v>
      </c>
      <c r="Z228" s="202">
        <v>1.8</v>
      </c>
      <c r="AA228" s="202" t="s">
        <v>123</v>
      </c>
      <c r="AB228" s="202" t="s">
        <v>123</v>
      </c>
      <c r="AC228" s="202">
        <v>3.5</v>
      </c>
      <c r="AD228" s="202">
        <v>1.9</v>
      </c>
      <c r="AE228" s="202" t="s">
        <v>123</v>
      </c>
      <c r="AF228" s="202">
        <v>1.6</v>
      </c>
      <c r="AG228" s="202" t="s">
        <v>123</v>
      </c>
      <c r="AH228" s="202" t="s">
        <v>123</v>
      </c>
      <c r="AI228" s="202">
        <v>2.2999999999999998</v>
      </c>
      <c r="AJ228" s="202">
        <v>1.7</v>
      </c>
      <c r="AK228" s="202">
        <v>1.9</v>
      </c>
      <c r="AL228" s="202">
        <v>3</v>
      </c>
      <c r="AM228" s="202">
        <v>2.1</v>
      </c>
      <c r="AN228" s="202">
        <v>2</v>
      </c>
      <c r="AO228" s="202">
        <v>2.1</v>
      </c>
      <c r="AP228" s="202">
        <v>4</v>
      </c>
      <c r="AQ228" s="202">
        <v>4.5999999999999996</v>
      </c>
      <c r="AR228" s="202">
        <v>11.8</v>
      </c>
      <c r="AS228" s="202">
        <v>2.2000000000000002</v>
      </c>
      <c r="AT228" s="202" t="s">
        <v>123</v>
      </c>
      <c r="AU228" s="202" t="s">
        <v>123</v>
      </c>
      <c r="AV228" s="202">
        <v>2.5</v>
      </c>
      <c r="AW228" s="202">
        <v>1.4</v>
      </c>
      <c r="AX228" s="202">
        <v>5.7</v>
      </c>
      <c r="AY228" s="202">
        <v>6.6</v>
      </c>
      <c r="AZ228" s="202">
        <v>11.9</v>
      </c>
      <c r="BA228" s="202" t="s">
        <v>123</v>
      </c>
      <c r="BB228" s="202" t="s">
        <v>123</v>
      </c>
      <c r="BC228" s="202">
        <v>4.7</v>
      </c>
      <c r="BD228" s="202" t="s">
        <v>123</v>
      </c>
      <c r="BE228" s="207" t="s">
        <v>123</v>
      </c>
      <c r="BF228" s="202"/>
      <c r="BG228" s="202"/>
      <c r="BH228" s="202"/>
      <c r="BI228" s="202"/>
      <c r="BJ228" s="202"/>
      <c r="BK228" s="202"/>
      <c r="BL228" s="202"/>
      <c r="BM228" s="202"/>
      <c r="BN228" s="202"/>
      <c r="BO228" s="202"/>
      <c r="BP228" s="202"/>
      <c r="BQ228" s="202"/>
      <c r="BR228" s="202"/>
      <c r="BS228" s="202"/>
      <c r="BT228" s="202"/>
      <c r="BU228" s="202"/>
      <c r="BV228" s="202"/>
      <c r="BW228" s="202"/>
      <c r="BX228" s="202"/>
      <c r="BY228" s="202"/>
      <c r="BZ228" s="202"/>
      <c r="CA228" s="202"/>
      <c r="CB228" s="202"/>
      <c r="CC228" s="202"/>
      <c r="CD228" s="202"/>
      <c r="CE228" s="202"/>
      <c r="CF228" s="202"/>
      <c r="CG228" s="202"/>
    </row>
    <row r="229" spans="1:85" x14ac:dyDescent="0.25">
      <c r="A229" s="202"/>
      <c r="B229" s="202"/>
      <c r="C229" s="202"/>
      <c r="D229" s="206">
        <v>24</v>
      </c>
      <c r="E229" s="202">
        <v>2.8</v>
      </c>
      <c r="F229" s="202">
        <v>3.7</v>
      </c>
      <c r="G229" s="202">
        <v>3.6</v>
      </c>
      <c r="H229" s="202" t="s">
        <v>123</v>
      </c>
      <c r="I229" s="202">
        <v>3.2</v>
      </c>
      <c r="J229" s="202" t="s">
        <v>123</v>
      </c>
      <c r="K229" s="202" t="s">
        <v>123</v>
      </c>
      <c r="L229" s="202">
        <v>2.4</v>
      </c>
      <c r="M229" s="202">
        <v>2.1</v>
      </c>
      <c r="N229" s="202">
        <v>4.0999999999999996</v>
      </c>
      <c r="O229" s="202">
        <v>3.1</v>
      </c>
      <c r="P229" s="202">
        <v>2.2000000000000002</v>
      </c>
      <c r="Q229" s="202">
        <v>0.1</v>
      </c>
      <c r="R229" s="202">
        <v>3.2</v>
      </c>
      <c r="S229" s="202">
        <v>2.2000000000000002</v>
      </c>
      <c r="T229" s="202">
        <v>1.5</v>
      </c>
      <c r="U229" s="202">
        <v>2</v>
      </c>
      <c r="V229" s="202">
        <v>3.9</v>
      </c>
      <c r="W229" s="202">
        <v>4.5999999999999996</v>
      </c>
      <c r="X229" s="202">
        <v>2.7</v>
      </c>
      <c r="Y229" s="202" t="s">
        <v>123</v>
      </c>
      <c r="Z229" s="202">
        <v>1.7</v>
      </c>
      <c r="AA229" s="202" t="s">
        <v>123</v>
      </c>
      <c r="AB229" s="202" t="s">
        <v>123</v>
      </c>
      <c r="AC229" s="202">
        <v>3.5</v>
      </c>
      <c r="AD229" s="202">
        <v>1.7</v>
      </c>
      <c r="AE229" s="202" t="s">
        <v>123</v>
      </c>
      <c r="AF229" s="202">
        <v>1.6</v>
      </c>
      <c r="AG229" s="202" t="s">
        <v>123</v>
      </c>
      <c r="AH229" s="202" t="s">
        <v>123</v>
      </c>
      <c r="AI229" s="202">
        <v>2.2000000000000002</v>
      </c>
      <c r="AJ229" s="202">
        <v>1.6</v>
      </c>
      <c r="AK229" s="202">
        <v>1.9</v>
      </c>
      <c r="AL229" s="202">
        <v>2.7</v>
      </c>
      <c r="AM229" s="202">
        <v>2</v>
      </c>
      <c r="AN229" s="202">
        <v>1.6</v>
      </c>
      <c r="AO229" s="202">
        <v>2</v>
      </c>
      <c r="AP229" s="202">
        <v>3.9</v>
      </c>
      <c r="AQ229" s="202">
        <v>4.5</v>
      </c>
      <c r="AR229" s="202">
        <v>11</v>
      </c>
      <c r="AS229" s="202">
        <v>1.7</v>
      </c>
      <c r="AT229" s="202" t="s">
        <v>123</v>
      </c>
      <c r="AU229" s="202" t="s">
        <v>123</v>
      </c>
      <c r="AV229" s="202">
        <v>1.9</v>
      </c>
      <c r="AW229" s="202">
        <v>1.2</v>
      </c>
      <c r="AX229" s="202">
        <v>5.6</v>
      </c>
      <c r="AY229" s="202">
        <v>6.5</v>
      </c>
      <c r="AZ229" s="202">
        <v>11.7</v>
      </c>
      <c r="BA229" s="202" t="s">
        <v>123</v>
      </c>
      <c r="BB229" s="202" t="s">
        <v>123</v>
      </c>
      <c r="BC229" s="202">
        <v>4.2</v>
      </c>
      <c r="BD229" s="202" t="s">
        <v>123</v>
      </c>
      <c r="BE229" s="207" t="s">
        <v>123</v>
      </c>
      <c r="BF229" s="202"/>
      <c r="BG229" s="202"/>
      <c r="BH229" s="202"/>
      <c r="BI229" s="202"/>
      <c r="BJ229" s="202"/>
      <c r="BK229" s="202"/>
      <c r="BL229" s="202"/>
      <c r="BM229" s="202"/>
      <c r="BN229" s="202"/>
      <c r="BO229" s="202"/>
      <c r="BP229" s="202"/>
      <c r="BQ229" s="202"/>
      <c r="BR229" s="202"/>
      <c r="BS229" s="202"/>
      <c r="BT229" s="202"/>
      <c r="BU229" s="202"/>
      <c r="BV229" s="202"/>
      <c r="BW229" s="202"/>
      <c r="BX229" s="202"/>
      <c r="BY229" s="202"/>
      <c r="BZ229" s="202"/>
      <c r="CA229" s="202"/>
      <c r="CB229" s="202"/>
      <c r="CC229" s="202"/>
      <c r="CD229" s="202"/>
      <c r="CE229" s="202"/>
      <c r="CF229" s="202"/>
      <c r="CG229" s="202"/>
    </row>
    <row r="230" spans="1:85" x14ac:dyDescent="0.25">
      <c r="A230" s="202"/>
      <c r="B230" s="202"/>
      <c r="C230" s="202"/>
      <c r="D230" s="206">
        <v>25</v>
      </c>
      <c r="E230" s="202">
        <v>2.8</v>
      </c>
      <c r="F230" s="202">
        <v>3.5</v>
      </c>
      <c r="G230" s="202">
        <v>3.5</v>
      </c>
      <c r="H230" s="202" t="s">
        <v>123</v>
      </c>
      <c r="I230" s="202">
        <v>3.1</v>
      </c>
      <c r="J230" s="202" t="s">
        <v>123</v>
      </c>
      <c r="K230" s="202" t="s">
        <v>123</v>
      </c>
      <c r="L230" s="202">
        <v>1.9</v>
      </c>
      <c r="M230" s="202">
        <v>2.1</v>
      </c>
      <c r="N230" s="202">
        <v>3.9</v>
      </c>
      <c r="O230" s="202">
        <v>2.7</v>
      </c>
      <c r="P230" s="202">
        <v>2.1</v>
      </c>
      <c r="Q230" s="202">
        <v>0.1</v>
      </c>
      <c r="R230" s="202">
        <v>2.7</v>
      </c>
      <c r="S230" s="202">
        <v>1.9</v>
      </c>
      <c r="T230" s="202">
        <v>1.3</v>
      </c>
      <c r="U230" s="202">
        <v>1.9</v>
      </c>
      <c r="V230" s="202">
        <v>3.9</v>
      </c>
      <c r="W230" s="202">
        <v>4.5</v>
      </c>
      <c r="X230" s="202">
        <v>2.5</v>
      </c>
      <c r="Y230" s="202" t="s">
        <v>123</v>
      </c>
      <c r="Z230" s="202">
        <v>1.7</v>
      </c>
      <c r="AA230" s="202" t="s">
        <v>123</v>
      </c>
      <c r="AB230" s="202" t="s">
        <v>123</v>
      </c>
      <c r="AC230" s="202">
        <v>3.2</v>
      </c>
      <c r="AD230" s="202">
        <v>1.7</v>
      </c>
      <c r="AE230" s="202" t="s">
        <v>123</v>
      </c>
      <c r="AF230" s="202">
        <v>1.4</v>
      </c>
      <c r="AG230" s="202" t="s">
        <v>123</v>
      </c>
      <c r="AH230" s="202" t="s">
        <v>123</v>
      </c>
      <c r="AI230" s="202">
        <v>2.2000000000000002</v>
      </c>
      <c r="AJ230" s="202">
        <v>1.6</v>
      </c>
      <c r="AK230" s="202">
        <v>1.7</v>
      </c>
      <c r="AL230" s="202">
        <v>2.4</v>
      </c>
      <c r="AM230" s="202">
        <v>1.8</v>
      </c>
      <c r="AN230" s="202">
        <v>1.6</v>
      </c>
      <c r="AO230" s="202">
        <v>2</v>
      </c>
      <c r="AP230" s="202">
        <v>3.9</v>
      </c>
      <c r="AQ230" s="202">
        <v>4.4000000000000004</v>
      </c>
      <c r="AR230" s="202">
        <v>10.9</v>
      </c>
      <c r="AS230" s="202">
        <v>1.7</v>
      </c>
      <c r="AT230" s="202" t="s">
        <v>123</v>
      </c>
      <c r="AU230" s="202" t="s">
        <v>123</v>
      </c>
      <c r="AV230" s="202">
        <v>1.8</v>
      </c>
      <c r="AW230" s="202">
        <v>1</v>
      </c>
      <c r="AX230" s="202">
        <v>5.3</v>
      </c>
      <c r="AY230" s="202">
        <v>6.4</v>
      </c>
      <c r="AZ230" s="202">
        <v>10.6</v>
      </c>
      <c r="BA230" s="202" t="s">
        <v>123</v>
      </c>
      <c r="BB230" s="202" t="s">
        <v>123</v>
      </c>
      <c r="BC230" s="202">
        <v>4.2</v>
      </c>
      <c r="BD230" s="202" t="s">
        <v>123</v>
      </c>
      <c r="BE230" s="207" t="s">
        <v>123</v>
      </c>
      <c r="BF230" s="202"/>
      <c r="BG230" s="202"/>
      <c r="BH230" s="202"/>
      <c r="BI230" s="202"/>
      <c r="BJ230" s="202"/>
      <c r="BK230" s="202"/>
      <c r="BL230" s="202"/>
      <c r="BM230" s="202"/>
      <c r="BN230" s="202"/>
      <c r="BO230" s="202"/>
      <c r="BP230" s="202"/>
      <c r="BQ230" s="202"/>
      <c r="BR230" s="202"/>
      <c r="BS230" s="202"/>
      <c r="BT230" s="202"/>
      <c r="BU230" s="202"/>
      <c r="BV230" s="202"/>
      <c r="BW230" s="202"/>
      <c r="BX230" s="202"/>
      <c r="BY230" s="202"/>
      <c r="BZ230" s="202"/>
      <c r="CA230" s="202"/>
      <c r="CB230" s="202"/>
      <c r="CC230" s="202"/>
      <c r="CD230" s="202"/>
      <c r="CE230" s="202"/>
      <c r="CF230" s="202"/>
      <c r="CG230" s="202"/>
    </row>
    <row r="231" spans="1:85" x14ac:dyDescent="0.25">
      <c r="A231" s="202"/>
      <c r="B231" s="202"/>
      <c r="C231" s="202"/>
      <c r="D231" s="206">
        <v>26</v>
      </c>
      <c r="E231" s="202">
        <v>2.6</v>
      </c>
      <c r="F231" s="202">
        <v>3.3</v>
      </c>
      <c r="G231" s="202">
        <v>3.1</v>
      </c>
      <c r="H231" s="202" t="s">
        <v>123</v>
      </c>
      <c r="I231" s="202">
        <v>3</v>
      </c>
      <c r="J231" s="202" t="s">
        <v>123</v>
      </c>
      <c r="K231" s="202" t="s">
        <v>123</v>
      </c>
      <c r="L231" s="202">
        <v>1.8</v>
      </c>
      <c r="M231" s="202">
        <v>1.8</v>
      </c>
      <c r="N231" s="202">
        <v>3.7</v>
      </c>
      <c r="O231" s="202">
        <v>2.6</v>
      </c>
      <c r="P231" s="202">
        <v>2.1</v>
      </c>
      <c r="Q231" s="202">
        <v>0.1</v>
      </c>
      <c r="R231" s="202">
        <v>2.5</v>
      </c>
      <c r="S231" s="202">
        <v>1.7</v>
      </c>
      <c r="T231" s="202">
        <v>1.2</v>
      </c>
      <c r="U231" s="202">
        <v>1.7</v>
      </c>
      <c r="V231" s="202">
        <v>3.9</v>
      </c>
      <c r="W231" s="202">
        <v>4.5</v>
      </c>
      <c r="X231" s="202">
        <v>2.5</v>
      </c>
      <c r="Y231" s="202" t="s">
        <v>123</v>
      </c>
      <c r="Z231" s="202">
        <v>1.5</v>
      </c>
      <c r="AA231" s="202" t="s">
        <v>123</v>
      </c>
      <c r="AB231" s="202" t="s">
        <v>123</v>
      </c>
      <c r="AC231" s="202">
        <v>3</v>
      </c>
      <c r="AD231" s="202">
        <v>1.4</v>
      </c>
      <c r="AE231" s="202" t="s">
        <v>123</v>
      </c>
      <c r="AF231" s="202">
        <v>1.3</v>
      </c>
      <c r="AG231" s="202" t="s">
        <v>123</v>
      </c>
      <c r="AH231" s="202" t="s">
        <v>123</v>
      </c>
      <c r="AI231" s="202">
        <v>2</v>
      </c>
      <c r="AJ231" s="202">
        <v>1.4</v>
      </c>
      <c r="AK231" s="202">
        <v>1.6</v>
      </c>
      <c r="AL231" s="202">
        <v>2.2999999999999998</v>
      </c>
      <c r="AM231" s="202">
        <v>1.7</v>
      </c>
      <c r="AN231" s="202">
        <v>1.5</v>
      </c>
      <c r="AO231" s="202">
        <v>1.9</v>
      </c>
      <c r="AP231" s="202">
        <v>3.9</v>
      </c>
      <c r="AQ231" s="202">
        <v>4.2</v>
      </c>
      <c r="AR231" s="202">
        <v>10</v>
      </c>
      <c r="AS231" s="202">
        <v>1.6</v>
      </c>
      <c r="AT231" s="202" t="s">
        <v>123</v>
      </c>
      <c r="AU231" s="202" t="s">
        <v>123</v>
      </c>
      <c r="AV231" s="202">
        <v>1.7</v>
      </c>
      <c r="AW231" s="202">
        <v>0.9</v>
      </c>
      <c r="AX231" s="202">
        <v>5.3</v>
      </c>
      <c r="AY231" s="202">
        <v>6.4</v>
      </c>
      <c r="AZ231" s="202">
        <v>10.5</v>
      </c>
      <c r="BA231" s="202" t="s">
        <v>123</v>
      </c>
      <c r="BB231" s="202" t="s">
        <v>123</v>
      </c>
      <c r="BC231" s="202">
        <v>3.9</v>
      </c>
      <c r="BD231" s="202" t="s">
        <v>123</v>
      </c>
      <c r="BE231" s="207" t="s">
        <v>123</v>
      </c>
      <c r="BF231" s="202"/>
      <c r="BG231" s="202"/>
      <c r="BH231" s="202"/>
      <c r="BI231" s="202"/>
      <c r="BJ231" s="202"/>
      <c r="BK231" s="202"/>
      <c r="BL231" s="202"/>
      <c r="BM231" s="202"/>
      <c r="BN231" s="202"/>
      <c r="BO231" s="202"/>
      <c r="BP231" s="202"/>
      <c r="BQ231" s="202"/>
      <c r="BR231" s="202"/>
      <c r="BS231" s="202"/>
      <c r="BT231" s="202"/>
      <c r="BU231" s="202"/>
      <c r="BV231" s="202"/>
      <c r="BW231" s="202"/>
      <c r="BX231" s="202"/>
      <c r="BY231" s="202"/>
      <c r="BZ231" s="202"/>
      <c r="CA231" s="202"/>
      <c r="CB231" s="202"/>
      <c r="CC231" s="202"/>
      <c r="CD231" s="202"/>
      <c r="CE231" s="202"/>
      <c r="CF231" s="202"/>
      <c r="CG231" s="202"/>
    </row>
    <row r="232" spans="1:85" x14ac:dyDescent="0.25">
      <c r="A232" s="202"/>
      <c r="B232" s="202"/>
      <c r="C232" s="202"/>
      <c r="D232" s="206">
        <v>27</v>
      </c>
      <c r="E232" s="202">
        <v>2.5</v>
      </c>
      <c r="F232" s="202">
        <v>3</v>
      </c>
      <c r="G232" s="202">
        <v>1.8</v>
      </c>
      <c r="H232" s="202" t="s">
        <v>123</v>
      </c>
      <c r="I232" s="202">
        <v>2.8</v>
      </c>
      <c r="J232" s="202" t="s">
        <v>123</v>
      </c>
      <c r="K232" s="202" t="s">
        <v>123</v>
      </c>
      <c r="L232" s="202">
        <v>1.7</v>
      </c>
      <c r="M232" s="202">
        <v>1.6</v>
      </c>
      <c r="N232" s="202">
        <v>3.5</v>
      </c>
      <c r="O232" s="202">
        <v>2</v>
      </c>
      <c r="P232" s="202">
        <v>1.7</v>
      </c>
      <c r="Q232" s="202">
        <v>0.1</v>
      </c>
      <c r="R232" s="202">
        <v>2.2000000000000002</v>
      </c>
      <c r="S232" s="202">
        <v>1.7</v>
      </c>
      <c r="T232" s="202">
        <v>1.2</v>
      </c>
      <c r="U232" s="202">
        <v>1.5</v>
      </c>
      <c r="V232" s="202">
        <v>3.7</v>
      </c>
      <c r="W232" s="202">
        <v>4.3</v>
      </c>
      <c r="X232" s="202">
        <v>2.2000000000000002</v>
      </c>
      <c r="Y232" s="202" t="s">
        <v>123</v>
      </c>
      <c r="Z232" s="202">
        <v>1.2</v>
      </c>
      <c r="AA232" s="202" t="s">
        <v>123</v>
      </c>
      <c r="AB232" s="202" t="s">
        <v>123</v>
      </c>
      <c r="AC232" s="202">
        <v>2.8</v>
      </c>
      <c r="AD232" s="202">
        <v>1.2</v>
      </c>
      <c r="AE232" s="202" t="s">
        <v>123</v>
      </c>
      <c r="AF232" s="202">
        <v>1.2</v>
      </c>
      <c r="AG232" s="202" t="s">
        <v>123</v>
      </c>
      <c r="AH232" s="202" t="s">
        <v>123</v>
      </c>
      <c r="AI232" s="202">
        <v>1.6</v>
      </c>
      <c r="AJ232" s="202">
        <v>1.2</v>
      </c>
      <c r="AK232" s="202">
        <v>1.5</v>
      </c>
      <c r="AL232" s="202">
        <v>2</v>
      </c>
      <c r="AM232" s="202">
        <v>1.7</v>
      </c>
      <c r="AN232" s="202">
        <v>1.4</v>
      </c>
      <c r="AO232" s="202">
        <v>1.8</v>
      </c>
      <c r="AP232" s="202">
        <v>3.8</v>
      </c>
      <c r="AQ232" s="202">
        <v>4.2</v>
      </c>
      <c r="AR232" s="202">
        <v>9.9</v>
      </c>
      <c r="AS232" s="202">
        <v>1.1000000000000001</v>
      </c>
      <c r="AT232" s="202" t="s">
        <v>123</v>
      </c>
      <c r="AU232" s="202" t="s">
        <v>123</v>
      </c>
      <c r="AV232" s="202">
        <v>1.6</v>
      </c>
      <c r="AW232" s="202">
        <v>0.9</v>
      </c>
      <c r="AX232" s="202">
        <v>5.2</v>
      </c>
      <c r="AY232" s="202">
        <v>6</v>
      </c>
      <c r="AZ232" s="202">
        <v>10.199999999999999</v>
      </c>
      <c r="BA232" s="202" t="s">
        <v>123</v>
      </c>
      <c r="BB232" s="202" t="s">
        <v>123</v>
      </c>
      <c r="BC232" s="202">
        <v>3.2</v>
      </c>
      <c r="BD232" s="202" t="s">
        <v>123</v>
      </c>
      <c r="BE232" s="207" t="s">
        <v>123</v>
      </c>
      <c r="BF232" s="202"/>
      <c r="BG232" s="202"/>
      <c r="BH232" s="202"/>
      <c r="BI232" s="202"/>
      <c r="BJ232" s="202"/>
      <c r="BK232" s="202"/>
      <c r="BL232" s="202"/>
      <c r="BM232" s="202"/>
      <c r="BN232" s="202"/>
      <c r="BO232" s="202"/>
      <c r="BP232" s="202"/>
      <c r="BQ232" s="202"/>
      <c r="BR232" s="202"/>
      <c r="BS232" s="202"/>
      <c r="BT232" s="202"/>
      <c r="BU232" s="202"/>
      <c r="BV232" s="202"/>
      <c r="BW232" s="202"/>
      <c r="BX232" s="202"/>
      <c r="BY232" s="202"/>
      <c r="BZ232" s="202"/>
      <c r="CA232" s="202"/>
      <c r="CB232" s="202"/>
      <c r="CC232" s="202"/>
      <c r="CD232" s="202"/>
      <c r="CE232" s="202"/>
      <c r="CF232" s="202"/>
      <c r="CG232" s="202"/>
    </row>
    <row r="233" spans="1:85" x14ac:dyDescent="0.25">
      <c r="A233" s="202"/>
      <c r="B233" s="202"/>
      <c r="C233" s="202"/>
      <c r="D233" s="206">
        <v>28</v>
      </c>
      <c r="E233" s="202">
        <v>2.5</v>
      </c>
      <c r="F233" s="202">
        <v>2.9</v>
      </c>
      <c r="G233" s="202">
        <v>1</v>
      </c>
      <c r="H233" s="202" t="s">
        <v>123</v>
      </c>
      <c r="I233" s="202" t="s">
        <v>123</v>
      </c>
      <c r="J233" s="202" t="s">
        <v>123</v>
      </c>
      <c r="K233" s="202" t="s">
        <v>123</v>
      </c>
      <c r="L233" s="202">
        <v>1.7</v>
      </c>
      <c r="M233" s="202">
        <v>1.5</v>
      </c>
      <c r="N233" s="202">
        <v>3.4</v>
      </c>
      <c r="O233" s="202">
        <v>2</v>
      </c>
      <c r="P233" s="202">
        <v>1.7</v>
      </c>
      <c r="Q233" s="202">
        <v>0</v>
      </c>
      <c r="R233" s="202">
        <v>1.5</v>
      </c>
      <c r="S233" s="202">
        <v>1.5</v>
      </c>
      <c r="T233" s="202">
        <v>0.8</v>
      </c>
      <c r="U233" s="202">
        <v>1.1000000000000001</v>
      </c>
      <c r="V233" s="202">
        <v>3.7</v>
      </c>
      <c r="W233" s="202">
        <v>4.2</v>
      </c>
      <c r="X233" s="202">
        <v>2.2000000000000002</v>
      </c>
      <c r="Y233" s="202" t="s">
        <v>123</v>
      </c>
      <c r="Z233" s="202">
        <v>1.1000000000000001</v>
      </c>
      <c r="AA233" s="202" t="s">
        <v>123</v>
      </c>
      <c r="AB233" s="202" t="s">
        <v>123</v>
      </c>
      <c r="AC233" s="202">
        <v>2.2999999999999998</v>
      </c>
      <c r="AD233" s="202">
        <v>0.4</v>
      </c>
      <c r="AE233" s="202" t="s">
        <v>123</v>
      </c>
      <c r="AF233" s="202">
        <v>1.1000000000000001</v>
      </c>
      <c r="AG233" s="202" t="s">
        <v>123</v>
      </c>
      <c r="AH233" s="202" t="s">
        <v>123</v>
      </c>
      <c r="AI233" s="202">
        <v>1.3</v>
      </c>
      <c r="AJ233" s="202">
        <v>1.2</v>
      </c>
      <c r="AK233" s="202">
        <v>1.3</v>
      </c>
      <c r="AL233" s="202">
        <v>1.6</v>
      </c>
      <c r="AM233" s="202">
        <v>1.4</v>
      </c>
      <c r="AN233" s="202">
        <v>1.3</v>
      </c>
      <c r="AO233" s="202">
        <v>1.7</v>
      </c>
      <c r="AP233" s="202">
        <v>3.7</v>
      </c>
      <c r="AQ233" s="202">
        <v>4.0999999999999996</v>
      </c>
      <c r="AR233" s="202">
        <v>9.8000000000000007</v>
      </c>
      <c r="AS233" s="202">
        <v>1</v>
      </c>
      <c r="AT233" s="202" t="s">
        <v>123</v>
      </c>
      <c r="AU233" s="202" t="s">
        <v>123</v>
      </c>
      <c r="AV233" s="202">
        <v>1.2</v>
      </c>
      <c r="AW233" s="202" t="s">
        <v>123</v>
      </c>
      <c r="AX233" s="202">
        <v>5.2</v>
      </c>
      <c r="AY233" s="202">
        <v>6</v>
      </c>
      <c r="AZ233" s="202">
        <v>10.199999999999999</v>
      </c>
      <c r="BA233" s="202" t="s">
        <v>123</v>
      </c>
      <c r="BB233" s="202" t="s">
        <v>123</v>
      </c>
      <c r="BC233" s="202">
        <v>3</v>
      </c>
      <c r="BD233" s="202" t="s">
        <v>123</v>
      </c>
      <c r="BE233" s="207" t="s">
        <v>123</v>
      </c>
      <c r="BF233" s="202"/>
      <c r="BG233" s="202"/>
      <c r="BH233" s="202"/>
      <c r="BI233" s="202"/>
      <c r="BJ233" s="202"/>
      <c r="BK233" s="202"/>
      <c r="BL233" s="202"/>
      <c r="BM233" s="202"/>
      <c r="BN233" s="202"/>
      <c r="BO233" s="202"/>
      <c r="BP233" s="202"/>
      <c r="BQ233" s="202"/>
      <c r="BR233" s="202"/>
      <c r="BS233" s="202"/>
      <c r="BT233" s="202"/>
      <c r="BU233" s="202"/>
      <c r="BV233" s="202"/>
      <c r="BW233" s="202"/>
      <c r="BX233" s="202"/>
      <c r="BY233" s="202"/>
      <c r="BZ233" s="202"/>
      <c r="CA233" s="202"/>
      <c r="CB233" s="202"/>
      <c r="CC233" s="202"/>
      <c r="CD233" s="202"/>
      <c r="CE233" s="202"/>
      <c r="CF233" s="202"/>
      <c r="CG233" s="202"/>
    </row>
    <row r="234" spans="1:85" x14ac:dyDescent="0.25">
      <c r="A234" s="202"/>
      <c r="B234" s="202"/>
      <c r="C234" s="202"/>
      <c r="D234" s="206">
        <v>29</v>
      </c>
      <c r="E234" s="202">
        <v>1.8</v>
      </c>
      <c r="F234" s="202">
        <v>2.7</v>
      </c>
      <c r="G234" s="202" t="s">
        <v>123</v>
      </c>
      <c r="H234" s="202" t="s">
        <v>123</v>
      </c>
      <c r="I234" s="202" t="s">
        <v>123</v>
      </c>
      <c r="J234" s="202" t="s">
        <v>123</v>
      </c>
      <c r="K234" s="202" t="s">
        <v>123</v>
      </c>
      <c r="L234" s="202">
        <v>1.7</v>
      </c>
      <c r="M234" s="202">
        <v>1.1000000000000001</v>
      </c>
      <c r="N234" s="202">
        <v>3.2</v>
      </c>
      <c r="O234" s="202">
        <v>1.4</v>
      </c>
      <c r="P234" s="202">
        <v>1.6</v>
      </c>
      <c r="Q234" s="202">
        <v>0</v>
      </c>
      <c r="R234" s="202">
        <v>1.3</v>
      </c>
      <c r="S234" s="202">
        <v>1.4</v>
      </c>
      <c r="T234" s="202">
        <v>0.7</v>
      </c>
      <c r="U234" s="202">
        <v>1.1000000000000001</v>
      </c>
      <c r="V234" s="202">
        <v>3.6</v>
      </c>
      <c r="W234" s="202">
        <v>4.2</v>
      </c>
      <c r="X234" s="202">
        <v>1.5</v>
      </c>
      <c r="Y234" s="202" t="s">
        <v>123</v>
      </c>
      <c r="Z234" s="202">
        <v>0.9</v>
      </c>
      <c r="AA234" s="202" t="s">
        <v>123</v>
      </c>
      <c r="AB234" s="202" t="s">
        <v>123</v>
      </c>
      <c r="AC234" s="202">
        <v>2.2999999999999998</v>
      </c>
      <c r="AD234" s="202" t="s">
        <v>123</v>
      </c>
      <c r="AE234" s="202" t="s">
        <v>123</v>
      </c>
      <c r="AF234" s="202">
        <v>1</v>
      </c>
      <c r="AG234" s="202" t="s">
        <v>123</v>
      </c>
      <c r="AH234" s="202" t="s">
        <v>123</v>
      </c>
      <c r="AI234" s="202">
        <v>1.1000000000000001</v>
      </c>
      <c r="AJ234" s="202" t="s">
        <v>123</v>
      </c>
      <c r="AK234" s="202">
        <v>1.3</v>
      </c>
      <c r="AL234" s="202">
        <v>1.3</v>
      </c>
      <c r="AM234" s="202">
        <v>1.2</v>
      </c>
      <c r="AN234" s="202">
        <v>1.3</v>
      </c>
      <c r="AO234" s="202">
        <v>1.4</v>
      </c>
      <c r="AP234" s="202">
        <v>3.7</v>
      </c>
      <c r="AQ234" s="202">
        <v>3.9</v>
      </c>
      <c r="AR234" s="202">
        <v>9.4</v>
      </c>
      <c r="AS234" s="202">
        <v>0.4</v>
      </c>
      <c r="AT234" s="202" t="s">
        <v>123</v>
      </c>
      <c r="AU234" s="202" t="s">
        <v>123</v>
      </c>
      <c r="AV234" s="202">
        <v>1</v>
      </c>
      <c r="AW234" s="202" t="s">
        <v>123</v>
      </c>
      <c r="AX234" s="202">
        <v>5.0999999999999996</v>
      </c>
      <c r="AY234" s="202">
        <v>5.9</v>
      </c>
      <c r="AZ234" s="202">
        <v>10.1</v>
      </c>
      <c r="BA234" s="202" t="s">
        <v>123</v>
      </c>
      <c r="BB234" s="202" t="s">
        <v>123</v>
      </c>
      <c r="BC234" s="202">
        <v>3</v>
      </c>
      <c r="BD234" s="202" t="s">
        <v>123</v>
      </c>
      <c r="BE234" s="207" t="s">
        <v>123</v>
      </c>
      <c r="BF234" s="202"/>
      <c r="BG234" s="202"/>
      <c r="BH234" s="202"/>
      <c r="BI234" s="202"/>
      <c r="BJ234" s="202"/>
      <c r="BK234" s="202"/>
      <c r="BL234" s="202"/>
      <c r="BM234" s="202"/>
      <c r="BN234" s="202"/>
      <c r="BO234" s="202"/>
      <c r="BP234" s="202"/>
      <c r="BQ234" s="202"/>
      <c r="BR234" s="202"/>
      <c r="BS234" s="202"/>
      <c r="BT234" s="202"/>
      <c r="BU234" s="202"/>
      <c r="BV234" s="202"/>
      <c r="BW234" s="202"/>
      <c r="BX234" s="202"/>
      <c r="BY234" s="202"/>
      <c r="BZ234" s="202"/>
      <c r="CA234" s="202"/>
      <c r="CB234" s="202"/>
      <c r="CC234" s="202"/>
      <c r="CD234" s="202"/>
      <c r="CE234" s="202"/>
      <c r="CF234" s="202"/>
      <c r="CG234" s="202"/>
    </row>
    <row r="235" spans="1:85" x14ac:dyDescent="0.25">
      <c r="A235" s="202"/>
      <c r="B235" s="202"/>
      <c r="C235" s="202"/>
      <c r="D235" s="206">
        <v>30</v>
      </c>
      <c r="E235" s="202">
        <v>1.6</v>
      </c>
      <c r="F235" s="202">
        <v>2.2000000000000002</v>
      </c>
      <c r="G235" s="202" t="s">
        <v>123</v>
      </c>
      <c r="H235" s="202" t="s">
        <v>123</v>
      </c>
      <c r="I235" s="202" t="s">
        <v>123</v>
      </c>
      <c r="J235" s="202" t="s">
        <v>123</v>
      </c>
      <c r="K235" s="202" t="s">
        <v>123</v>
      </c>
      <c r="L235" s="202">
        <v>1.4</v>
      </c>
      <c r="M235" s="202">
        <v>1</v>
      </c>
      <c r="N235" s="202">
        <v>3.1</v>
      </c>
      <c r="O235" s="202">
        <v>1.3</v>
      </c>
      <c r="P235" s="202">
        <v>1.4</v>
      </c>
      <c r="Q235" s="202">
        <v>0</v>
      </c>
      <c r="R235" s="202">
        <v>1.2</v>
      </c>
      <c r="S235" s="202" t="s">
        <v>123</v>
      </c>
      <c r="T235" s="202">
        <v>0.6</v>
      </c>
      <c r="U235" s="202">
        <v>0.6</v>
      </c>
      <c r="V235" s="202">
        <v>3.6</v>
      </c>
      <c r="W235" s="202">
        <v>4.2</v>
      </c>
      <c r="X235" s="202" t="s">
        <v>123</v>
      </c>
      <c r="Y235" s="202" t="s">
        <v>123</v>
      </c>
      <c r="Z235" s="202" t="s">
        <v>123</v>
      </c>
      <c r="AA235" s="202" t="s">
        <v>123</v>
      </c>
      <c r="AB235" s="202" t="s">
        <v>123</v>
      </c>
      <c r="AC235" s="202">
        <v>1.9</v>
      </c>
      <c r="AD235" s="202" t="s">
        <v>123</v>
      </c>
      <c r="AE235" s="202" t="s">
        <v>123</v>
      </c>
      <c r="AF235" s="202">
        <v>0.8</v>
      </c>
      <c r="AG235" s="202" t="s">
        <v>123</v>
      </c>
      <c r="AH235" s="202" t="s">
        <v>123</v>
      </c>
      <c r="AI235" s="202" t="s">
        <v>123</v>
      </c>
      <c r="AJ235" s="202" t="s">
        <v>123</v>
      </c>
      <c r="AK235" s="202">
        <v>0.7</v>
      </c>
      <c r="AL235" s="202">
        <v>0.2</v>
      </c>
      <c r="AM235" s="202">
        <v>0.7</v>
      </c>
      <c r="AN235" s="202">
        <v>1.2</v>
      </c>
      <c r="AO235" s="202">
        <v>1.2</v>
      </c>
      <c r="AP235" s="202">
        <v>3.5</v>
      </c>
      <c r="AQ235" s="202">
        <v>3.8</v>
      </c>
      <c r="AR235" s="202">
        <v>8.8000000000000007</v>
      </c>
      <c r="AS235" s="202" t="s">
        <v>123</v>
      </c>
      <c r="AT235" s="202" t="s">
        <v>123</v>
      </c>
      <c r="AU235" s="202" t="s">
        <v>123</v>
      </c>
      <c r="AV235" s="202">
        <v>0.5</v>
      </c>
      <c r="AW235" s="202" t="s">
        <v>123</v>
      </c>
      <c r="AX235" s="202">
        <v>5</v>
      </c>
      <c r="AY235" s="202">
        <v>5.6</v>
      </c>
      <c r="AZ235" s="202">
        <v>9.8000000000000007</v>
      </c>
      <c r="BA235" s="202" t="s">
        <v>123</v>
      </c>
      <c r="BB235" s="202" t="s">
        <v>123</v>
      </c>
      <c r="BC235" s="202">
        <v>2.6</v>
      </c>
      <c r="BD235" s="202" t="s">
        <v>123</v>
      </c>
      <c r="BE235" s="207" t="s">
        <v>123</v>
      </c>
      <c r="BF235" s="202"/>
      <c r="BG235" s="202"/>
      <c r="BH235" s="202"/>
      <c r="BI235" s="202"/>
      <c r="BJ235" s="202"/>
      <c r="BK235" s="202"/>
      <c r="BL235" s="202"/>
      <c r="BM235" s="202"/>
      <c r="BN235" s="202"/>
      <c r="BO235" s="202"/>
      <c r="BP235" s="202"/>
      <c r="BQ235" s="202"/>
      <c r="BR235" s="202"/>
      <c r="BS235" s="202"/>
      <c r="BT235" s="202"/>
      <c r="BU235" s="202"/>
      <c r="BV235" s="202"/>
      <c r="BW235" s="202"/>
      <c r="BX235" s="202"/>
      <c r="BY235" s="202"/>
      <c r="BZ235" s="202"/>
      <c r="CA235" s="202"/>
      <c r="CB235" s="202"/>
      <c r="CC235" s="202"/>
      <c r="CD235" s="202"/>
      <c r="CE235" s="202"/>
      <c r="CF235" s="202"/>
      <c r="CG235" s="202"/>
    </row>
    <row r="236" spans="1:85" x14ac:dyDescent="0.25">
      <c r="A236" s="202"/>
      <c r="B236" s="202"/>
      <c r="C236" s="202"/>
      <c r="D236" s="206">
        <v>31</v>
      </c>
      <c r="E236" s="202" t="s">
        <v>123</v>
      </c>
      <c r="F236" s="202" t="s">
        <v>123</v>
      </c>
      <c r="G236" s="202" t="s">
        <v>123</v>
      </c>
      <c r="H236" s="202" t="s">
        <v>123</v>
      </c>
      <c r="I236" s="202" t="s">
        <v>123</v>
      </c>
      <c r="J236" s="202" t="s">
        <v>123</v>
      </c>
      <c r="K236" s="202" t="s">
        <v>123</v>
      </c>
      <c r="L236" s="202" t="s">
        <v>123</v>
      </c>
      <c r="M236" s="202">
        <v>1</v>
      </c>
      <c r="N236" s="202" t="s">
        <v>123</v>
      </c>
      <c r="O236" s="202" t="s">
        <v>123</v>
      </c>
      <c r="P236" s="202">
        <v>1</v>
      </c>
      <c r="Q236" s="202">
        <v>0</v>
      </c>
      <c r="R236" s="202" t="s">
        <v>123</v>
      </c>
      <c r="S236" s="202" t="s">
        <v>123</v>
      </c>
      <c r="T236" s="202" t="s">
        <v>123</v>
      </c>
      <c r="U236" s="202">
        <v>0.2</v>
      </c>
      <c r="V236" s="202">
        <v>3.6</v>
      </c>
      <c r="W236" s="202">
        <v>4.0999999999999996</v>
      </c>
      <c r="X236" s="202" t="s">
        <v>123</v>
      </c>
      <c r="Y236" s="202" t="s">
        <v>123</v>
      </c>
      <c r="Z236" s="202" t="s">
        <v>123</v>
      </c>
      <c r="AA236" s="202" t="s">
        <v>123</v>
      </c>
      <c r="AB236" s="202" t="s">
        <v>123</v>
      </c>
      <c r="AC236" s="202" t="s">
        <v>123</v>
      </c>
      <c r="AD236" s="202" t="s">
        <v>123</v>
      </c>
      <c r="AE236" s="202" t="s">
        <v>123</v>
      </c>
      <c r="AF236" s="202" t="s">
        <v>123</v>
      </c>
      <c r="AG236" s="202" t="s">
        <v>123</v>
      </c>
      <c r="AH236" s="202" t="s">
        <v>123</v>
      </c>
      <c r="AI236" s="202" t="s">
        <v>123</v>
      </c>
      <c r="AJ236" s="202" t="s">
        <v>123</v>
      </c>
      <c r="AK236" s="202">
        <v>0.5</v>
      </c>
      <c r="AL236" s="202" t="s">
        <v>123</v>
      </c>
      <c r="AM236" s="202" t="s">
        <v>123</v>
      </c>
      <c r="AN236" s="202">
        <v>1</v>
      </c>
      <c r="AO236" s="202">
        <v>1.1000000000000001</v>
      </c>
      <c r="AP236" s="202">
        <v>3.5</v>
      </c>
      <c r="AQ236" s="202">
        <v>3.8</v>
      </c>
      <c r="AR236" s="202">
        <v>8.3000000000000007</v>
      </c>
      <c r="AS236" s="202" t="s">
        <v>123</v>
      </c>
      <c r="AT236" s="202" t="s">
        <v>123</v>
      </c>
      <c r="AU236" s="202" t="s">
        <v>123</v>
      </c>
      <c r="AV236" s="202" t="s">
        <v>123</v>
      </c>
      <c r="AW236" s="202" t="s">
        <v>123</v>
      </c>
      <c r="AX236" s="202">
        <v>5</v>
      </c>
      <c r="AY236" s="202">
        <v>5.5</v>
      </c>
      <c r="AZ236" s="202">
        <v>9.8000000000000007</v>
      </c>
      <c r="BA236" s="202" t="s">
        <v>123</v>
      </c>
      <c r="BB236" s="202" t="s">
        <v>123</v>
      </c>
      <c r="BC236" s="202">
        <v>2.2999999999999998</v>
      </c>
      <c r="BD236" s="202" t="s">
        <v>123</v>
      </c>
      <c r="BE236" s="207" t="s">
        <v>123</v>
      </c>
      <c r="BF236" s="202"/>
      <c r="BG236" s="202"/>
      <c r="BH236" s="202"/>
      <c r="BI236" s="202"/>
      <c r="BJ236" s="202"/>
      <c r="BK236" s="202"/>
      <c r="BL236" s="202"/>
      <c r="BM236" s="202"/>
      <c r="BN236" s="202"/>
      <c r="BO236" s="202"/>
      <c r="BP236" s="202"/>
      <c r="BQ236" s="202"/>
      <c r="BR236" s="202"/>
      <c r="BS236" s="202"/>
      <c r="BT236" s="202"/>
      <c r="BU236" s="202"/>
      <c r="BV236" s="202"/>
      <c r="BW236" s="202"/>
      <c r="BX236" s="202"/>
      <c r="BY236" s="202"/>
      <c r="BZ236" s="202"/>
      <c r="CA236" s="202"/>
      <c r="CB236" s="202"/>
      <c r="CC236" s="202"/>
      <c r="CD236" s="202"/>
      <c r="CE236" s="202"/>
      <c r="CF236" s="202"/>
      <c r="CG236" s="202"/>
    </row>
    <row r="237" spans="1:85" x14ac:dyDescent="0.25">
      <c r="A237" s="202"/>
      <c r="B237" s="202"/>
      <c r="C237" s="202"/>
      <c r="D237" s="206">
        <v>32</v>
      </c>
      <c r="E237" s="202" t="s">
        <v>123</v>
      </c>
      <c r="F237" s="202" t="s">
        <v>123</v>
      </c>
      <c r="G237" s="202" t="s">
        <v>123</v>
      </c>
      <c r="H237" s="202" t="s">
        <v>123</v>
      </c>
      <c r="I237" s="202" t="s">
        <v>123</v>
      </c>
      <c r="J237" s="202" t="s">
        <v>123</v>
      </c>
      <c r="K237" s="202" t="s">
        <v>123</v>
      </c>
      <c r="L237" s="202" t="s">
        <v>123</v>
      </c>
      <c r="M237" s="202" t="s">
        <v>123</v>
      </c>
      <c r="N237" s="202" t="s">
        <v>123</v>
      </c>
      <c r="O237" s="202" t="s">
        <v>123</v>
      </c>
      <c r="P237" s="202" t="s">
        <v>123</v>
      </c>
      <c r="Q237" s="202" t="s">
        <v>123</v>
      </c>
      <c r="R237" s="202" t="s">
        <v>123</v>
      </c>
      <c r="S237" s="202" t="s">
        <v>123</v>
      </c>
      <c r="T237" s="202" t="s">
        <v>123</v>
      </c>
      <c r="U237" s="202" t="s">
        <v>123</v>
      </c>
      <c r="V237" s="202">
        <v>3.5</v>
      </c>
      <c r="W237" s="202">
        <v>4.0999999999999996</v>
      </c>
      <c r="X237" s="202" t="s">
        <v>123</v>
      </c>
      <c r="Y237" s="202" t="s">
        <v>123</v>
      </c>
      <c r="Z237" s="202" t="s">
        <v>123</v>
      </c>
      <c r="AA237" s="202" t="s">
        <v>123</v>
      </c>
      <c r="AB237" s="202" t="s">
        <v>123</v>
      </c>
      <c r="AC237" s="202" t="s">
        <v>123</v>
      </c>
      <c r="AD237" s="202" t="s">
        <v>123</v>
      </c>
      <c r="AE237" s="202" t="s">
        <v>123</v>
      </c>
      <c r="AF237" s="202" t="s">
        <v>123</v>
      </c>
      <c r="AG237" s="202" t="s">
        <v>123</v>
      </c>
      <c r="AH237" s="202" t="s">
        <v>123</v>
      </c>
      <c r="AI237" s="202" t="s">
        <v>123</v>
      </c>
      <c r="AJ237" s="202" t="s">
        <v>123</v>
      </c>
      <c r="AK237" s="202" t="s">
        <v>123</v>
      </c>
      <c r="AL237" s="202" t="s">
        <v>123</v>
      </c>
      <c r="AM237" s="202" t="s">
        <v>123</v>
      </c>
      <c r="AN237" s="202" t="s">
        <v>123</v>
      </c>
      <c r="AO237" s="202" t="s">
        <v>123</v>
      </c>
      <c r="AP237" s="202">
        <v>3.5</v>
      </c>
      <c r="AQ237" s="202">
        <v>3.7</v>
      </c>
      <c r="AR237" s="202">
        <v>7.9</v>
      </c>
      <c r="AS237" s="202" t="s">
        <v>123</v>
      </c>
      <c r="AT237" s="202" t="s">
        <v>123</v>
      </c>
      <c r="AU237" s="202" t="s">
        <v>123</v>
      </c>
      <c r="AV237" s="202" t="s">
        <v>123</v>
      </c>
      <c r="AW237" s="202" t="s">
        <v>123</v>
      </c>
      <c r="AX237" s="202">
        <v>4.5999999999999996</v>
      </c>
      <c r="AY237" s="202">
        <v>5.4</v>
      </c>
      <c r="AZ237" s="202">
        <v>8.8000000000000007</v>
      </c>
      <c r="BA237" s="202" t="s">
        <v>123</v>
      </c>
      <c r="BB237" s="202" t="s">
        <v>123</v>
      </c>
      <c r="BC237" s="202">
        <v>2.1</v>
      </c>
      <c r="BD237" s="202" t="s">
        <v>123</v>
      </c>
      <c r="BE237" s="207" t="s">
        <v>123</v>
      </c>
      <c r="BF237" s="202"/>
      <c r="BG237" s="202"/>
      <c r="BH237" s="202"/>
      <c r="BI237" s="202"/>
      <c r="BJ237" s="202"/>
      <c r="BK237" s="202"/>
      <c r="BL237" s="202"/>
      <c r="BM237" s="202"/>
      <c r="BN237" s="202"/>
      <c r="BO237" s="202"/>
      <c r="BP237" s="202"/>
      <c r="BQ237" s="202"/>
      <c r="BR237" s="202"/>
      <c r="BS237" s="202"/>
      <c r="BT237" s="202"/>
      <c r="BU237" s="202"/>
      <c r="BV237" s="202"/>
      <c r="BW237" s="202"/>
      <c r="BX237" s="202"/>
      <c r="BY237" s="202"/>
      <c r="BZ237" s="202"/>
      <c r="CA237" s="202"/>
      <c r="CB237" s="202"/>
      <c r="CC237" s="202"/>
      <c r="CD237" s="202"/>
      <c r="CE237" s="202"/>
      <c r="CF237" s="202"/>
      <c r="CG237" s="202"/>
    </row>
    <row r="238" spans="1:85" x14ac:dyDescent="0.25">
      <c r="A238" s="202"/>
      <c r="B238" s="202"/>
      <c r="C238" s="202"/>
      <c r="D238" s="206">
        <v>33</v>
      </c>
      <c r="E238" s="202" t="s">
        <v>123</v>
      </c>
      <c r="F238" s="202" t="s">
        <v>123</v>
      </c>
      <c r="G238" s="202" t="s">
        <v>123</v>
      </c>
      <c r="H238" s="202" t="s">
        <v>123</v>
      </c>
      <c r="I238" s="202" t="s">
        <v>123</v>
      </c>
      <c r="J238" s="202" t="s">
        <v>123</v>
      </c>
      <c r="K238" s="202" t="s">
        <v>123</v>
      </c>
      <c r="L238" s="202" t="s">
        <v>123</v>
      </c>
      <c r="M238" s="202" t="s">
        <v>123</v>
      </c>
      <c r="N238" s="202" t="s">
        <v>123</v>
      </c>
      <c r="O238" s="202" t="s">
        <v>123</v>
      </c>
      <c r="P238" s="202" t="s">
        <v>123</v>
      </c>
      <c r="Q238" s="202" t="s">
        <v>123</v>
      </c>
      <c r="R238" s="202" t="s">
        <v>123</v>
      </c>
      <c r="S238" s="202" t="s">
        <v>123</v>
      </c>
      <c r="T238" s="202" t="s">
        <v>123</v>
      </c>
      <c r="U238" s="202" t="s">
        <v>123</v>
      </c>
      <c r="V238" s="202">
        <v>3.5</v>
      </c>
      <c r="W238" s="202">
        <v>4.0999999999999996</v>
      </c>
      <c r="X238" s="202" t="s">
        <v>123</v>
      </c>
      <c r="Y238" s="202" t="s">
        <v>123</v>
      </c>
      <c r="Z238" s="202" t="s">
        <v>123</v>
      </c>
      <c r="AA238" s="202" t="s">
        <v>123</v>
      </c>
      <c r="AB238" s="202" t="s">
        <v>123</v>
      </c>
      <c r="AC238" s="202" t="s">
        <v>123</v>
      </c>
      <c r="AD238" s="202" t="s">
        <v>123</v>
      </c>
      <c r="AE238" s="202" t="s">
        <v>123</v>
      </c>
      <c r="AF238" s="202" t="s">
        <v>123</v>
      </c>
      <c r="AG238" s="202" t="s">
        <v>123</v>
      </c>
      <c r="AH238" s="202" t="s">
        <v>123</v>
      </c>
      <c r="AI238" s="202" t="s">
        <v>123</v>
      </c>
      <c r="AJ238" s="202" t="s">
        <v>123</v>
      </c>
      <c r="AK238" s="202" t="s">
        <v>123</v>
      </c>
      <c r="AL238" s="202" t="s">
        <v>123</v>
      </c>
      <c r="AM238" s="202" t="s">
        <v>123</v>
      </c>
      <c r="AN238" s="202" t="s">
        <v>123</v>
      </c>
      <c r="AO238" s="202" t="s">
        <v>123</v>
      </c>
      <c r="AP238" s="202">
        <v>3.5</v>
      </c>
      <c r="AQ238" s="202">
        <v>3.7</v>
      </c>
      <c r="AR238" s="202">
        <v>7.6</v>
      </c>
      <c r="AS238" s="202" t="s">
        <v>123</v>
      </c>
      <c r="AT238" s="202" t="s">
        <v>123</v>
      </c>
      <c r="AU238" s="202" t="s">
        <v>123</v>
      </c>
      <c r="AV238" s="202" t="s">
        <v>123</v>
      </c>
      <c r="AW238" s="202" t="s">
        <v>123</v>
      </c>
      <c r="AX238" s="202">
        <v>4.5</v>
      </c>
      <c r="AY238" s="202">
        <v>5.3</v>
      </c>
      <c r="AZ238" s="202">
        <v>8.6999999999999993</v>
      </c>
      <c r="BA238" s="202" t="s">
        <v>123</v>
      </c>
      <c r="BB238" s="202" t="s">
        <v>123</v>
      </c>
      <c r="BC238" s="202">
        <v>2</v>
      </c>
      <c r="BD238" s="202" t="s">
        <v>123</v>
      </c>
      <c r="BE238" s="207" t="s">
        <v>123</v>
      </c>
      <c r="BF238" s="202"/>
      <c r="BG238" s="202"/>
      <c r="BH238" s="202"/>
      <c r="BI238" s="202"/>
      <c r="BJ238" s="202"/>
      <c r="BK238" s="202"/>
      <c r="BL238" s="202"/>
      <c r="BM238" s="202"/>
      <c r="BN238" s="202"/>
      <c r="BO238" s="202"/>
      <c r="BP238" s="202"/>
      <c r="BQ238" s="202"/>
      <c r="BR238" s="202"/>
      <c r="BS238" s="202"/>
      <c r="BT238" s="202"/>
      <c r="BU238" s="202"/>
      <c r="BV238" s="202"/>
      <c r="BW238" s="202"/>
      <c r="BX238" s="202"/>
      <c r="BY238" s="202"/>
      <c r="BZ238" s="202"/>
      <c r="CA238" s="202"/>
      <c r="CB238" s="202"/>
      <c r="CC238" s="202"/>
      <c r="CD238" s="202"/>
      <c r="CE238" s="202"/>
      <c r="CF238" s="202"/>
      <c r="CG238" s="202"/>
    </row>
    <row r="239" spans="1:85" x14ac:dyDescent="0.25">
      <c r="A239" s="202"/>
      <c r="B239" s="202"/>
      <c r="C239" s="202"/>
      <c r="D239" s="206">
        <v>34</v>
      </c>
      <c r="E239" s="202" t="s">
        <v>123</v>
      </c>
      <c r="F239" s="202" t="s">
        <v>123</v>
      </c>
      <c r="G239" s="202" t="s">
        <v>123</v>
      </c>
      <c r="H239" s="202" t="s">
        <v>123</v>
      </c>
      <c r="I239" s="202" t="s">
        <v>123</v>
      </c>
      <c r="J239" s="202" t="s">
        <v>123</v>
      </c>
      <c r="K239" s="202" t="s">
        <v>123</v>
      </c>
      <c r="L239" s="202" t="s">
        <v>123</v>
      </c>
      <c r="M239" s="202" t="s">
        <v>123</v>
      </c>
      <c r="N239" s="202" t="s">
        <v>123</v>
      </c>
      <c r="O239" s="202" t="s">
        <v>123</v>
      </c>
      <c r="P239" s="202" t="s">
        <v>123</v>
      </c>
      <c r="Q239" s="202" t="s">
        <v>123</v>
      </c>
      <c r="R239" s="202" t="s">
        <v>123</v>
      </c>
      <c r="S239" s="202" t="s">
        <v>123</v>
      </c>
      <c r="T239" s="202" t="s">
        <v>123</v>
      </c>
      <c r="U239" s="202" t="s">
        <v>123</v>
      </c>
      <c r="V239" s="202">
        <v>3.5</v>
      </c>
      <c r="W239" s="202">
        <v>4</v>
      </c>
      <c r="X239" s="202" t="s">
        <v>123</v>
      </c>
      <c r="Y239" s="202" t="s">
        <v>123</v>
      </c>
      <c r="Z239" s="202" t="s">
        <v>123</v>
      </c>
      <c r="AA239" s="202" t="s">
        <v>123</v>
      </c>
      <c r="AB239" s="202" t="s">
        <v>123</v>
      </c>
      <c r="AC239" s="202" t="s">
        <v>123</v>
      </c>
      <c r="AD239" s="202" t="s">
        <v>123</v>
      </c>
      <c r="AE239" s="202" t="s">
        <v>123</v>
      </c>
      <c r="AF239" s="202" t="s">
        <v>123</v>
      </c>
      <c r="AG239" s="202" t="s">
        <v>123</v>
      </c>
      <c r="AH239" s="202" t="s">
        <v>123</v>
      </c>
      <c r="AI239" s="202" t="s">
        <v>123</v>
      </c>
      <c r="AJ239" s="202" t="s">
        <v>123</v>
      </c>
      <c r="AK239" s="202" t="s">
        <v>123</v>
      </c>
      <c r="AL239" s="202" t="s">
        <v>123</v>
      </c>
      <c r="AM239" s="202" t="s">
        <v>123</v>
      </c>
      <c r="AN239" s="202" t="s">
        <v>123</v>
      </c>
      <c r="AO239" s="202" t="s">
        <v>123</v>
      </c>
      <c r="AP239" s="202">
        <v>3.4</v>
      </c>
      <c r="AQ239" s="202">
        <v>3.7</v>
      </c>
      <c r="AR239" s="202">
        <v>7.6</v>
      </c>
      <c r="AS239" s="202" t="s">
        <v>123</v>
      </c>
      <c r="AT239" s="202" t="s">
        <v>123</v>
      </c>
      <c r="AU239" s="202" t="s">
        <v>123</v>
      </c>
      <c r="AV239" s="202" t="s">
        <v>123</v>
      </c>
      <c r="AW239" s="202" t="s">
        <v>123</v>
      </c>
      <c r="AX239" s="202">
        <v>4.5</v>
      </c>
      <c r="AY239" s="202">
        <v>5.3</v>
      </c>
      <c r="AZ239" s="202">
        <v>8.6</v>
      </c>
      <c r="BA239" s="202" t="s">
        <v>123</v>
      </c>
      <c r="BB239" s="202" t="s">
        <v>123</v>
      </c>
      <c r="BC239" s="202">
        <v>1.9</v>
      </c>
      <c r="BD239" s="202" t="s">
        <v>123</v>
      </c>
      <c r="BE239" s="207" t="s">
        <v>123</v>
      </c>
      <c r="BF239" s="202"/>
      <c r="BG239" s="202"/>
      <c r="BH239" s="202"/>
      <c r="BI239" s="202"/>
      <c r="BJ239" s="202"/>
      <c r="BK239" s="202"/>
      <c r="BL239" s="202"/>
      <c r="BM239" s="202"/>
      <c r="BN239" s="202"/>
      <c r="BO239" s="202"/>
      <c r="BP239" s="202"/>
      <c r="BQ239" s="202"/>
      <c r="BR239" s="202"/>
      <c r="BS239" s="202"/>
      <c r="BT239" s="202"/>
      <c r="BU239" s="202"/>
      <c r="BV239" s="202"/>
      <c r="BW239" s="202"/>
      <c r="BX239" s="202"/>
      <c r="BY239" s="202"/>
      <c r="BZ239" s="202"/>
      <c r="CA239" s="202"/>
      <c r="CB239" s="202"/>
      <c r="CC239" s="202"/>
      <c r="CD239" s="202"/>
      <c r="CE239" s="202"/>
      <c r="CF239" s="202"/>
      <c r="CG239" s="202"/>
    </row>
    <row r="240" spans="1:85" x14ac:dyDescent="0.25">
      <c r="A240" s="202"/>
      <c r="B240" s="202"/>
      <c r="C240" s="202"/>
      <c r="D240" s="206">
        <v>35</v>
      </c>
      <c r="E240" s="202" t="s">
        <v>123</v>
      </c>
      <c r="F240" s="202" t="s">
        <v>123</v>
      </c>
      <c r="G240" s="202" t="s">
        <v>123</v>
      </c>
      <c r="H240" s="202" t="s">
        <v>123</v>
      </c>
      <c r="I240" s="202" t="s">
        <v>123</v>
      </c>
      <c r="J240" s="202" t="s">
        <v>123</v>
      </c>
      <c r="K240" s="202" t="s">
        <v>123</v>
      </c>
      <c r="L240" s="202" t="s">
        <v>123</v>
      </c>
      <c r="M240" s="202" t="s">
        <v>123</v>
      </c>
      <c r="N240" s="202" t="s">
        <v>123</v>
      </c>
      <c r="O240" s="202" t="s">
        <v>123</v>
      </c>
      <c r="P240" s="202" t="s">
        <v>123</v>
      </c>
      <c r="Q240" s="202" t="s">
        <v>123</v>
      </c>
      <c r="R240" s="202" t="s">
        <v>123</v>
      </c>
      <c r="S240" s="202" t="s">
        <v>123</v>
      </c>
      <c r="T240" s="202" t="s">
        <v>123</v>
      </c>
      <c r="U240" s="202" t="s">
        <v>123</v>
      </c>
      <c r="V240" s="202">
        <v>3.4</v>
      </c>
      <c r="W240" s="202">
        <v>4</v>
      </c>
      <c r="X240" s="202" t="s">
        <v>123</v>
      </c>
      <c r="Y240" s="202" t="s">
        <v>123</v>
      </c>
      <c r="Z240" s="202" t="s">
        <v>123</v>
      </c>
      <c r="AA240" s="202" t="s">
        <v>123</v>
      </c>
      <c r="AB240" s="202" t="s">
        <v>123</v>
      </c>
      <c r="AC240" s="202" t="s">
        <v>123</v>
      </c>
      <c r="AD240" s="202" t="s">
        <v>123</v>
      </c>
      <c r="AE240" s="202" t="s">
        <v>123</v>
      </c>
      <c r="AF240" s="202" t="s">
        <v>123</v>
      </c>
      <c r="AG240" s="202" t="s">
        <v>123</v>
      </c>
      <c r="AH240" s="202" t="s">
        <v>123</v>
      </c>
      <c r="AI240" s="202" t="s">
        <v>123</v>
      </c>
      <c r="AJ240" s="202" t="s">
        <v>123</v>
      </c>
      <c r="AK240" s="202" t="s">
        <v>123</v>
      </c>
      <c r="AL240" s="202" t="s">
        <v>123</v>
      </c>
      <c r="AM240" s="202" t="s">
        <v>123</v>
      </c>
      <c r="AN240" s="202" t="s">
        <v>123</v>
      </c>
      <c r="AO240" s="202" t="s">
        <v>123</v>
      </c>
      <c r="AP240" s="202">
        <v>3.4</v>
      </c>
      <c r="AQ240" s="202">
        <v>3.5</v>
      </c>
      <c r="AR240" s="202">
        <v>7.5</v>
      </c>
      <c r="AS240" s="202" t="s">
        <v>123</v>
      </c>
      <c r="AT240" s="202" t="s">
        <v>123</v>
      </c>
      <c r="AU240" s="202" t="s">
        <v>123</v>
      </c>
      <c r="AV240" s="202" t="s">
        <v>123</v>
      </c>
      <c r="AW240" s="202" t="s">
        <v>123</v>
      </c>
      <c r="AX240" s="202">
        <v>4.4000000000000004</v>
      </c>
      <c r="AY240" s="202">
        <v>5.3</v>
      </c>
      <c r="AZ240" s="202">
        <v>8.1</v>
      </c>
      <c r="BA240" s="202" t="s">
        <v>123</v>
      </c>
      <c r="BB240" s="202" t="s">
        <v>123</v>
      </c>
      <c r="BC240" s="202" t="s">
        <v>123</v>
      </c>
      <c r="BD240" s="202" t="s">
        <v>123</v>
      </c>
      <c r="BE240" s="207" t="s">
        <v>123</v>
      </c>
      <c r="BF240" s="202"/>
      <c r="BG240" s="202"/>
      <c r="BH240" s="202"/>
      <c r="BI240" s="202"/>
      <c r="BJ240" s="202"/>
      <c r="BK240" s="202"/>
      <c r="BL240" s="202"/>
      <c r="BM240" s="202"/>
      <c r="BN240" s="202"/>
      <c r="BO240" s="202"/>
      <c r="BP240" s="202"/>
      <c r="BQ240" s="202"/>
      <c r="BR240" s="202"/>
      <c r="BS240" s="202"/>
      <c r="BT240" s="202"/>
      <c r="BU240" s="202"/>
      <c r="BV240" s="202"/>
      <c r="BW240" s="202"/>
      <c r="BX240" s="202"/>
      <c r="BY240" s="202"/>
      <c r="BZ240" s="202"/>
      <c r="CA240" s="202"/>
      <c r="CB240" s="202"/>
      <c r="CC240" s="202"/>
      <c r="CD240" s="202"/>
      <c r="CE240" s="202"/>
      <c r="CF240" s="202"/>
      <c r="CG240" s="202"/>
    </row>
    <row r="241" spans="1:85" x14ac:dyDescent="0.25">
      <c r="A241" s="202"/>
      <c r="B241" s="202"/>
      <c r="C241" s="202"/>
      <c r="D241" s="206">
        <v>36</v>
      </c>
      <c r="E241" s="202" t="s">
        <v>123</v>
      </c>
      <c r="F241" s="202" t="s">
        <v>123</v>
      </c>
      <c r="G241" s="202" t="s">
        <v>123</v>
      </c>
      <c r="H241" s="202" t="s">
        <v>123</v>
      </c>
      <c r="I241" s="202" t="s">
        <v>123</v>
      </c>
      <c r="J241" s="202" t="s">
        <v>123</v>
      </c>
      <c r="K241" s="202" t="s">
        <v>123</v>
      </c>
      <c r="L241" s="202" t="s">
        <v>123</v>
      </c>
      <c r="M241" s="202" t="s">
        <v>123</v>
      </c>
      <c r="N241" s="202" t="s">
        <v>123</v>
      </c>
      <c r="O241" s="202" t="s">
        <v>123</v>
      </c>
      <c r="P241" s="202" t="s">
        <v>123</v>
      </c>
      <c r="Q241" s="202" t="s">
        <v>123</v>
      </c>
      <c r="R241" s="202" t="s">
        <v>123</v>
      </c>
      <c r="S241" s="202" t="s">
        <v>123</v>
      </c>
      <c r="T241" s="202" t="s">
        <v>123</v>
      </c>
      <c r="U241" s="202" t="s">
        <v>123</v>
      </c>
      <c r="V241" s="202">
        <v>3.4</v>
      </c>
      <c r="W241" s="202">
        <v>3.9</v>
      </c>
      <c r="X241" s="202" t="s">
        <v>123</v>
      </c>
      <c r="Y241" s="202" t="s">
        <v>123</v>
      </c>
      <c r="Z241" s="202" t="s">
        <v>123</v>
      </c>
      <c r="AA241" s="202" t="s">
        <v>123</v>
      </c>
      <c r="AB241" s="202" t="s">
        <v>123</v>
      </c>
      <c r="AC241" s="202" t="s">
        <v>123</v>
      </c>
      <c r="AD241" s="202" t="s">
        <v>123</v>
      </c>
      <c r="AE241" s="202" t="s">
        <v>123</v>
      </c>
      <c r="AF241" s="202" t="s">
        <v>123</v>
      </c>
      <c r="AG241" s="202" t="s">
        <v>123</v>
      </c>
      <c r="AH241" s="202" t="s">
        <v>123</v>
      </c>
      <c r="AI241" s="202" t="s">
        <v>123</v>
      </c>
      <c r="AJ241" s="202" t="s">
        <v>123</v>
      </c>
      <c r="AK241" s="202" t="s">
        <v>123</v>
      </c>
      <c r="AL241" s="202" t="s">
        <v>123</v>
      </c>
      <c r="AM241" s="202" t="s">
        <v>123</v>
      </c>
      <c r="AN241" s="202" t="s">
        <v>123</v>
      </c>
      <c r="AO241" s="202" t="s">
        <v>123</v>
      </c>
      <c r="AP241" s="202">
        <v>3.3</v>
      </c>
      <c r="AQ241" s="202">
        <v>3.4</v>
      </c>
      <c r="AR241" s="202">
        <v>7.1</v>
      </c>
      <c r="AS241" s="202" t="s">
        <v>123</v>
      </c>
      <c r="AT241" s="202" t="s">
        <v>123</v>
      </c>
      <c r="AU241" s="202" t="s">
        <v>123</v>
      </c>
      <c r="AV241" s="202" t="s">
        <v>123</v>
      </c>
      <c r="AW241" s="202" t="s">
        <v>123</v>
      </c>
      <c r="AX241" s="202">
        <v>4.2</v>
      </c>
      <c r="AY241" s="202">
        <v>5.0999999999999996</v>
      </c>
      <c r="AZ241" s="202">
        <v>7.6</v>
      </c>
      <c r="BA241" s="202" t="s">
        <v>123</v>
      </c>
      <c r="BB241" s="202" t="s">
        <v>123</v>
      </c>
      <c r="BC241" s="202" t="s">
        <v>123</v>
      </c>
      <c r="BD241" s="202" t="s">
        <v>123</v>
      </c>
      <c r="BE241" s="207" t="s">
        <v>123</v>
      </c>
      <c r="BF241" s="202"/>
      <c r="BG241" s="202"/>
      <c r="BH241" s="202"/>
      <c r="BI241" s="202"/>
      <c r="BJ241" s="202"/>
      <c r="BK241" s="202"/>
      <c r="BL241" s="202"/>
      <c r="BM241" s="202"/>
      <c r="BN241" s="202"/>
      <c r="BO241" s="202"/>
      <c r="BP241" s="202"/>
      <c r="BQ241" s="202"/>
      <c r="BR241" s="202"/>
      <c r="BS241" s="202"/>
      <c r="BT241" s="202"/>
      <c r="BU241" s="202"/>
      <c r="BV241" s="202"/>
      <c r="BW241" s="202"/>
      <c r="BX241" s="202"/>
      <c r="BY241" s="202"/>
      <c r="BZ241" s="202"/>
      <c r="CA241" s="202"/>
      <c r="CB241" s="202"/>
      <c r="CC241" s="202"/>
      <c r="CD241" s="202"/>
      <c r="CE241" s="202"/>
      <c r="CF241" s="202"/>
      <c r="CG241" s="202"/>
    </row>
    <row r="242" spans="1:85" x14ac:dyDescent="0.25">
      <c r="A242" s="202"/>
      <c r="B242" s="202"/>
      <c r="C242" s="202"/>
      <c r="D242" s="206">
        <v>37</v>
      </c>
      <c r="E242" s="202" t="s">
        <v>123</v>
      </c>
      <c r="F242" s="202" t="s">
        <v>123</v>
      </c>
      <c r="G242" s="202" t="s">
        <v>123</v>
      </c>
      <c r="H242" s="202" t="s">
        <v>123</v>
      </c>
      <c r="I242" s="202" t="s">
        <v>123</v>
      </c>
      <c r="J242" s="202" t="s">
        <v>123</v>
      </c>
      <c r="K242" s="202" t="s">
        <v>123</v>
      </c>
      <c r="L242" s="202" t="s">
        <v>123</v>
      </c>
      <c r="M242" s="202" t="s">
        <v>123</v>
      </c>
      <c r="N242" s="202" t="s">
        <v>123</v>
      </c>
      <c r="O242" s="202" t="s">
        <v>123</v>
      </c>
      <c r="P242" s="202" t="s">
        <v>123</v>
      </c>
      <c r="Q242" s="202" t="s">
        <v>123</v>
      </c>
      <c r="R242" s="202" t="s">
        <v>123</v>
      </c>
      <c r="S242" s="202" t="s">
        <v>123</v>
      </c>
      <c r="T242" s="202" t="s">
        <v>123</v>
      </c>
      <c r="U242" s="202" t="s">
        <v>123</v>
      </c>
      <c r="V242" s="202">
        <v>3.1</v>
      </c>
      <c r="W242" s="202">
        <v>3.5</v>
      </c>
      <c r="X242" s="202" t="s">
        <v>123</v>
      </c>
      <c r="Y242" s="202" t="s">
        <v>123</v>
      </c>
      <c r="Z242" s="202" t="s">
        <v>123</v>
      </c>
      <c r="AA242" s="202" t="s">
        <v>123</v>
      </c>
      <c r="AB242" s="202" t="s">
        <v>123</v>
      </c>
      <c r="AC242" s="202" t="s">
        <v>123</v>
      </c>
      <c r="AD242" s="202" t="s">
        <v>123</v>
      </c>
      <c r="AE242" s="202" t="s">
        <v>123</v>
      </c>
      <c r="AF242" s="202" t="s">
        <v>123</v>
      </c>
      <c r="AG242" s="202" t="s">
        <v>123</v>
      </c>
      <c r="AH242" s="202" t="s">
        <v>123</v>
      </c>
      <c r="AI242" s="202" t="s">
        <v>123</v>
      </c>
      <c r="AJ242" s="202" t="s">
        <v>123</v>
      </c>
      <c r="AK242" s="202" t="s">
        <v>123</v>
      </c>
      <c r="AL242" s="202" t="s">
        <v>123</v>
      </c>
      <c r="AM242" s="202" t="s">
        <v>123</v>
      </c>
      <c r="AN242" s="202" t="s">
        <v>123</v>
      </c>
      <c r="AO242" s="202" t="s">
        <v>123</v>
      </c>
      <c r="AP242" s="202">
        <v>3.3</v>
      </c>
      <c r="AQ242" s="202">
        <v>3.3</v>
      </c>
      <c r="AR242" s="202">
        <v>6.8</v>
      </c>
      <c r="AS242" s="202" t="s">
        <v>123</v>
      </c>
      <c r="AT242" s="202" t="s">
        <v>123</v>
      </c>
      <c r="AU242" s="202" t="s">
        <v>123</v>
      </c>
      <c r="AV242" s="202" t="s">
        <v>123</v>
      </c>
      <c r="AW242" s="202" t="s">
        <v>123</v>
      </c>
      <c r="AX242" s="202">
        <v>4.2</v>
      </c>
      <c r="AY242" s="202">
        <v>5</v>
      </c>
      <c r="AZ242" s="202">
        <v>7.4</v>
      </c>
      <c r="BA242" s="202" t="s">
        <v>123</v>
      </c>
      <c r="BB242" s="202" t="s">
        <v>123</v>
      </c>
      <c r="BC242" s="202" t="s">
        <v>123</v>
      </c>
      <c r="BD242" s="202" t="s">
        <v>123</v>
      </c>
      <c r="BE242" s="207" t="s">
        <v>123</v>
      </c>
      <c r="BF242" s="202"/>
      <c r="BG242" s="202"/>
      <c r="BH242" s="202"/>
      <c r="BI242" s="202"/>
      <c r="BJ242" s="202"/>
      <c r="BK242" s="202"/>
      <c r="BL242" s="202"/>
      <c r="BM242" s="202"/>
      <c r="BN242" s="202"/>
      <c r="BO242" s="202"/>
      <c r="BP242" s="202"/>
      <c r="BQ242" s="202"/>
      <c r="BR242" s="202"/>
      <c r="BS242" s="202"/>
      <c r="BT242" s="202"/>
      <c r="BU242" s="202"/>
      <c r="BV242" s="202"/>
      <c r="BW242" s="202"/>
      <c r="BX242" s="202"/>
      <c r="BY242" s="202"/>
      <c r="BZ242" s="202"/>
      <c r="CA242" s="202"/>
      <c r="CB242" s="202"/>
      <c r="CC242" s="202"/>
      <c r="CD242" s="202"/>
      <c r="CE242" s="202"/>
      <c r="CF242" s="202"/>
      <c r="CG242" s="202"/>
    </row>
    <row r="243" spans="1:85" x14ac:dyDescent="0.25">
      <c r="A243" s="202"/>
      <c r="B243" s="202"/>
      <c r="C243" s="202"/>
      <c r="D243" s="206">
        <v>38</v>
      </c>
      <c r="E243" s="202" t="s">
        <v>123</v>
      </c>
      <c r="F243" s="202" t="s">
        <v>123</v>
      </c>
      <c r="G243" s="202" t="s">
        <v>123</v>
      </c>
      <c r="H243" s="202" t="s">
        <v>123</v>
      </c>
      <c r="I243" s="202" t="s">
        <v>123</v>
      </c>
      <c r="J243" s="202" t="s">
        <v>123</v>
      </c>
      <c r="K243" s="202" t="s">
        <v>123</v>
      </c>
      <c r="L243" s="202" t="s">
        <v>123</v>
      </c>
      <c r="M243" s="202" t="s">
        <v>123</v>
      </c>
      <c r="N243" s="202" t="s">
        <v>123</v>
      </c>
      <c r="O243" s="202" t="s">
        <v>123</v>
      </c>
      <c r="P243" s="202" t="s">
        <v>123</v>
      </c>
      <c r="Q243" s="202" t="s">
        <v>123</v>
      </c>
      <c r="R243" s="202" t="s">
        <v>123</v>
      </c>
      <c r="S243" s="202" t="s">
        <v>123</v>
      </c>
      <c r="T243" s="202" t="s">
        <v>123</v>
      </c>
      <c r="U243" s="202" t="s">
        <v>123</v>
      </c>
      <c r="V243" s="202">
        <v>3.1</v>
      </c>
      <c r="W243" s="202">
        <v>3.5</v>
      </c>
      <c r="X243" s="202" t="s">
        <v>123</v>
      </c>
      <c r="Y243" s="202" t="s">
        <v>123</v>
      </c>
      <c r="Z243" s="202" t="s">
        <v>123</v>
      </c>
      <c r="AA243" s="202" t="s">
        <v>123</v>
      </c>
      <c r="AB243" s="202" t="s">
        <v>123</v>
      </c>
      <c r="AC243" s="202" t="s">
        <v>123</v>
      </c>
      <c r="AD243" s="202" t="s">
        <v>123</v>
      </c>
      <c r="AE243" s="202" t="s">
        <v>123</v>
      </c>
      <c r="AF243" s="202" t="s">
        <v>123</v>
      </c>
      <c r="AG243" s="202" t="s">
        <v>123</v>
      </c>
      <c r="AH243" s="202" t="s">
        <v>123</v>
      </c>
      <c r="AI243" s="202" t="s">
        <v>123</v>
      </c>
      <c r="AJ243" s="202" t="s">
        <v>123</v>
      </c>
      <c r="AK243" s="202" t="s">
        <v>123</v>
      </c>
      <c r="AL243" s="202" t="s">
        <v>123</v>
      </c>
      <c r="AM243" s="202" t="s">
        <v>123</v>
      </c>
      <c r="AN243" s="202" t="s">
        <v>123</v>
      </c>
      <c r="AO243" s="202" t="s">
        <v>123</v>
      </c>
      <c r="AP243" s="202">
        <v>3.3</v>
      </c>
      <c r="AQ243" s="202">
        <v>3.3</v>
      </c>
      <c r="AR243" s="202">
        <v>6.7</v>
      </c>
      <c r="AS243" s="202" t="s">
        <v>123</v>
      </c>
      <c r="AT243" s="202" t="s">
        <v>123</v>
      </c>
      <c r="AU243" s="202" t="s">
        <v>123</v>
      </c>
      <c r="AV243" s="202" t="s">
        <v>123</v>
      </c>
      <c r="AW243" s="202" t="s">
        <v>123</v>
      </c>
      <c r="AX243" s="202">
        <v>4</v>
      </c>
      <c r="AY243" s="202">
        <v>4.5999999999999996</v>
      </c>
      <c r="AZ243" s="202">
        <v>6.9</v>
      </c>
      <c r="BA243" s="202" t="s">
        <v>123</v>
      </c>
      <c r="BB243" s="202" t="s">
        <v>123</v>
      </c>
      <c r="BC243" s="202" t="s">
        <v>123</v>
      </c>
      <c r="BD243" s="202" t="s">
        <v>123</v>
      </c>
      <c r="BE243" s="207" t="s">
        <v>123</v>
      </c>
      <c r="BF243" s="202"/>
      <c r="BG243" s="202"/>
      <c r="BH243" s="202"/>
      <c r="BI243" s="202"/>
      <c r="BJ243" s="202"/>
      <c r="BK243" s="202"/>
      <c r="BL243" s="202"/>
      <c r="BM243" s="202"/>
      <c r="BN243" s="202"/>
      <c r="BO243" s="202"/>
      <c r="BP243" s="202"/>
      <c r="BQ243" s="202"/>
      <c r="BR243" s="202"/>
      <c r="BS243" s="202"/>
      <c r="BT243" s="202"/>
      <c r="BU243" s="202"/>
      <c r="BV243" s="202"/>
      <c r="BW243" s="202"/>
      <c r="BX243" s="202"/>
      <c r="BY243" s="202"/>
      <c r="BZ243" s="202"/>
      <c r="CA243" s="202"/>
      <c r="CB243" s="202"/>
      <c r="CC243" s="202"/>
      <c r="CD243" s="202"/>
      <c r="CE243" s="202"/>
      <c r="CF243" s="202"/>
      <c r="CG243" s="202"/>
    </row>
    <row r="244" spans="1:85" x14ac:dyDescent="0.25">
      <c r="A244" s="202"/>
      <c r="B244" s="202"/>
      <c r="C244" s="202"/>
      <c r="D244" s="206">
        <v>39</v>
      </c>
      <c r="E244" s="202" t="s">
        <v>123</v>
      </c>
      <c r="F244" s="202" t="s">
        <v>123</v>
      </c>
      <c r="G244" s="202" t="s">
        <v>123</v>
      </c>
      <c r="H244" s="202" t="s">
        <v>123</v>
      </c>
      <c r="I244" s="202" t="s">
        <v>123</v>
      </c>
      <c r="J244" s="202" t="s">
        <v>123</v>
      </c>
      <c r="K244" s="202" t="s">
        <v>123</v>
      </c>
      <c r="L244" s="202" t="s">
        <v>123</v>
      </c>
      <c r="M244" s="202" t="s">
        <v>123</v>
      </c>
      <c r="N244" s="202" t="s">
        <v>123</v>
      </c>
      <c r="O244" s="202" t="s">
        <v>123</v>
      </c>
      <c r="P244" s="202" t="s">
        <v>123</v>
      </c>
      <c r="Q244" s="202" t="s">
        <v>123</v>
      </c>
      <c r="R244" s="202" t="s">
        <v>123</v>
      </c>
      <c r="S244" s="202" t="s">
        <v>123</v>
      </c>
      <c r="T244" s="202" t="s">
        <v>123</v>
      </c>
      <c r="U244" s="202" t="s">
        <v>123</v>
      </c>
      <c r="V244" s="202">
        <v>3</v>
      </c>
      <c r="W244" s="202">
        <v>3.4</v>
      </c>
      <c r="X244" s="202" t="s">
        <v>123</v>
      </c>
      <c r="Y244" s="202" t="s">
        <v>123</v>
      </c>
      <c r="Z244" s="202" t="s">
        <v>123</v>
      </c>
      <c r="AA244" s="202" t="s">
        <v>123</v>
      </c>
      <c r="AB244" s="202" t="s">
        <v>123</v>
      </c>
      <c r="AC244" s="202" t="s">
        <v>123</v>
      </c>
      <c r="AD244" s="202" t="s">
        <v>123</v>
      </c>
      <c r="AE244" s="202" t="s">
        <v>123</v>
      </c>
      <c r="AF244" s="202" t="s">
        <v>123</v>
      </c>
      <c r="AG244" s="202" t="s">
        <v>123</v>
      </c>
      <c r="AH244" s="202" t="s">
        <v>123</v>
      </c>
      <c r="AI244" s="202" t="s">
        <v>123</v>
      </c>
      <c r="AJ244" s="202" t="s">
        <v>123</v>
      </c>
      <c r="AK244" s="202" t="s">
        <v>123</v>
      </c>
      <c r="AL244" s="202" t="s">
        <v>123</v>
      </c>
      <c r="AM244" s="202" t="s">
        <v>123</v>
      </c>
      <c r="AN244" s="202" t="s">
        <v>123</v>
      </c>
      <c r="AO244" s="202" t="s">
        <v>123</v>
      </c>
      <c r="AP244" s="202">
        <v>3.2</v>
      </c>
      <c r="AQ244" s="202">
        <v>3.2</v>
      </c>
      <c r="AR244" s="202">
        <v>6.4</v>
      </c>
      <c r="AS244" s="202" t="s">
        <v>123</v>
      </c>
      <c r="AT244" s="202" t="s">
        <v>123</v>
      </c>
      <c r="AU244" s="202" t="s">
        <v>123</v>
      </c>
      <c r="AV244" s="202" t="s">
        <v>123</v>
      </c>
      <c r="AW244" s="202" t="s">
        <v>123</v>
      </c>
      <c r="AX244" s="202">
        <v>4</v>
      </c>
      <c r="AY244" s="202">
        <v>4.5</v>
      </c>
      <c r="AZ244" s="202">
        <v>6.8</v>
      </c>
      <c r="BA244" s="202" t="s">
        <v>123</v>
      </c>
      <c r="BB244" s="202" t="s">
        <v>123</v>
      </c>
      <c r="BC244" s="202" t="s">
        <v>123</v>
      </c>
      <c r="BD244" s="202" t="s">
        <v>123</v>
      </c>
      <c r="BE244" s="207" t="s">
        <v>123</v>
      </c>
      <c r="BF244" s="202"/>
      <c r="BG244" s="202"/>
      <c r="BH244" s="202"/>
      <c r="BI244" s="202"/>
      <c r="BJ244" s="202"/>
      <c r="BK244" s="202"/>
      <c r="BL244" s="202"/>
      <c r="BM244" s="202"/>
      <c r="BN244" s="202"/>
      <c r="BO244" s="202"/>
      <c r="BP244" s="202"/>
      <c r="BQ244" s="202"/>
      <c r="BR244" s="202"/>
      <c r="BS244" s="202"/>
      <c r="BT244" s="202"/>
      <c r="BU244" s="202"/>
      <c r="BV244" s="202"/>
      <c r="BW244" s="202"/>
      <c r="BX244" s="202"/>
      <c r="BY244" s="202"/>
      <c r="BZ244" s="202"/>
      <c r="CA244" s="202"/>
      <c r="CB244" s="202"/>
      <c r="CC244" s="202"/>
      <c r="CD244" s="202"/>
      <c r="CE244" s="202"/>
      <c r="CF244" s="202"/>
      <c r="CG244" s="202"/>
    </row>
    <row r="245" spans="1:85" x14ac:dyDescent="0.25">
      <c r="A245" s="202"/>
      <c r="B245" s="202"/>
      <c r="C245" s="202"/>
      <c r="D245" s="206">
        <v>40</v>
      </c>
      <c r="E245" s="202" t="s">
        <v>123</v>
      </c>
      <c r="F245" s="202" t="s">
        <v>123</v>
      </c>
      <c r="G245" s="202" t="s">
        <v>123</v>
      </c>
      <c r="H245" s="202" t="s">
        <v>123</v>
      </c>
      <c r="I245" s="202" t="s">
        <v>123</v>
      </c>
      <c r="J245" s="202" t="s">
        <v>123</v>
      </c>
      <c r="K245" s="202" t="s">
        <v>123</v>
      </c>
      <c r="L245" s="202" t="s">
        <v>123</v>
      </c>
      <c r="M245" s="202" t="s">
        <v>123</v>
      </c>
      <c r="N245" s="202" t="s">
        <v>123</v>
      </c>
      <c r="O245" s="202" t="s">
        <v>123</v>
      </c>
      <c r="P245" s="202" t="s">
        <v>123</v>
      </c>
      <c r="Q245" s="202" t="s">
        <v>123</v>
      </c>
      <c r="R245" s="202" t="s">
        <v>123</v>
      </c>
      <c r="S245" s="202" t="s">
        <v>123</v>
      </c>
      <c r="T245" s="202" t="s">
        <v>123</v>
      </c>
      <c r="U245" s="202" t="s">
        <v>123</v>
      </c>
      <c r="V245" s="202">
        <v>2.9</v>
      </c>
      <c r="W245" s="202">
        <v>3.3</v>
      </c>
      <c r="X245" s="202" t="s">
        <v>123</v>
      </c>
      <c r="Y245" s="202" t="s">
        <v>123</v>
      </c>
      <c r="Z245" s="202" t="s">
        <v>123</v>
      </c>
      <c r="AA245" s="202" t="s">
        <v>123</v>
      </c>
      <c r="AB245" s="202" t="s">
        <v>123</v>
      </c>
      <c r="AC245" s="202" t="s">
        <v>123</v>
      </c>
      <c r="AD245" s="202" t="s">
        <v>123</v>
      </c>
      <c r="AE245" s="202" t="s">
        <v>123</v>
      </c>
      <c r="AF245" s="202" t="s">
        <v>123</v>
      </c>
      <c r="AG245" s="202" t="s">
        <v>123</v>
      </c>
      <c r="AH245" s="202" t="s">
        <v>123</v>
      </c>
      <c r="AI245" s="202" t="s">
        <v>123</v>
      </c>
      <c r="AJ245" s="202" t="s">
        <v>123</v>
      </c>
      <c r="AK245" s="202" t="s">
        <v>123</v>
      </c>
      <c r="AL245" s="202" t="s">
        <v>123</v>
      </c>
      <c r="AM245" s="202" t="s">
        <v>123</v>
      </c>
      <c r="AN245" s="202" t="s">
        <v>123</v>
      </c>
      <c r="AO245" s="202" t="s">
        <v>123</v>
      </c>
      <c r="AP245" s="202">
        <v>3.2</v>
      </c>
      <c r="AQ245" s="202">
        <v>3.1</v>
      </c>
      <c r="AR245" s="202">
        <v>6.3</v>
      </c>
      <c r="AS245" s="202" t="s">
        <v>123</v>
      </c>
      <c r="AT245" s="202" t="s">
        <v>123</v>
      </c>
      <c r="AU245" s="202" t="s">
        <v>123</v>
      </c>
      <c r="AV245" s="202" t="s">
        <v>123</v>
      </c>
      <c r="AW245" s="202" t="s">
        <v>123</v>
      </c>
      <c r="AX245" s="202">
        <v>3.9</v>
      </c>
      <c r="AY245" s="202">
        <v>4.4000000000000004</v>
      </c>
      <c r="AZ245" s="202">
        <v>6.7</v>
      </c>
      <c r="BA245" s="202" t="s">
        <v>123</v>
      </c>
      <c r="BB245" s="202" t="s">
        <v>123</v>
      </c>
      <c r="BC245" s="202" t="s">
        <v>123</v>
      </c>
      <c r="BD245" s="202" t="s">
        <v>123</v>
      </c>
      <c r="BE245" s="207" t="s">
        <v>123</v>
      </c>
      <c r="BF245" s="202"/>
      <c r="BG245" s="202"/>
      <c r="BH245" s="202"/>
      <c r="BI245" s="202"/>
      <c r="BJ245" s="202"/>
      <c r="BK245" s="202"/>
      <c r="BL245" s="202"/>
      <c r="BM245" s="202"/>
      <c r="BN245" s="202"/>
      <c r="BO245" s="202"/>
      <c r="BP245" s="202"/>
      <c r="BQ245" s="202"/>
      <c r="BR245" s="202"/>
      <c r="BS245" s="202"/>
      <c r="BT245" s="202"/>
      <c r="BU245" s="202"/>
      <c r="BV245" s="202"/>
      <c r="BW245" s="202"/>
      <c r="BX245" s="202"/>
      <c r="BY245" s="202"/>
      <c r="BZ245" s="202"/>
      <c r="CA245" s="202"/>
      <c r="CB245" s="202"/>
      <c r="CC245" s="202"/>
      <c r="CD245" s="202"/>
      <c r="CE245" s="202"/>
      <c r="CF245" s="202"/>
      <c r="CG245" s="202"/>
    </row>
    <row r="246" spans="1:85" x14ac:dyDescent="0.25">
      <c r="A246" s="202"/>
      <c r="B246" s="202"/>
      <c r="C246" s="202"/>
      <c r="D246" s="206">
        <v>41</v>
      </c>
      <c r="E246" s="202" t="s">
        <v>123</v>
      </c>
      <c r="F246" s="202" t="s">
        <v>123</v>
      </c>
      <c r="G246" s="202" t="s">
        <v>123</v>
      </c>
      <c r="H246" s="202" t="s">
        <v>123</v>
      </c>
      <c r="I246" s="202" t="s">
        <v>123</v>
      </c>
      <c r="J246" s="202" t="s">
        <v>123</v>
      </c>
      <c r="K246" s="202" t="s">
        <v>123</v>
      </c>
      <c r="L246" s="202" t="s">
        <v>123</v>
      </c>
      <c r="M246" s="202" t="s">
        <v>123</v>
      </c>
      <c r="N246" s="202" t="s">
        <v>123</v>
      </c>
      <c r="O246" s="202" t="s">
        <v>123</v>
      </c>
      <c r="P246" s="202" t="s">
        <v>123</v>
      </c>
      <c r="Q246" s="202" t="s">
        <v>123</v>
      </c>
      <c r="R246" s="202" t="s">
        <v>123</v>
      </c>
      <c r="S246" s="202" t="s">
        <v>123</v>
      </c>
      <c r="T246" s="202" t="s">
        <v>123</v>
      </c>
      <c r="U246" s="202" t="s">
        <v>123</v>
      </c>
      <c r="V246" s="202">
        <v>2.9</v>
      </c>
      <c r="W246" s="202">
        <v>3.3</v>
      </c>
      <c r="X246" s="202" t="s">
        <v>123</v>
      </c>
      <c r="Y246" s="202" t="s">
        <v>123</v>
      </c>
      <c r="Z246" s="202" t="s">
        <v>123</v>
      </c>
      <c r="AA246" s="202" t="s">
        <v>123</v>
      </c>
      <c r="AB246" s="202" t="s">
        <v>123</v>
      </c>
      <c r="AC246" s="202" t="s">
        <v>123</v>
      </c>
      <c r="AD246" s="202" t="s">
        <v>123</v>
      </c>
      <c r="AE246" s="202" t="s">
        <v>123</v>
      </c>
      <c r="AF246" s="202" t="s">
        <v>123</v>
      </c>
      <c r="AG246" s="202" t="s">
        <v>123</v>
      </c>
      <c r="AH246" s="202" t="s">
        <v>123</v>
      </c>
      <c r="AI246" s="202" t="s">
        <v>123</v>
      </c>
      <c r="AJ246" s="202" t="s">
        <v>123</v>
      </c>
      <c r="AK246" s="202" t="s">
        <v>123</v>
      </c>
      <c r="AL246" s="202" t="s">
        <v>123</v>
      </c>
      <c r="AM246" s="202" t="s">
        <v>123</v>
      </c>
      <c r="AN246" s="202" t="s">
        <v>123</v>
      </c>
      <c r="AO246" s="202" t="s">
        <v>123</v>
      </c>
      <c r="AP246" s="202">
        <v>3.2</v>
      </c>
      <c r="AQ246" s="202">
        <v>3.1</v>
      </c>
      <c r="AR246" s="202">
        <v>5.7</v>
      </c>
      <c r="AS246" s="202" t="s">
        <v>123</v>
      </c>
      <c r="AT246" s="202" t="s">
        <v>123</v>
      </c>
      <c r="AU246" s="202" t="s">
        <v>123</v>
      </c>
      <c r="AV246" s="202" t="s">
        <v>123</v>
      </c>
      <c r="AW246" s="202" t="s">
        <v>123</v>
      </c>
      <c r="AX246" s="202">
        <v>3.9</v>
      </c>
      <c r="AY246" s="202">
        <v>4.4000000000000004</v>
      </c>
      <c r="AZ246" s="202">
        <v>6.2</v>
      </c>
      <c r="BA246" s="202" t="s">
        <v>123</v>
      </c>
      <c r="BB246" s="202" t="s">
        <v>123</v>
      </c>
      <c r="BC246" s="202" t="s">
        <v>123</v>
      </c>
      <c r="BD246" s="202" t="s">
        <v>123</v>
      </c>
      <c r="BE246" s="207" t="s">
        <v>123</v>
      </c>
      <c r="BF246" s="202"/>
      <c r="BG246" s="202"/>
      <c r="BH246" s="202"/>
      <c r="BI246" s="202"/>
      <c r="BJ246" s="202"/>
      <c r="BK246" s="202"/>
      <c r="BL246" s="202"/>
      <c r="BM246" s="202"/>
      <c r="BN246" s="202"/>
      <c r="BO246" s="202"/>
      <c r="BP246" s="202"/>
      <c r="BQ246" s="202"/>
      <c r="BR246" s="202"/>
      <c r="BS246" s="202"/>
      <c r="BT246" s="202"/>
      <c r="BU246" s="202"/>
      <c r="BV246" s="202"/>
      <c r="BW246" s="202"/>
      <c r="BX246" s="202"/>
      <c r="BY246" s="202"/>
      <c r="BZ246" s="202"/>
      <c r="CA246" s="202"/>
      <c r="CB246" s="202"/>
      <c r="CC246" s="202"/>
      <c r="CD246" s="202"/>
      <c r="CE246" s="202"/>
      <c r="CF246" s="202"/>
      <c r="CG246" s="202"/>
    </row>
    <row r="247" spans="1:85" x14ac:dyDescent="0.25">
      <c r="A247" s="202"/>
      <c r="B247" s="202"/>
      <c r="C247" s="202"/>
      <c r="D247" s="206">
        <v>42</v>
      </c>
      <c r="E247" s="202" t="s">
        <v>123</v>
      </c>
      <c r="F247" s="202" t="s">
        <v>123</v>
      </c>
      <c r="G247" s="202" t="s">
        <v>123</v>
      </c>
      <c r="H247" s="202" t="s">
        <v>123</v>
      </c>
      <c r="I247" s="202" t="s">
        <v>123</v>
      </c>
      <c r="J247" s="202" t="s">
        <v>123</v>
      </c>
      <c r="K247" s="202" t="s">
        <v>123</v>
      </c>
      <c r="L247" s="202" t="s">
        <v>123</v>
      </c>
      <c r="M247" s="202" t="s">
        <v>123</v>
      </c>
      <c r="N247" s="202" t="s">
        <v>123</v>
      </c>
      <c r="O247" s="202" t="s">
        <v>123</v>
      </c>
      <c r="P247" s="202" t="s">
        <v>123</v>
      </c>
      <c r="Q247" s="202" t="s">
        <v>123</v>
      </c>
      <c r="R247" s="202" t="s">
        <v>123</v>
      </c>
      <c r="S247" s="202" t="s">
        <v>123</v>
      </c>
      <c r="T247" s="202" t="s">
        <v>123</v>
      </c>
      <c r="U247" s="202" t="s">
        <v>123</v>
      </c>
      <c r="V247" s="202">
        <v>2.9</v>
      </c>
      <c r="W247" s="202">
        <v>3.2</v>
      </c>
      <c r="X247" s="202" t="s">
        <v>123</v>
      </c>
      <c r="Y247" s="202" t="s">
        <v>123</v>
      </c>
      <c r="Z247" s="202" t="s">
        <v>123</v>
      </c>
      <c r="AA247" s="202" t="s">
        <v>123</v>
      </c>
      <c r="AB247" s="202" t="s">
        <v>123</v>
      </c>
      <c r="AC247" s="202" t="s">
        <v>123</v>
      </c>
      <c r="AD247" s="202" t="s">
        <v>123</v>
      </c>
      <c r="AE247" s="202" t="s">
        <v>123</v>
      </c>
      <c r="AF247" s="202" t="s">
        <v>123</v>
      </c>
      <c r="AG247" s="202" t="s">
        <v>123</v>
      </c>
      <c r="AH247" s="202" t="s">
        <v>123</v>
      </c>
      <c r="AI247" s="202" t="s">
        <v>123</v>
      </c>
      <c r="AJ247" s="202" t="s">
        <v>123</v>
      </c>
      <c r="AK247" s="202" t="s">
        <v>123</v>
      </c>
      <c r="AL247" s="202" t="s">
        <v>123</v>
      </c>
      <c r="AM247" s="202" t="s">
        <v>123</v>
      </c>
      <c r="AN247" s="202" t="s">
        <v>123</v>
      </c>
      <c r="AO247" s="202" t="s">
        <v>123</v>
      </c>
      <c r="AP247" s="202">
        <v>3.2</v>
      </c>
      <c r="AQ247" s="202">
        <v>3.1</v>
      </c>
      <c r="AR247" s="202">
        <v>5.7</v>
      </c>
      <c r="AS247" s="202" t="s">
        <v>123</v>
      </c>
      <c r="AT247" s="202" t="s">
        <v>123</v>
      </c>
      <c r="AU247" s="202" t="s">
        <v>123</v>
      </c>
      <c r="AV247" s="202" t="s">
        <v>123</v>
      </c>
      <c r="AW247" s="202" t="s">
        <v>123</v>
      </c>
      <c r="AX247" s="202">
        <v>3.8</v>
      </c>
      <c r="AY247" s="202">
        <v>4.4000000000000004</v>
      </c>
      <c r="AZ247" s="202">
        <v>6.2</v>
      </c>
      <c r="BA247" s="202" t="s">
        <v>123</v>
      </c>
      <c r="BB247" s="202" t="s">
        <v>123</v>
      </c>
      <c r="BC247" s="202" t="s">
        <v>123</v>
      </c>
      <c r="BD247" s="202" t="s">
        <v>123</v>
      </c>
      <c r="BE247" s="207" t="s">
        <v>123</v>
      </c>
      <c r="BF247" s="202"/>
      <c r="BG247" s="202"/>
      <c r="BH247" s="202"/>
      <c r="BI247" s="202"/>
      <c r="BJ247" s="202"/>
      <c r="BK247" s="202"/>
      <c r="BL247" s="202"/>
      <c r="BM247" s="202"/>
      <c r="BN247" s="202"/>
      <c r="BO247" s="202"/>
      <c r="BP247" s="202"/>
      <c r="BQ247" s="202"/>
      <c r="BR247" s="202"/>
      <c r="BS247" s="202"/>
      <c r="BT247" s="202"/>
      <c r="BU247" s="202"/>
      <c r="BV247" s="202"/>
      <c r="BW247" s="202"/>
      <c r="BX247" s="202"/>
      <c r="BY247" s="202"/>
      <c r="BZ247" s="202"/>
      <c r="CA247" s="202"/>
      <c r="CB247" s="202"/>
      <c r="CC247" s="202"/>
      <c r="CD247" s="202"/>
      <c r="CE247" s="202"/>
      <c r="CF247" s="202"/>
      <c r="CG247" s="202"/>
    </row>
    <row r="248" spans="1:85" x14ac:dyDescent="0.25">
      <c r="A248" s="202"/>
      <c r="B248" s="202"/>
      <c r="C248" s="202"/>
      <c r="D248" s="206">
        <v>43</v>
      </c>
      <c r="E248" s="202" t="s">
        <v>123</v>
      </c>
      <c r="F248" s="202" t="s">
        <v>123</v>
      </c>
      <c r="G248" s="202" t="s">
        <v>123</v>
      </c>
      <c r="H248" s="202" t="s">
        <v>123</v>
      </c>
      <c r="I248" s="202" t="s">
        <v>123</v>
      </c>
      <c r="J248" s="202" t="s">
        <v>123</v>
      </c>
      <c r="K248" s="202" t="s">
        <v>123</v>
      </c>
      <c r="L248" s="202" t="s">
        <v>123</v>
      </c>
      <c r="M248" s="202" t="s">
        <v>123</v>
      </c>
      <c r="N248" s="202" t="s">
        <v>123</v>
      </c>
      <c r="O248" s="202" t="s">
        <v>123</v>
      </c>
      <c r="P248" s="202" t="s">
        <v>123</v>
      </c>
      <c r="Q248" s="202" t="s">
        <v>123</v>
      </c>
      <c r="R248" s="202" t="s">
        <v>123</v>
      </c>
      <c r="S248" s="202" t="s">
        <v>123</v>
      </c>
      <c r="T248" s="202" t="s">
        <v>123</v>
      </c>
      <c r="U248" s="202" t="s">
        <v>123</v>
      </c>
      <c r="V248" s="202">
        <v>2.9</v>
      </c>
      <c r="W248" s="202">
        <v>3.2</v>
      </c>
      <c r="X248" s="202" t="s">
        <v>123</v>
      </c>
      <c r="Y248" s="202" t="s">
        <v>123</v>
      </c>
      <c r="Z248" s="202" t="s">
        <v>123</v>
      </c>
      <c r="AA248" s="202" t="s">
        <v>123</v>
      </c>
      <c r="AB248" s="202" t="s">
        <v>123</v>
      </c>
      <c r="AC248" s="202" t="s">
        <v>123</v>
      </c>
      <c r="AD248" s="202" t="s">
        <v>123</v>
      </c>
      <c r="AE248" s="202" t="s">
        <v>123</v>
      </c>
      <c r="AF248" s="202" t="s">
        <v>123</v>
      </c>
      <c r="AG248" s="202" t="s">
        <v>123</v>
      </c>
      <c r="AH248" s="202" t="s">
        <v>123</v>
      </c>
      <c r="AI248" s="202" t="s">
        <v>123</v>
      </c>
      <c r="AJ248" s="202" t="s">
        <v>123</v>
      </c>
      <c r="AK248" s="202" t="s">
        <v>123</v>
      </c>
      <c r="AL248" s="202" t="s">
        <v>123</v>
      </c>
      <c r="AM248" s="202" t="s">
        <v>123</v>
      </c>
      <c r="AN248" s="202" t="s">
        <v>123</v>
      </c>
      <c r="AO248" s="202" t="s">
        <v>123</v>
      </c>
      <c r="AP248" s="202">
        <v>3.1</v>
      </c>
      <c r="AQ248" s="202">
        <v>3</v>
      </c>
      <c r="AR248" s="202">
        <v>5.5</v>
      </c>
      <c r="AS248" s="202" t="s">
        <v>123</v>
      </c>
      <c r="AT248" s="202" t="s">
        <v>123</v>
      </c>
      <c r="AU248" s="202" t="s">
        <v>123</v>
      </c>
      <c r="AV248" s="202" t="s">
        <v>123</v>
      </c>
      <c r="AW248" s="202" t="s">
        <v>123</v>
      </c>
      <c r="AX248" s="202">
        <v>3.7</v>
      </c>
      <c r="AY248" s="202">
        <v>4.3</v>
      </c>
      <c r="AZ248" s="202">
        <v>5.7</v>
      </c>
      <c r="BA248" s="202" t="s">
        <v>123</v>
      </c>
      <c r="BB248" s="202" t="s">
        <v>123</v>
      </c>
      <c r="BC248" s="202" t="s">
        <v>123</v>
      </c>
      <c r="BD248" s="202" t="s">
        <v>123</v>
      </c>
      <c r="BE248" s="207" t="s">
        <v>123</v>
      </c>
      <c r="BF248" s="202"/>
      <c r="BG248" s="202"/>
      <c r="BH248" s="202"/>
      <c r="BI248" s="202"/>
      <c r="BJ248" s="202"/>
      <c r="BK248" s="202"/>
      <c r="BL248" s="202"/>
      <c r="BM248" s="202"/>
      <c r="BN248" s="202"/>
      <c r="BO248" s="202"/>
      <c r="BP248" s="202"/>
      <c r="BQ248" s="202"/>
      <c r="BR248" s="202"/>
      <c r="BS248" s="202"/>
      <c r="BT248" s="202"/>
      <c r="BU248" s="202"/>
      <c r="BV248" s="202"/>
      <c r="BW248" s="202"/>
      <c r="BX248" s="202"/>
      <c r="BY248" s="202"/>
      <c r="BZ248" s="202"/>
      <c r="CA248" s="202"/>
      <c r="CB248" s="202"/>
      <c r="CC248" s="202"/>
      <c r="CD248" s="202"/>
      <c r="CE248" s="202"/>
      <c r="CF248" s="202"/>
      <c r="CG248" s="202"/>
    </row>
    <row r="249" spans="1:85" x14ac:dyDescent="0.25">
      <c r="A249" s="202"/>
      <c r="B249" s="202"/>
      <c r="C249" s="202"/>
      <c r="D249" s="206">
        <v>44</v>
      </c>
      <c r="E249" s="202" t="s">
        <v>123</v>
      </c>
      <c r="F249" s="202" t="s">
        <v>123</v>
      </c>
      <c r="G249" s="202" t="s">
        <v>123</v>
      </c>
      <c r="H249" s="202" t="s">
        <v>123</v>
      </c>
      <c r="I249" s="202" t="s">
        <v>123</v>
      </c>
      <c r="J249" s="202" t="s">
        <v>123</v>
      </c>
      <c r="K249" s="202" t="s">
        <v>123</v>
      </c>
      <c r="L249" s="202" t="s">
        <v>123</v>
      </c>
      <c r="M249" s="202" t="s">
        <v>123</v>
      </c>
      <c r="N249" s="202" t="s">
        <v>123</v>
      </c>
      <c r="O249" s="202" t="s">
        <v>123</v>
      </c>
      <c r="P249" s="202" t="s">
        <v>123</v>
      </c>
      <c r="Q249" s="202" t="s">
        <v>123</v>
      </c>
      <c r="R249" s="202" t="s">
        <v>123</v>
      </c>
      <c r="S249" s="202" t="s">
        <v>123</v>
      </c>
      <c r="T249" s="202" t="s">
        <v>123</v>
      </c>
      <c r="U249" s="202" t="s">
        <v>123</v>
      </c>
      <c r="V249" s="202">
        <v>2.8</v>
      </c>
      <c r="W249" s="202">
        <v>3</v>
      </c>
      <c r="X249" s="202" t="s">
        <v>123</v>
      </c>
      <c r="Y249" s="202" t="s">
        <v>123</v>
      </c>
      <c r="Z249" s="202" t="s">
        <v>123</v>
      </c>
      <c r="AA249" s="202" t="s">
        <v>123</v>
      </c>
      <c r="AB249" s="202" t="s">
        <v>123</v>
      </c>
      <c r="AC249" s="202" t="s">
        <v>123</v>
      </c>
      <c r="AD249" s="202" t="s">
        <v>123</v>
      </c>
      <c r="AE249" s="202" t="s">
        <v>123</v>
      </c>
      <c r="AF249" s="202" t="s">
        <v>123</v>
      </c>
      <c r="AG249" s="202" t="s">
        <v>123</v>
      </c>
      <c r="AH249" s="202" t="s">
        <v>123</v>
      </c>
      <c r="AI249" s="202" t="s">
        <v>123</v>
      </c>
      <c r="AJ249" s="202" t="s">
        <v>123</v>
      </c>
      <c r="AK249" s="202" t="s">
        <v>123</v>
      </c>
      <c r="AL249" s="202" t="s">
        <v>123</v>
      </c>
      <c r="AM249" s="202" t="s">
        <v>123</v>
      </c>
      <c r="AN249" s="202" t="s">
        <v>123</v>
      </c>
      <c r="AO249" s="202" t="s">
        <v>123</v>
      </c>
      <c r="AP249" s="202">
        <v>3.1</v>
      </c>
      <c r="AQ249" s="202">
        <v>3</v>
      </c>
      <c r="AR249" s="202">
        <v>5.0999999999999996</v>
      </c>
      <c r="AS249" s="202" t="s">
        <v>123</v>
      </c>
      <c r="AT249" s="202" t="s">
        <v>123</v>
      </c>
      <c r="AU249" s="202" t="s">
        <v>123</v>
      </c>
      <c r="AV249" s="202" t="s">
        <v>123</v>
      </c>
      <c r="AW249" s="202" t="s">
        <v>123</v>
      </c>
      <c r="AX249" s="202">
        <v>3.6</v>
      </c>
      <c r="AY249" s="202">
        <v>4.3</v>
      </c>
      <c r="AZ249" s="202">
        <v>5.7</v>
      </c>
      <c r="BA249" s="202" t="s">
        <v>123</v>
      </c>
      <c r="BB249" s="202" t="s">
        <v>123</v>
      </c>
      <c r="BC249" s="202" t="s">
        <v>123</v>
      </c>
      <c r="BD249" s="202" t="s">
        <v>123</v>
      </c>
      <c r="BE249" s="207" t="s">
        <v>123</v>
      </c>
      <c r="BF249" s="202"/>
      <c r="BG249" s="202"/>
      <c r="BH249" s="202"/>
      <c r="BI249" s="202"/>
      <c r="BJ249" s="202"/>
      <c r="BK249" s="202"/>
      <c r="BL249" s="202"/>
      <c r="BM249" s="202"/>
      <c r="BN249" s="202"/>
      <c r="BO249" s="202"/>
      <c r="BP249" s="202"/>
      <c r="BQ249" s="202"/>
      <c r="BR249" s="202"/>
      <c r="BS249" s="202"/>
      <c r="BT249" s="202"/>
      <c r="BU249" s="202"/>
      <c r="BV249" s="202"/>
      <c r="BW249" s="202"/>
      <c r="BX249" s="202"/>
      <c r="BY249" s="202"/>
      <c r="BZ249" s="202"/>
      <c r="CA249" s="202"/>
      <c r="CB249" s="202"/>
      <c r="CC249" s="202"/>
      <c r="CD249" s="202"/>
      <c r="CE249" s="202"/>
      <c r="CF249" s="202"/>
      <c r="CG249" s="202"/>
    </row>
    <row r="250" spans="1:85" x14ac:dyDescent="0.25">
      <c r="A250" s="202"/>
      <c r="B250" s="202"/>
      <c r="C250" s="202"/>
      <c r="D250" s="206">
        <v>45</v>
      </c>
      <c r="E250" s="202" t="s">
        <v>123</v>
      </c>
      <c r="F250" s="202" t="s">
        <v>123</v>
      </c>
      <c r="G250" s="202" t="s">
        <v>123</v>
      </c>
      <c r="H250" s="202" t="s">
        <v>123</v>
      </c>
      <c r="I250" s="202" t="s">
        <v>123</v>
      </c>
      <c r="J250" s="202" t="s">
        <v>123</v>
      </c>
      <c r="K250" s="202" t="s">
        <v>123</v>
      </c>
      <c r="L250" s="202" t="s">
        <v>123</v>
      </c>
      <c r="M250" s="202" t="s">
        <v>123</v>
      </c>
      <c r="N250" s="202" t="s">
        <v>123</v>
      </c>
      <c r="O250" s="202" t="s">
        <v>123</v>
      </c>
      <c r="P250" s="202" t="s">
        <v>123</v>
      </c>
      <c r="Q250" s="202" t="s">
        <v>123</v>
      </c>
      <c r="R250" s="202" t="s">
        <v>123</v>
      </c>
      <c r="S250" s="202" t="s">
        <v>123</v>
      </c>
      <c r="T250" s="202" t="s">
        <v>123</v>
      </c>
      <c r="U250" s="202" t="s">
        <v>123</v>
      </c>
      <c r="V250" s="202">
        <v>2.8</v>
      </c>
      <c r="W250" s="202">
        <v>3</v>
      </c>
      <c r="X250" s="202" t="s">
        <v>123</v>
      </c>
      <c r="Y250" s="202" t="s">
        <v>123</v>
      </c>
      <c r="Z250" s="202" t="s">
        <v>123</v>
      </c>
      <c r="AA250" s="202" t="s">
        <v>123</v>
      </c>
      <c r="AB250" s="202" t="s">
        <v>123</v>
      </c>
      <c r="AC250" s="202" t="s">
        <v>123</v>
      </c>
      <c r="AD250" s="202" t="s">
        <v>123</v>
      </c>
      <c r="AE250" s="202" t="s">
        <v>123</v>
      </c>
      <c r="AF250" s="202" t="s">
        <v>123</v>
      </c>
      <c r="AG250" s="202" t="s">
        <v>123</v>
      </c>
      <c r="AH250" s="202" t="s">
        <v>123</v>
      </c>
      <c r="AI250" s="202" t="s">
        <v>123</v>
      </c>
      <c r="AJ250" s="202" t="s">
        <v>123</v>
      </c>
      <c r="AK250" s="202" t="s">
        <v>123</v>
      </c>
      <c r="AL250" s="202" t="s">
        <v>123</v>
      </c>
      <c r="AM250" s="202" t="s">
        <v>123</v>
      </c>
      <c r="AN250" s="202" t="s">
        <v>123</v>
      </c>
      <c r="AO250" s="202" t="s">
        <v>123</v>
      </c>
      <c r="AP250" s="202">
        <v>3.1</v>
      </c>
      <c r="AQ250" s="202">
        <v>2.9</v>
      </c>
      <c r="AR250" s="202">
        <v>4.8</v>
      </c>
      <c r="AS250" s="202" t="s">
        <v>123</v>
      </c>
      <c r="AT250" s="202" t="s">
        <v>123</v>
      </c>
      <c r="AU250" s="202" t="s">
        <v>123</v>
      </c>
      <c r="AV250" s="202" t="s">
        <v>123</v>
      </c>
      <c r="AW250" s="202" t="s">
        <v>123</v>
      </c>
      <c r="AX250" s="202">
        <v>3.5</v>
      </c>
      <c r="AY250" s="202">
        <v>4.3</v>
      </c>
      <c r="AZ250" s="202">
        <v>5.5</v>
      </c>
      <c r="BA250" s="202" t="s">
        <v>123</v>
      </c>
      <c r="BB250" s="202" t="s">
        <v>123</v>
      </c>
      <c r="BC250" s="202" t="s">
        <v>123</v>
      </c>
      <c r="BD250" s="202" t="s">
        <v>123</v>
      </c>
      <c r="BE250" s="207" t="s">
        <v>123</v>
      </c>
      <c r="BF250" s="202"/>
      <c r="BG250" s="202"/>
      <c r="BH250" s="202"/>
      <c r="BI250" s="202"/>
      <c r="BJ250" s="202"/>
      <c r="BK250" s="202"/>
      <c r="BL250" s="202"/>
      <c r="BM250" s="202"/>
      <c r="BN250" s="202"/>
      <c r="BO250" s="202"/>
      <c r="BP250" s="202"/>
      <c r="BQ250" s="202"/>
      <c r="BR250" s="202"/>
      <c r="BS250" s="202"/>
      <c r="BT250" s="202"/>
      <c r="BU250" s="202"/>
      <c r="BV250" s="202"/>
      <c r="BW250" s="202"/>
      <c r="BX250" s="202"/>
      <c r="BY250" s="202"/>
      <c r="BZ250" s="202"/>
      <c r="CA250" s="202"/>
      <c r="CB250" s="202"/>
      <c r="CC250" s="202"/>
      <c r="CD250" s="202"/>
      <c r="CE250" s="202"/>
      <c r="CF250" s="202"/>
      <c r="CG250" s="202"/>
    </row>
    <row r="251" spans="1:85" x14ac:dyDescent="0.25">
      <c r="A251" s="202"/>
      <c r="B251" s="202"/>
      <c r="C251" s="202"/>
      <c r="D251" s="206">
        <v>46</v>
      </c>
      <c r="E251" s="202" t="s">
        <v>123</v>
      </c>
      <c r="F251" s="202" t="s">
        <v>123</v>
      </c>
      <c r="G251" s="202" t="s">
        <v>123</v>
      </c>
      <c r="H251" s="202" t="s">
        <v>123</v>
      </c>
      <c r="I251" s="202" t="s">
        <v>123</v>
      </c>
      <c r="J251" s="202" t="s">
        <v>123</v>
      </c>
      <c r="K251" s="202" t="s">
        <v>123</v>
      </c>
      <c r="L251" s="202" t="s">
        <v>123</v>
      </c>
      <c r="M251" s="202" t="s">
        <v>123</v>
      </c>
      <c r="N251" s="202" t="s">
        <v>123</v>
      </c>
      <c r="O251" s="202" t="s">
        <v>123</v>
      </c>
      <c r="P251" s="202" t="s">
        <v>123</v>
      </c>
      <c r="Q251" s="202" t="s">
        <v>123</v>
      </c>
      <c r="R251" s="202" t="s">
        <v>123</v>
      </c>
      <c r="S251" s="202" t="s">
        <v>123</v>
      </c>
      <c r="T251" s="202" t="s">
        <v>123</v>
      </c>
      <c r="U251" s="202" t="s">
        <v>123</v>
      </c>
      <c r="V251" s="202">
        <v>2.8</v>
      </c>
      <c r="W251" s="202">
        <v>3</v>
      </c>
      <c r="X251" s="202" t="s">
        <v>123</v>
      </c>
      <c r="Y251" s="202" t="s">
        <v>123</v>
      </c>
      <c r="Z251" s="202" t="s">
        <v>123</v>
      </c>
      <c r="AA251" s="202" t="s">
        <v>123</v>
      </c>
      <c r="AB251" s="202" t="s">
        <v>123</v>
      </c>
      <c r="AC251" s="202" t="s">
        <v>123</v>
      </c>
      <c r="AD251" s="202" t="s">
        <v>123</v>
      </c>
      <c r="AE251" s="202" t="s">
        <v>123</v>
      </c>
      <c r="AF251" s="202" t="s">
        <v>123</v>
      </c>
      <c r="AG251" s="202" t="s">
        <v>123</v>
      </c>
      <c r="AH251" s="202" t="s">
        <v>123</v>
      </c>
      <c r="AI251" s="202" t="s">
        <v>123</v>
      </c>
      <c r="AJ251" s="202" t="s">
        <v>123</v>
      </c>
      <c r="AK251" s="202" t="s">
        <v>123</v>
      </c>
      <c r="AL251" s="202" t="s">
        <v>123</v>
      </c>
      <c r="AM251" s="202" t="s">
        <v>123</v>
      </c>
      <c r="AN251" s="202" t="s">
        <v>123</v>
      </c>
      <c r="AO251" s="202" t="s">
        <v>123</v>
      </c>
      <c r="AP251" s="202">
        <v>3.1</v>
      </c>
      <c r="AQ251" s="202">
        <v>2.9</v>
      </c>
      <c r="AR251" s="202">
        <v>4.8</v>
      </c>
      <c r="AS251" s="202" t="s">
        <v>123</v>
      </c>
      <c r="AT251" s="202" t="s">
        <v>123</v>
      </c>
      <c r="AU251" s="202" t="s">
        <v>123</v>
      </c>
      <c r="AV251" s="202" t="s">
        <v>123</v>
      </c>
      <c r="AW251" s="202" t="s">
        <v>123</v>
      </c>
      <c r="AX251" s="202">
        <v>3.3</v>
      </c>
      <c r="AY251" s="202">
        <v>3.6</v>
      </c>
      <c r="AZ251" s="202">
        <v>5.4</v>
      </c>
      <c r="BA251" s="202" t="s">
        <v>123</v>
      </c>
      <c r="BB251" s="202" t="s">
        <v>123</v>
      </c>
      <c r="BC251" s="202" t="s">
        <v>123</v>
      </c>
      <c r="BD251" s="202" t="s">
        <v>123</v>
      </c>
      <c r="BE251" s="207" t="s">
        <v>123</v>
      </c>
      <c r="BF251" s="202"/>
      <c r="BG251" s="202"/>
      <c r="BH251" s="202"/>
      <c r="BI251" s="202"/>
      <c r="BJ251" s="202"/>
      <c r="BK251" s="202"/>
      <c r="BL251" s="202"/>
      <c r="BM251" s="202"/>
      <c r="BN251" s="202"/>
      <c r="BO251" s="202"/>
      <c r="BP251" s="202"/>
      <c r="BQ251" s="202"/>
      <c r="BR251" s="202"/>
      <c r="BS251" s="202"/>
      <c r="BT251" s="202"/>
      <c r="BU251" s="202"/>
      <c r="BV251" s="202"/>
      <c r="BW251" s="202"/>
      <c r="BX251" s="202"/>
      <c r="BY251" s="202"/>
      <c r="BZ251" s="202"/>
      <c r="CA251" s="202"/>
      <c r="CB251" s="202"/>
      <c r="CC251" s="202"/>
      <c r="CD251" s="202"/>
      <c r="CE251" s="202"/>
      <c r="CF251" s="202"/>
      <c r="CG251" s="202"/>
    </row>
    <row r="252" spans="1:85" x14ac:dyDescent="0.25">
      <c r="A252" s="202"/>
      <c r="B252" s="202"/>
      <c r="C252" s="202"/>
      <c r="D252" s="206">
        <v>47</v>
      </c>
      <c r="E252" s="202" t="s">
        <v>123</v>
      </c>
      <c r="F252" s="202" t="s">
        <v>123</v>
      </c>
      <c r="G252" s="202" t="s">
        <v>123</v>
      </c>
      <c r="H252" s="202" t="s">
        <v>123</v>
      </c>
      <c r="I252" s="202" t="s">
        <v>123</v>
      </c>
      <c r="J252" s="202" t="s">
        <v>123</v>
      </c>
      <c r="K252" s="202" t="s">
        <v>123</v>
      </c>
      <c r="L252" s="202" t="s">
        <v>123</v>
      </c>
      <c r="M252" s="202" t="s">
        <v>123</v>
      </c>
      <c r="N252" s="202" t="s">
        <v>123</v>
      </c>
      <c r="O252" s="202" t="s">
        <v>123</v>
      </c>
      <c r="P252" s="202" t="s">
        <v>123</v>
      </c>
      <c r="Q252" s="202" t="s">
        <v>123</v>
      </c>
      <c r="R252" s="202" t="s">
        <v>123</v>
      </c>
      <c r="S252" s="202" t="s">
        <v>123</v>
      </c>
      <c r="T252" s="202" t="s">
        <v>123</v>
      </c>
      <c r="U252" s="202" t="s">
        <v>123</v>
      </c>
      <c r="V252" s="202">
        <v>2.7</v>
      </c>
      <c r="W252" s="202">
        <v>3</v>
      </c>
      <c r="X252" s="202" t="s">
        <v>123</v>
      </c>
      <c r="Y252" s="202" t="s">
        <v>123</v>
      </c>
      <c r="Z252" s="202" t="s">
        <v>123</v>
      </c>
      <c r="AA252" s="202" t="s">
        <v>123</v>
      </c>
      <c r="AB252" s="202" t="s">
        <v>123</v>
      </c>
      <c r="AC252" s="202" t="s">
        <v>123</v>
      </c>
      <c r="AD252" s="202" t="s">
        <v>123</v>
      </c>
      <c r="AE252" s="202" t="s">
        <v>123</v>
      </c>
      <c r="AF252" s="202" t="s">
        <v>123</v>
      </c>
      <c r="AG252" s="202" t="s">
        <v>123</v>
      </c>
      <c r="AH252" s="202" t="s">
        <v>123</v>
      </c>
      <c r="AI252" s="202" t="s">
        <v>123</v>
      </c>
      <c r="AJ252" s="202" t="s">
        <v>123</v>
      </c>
      <c r="AK252" s="202" t="s">
        <v>123</v>
      </c>
      <c r="AL252" s="202" t="s">
        <v>123</v>
      </c>
      <c r="AM252" s="202" t="s">
        <v>123</v>
      </c>
      <c r="AN252" s="202" t="s">
        <v>123</v>
      </c>
      <c r="AO252" s="202" t="s">
        <v>123</v>
      </c>
      <c r="AP252" s="202">
        <v>3.1</v>
      </c>
      <c r="AQ252" s="202">
        <v>2.8</v>
      </c>
      <c r="AR252" s="202">
        <v>4.8</v>
      </c>
      <c r="AS252" s="202" t="s">
        <v>123</v>
      </c>
      <c r="AT252" s="202" t="s">
        <v>123</v>
      </c>
      <c r="AU252" s="202" t="s">
        <v>123</v>
      </c>
      <c r="AV252" s="202" t="s">
        <v>123</v>
      </c>
      <c r="AW252" s="202" t="s">
        <v>123</v>
      </c>
      <c r="AX252" s="202">
        <v>3.1</v>
      </c>
      <c r="AY252" s="202">
        <v>3.6</v>
      </c>
      <c r="AZ252" s="202">
        <v>5.4</v>
      </c>
      <c r="BA252" s="202" t="s">
        <v>123</v>
      </c>
      <c r="BB252" s="202" t="s">
        <v>123</v>
      </c>
      <c r="BC252" s="202" t="s">
        <v>123</v>
      </c>
      <c r="BD252" s="202" t="s">
        <v>123</v>
      </c>
      <c r="BE252" s="207" t="s">
        <v>123</v>
      </c>
      <c r="BF252" s="202"/>
      <c r="BG252" s="202"/>
      <c r="BH252" s="202"/>
      <c r="BI252" s="202"/>
      <c r="BJ252" s="202"/>
      <c r="BK252" s="202"/>
      <c r="BL252" s="202"/>
      <c r="BM252" s="202"/>
      <c r="BN252" s="202"/>
      <c r="BO252" s="202"/>
      <c r="BP252" s="202"/>
      <c r="BQ252" s="202"/>
      <c r="BR252" s="202"/>
      <c r="BS252" s="202"/>
      <c r="BT252" s="202"/>
      <c r="BU252" s="202"/>
      <c r="BV252" s="202"/>
      <c r="BW252" s="202"/>
      <c r="BX252" s="202"/>
      <c r="BY252" s="202"/>
      <c r="BZ252" s="202"/>
      <c r="CA252" s="202"/>
      <c r="CB252" s="202"/>
      <c r="CC252" s="202"/>
      <c r="CD252" s="202"/>
      <c r="CE252" s="202"/>
      <c r="CF252" s="202"/>
      <c r="CG252" s="202"/>
    </row>
    <row r="253" spans="1:85" x14ac:dyDescent="0.25">
      <c r="A253" s="202"/>
      <c r="B253" s="202"/>
      <c r="C253" s="202"/>
      <c r="D253" s="206">
        <v>48</v>
      </c>
      <c r="E253" s="202" t="s">
        <v>123</v>
      </c>
      <c r="F253" s="202" t="s">
        <v>123</v>
      </c>
      <c r="G253" s="202" t="s">
        <v>123</v>
      </c>
      <c r="H253" s="202" t="s">
        <v>123</v>
      </c>
      <c r="I253" s="202" t="s">
        <v>123</v>
      </c>
      <c r="J253" s="202" t="s">
        <v>123</v>
      </c>
      <c r="K253" s="202" t="s">
        <v>123</v>
      </c>
      <c r="L253" s="202" t="s">
        <v>123</v>
      </c>
      <c r="M253" s="202" t="s">
        <v>123</v>
      </c>
      <c r="N253" s="202" t="s">
        <v>123</v>
      </c>
      <c r="O253" s="202" t="s">
        <v>123</v>
      </c>
      <c r="P253" s="202" t="s">
        <v>123</v>
      </c>
      <c r="Q253" s="202" t="s">
        <v>123</v>
      </c>
      <c r="R253" s="202" t="s">
        <v>123</v>
      </c>
      <c r="S253" s="202" t="s">
        <v>123</v>
      </c>
      <c r="T253" s="202" t="s">
        <v>123</v>
      </c>
      <c r="U253" s="202" t="s">
        <v>123</v>
      </c>
      <c r="V253" s="202">
        <v>2.7</v>
      </c>
      <c r="W253" s="202">
        <v>2.9</v>
      </c>
      <c r="X253" s="202" t="s">
        <v>123</v>
      </c>
      <c r="Y253" s="202" t="s">
        <v>123</v>
      </c>
      <c r="Z253" s="202" t="s">
        <v>123</v>
      </c>
      <c r="AA253" s="202" t="s">
        <v>123</v>
      </c>
      <c r="AB253" s="202" t="s">
        <v>123</v>
      </c>
      <c r="AC253" s="202" t="s">
        <v>123</v>
      </c>
      <c r="AD253" s="202" t="s">
        <v>123</v>
      </c>
      <c r="AE253" s="202" t="s">
        <v>123</v>
      </c>
      <c r="AF253" s="202" t="s">
        <v>123</v>
      </c>
      <c r="AG253" s="202" t="s">
        <v>123</v>
      </c>
      <c r="AH253" s="202" t="s">
        <v>123</v>
      </c>
      <c r="AI253" s="202" t="s">
        <v>123</v>
      </c>
      <c r="AJ253" s="202" t="s">
        <v>123</v>
      </c>
      <c r="AK253" s="202" t="s">
        <v>123</v>
      </c>
      <c r="AL253" s="202" t="s">
        <v>123</v>
      </c>
      <c r="AM253" s="202" t="s">
        <v>123</v>
      </c>
      <c r="AN253" s="202" t="s">
        <v>123</v>
      </c>
      <c r="AO253" s="202" t="s">
        <v>123</v>
      </c>
      <c r="AP253" s="202">
        <v>3.1</v>
      </c>
      <c r="AQ253" s="202">
        <v>2.8</v>
      </c>
      <c r="AR253" s="202">
        <v>4.5</v>
      </c>
      <c r="AS253" s="202" t="s">
        <v>123</v>
      </c>
      <c r="AT253" s="202" t="s">
        <v>123</v>
      </c>
      <c r="AU253" s="202" t="s">
        <v>123</v>
      </c>
      <c r="AV253" s="202" t="s">
        <v>123</v>
      </c>
      <c r="AW253" s="202" t="s">
        <v>123</v>
      </c>
      <c r="AX253" s="202">
        <v>2.8</v>
      </c>
      <c r="AY253" s="202">
        <v>3.6</v>
      </c>
      <c r="AZ253" s="202">
        <v>5.2</v>
      </c>
      <c r="BA253" s="202" t="s">
        <v>123</v>
      </c>
      <c r="BB253" s="202" t="s">
        <v>123</v>
      </c>
      <c r="BC253" s="202" t="s">
        <v>123</v>
      </c>
      <c r="BD253" s="202" t="s">
        <v>123</v>
      </c>
      <c r="BE253" s="207" t="s">
        <v>123</v>
      </c>
      <c r="BF253" s="202"/>
      <c r="BG253" s="202"/>
      <c r="BH253" s="202"/>
      <c r="BI253" s="202"/>
      <c r="BJ253" s="202"/>
      <c r="BK253" s="202"/>
      <c r="BL253" s="202"/>
      <c r="BM253" s="202"/>
      <c r="BN253" s="202"/>
      <c r="BO253" s="202"/>
      <c r="BP253" s="202"/>
      <c r="BQ253" s="202"/>
      <c r="BR253" s="202"/>
      <c r="BS253" s="202"/>
      <c r="BT253" s="202"/>
      <c r="BU253" s="202"/>
      <c r="BV253" s="202"/>
      <c r="BW253" s="202"/>
      <c r="BX253" s="202"/>
      <c r="BY253" s="202"/>
      <c r="BZ253" s="202"/>
      <c r="CA253" s="202"/>
      <c r="CB253" s="202"/>
      <c r="CC253" s="202"/>
      <c r="CD253" s="202"/>
      <c r="CE253" s="202"/>
      <c r="CF253" s="202"/>
      <c r="CG253" s="202"/>
    </row>
    <row r="254" spans="1:85" x14ac:dyDescent="0.25">
      <c r="A254" s="202"/>
      <c r="B254" s="202"/>
      <c r="C254" s="202"/>
      <c r="D254" s="206">
        <v>49</v>
      </c>
      <c r="E254" s="202" t="s">
        <v>123</v>
      </c>
      <c r="F254" s="202" t="s">
        <v>123</v>
      </c>
      <c r="G254" s="202" t="s">
        <v>123</v>
      </c>
      <c r="H254" s="202" t="s">
        <v>123</v>
      </c>
      <c r="I254" s="202" t="s">
        <v>123</v>
      </c>
      <c r="J254" s="202" t="s">
        <v>123</v>
      </c>
      <c r="K254" s="202" t="s">
        <v>123</v>
      </c>
      <c r="L254" s="202" t="s">
        <v>123</v>
      </c>
      <c r="M254" s="202" t="s">
        <v>123</v>
      </c>
      <c r="N254" s="202" t="s">
        <v>123</v>
      </c>
      <c r="O254" s="202" t="s">
        <v>123</v>
      </c>
      <c r="P254" s="202" t="s">
        <v>123</v>
      </c>
      <c r="Q254" s="202" t="s">
        <v>123</v>
      </c>
      <c r="R254" s="202" t="s">
        <v>123</v>
      </c>
      <c r="S254" s="202" t="s">
        <v>123</v>
      </c>
      <c r="T254" s="202" t="s">
        <v>123</v>
      </c>
      <c r="U254" s="202" t="s">
        <v>123</v>
      </c>
      <c r="V254" s="202">
        <v>2.7</v>
      </c>
      <c r="W254" s="202">
        <v>2.9</v>
      </c>
      <c r="X254" s="202" t="s">
        <v>123</v>
      </c>
      <c r="Y254" s="202" t="s">
        <v>123</v>
      </c>
      <c r="Z254" s="202" t="s">
        <v>123</v>
      </c>
      <c r="AA254" s="202" t="s">
        <v>123</v>
      </c>
      <c r="AB254" s="202" t="s">
        <v>123</v>
      </c>
      <c r="AC254" s="202" t="s">
        <v>123</v>
      </c>
      <c r="AD254" s="202" t="s">
        <v>123</v>
      </c>
      <c r="AE254" s="202" t="s">
        <v>123</v>
      </c>
      <c r="AF254" s="202" t="s">
        <v>123</v>
      </c>
      <c r="AG254" s="202" t="s">
        <v>123</v>
      </c>
      <c r="AH254" s="202" t="s">
        <v>123</v>
      </c>
      <c r="AI254" s="202" t="s">
        <v>123</v>
      </c>
      <c r="AJ254" s="202" t="s">
        <v>123</v>
      </c>
      <c r="AK254" s="202" t="s">
        <v>123</v>
      </c>
      <c r="AL254" s="202" t="s">
        <v>123</v>
      </c>
      <c r="AM254" s="202" t="s">
        <v>123</v>
      </c>
      <c r="AN254" s="202" t="s">
        <v>123</v>
      </c>
      <c r="AO254" s="202" t="s">
        <v>123</v>
      </c>
      <c r="AP254" s="202">
        <v>3</v>
      </c>
      <c r="AQ254" s="202">
        <v>2.8</v>
      </c>
      <c r="AR254" s="202">
        <v>4.5</v>
      </c>
      <c r="AS254" s="202" t="s">
        <v>123</v>
      </c>
      <c r="AT254" s="202" t="s">
        <v>123</v>
      </c>
      <c r="AU254" s="202" t="s">
        <v>123</v>
      </c>
      <c r="AV254" s="202" t="s">
        <v>123</v>
      </c>
      <c r="AW254" s="202" t="s">
        <v>123</v>
      </c>
      <c r="AX254" s="202">
        <v>2.8</v>
      </c>
      <c r="AY254" s="202">
        <v>3.4</v>
      </c>
      <c r="AZ254" s="202">
        <v>5.2</v>
      </c>
      <c r="BA254" s="202" t="s">
        <v>123</v>
      </c>
      <c r="BB254" s="202" t="s">
        <v>123</v>
      </c>
      <c r="BC254" s="202" t="s">
        <v>123</v>
      </c>
      <c r="BD254" s="202" t="s">
        <v>123</v>
      </c>
      <c r="BE254" s="207" t="s">
        <v>123</v>
      </c>
      <c r="BF254" s="202"/>
      <c r="BG254" s="202"/>
      <c r="BH254" s="202"/>
      <c r="BI254" s="202"/>
      <c r="BJ254" s="202"/>
      <c r="BK254" s="202"/>
      <c r="BL254" s="202"/>
      <c r="BM254" s="202"/>
      <c r="BN254" s="202"/>
      <c r="BO254" s="202"/>
      <c r="BP254" s="202"/>
      <c r="BQ254" s="202"/>
      <c r="BR254" s="202"/>
      <c r="BS254" s="202"/>
      <c r="BT254" s="202"/>
      <c r="BU254" s="202"/>
      <c r="BV254" s="202"/>
      <c r="BW254" s="202"/>
      <c r="BX254" s="202"/>
      <c r="BY254" s="202"/>
      <c r="BZ254" s="202"/>
      <c r="CA254" s="202"/>
      <c r="CB254" s="202"/>
      <c r="CC254" s="202"/>
      <c r="CD254" s="202"/>
      <c r="CE254" s="202"/>
      <c r="CF254" s="202"/>
      <c r="CG254" s="202"/>
    </row>
    <row r="255" spans="1:85" x14ac:dyDescent="0.25">
      <c r="A255" s="202"/>
      <c r="B255" s="202"/>
      <c r="C255" s="202"/>
      <c r="D255" s="206">
        <v>50</v>
      </c>
      <c r="E255" s="202" t="s">
        <v>123</v>
      </c>
      <c r="F255" s="202" t="s">
        <v>123</v>
      </c>
      <c r="G255" s="202" t="s">
        <v>123</v>
      </c>
      <c r="H255" s="202" t="s">
        <v>123</v>
      </c>
      <c r="I255" s="202" t="s">
        <v>123</v>
      </c>
      <c r="J255" s="202" t="s">
        <v>123</v>
      </c>
      <c r="K255" s="202" t="s">
        <v>123</v>
      </c>
      <c r="L255" s="202" t="s">
        <v>123</v>
      </c>
      <c r="M255" s="202" t="s">
        <v>123</v>
      </c>
      <c r="N255" s="202" t="s">
        <v>123</v>
      </c>
      <c r="O255" s="202" t="s">
        <v>123</v>
      </c>
      <c r="P255" s="202" t="s">
        <v>123</v>
      </c>
      <c r="Q255" s="202" t="s">
        <v>123</v>
      </c>
      <c r="R255" s="202" t="s">
        <v>123</v>
      </c>
      <c r="S255" s="202" t="s">
        <v>123</v>
      </c>
      <c r="T255" s="202" t="s">
        <v>123</v>
      </c>
      <c r="U255" s="202" t="s">
        <v>123</v>
      </c>
      <c r="V255" s="202">
        <v>2.6</v>
      </c>
      <c r="W255" s="202">
        <v>2.9</v>
      </c>
      <c r="X255" s="202" t="s">
        <v>123</v>
      </c>
      <c r="Y255" s="202" t="s">
        <v>123</v>
      </c>
      <c r="Z255" s="202" t="s">
        <v>123</v>
      </c>
      <c r="AA255" s="202" t="s">
        <v>123</v>
      </c>
      <c r="AB255" s="202" t="s">
        <v>123</v>
      </c>
      <c r="AC255" s="202" t="s">
        <v>123</v>
      </c>
      <c r="AD255" s="202" t="s">
        <v>123</v>
      </c>
      <c r="AE255" s="202" t="s">
        <v>123</v>
      </c>
      <c r="AF255" s="202" t="s">
        <v>123</v>
      </c>
      <c r="AG255" s="202" t="s">
        <v>123</v>
      </c>
      <c r="AH255" s="202" t="s">
        <v>123</v>
      </c>
      <c r="AI255" s="202" t="s">
        <v>123</v>
      </c>
      <c r="AJ255" s="202" t="s">
        <v>123</v>
      </c>
      <c r="AK255" s="202" t="s">
        <v>123</v>
      </c>
      <c r="AL255" s="202" t="s">
        <v>123</v>
      </c>
      <c r="AM255" s="202" t="s">
        <v>123</v>
      </c>
      <c r="AN255" s="202" t="s">
        <v>123</v>
      </c>
      <c r="AO255" s="202" t="s">
        <v>123</v>
      </c>
      <c r="AP255" s="202">
        <v>3</v>
      </c>
      <c r="AQ255" s="202">
        <v>2.6</v>
      </c>
      <c r="AR255" s="202">
        <v>4.5</v>
      </c>
      <c r="AS255" s="202" t="s">
        <v>123</v>
      </c>
      <c r="AT255" s="202" t="s">
        <v>123</v>
      </c>
      <c r="AU255" s="202" t="s">
        <v>123</v>
      </c>
      <c r="AV255" s="202" t="s">
        <v>123</v>
      </c>
      <c r="AW255" s="202" t="s">
        <v>123</v>
      </c>
      <c r="AX255" s="202">
        <v>2.5</v>
      </c>
      <c r="AY255" s="202">
        <v>3.4</v>
      </c>
      <c r="AZ255" s="202">
        <v>5.0999999999999996</v>
      </c>
      <c r="BA255" s="202" t="s">
        <v>123</v>
      </c>
      <c r="BB255" s="202" t="s">
        <v>123</v>
      </c>
      <c r="BC255" s="202" t="s">
        <v>123</v>
      </c>
      <c r="BD255" s="202" t="s">
        <v>123</v>
      </c>
      <c r="BE255" s="207" t="s">
        <v>123</v>
      </c>
      <c r="BF255" s="202"/>
      <c r="BG255" s="202"/>
      <c r="BH255" s="202"/>
      <c r="BI255" s="202"/>
      <c r="BJ255" s="202"/>
      <c r="BK255" s="202"/>
      <c r="BL255" s="202"/>
      <c r="BM255" s="202"/>
      <c r="BN255" s="202"/>
      <c r="BO255" s="202"/>
      <c r="BP255" s="202"/>
      <c r="BQ255" s="202"/>
      <c r="BR255" s="202"/>
      <c r="BS255" s="202"/>
      <c r="BT255" s="202"/>
      <c r="BU255" s="202"/>
      <c r="BV255" s="202"/>
      <c r="BW255" s="202"/>
      <c r="BX255" s="202"/>
      <c r="BY255" s="202"/>
      <c r="BZ255" s="202"/>
      <c r="CA255" s="202"/>
      <c r="CB255" s="202"/>
      <c r="CC255" s="202"/>
      <c r="CD255" s="202"/>
      <c r="CE255" s="202"/>
      <c r="CF255" s="202"/>
      <c r="CG255" s="202"/>
    </row>
    <row r="256" spans="1:85" x14ac:dyDescent="0.25">
      <c r="A256" s="202"/>
      <c r="B256" s="202"/>
      <c r="C256" s="202"/>
      <c r="D256" s="206">
        <v>51</v>
      </c>
      <c r="E256" s="202" t="s">
        <v>123</v>
      </c>
      <c r="F256" s="202" t="s">
        <v>123</v>
      </c>
      <c r="G256" s="202" t="s">
        <v>123</v>
      </c>
      <c r="H256" s="202" t="s">
        <v>123</v>
      </c>
      <c r="I256" s="202" t="s">
        <v>123</v>
      </c>
      <c r="J256" s="202" t="s">
        <v>123</v>
      </c>
      <c r="K256" s="202" t="s">
        <v>123</v>
      </c>
      <c r="L256" s="202" t="s">
        <v>123</v>
      </c>
      <c r="M256" s="202" t="s">
        <v>123</v>
      </c>
      <c r="N256" s="202" t="s">
        <v>123</v>
      </c>
      <c r="O256" s="202" t="s">
        <v>123</v>
      </c>
      <c r="P256" s="202" t="s">
        <v>123</v>
      </c>
      <c r="Q256" s="202" t="s">
        <v>123</v>
      </c>
      <c r="R256" s="202" t="s">
        <v>123</v>
      </c>
      <c r="S256" s="202" t="s">
        <v>123</v>
      </c>
      <c r="T256" s="202" t="s">
        <v>123</v>
      </c>
      <c r="U256" s="202" t="s">
        <v>123</v>
      </c>
      <c r="V256" s="202">
        <v>2.6</v>
      </c>
      <c r="W256" s="202">
        <v>2.9</v>
      </c>
      <c r="X256" s="202" t="s">
        <v>123</v>
      </c>
      <c r="Y256" s="202" t="s">
        <v>123</v>
      </c>
      <c r="Z256" s="202" t="s">
        <v>123</v>
      </c>
      <c r="AA256" s="202" t="s">
        <v>123</v>
      </c>
      <c r="AB256" s="202" t="s">
        <v>123</v>
      </c>
      <c r="AC256" s="202" t="s">
        <v>123</v>
      </c>
      <c r="AD256" s="202" t="s">
        <v>123</v>
      </c>
      <c r="AE256" s="202" t="s">
        <v>123</v>
      </c>
      <c r="AF256" s="202" t="s">
        <v>123</v>
      </c>
      <c r="AG256" s="202" t="s">
        <v>123</v>
      </c>
      <c r="AH256" s="202" t="s">
        <v>123</v>
      </c>
      <c r="AI256" s="202" t="s">
        <v>123</v>
      </c>
      <c r="AJ256" s="202" t="s">
        <v>123</v>
      </c>
      <c r="AK256" s="202" t="s">
        <v>123</v>
      </c>
      <c r="AL256" s="202" t="s">
        <v>123</v>
      </c>
      <c r="AM256" s="202" t="s">
        <v>123</v>
      </c>
      <c r="AN256" s="202" t="s">
        <v>123</v>
      </c>
      <c r="AO256" s="202" t="s">
        <v>123</v>
      </c>
      <c r="AP256" s="202">
        <v>3</v>
      </c>
      <c r="AQ256" s="202">
        <v>2.5</v>
      </c>
      <c r="AR256" s="202">
        <v>4.4000000000000004</v>
      </c>
      <c r="AS256" s="202" t="s">
        <v>123</v>
      </c>
      <c r="AT256" s="202" t="s">
        <v>123</v>
      </c>
      <c r="AU256" s="202" t="s">
        <v>123</v>
      </c>
      <c r="AV256" s="202" t="s">
        <v>123</v>
      </c>
      <c r="AW256" s="202" t="s">
        <v>123</v>
      </c>
      <c r="AX256" s="202">
        <v>2.5</v>
      </c>
      <c r="AY256" s="202">
        <v>3.3</v>
      </c>
      <c r="AZ256" s="202">
        <v>4.8</v>
      </c>
      <c r="BA256" s="202" t="s">
        <v>123</v>
      </c>
      <c r="BB256" s="202" t="s">
        <v>123</v>
      </c>
      <c r="BC256" s="202" t="s">
        <v>123</v>
      </c>
      <c r="BD256" s="202" t="s">
        <v>123</v>
      </c>
      <c r="BE256" s="207" t="s">
        <v>123</v>
      </c>
      <c r="BF256" s="202"/>
      <c r="BG256" s="202"/>
      <c r="BH256" s="202"/>
      <c r="BI256" s="202"/>
      <c r="BJ256" s="202"/>
      <c r="BK256" s="202"/>
      <c r="BL256" s="202"/>
      <c r="BM256" s="202"/>
      <c r="BN256" s="202"/>
      <c r="BO256" s="202"/>
      <c r="BP256" s="202"/>
      <c r="BQ256" s="202"/>
      <c r="BR256" s="202"/>
      <c r="BS256" s="202"/>
      <c r="BT256" s="202"/>
      <c r="BU256" s="202"/>
      <c r="BV256" s="202"/>
      <c r="BW256" s="202"/>
      <c r="BX256" s="202"/>
      <c r="BY256" s="202"/>
      <c r="BZ256" s="202"/>
      <c r="CA256" s="202"/>
      <c r="CB256" s="202"/>
      <c r="CC256" s="202"/>
      <c r="CD256" s="202"/>
      <c r="CE256" s="202"/>
      <c r="CF256" s="202"/>
      <c r="CG256" s="202"/>
    </row>
    <row r="257" spans="1:85" x14ac:dyDescent="0.25">
      <c r="A257" s="202"/>
      <c r="B257" s="202"/>
      <c r="C257" s="202"/>
      <c r="D257" s="206">
        <v>52</v>
      </c>
      <c r="E257" s="202" t="s">
        <v>123</v>
      </c>
      <c r="F257" s="202" t="s">
        <v>123</v>
      </c>
      <c r="G257" s="202" t="s">
        <v>123</v>
      </c>
      <c r="H257" s="202" t="s">
        <v>123</v>
      </c>
      <c r="I257" s="202" t="s">
        <v>123</v>
      </c>
      <c r="J257" s="202" t="s">
        <v>123</v>
      </c>
      <c r="K257" s="202" t="s">
        <v>123</v>
      </c>
      <c r="L257" s="202" t="s">
        <v>123</v>
      </c>
      <c r="M257" s="202" t="s">
        <v>123</v>
      </c>
      <c r="N257" s="202" t="s">
        <v>123</v>
      </c>
      <c r="O257" s="202" t="s">
        <v>123</v>
      </c>
      <c r="P257" s="202" t="s">
        <v>123</v>
      </c>
      <c r="Q257" s="202" t="s">
        <v>123</v>
      </c>
      <c r="R257" s="202" t="s">
        <v>123</v>
      </c>
      <c r="S257" s="202" t="s">
        <v>123</v>
      </c>
      <c r="T257" s="202" t="s">
        <v>123</v>
      </c>
      <c r="U257" s="202" t="s">
        <v>123</v>
      </c>
      <c r="V257" s="202">
        <v>2.6</v>
      </c>
      <c r="W257" s="202">
        <v>2.9</v>
      </c>
      <c r="X257" s="202" t="s">
        <v>123</v>
      </c>
      <c r="Y257" s="202" t="s">
        <v>123</v>
      </c>
      <c r="Z257" s="202" t="s">
        <v>123</v>
      </c>
      <c r="AA257" s="202" t="s">
        <v>123</v>
      </c>
      <c r="AB257" s="202" t="s">
        <v>123</v>
      </c>
      <c r="AC257" s="202" t="s">
        <v>123</v>
      </c>
      <c r="AD257" s="202" t="s">
        <v>123</v>
      </c>
      <c r="AE257" s="202" t="s">
        <v>123</v>
      </c>
      <c r="AF257" s="202" t="s">
        <v>123</v>
      </c>
      <c r="AG257" s="202" t="s">
        <v>123</v>
      </c>
      <c r="AH257" s="202" t="s">
        <v>123</v>
      </c>
      <c r="AI257" s="202" t="s">
        <v>123</v>
      </c>
      <c r="AJ257" s="202" t="s">
        <v>123</v>
      </c>
      <c r="AK257" s="202" t="s">
        <v>123</v>
      </c>
      <c r="AL257" s="202" t="s">
        <v>123</v>
      </c>
      <c r="AM257" s="202" t="s">
        <v>123</v>
      </c>
      <c r="AN257" s="202" t="s">
        <v>123</v>
      </c>
      <c r="AO257" s="202" t="s">
        <v>123</v>
      </c>
      <c r="AP257" s="202">
        <v>3</v>
      </c>
      <c r="AQ257" s="202">
        <v>2.5</v>
      </c>
      <c r="AR257" s="202">
        <v>4.4000000000000004</v>
      </c>
      <c r="AS257" s="202" t="s">
        <v>123</v>
      </c>
      <c r="AT257" s="202" t="s">
        <v>123</v>
      </c>
      <c r="AU257" s="202" t="s">
        <v>123</v>
      </c>
      <c r="AV257" s="202" t="s">
        <v>123</v>
      </c>
      <c r="AW257" s="202" t="s">
        <v>123</v>
      </c>
      <c r="AX257" s="202">
        <v>2.4</v>
      </c>
      <c r="AY257" s="202">
        <v>3</v>
      </c>
      <c r="AZ257" s="202">
        <v>4.8</v>
      </c>
      <c r="BA257" s="202" t="s">
        <v>123</v>
      </c>
      <c r="BB257" s="202" t="s">
        <v>123</v>
      </c>
      <c r="BC257" s="202" t="s">
        <v>123</v>
      </c>
      <c r="BD257" s="202" t="s">
        <v>123</v>
      </c>
      <c r="BE257" s="207" t="s">
        <v>123</v>
      </c>
      <c r="BF257" s="202"/>
      <c r="BG257" s="202"/>
      <c r="BH257" s="202"/>
      <c r="BI257" s="202"/>
      <c r="BJ257" s="202"/>
      <c r="BK257" s="202"/>
      <c r="BL257" s="202"/>
      <c r="BM257" s="202"/>
      <c r="BN257" s="202"/>
      <c r="BO257" s="202"/>
      <c r="BP257" s="202"/>
      <c r="BQ257" s="202"/>
      <c r="BR257" s="202"/>
      <c r="BS257" s="202"/>
      <c r="BT257" s="202"/>
      <c r="BU257" s="202"/>
      <c r="BV257" s="202"/>
      <c r="BW257" s="202"/>
      <c r="BX257" s="202"/>
      <c r="BY257" s="202"/>
      <c r="BZ257" s="202"/>
      <c r="CA257" s="202"/>
      <c r="CB257" s="202"/>
      <c r="CC257" s="202"/>
      <c r="CD257" s="202"/>
      <c r="CE257" s="202"/>
      <c r="CF257" s="202"/>
      <c r="CG257" s="202"/>
    </row>
    <row r="258" spans="1:85" x14ac:dyDescent="0.25">
      <c r="A258" s="202"/>
      <c r="B258" s="202"/>
      <c r="C258" s="202"/>
      <c r="D258" s="206">
        <v>53</v>
      </c>
      <c r="E258" s="202" t="s">
        <v>123</v>
      </c>
      <c r="F258" s="202" t="s">
        <v>123</v>
      </c>
      <c r="G258" s="202" t="s">
        <v>123</v>
      </c>
      <c r="H258" s="202" t="s">
        <v>123</v>
      </c>
      <c r="I258" s="202" t="s">
        <v>123</v>
      </c>
      <c r="J258" s="202" t="s">
        <v>123</v>
      </c>
      <c r="K258" s="202" t="s">
        <v>123</v>
      </c>
      <c r="L258" s="202" t="s">
        <v>123</v>
      </c>
      <c r="M258" s="202" t="s">
        <v>123</v>
      </c>
      <c r="N258" s="202" t="s">
        <v>123</v>
      </c>
      <c r="O258" s="202" t="s">
        <v>123</v>
      </c>
      <c r="P258" s="202" t="s">
        <v>123</v>
      </c>
      <c r="Q258" s="202" t="s">
        <v>123</v>
      </c>
      <c r="R258" s="202" t="s">
        <v>123</v>
      </c>
      <c r="S258" s="202" t="s">
        <v>123</v>
      </c>
      <c r="T258" s="202" t="s">
        <v>123</v>
      </c>
      <c r="U258" s="202" t="s">
        <v>123</v>
      </c>
      <c r="V258" s="202">
        <v>2.6</v>
      </c>
      <c r="W258" s="202">
        <v>2.8</v>
      </c>
      <c r="X258" s="202" t="s">
        <v>123</v>
      </c>
      <c r="Y258" s="202" t="s">
        <v>123</v>
      </c>
      <c r="Z258" s="202" t="s">
        <v>123</v>
      </c>
      <c r="AA258" s="202" t="s">
        <v>123</v>
      </c>
      <c r="AB258" s="202" t="s">
        <v>123</v>
      </c>
      <c r="AC258" s="202" t="s">
        <v>123</v>
      </c>
      <c r="AD258" s="202" t="s">
        <v>123</v>
      </c>
      <c r="AE258" s="202" t="s">
        <v>123</v>
      </c>
      <c r="AF258" s="202" t="s">
        <v>123</v>
      </c>
      <c r="AG258" s="202" t="s">
        <v>123</v>
      </c>
      <c r="AH258" s="202" t="s">
        <v>123</v>
      </c>
      <c r="AI258" s="202" t="s">
        <v>123</v>
      </c>
      <c r="AJ258" s="202" t="s">
        <v>123</v>
      </c>
      <c r="AK258" s="202" t="s">
        <v>123</v>
      </c>
      <c r="AL258" s="202" t="s">
        <v>123</v>
      </c>
      <c r="AM258" s="202" t="s">
        <v>123</v>
      </c>
      <c r="AN258" s="202" t="s">
        <v>123</v>
      </c>
      <c r="AO258" s="202" t="s">
        <v>123</v>
      </c>
      <c r="AP258" s="202">
        <v>2.9</v>
      </c>
      <c r="AQ258" s="202">
        <v>2.2999999999999998</v>
      </c>
      <c r="AR258" s="202">
        <v>4.3</v>
      </c>
      <c r="AS258" s="202" t="s">
        <v>123</v>
      </c>
      <c r="AT258" s="202" t="s">
        <v>123</v>
      </c>
      <c r="AU258" s="202" t="s">
        <v>123</v>
      </c>
      <c r="AV258" s="202" t="s">
        <v>123</v>
      </c>
      <c r="AW258" s="202" t="s">
        <v>123</v>
      </c>
      <c r="AX258" s="202">
        <v>2.4</v>
      </c>
      <c r="AY258" s="202">
        <v>2.8</v>
      </c>
      <c r="AZ258" s="202">
        <v>4.8</v>
      </c>
      <c r="BA258" s="202" t="s">
        <v>123</v>
      </c>
      <c r="BB258" s="202" t="s">
        <v>123</v>
      </c>
      <c r="BC258" s="202" t="s">
        <v>123</v>
      </c>
      <c r="BD258" s="202" t="s">
        <v>123</v>
      </c>
      <c r="BE258" s="207" t="s">
        <v>123</v>
      </c>
      <c r="BF258" s="202"/>
      <c r="BG258" s="202"/>
      <c r="BH258" s="202"/>
      <c r="BI258" s="202"/>
      <c r="BJ258" s="202"/>
      <c r="BK258" s="202"/>
      <c r="BL258" s="202"/>
      <c r="BM258" s="202"/>
      <c r="BN258" s="202"/>
      <c r="BO258" s="202"/>
      <c r="BP258" s="202"/>
      <c r="BQ258" s="202"/>
      <c r="BR258" s="202"/>
      <c r="BS258" s="202"/>
      <c r="BT258" s="202"/>
      <c r="BU258" s="202"/>
      <c r="BV258" s="202"/>
      <c r="BW258" s="202"/>
      <c r="BX258" s="202"/>
      <c r="BY258" s="202"/>
      <c r="BZ258" s="202"/>
      <c r="CA258" s="202"/>
      <c r="CB258" s="202"/>
      <c r="CC258" s="202"/>
      <c r="CD258" s="202"/>
      <c r="CE258" s="202"/>
      <c r="CF258" s="202"/>
      <c r="CG258" s="202"/>
    </row>
    <row r="259" spans="1:85" x14ac:dyDescent="0.25">
      <c r="A259" s="202"/>
      <c r="B259" s="202"/>
      <c r="C259" s="202"/>
      <c r="D259" s="206">
        <v>54</v>
      </c>
      <c r="E259" s="202" t="s">
        <v>123</v>
      </c>
      <c r="F259" s="202" t="s">
        <v>123</v>
      </c>
      <c r="G259" s="202" t="s">
        <v>123</v>
      </c>
      <c r="H259" s="202" t="s">
        <v>123</v>
      </c>
      <c r="I259" s="202" t="s">
        <v>123</v>
      </c>
      <c r="J259" s="202" t="s">
        <v>123</v>
      </c>
      <c r="K259" s="202" t="s">
        <v>123</v>
      </c>
      <c r="L259" s="202" t="s">
        <v>123</v>
      </c>
      <c r="M259" s="202" t="s">
        <v>123</v>
      </c>
      <c r="N259" s="202" t="s">
        <v>123</v>
      </c>
      <c r="O259" s="202" t="s">
        <v>123</v>
      </c>
      <c r="P259" s="202" t="s">
        <v>123</v>
      </c>
      <c r="Q259" s="202" t="s">
        <v>123</v>
      </c>
      <c r="R259" s="202" t="s">
        <v>123</v>
      </c>
      <c r="S259" s="202" t="s">
        <v>123</v>
      </c>
      <c r="T259" s="202" t="s">
        <v>123</v>
      </c>
      <c r="U259" s="202" t="s">
        <v>123</v>
      </c>
      <c r="V259" s="202">
        <v>2.4</v>
      </c>
      <c r="W259" s="202">
        <v>2.8</v>
      </c>
      <c r="X259" s="202" t="s">
        <v>123</v>
      </c>
      <c r="Y259" s="202" t="s">
        <v>123</v>
      </c>
      <c r="Z259" s="202" t="s">
        <v>123</v>
      </c>
      <c r="AA259" s="202" t="s">
        <v>123</v>
      </c>
      <c r="AB259" s="202" t="s">
        <v>123</v>
      </c>
      <c r="AC259" s="202" t="s">
        <v>123</v>
      </c>
      <c r="AD259" s="202" t="s">
        <v>123</v>
      </c>
      <c r="AE259" s="202" t="s">
        <v>123</v>
      </c>
      <c r="AF259" s="202" t="s">
        <v>123</v>
      </c>
      <c r="AG259" s="202" t="s">
        <v>123</v>
      </c>
      <c r="AH259" s="202" t="s">
        <v>123</v>
      </c>
      <c r="AI259" s="202" t="s">
        <v>123</v>
      </c>
      <c r="AJ259" s="202" t="s">
        <v>123</v>
      </c>
      <c r="AK259" s="202" t="s">
        <v>123</v>
      </c>
      <c r="AL259" s="202" t="s">
        <v>123</v>
      </c>
      <c r="AM259" s="202" t="s">
        <v>123</v>
      </c>
      <c r="AN259" s="202" t="s">
        <v>123</v>
      </c>
      <c r="AO259" s="202" t="s">
        <v>123</v>
      </c>
      <c r="AP259" s="202">
        <v>2.9</v>
      </c>
      <c r="AQ259" s="202">
        <v>2.2999999999999998</v>
      </c>
      <c r="AR259" s="202">
        <v>4.2</v>
      </c>
      <c r="AS259" s="202" t="s">
        <v>123</v>
      </c>
      <c r="AT259" s="202" t="s">
        <v>123</v>
      </c>
      <c r="AU259" s="202" t="s">
        <v>123</v>
      </c>
      <c r="AV259" s="202" t="s">
        <v>123</v>
      </c>
      <c r="AW259" s="202" t="s">
        <v>123</v>
      </c>
      <c r="AX259" s="202">
        <v>2.4</v>
      </c>
      <c r="AY259" s="202">
        <v>2.8</v>
      </c>
      <c r="AZ259" s="202">
        <v>4.7</v>
      </c>
      <c r="BA259" s="202" t="s">
        <v>123</v>
      </c>
      <c r="BB259" s="202" t="s">
        <v>123</v>
      </c>
      <c r="BC259" s="202" t="s">
        <v>123</v>
      </c>
      <c r="BD259" s="202" t="s">
        <v>123</v>
      </c>
      <c r="BE259" s="207" t="s">
        <v>123</v>
      </c>
      <c r="BF259" s="202"/>
      <c r="BG259" s="202"/>
      <c r="BH259" s="202"/>
      <c r="BI259" s="202"/>
      <c r="BJ259" s="202"/>
      <c r="BK259" s="202"/>
      <c r="BL259" s="202"/>
      <c r="BM259" s="202"/>
      <c r="BN259" s="202"/>
      <c r="BO259" s="202"/>
      <c r="BP259" s="202"/>
      <c r="BQ259" s="202"/>
      <c r="BR259" s="202"/>
      <c r="BS259" s="202"/>
      <c r="BT259" s="202"/>
      <c r="BU259" s="202"/>
      <c r="BV259" s="202"/>
      <c r="BW259" s="202"/>
      <c r="BX259" s="202"/>
      <c r="BY259" s="202"/>
      <c r="BZ259" s="202"/>
      <c r="CA259" s="202"/>
      <c r="CB259" s="202"/>
      <c r="CC259" s="202"/>
      <c r="CD259" s="202"/>
      <c r="CE259" s="202"/>
      <c r="CF259" s="202"/>
      <c r="CG259" s="202"/>
    </row>
    <row r="260" spans="1:85" x14ac:dyDescent="0.25">
      <c r="A260" s="202"/>
      <c r="B260" s="202"/>
      <c r="C260" s="202"/>
      <c r="D260" s="206">
        <v>55</v>
      </c>
      <c r="E260" s="202" t="s">
        <v>123</v>
      </c>
      <c r="F260" s="202" t="s">
        <v>123</v>
      </c>
      <c r="G260" s="202" t="s">
        <v>123</v>
      </c>
      <c r="H260" s="202" t="s">
        <v>123</v>
      </c>
      <c r="I260" s="202" t="s">
        <v>123</v>
      </c>
      <c r="J260" s="202" t="s">
        <v>123</v>
      </c>
      <c r="K260" s="202" t="s">
        <v>123</v>
      </c>
      <c r="L260" s="202" t="s">
        <v>123</v>
      </c>
      <c r="M260" s="202" t="s">
        <v>123</v>
      </c>
      <c r="N260" s="202" t="s">
        <v>123</v>
      </c>
      <c r="O260" s="202" t="s">
        <v>123</v>
      </c>
      <c r="P260" s="202" t="s">
        <v>123</v>
      </c>
      <c r="Q260" s="202" t="s">
        <v>123</v>
      </c>
      <c r="R260" s="202" t="s">
        <v>123</v>
      </c>
      <c r="S260" s="202" t="s">
        <v>123</v>
      </c>
      <c r="T260" s="202" t="s">
        <v>123</v>
      </c>
      <c r="U260" s="202" t="s">
        <v>123</v>
      </c>
      <c r="V260" s="202">
        <v>2.4</v>
      </c>
      <c r="W260" s="202">
        <v>2.8</v>
      </c>
      <c r="X260" s="202" t="s">
        <v>123</v>
      </c>
      <c r="Y260" s="202" t="s">
        <v>123</v>
      </c>
      <c r="Z260" s="202" t="s">
        <v>123</v>
      </c>
      <c r="AA260" s="202" t="s">
        <v>123</v>
      </c>
      <c r="AB260" s="202" t="s">
        <v>123</v>
      </c>
      <c r="AC260" s="202" t="s">
        <v>123</v>
      </c>
      <c r="AD260" s="202" t="s">
        <v>123</v>
      </c>
      <c r="AE260" s="202" t="s">
        <v>123</v>
      </c>
      <c r="AF260" s="202" t="s">
        <v>123</v>
      </c>
      <c r="AG260" s="202" t="s">
        <v>123</v>
      </c>
      <c r="AH260" s="202" t="s">
        <v>123</v>
      </c>
      <c r="AI260" s="202" t="s">
        <v>123</v>
      </c>
      <c r="AJ260" s="202" t="s">
        <v>123</v>
      </c>
      <c r="AK260" s="202" t="s">
        <v>123</v>
      </c>
      <c r="AL260" s="202" t="s">
        <v>123</v>
      </c>
      <c r="AM260" s="202" t="s">
        <v>123</v>
      </c>
      <c r="AN260" s="202" t="s">
        <v>123</v>
      </c>
      <c r="AO260" s="202" t="s">
        <v>123</v>
      </c>
      <c r="AP260" s="202">
        <v>2.9</v>
      </c>
      <c r="AQ260" s="202">
        <v>2.2000000000000002</v>
      </c>
      <c r="AR260" s="202">
        <v>4.2</v>
      </c>
      <c r="AS260" s="202" t="s">
        <v>123</v>
      </c>
      <c r="AT260" s="202" t="s">
        <v>123</v>
      </c>
      <c r="AU260" s="202" t="s">
        <v>123</v>
      </c>
      <c r="AV260" s="202" t="s">
        <v>123</v>
      </c>
      <c r="AW260" s="202" t="s">
        <v>123</v>
      </c>
      <c r="AX260" s="202">
        <v>2.4</v>
      </c>
      <c r="AY260" s="202">
        <v>2.6</v>
      </c>
      <c r="AZ260" s="202">
        <v>4.4000000000000004</v>
      </c>
      <c r="BA260" s="202" t="s">
        <v>123</v>
      </c>
      <c r="BB260" s="202" t="s">
        <v>123</v>
      </c>
      <c r="BC260" s="202" t="s">
        <v>123</v>
      </c>
      <c r="BD260" s="202" t="s">
        <v>123</v>
      </c>
      <c r="BE260" s="207" t="s">
        <v>123</v>
      </c>
      <c r="BF260" s="202"/>
      <c r="BG260" s="202"/>
      <c r="BH260" s="202"/>
      <c r="BI260" s="202"/>
      <c r="BJ260" s="202"/>
      <c r="BK260" s="202"/>
      <c r="BL260" s="202"/>
      <c r="BM260" s="202"/>
      <c r="BN260" s="202"/>
      <c r="BO260" s="202"/>
      <c r="BP260" s="202"/>
      <c r="BQ260" s="202"/>
      <c r="BR260" s="202"/>
      <c r="BS260" s="202"/>
      <c r="BT260" s="202"/>
      <c r="BU260" s="202"/>
      <c r="BV260" s="202"/>
      <c r="BW260" s="202"/>
      <c r="BX260" s="202"/>
      <c r="BY260" s="202"/>
      <c r="BZ260" s="202"/>
      <c r="CA260" s="202"/>
      <c r="CB260" s="202"/>
      <c r="CC260" s="202"/>
      <c r="CD260" s="202"/>
      <c r="CE260" s="202"/>
      <c r="CF260" s="202"/>
      <c r="CG260" s="202"/>
    </row>
    <row r="261" spans="1:85" x14ac:dyDescent="0.25">
      <c r="A261" s="202"/>
      <c r="B261" s="202"/>
      <c r="C261" s="202"/>
      <c r="D261" s="206">
        <v>56</v>
      </c>
      <c r="E261" s="202" t="s">
        <v>123</v>
      </c>
      <c r="F261" s="202" t="s">
        <v>123</v>
      </c>
      <c r="G261" s="202" t="s">
        <v>123</v>
      </c>
      <c r="H261" s="202" t="s">
        <v>123</v>
      </c>
      <c r="I261" s="202" t="s">
        <v>123</v>
      </c>
      <c r="J261" s="202" t="s">
        <v>123</v>
      </c>
      <c r="K261" s="202" t="s">
        <v>123</v>
      </c>
      <c r="L261" s="202" t="s">
        <v>123</v>
      </c>
      <c r="M261" s="202" t="s">
        <v>123</v>
      </c>
      <c r="N261" s="202" t="s">
        <v>123</v>
      </c>
      <c r="O261" s="202" t="s">
        <v>123</v>
      </c>
      <c r="P261" s="202" t="s">
        <v>123</v>
      </c>
      <c r="Q261" s="202" t="s">
        <v>123</v>
      </c>
      <c r="R261" s="202" t="s">
        <v>123</v>
      </c>
      <c r="S261" s="202" t="s">
        <v>123</v>
      </c>
      <c r="T261" s="202" t="s">
        <v>123</v>
      </c>
      <c r="U261" s="202" t="s">
        <v>123</v>
      </c>
      <c r="V261" s="202">
        <v>2.2999999999999998</v>
      </c>
      <c r="W261" s="202">
        <v>2.8</v>
      </c>
      <c r="X261" s="202" t="s">
        <v>123</v>
      </c>
      <c r="Y261" s="202" t="s">
        <v>123</v>
      </c>
      <c r="Z261" s="202" t="s">
        <v>123</v>
      </c>
      <c r="AA261" s="202" t="s">
        <v>123</v>
      </c>
      <c r="AB261" s="202" t="s">
        <v>123</v>
      </c>
      <c r="AC261" s="202" t="s">
        <v>123</v>
      </c>
      <c r="AD261" s="202" t="s">
        <v>123</v>
      </c>
      <c r="AE261" s="202" t="s">
        <v>123</v>
      </c>
      <c r="AF261" s="202" t="s">
        <v>123</v>
      </c>
      <c r="AG261" s="202" t="s">
        <v>123</v>
      </c>
      <c r="AH261" s="202" t="s">
        <v>123</v>
      </c>
      <c r="AI261" s="202" t="s">
        <v>123</v>
      </c>
      <c r="AJ261" s="202" t="s">
        <v>123</v>
      </c>
      <c r="AK261" s="202" t="s">
        <v>123</v>
      </c>
      <c r="AL261" s="202" t="s">
        <v>123</v>
      </c>
      <c r="AM261" s="202" t="s">
        <v>123</v>
      </c>
      <c r="AN261" s="202" t="s">
        <v>123</v>
      </c>
      <c r="AO261" s="202" t="s">
        <v>123</v>
      </c>
      <c r="AP261" s="202">
        <v>2.8</v>
      </c>
      <c r="AQ261" s="202">
        <v>2.2000000000000002</v>
      </c>
      <c r="AR261" s="202">
        <v>4</v>
      </c>
      <c r="AS261" s="202" t="s">
        <v>123</v>
      </c>
      <c r="AT261" s="202" t="s">
        <v>123</v>
      </c>
      <c r="AU261" s="202" t="s">
        <v>123</v>
      </c>
      <c r="AV261" s="202" t="s">
        <v>123</v>
      </c>
      <c r="AW261" s="202" t="s">
        <v>123</v>
      </c>
      <c r="AX261" s="202">
        <v>2.2999999999999998</v>
      </c>
      <c r="AY261" s="202">
        <v>2.6</v>
      </c>
      <c r="AZ261" s="202">
        <v>4.4000000000000004</v>
      </c>
      <c r="BA261" s="202" t="s">
        <v>123</v>
      </c>
      <c r="BB261" s="202" t="s">
        <v>123</v>
      </c>
      <c r="BC261" s="202" t="s">
        <v>123</v>
      </c>
      <c r="BD261" s="202" t="s">
        <v>123</v>
      </c>
      <c r="BE261" s="207" t="s">
        <v>123</v>
      </c>
      <c r="BF261" s="202"/>
      <c r="BG261" s="202"/>
      <c r="BH261" s="202"/>
      <c r="BI261" s="202"/>
      <c r="BJ261" s="202"/>
      <c r="BK261" s="202"/>
      <c r="BL261" s="202"/>
      <c r="BM261" s="202"/>
      <c r="BN261" s="202"/>
      <c r="BO261" s="202"/>
      <c r="BP261" s="202"/>
      <c r="BQ261" s="202"/>
      <c r="BR261" s="202"/>
      <c r="BS261" s="202"/>
      <c r="BT261" s="202"/>
      <c r="BU261" s="202"/>
      <c r="BV261" s="202"/>
      <c r="BW261" s="202"/>
      <c r="BX261" s="202"/>
      <c r="BY261" s="202"/>
      <c r="BZ261" s="202"/>
      <c r="CA261" s="202"/>
      <c r="CB261" s="202"/>
      <c r="CC261" s="202"/>
      <c r="CD261" s="202"/>
      <c r="CE261" s="202"/>
      <c r="CF261" s="202"/>
      <c r="CG261" s="202"/>
    </row>
    <row r="262" spans="1:85" x14ac:dyDescent="0.25">
      <c r="A262" s="202"/>
      <c r="B262" s="202"/>
      <c r="C262" s="202"/>
      <c r="D262" s="206">
        <v>57</v>
      </c>
      <c r="E262" s="202" t="s">
        <v>123</v>
      </c>
      <c r="F262" s="202" t="s">
        <v>123</v>
      </c>
      <c r="G262" s="202" t="s">
        <v>123</v>
      </c>
      <c r="H262" s="202" t="s">
        <v>123</v>
      </c>
      <c r="I262" s="202" t="s">
        <v>123</v>
      </c>
      <c r="J262" s="202" t="s">
        <v>123</v>
      </c>
      <c r="K262" s="202" t="s">
        <v>123</v>
      </c>
      <c r="L262" s="202" t="s">
        <v>123</v>
      </c>
      <c r="M262" s="202" t="s">
        <v>123</v>
      </c>
      <c r="N262" s="202" t="s">
        <v>123</v>
      </c>
      <c r="O262" s="202" t="s">
        <v>123</v>
      </c>
      <c r="P262" s="202" t="s">
        <v>123</v>
      </c>
      <c r="Q262" s="202" t="s">
        <v>123</v>
      </c>
      <c r="R262" s="202" t="s">
        <v>123</v>
      </c>
      <c r="S262" s="202" t="s">
        <v>123</v>
      </c>
      <c r="T262" s="202" t="s">
        <v>123</v>
      </c>
      <c r="U262" s="202" t="s">
        <v>123</v>
      </c>
      <c r="V262" s="202">
        <v>2.2999999999999998</v>
      </c>
      <c r="W262" s="202">
        <v>2.7</v>
      </c>
      <c r="X262" s="202" t="s">
        <v>123</v>
      </c>
      <c r="Y262" s="202" t="s">
        <v>123</v>
      </c>
      <c r="Z262" s="202" t="s">
        <v>123</v>
      </c>
      <c r="AA262" s="202" t="s">
        <v>123</v>
      </c>
      <c r="AB262" s="202" t="s">
        <v>123</v>
      </c>
      <c r="AC262" s="202" t="s">
        <v>123</v>
      </c>
      <c r="AD262" s="202" t="s">
        <v>123</v>
      </c>
      <c r="AE262" s="202" t="s">
        <v>123</v>
      </c>
      <c r="AF262" s="202" t="s">
        <v>123</v>
      </c>
      <c r="AG262" s="202" t="s">
        <v>123</v>
      </c>
      <c r="AH262" s="202" t="s">
        <v>123</v>
      </c>
      <c r="AI262" s="202" t="s">
        <v>123</v>
      </c>
      <c r="AJ262" s="202" t="s">
        <v>123</v>
      </c>
      <c r="AK262" s="202" t="s">
        <v>123</v>
      </c>
      <c r="AL262" s="202" t="s">
        <v>123</v>
      </c>
      <c r="AM262" s="202" t="s">
        <v>123</v>
      </c>
      <c r="AN262" s="202" t="s">
        <v>123</v>
      </c>
      <c r="AO262" s="202" t="s">
        <v>123</v>
      </c>
      <c r="AP262" s="202">
        <v>2.8</v>
      </c>
      <c r="AQ262" s="202">
        <v>2.2000000000000002</v>
      </c>
      <c r="AR262" s="202">
        <v>4</v>
      </c>
      <c r="AS262" s="202" t="s">
        <v>123</v>
      </c>
      <c r="AT262" s="202" t="s">
        <v>123</v>
      </c>
      <c r="AU262" s="202" t="s">
        <v>123</v>
      </c>
      <c r="AV262" s="202" t="s">
        <v>123</v>
      </c>
      <c r="AW262" s="202" t="s">
        <v>123</v>
      </c>
      <c r="AX262" s="202">
        <v>2.2000000000000002</v>
      </c>
      <c r="AY262" s="202">
        <v>2.4</v>
      </c>
      <c r="AZ262" s="202">
        <v>4.4000000000000004</v>
      </c>
      <c r="BA262" s="202" t="s">
        <v>123</v>
      </c>
      <c r="BB262" s="202" t="s">
        <v>123</v>
      </c>
      <c r="BC262" s="202" t="s">
        <v>123</v>
      </c>
      <c r="BD262" s="202" t="s">
        <v>123</v>
      </c>
      <c r="BE262" s="207" t="s">
        <v>123</v>
      </c>
      <c r="BF262" s="202"/>
      <c r="BG262" s="202"/>
      <c r="BH262" s="202"/>
      <c r="BI262" s="202"/>
      <c r="BJ262" s="202"/>
      <c r="BK262" s="202"/>
      <c r="BL262" s="202"/>
      <c r="BM262" s="202"/>
      <c r="BN262" s="202"/>
      <c r="BO262" s="202"/>
      <c r="BP262" s="202"/>
      <c r="BQ262" s="202"/>
      <c r="BR262" s="202"/>
      <c r="BS262" s="202"/>
      <c r="BT262" s="202"/>
      <c r="BU262" s="202"/>
      <c r="BV262" s="202"/>
      <c r="BW262" s="202"/>
      <c r="BX262" s="202"/>
      <c r="BY262" s="202"/>
      <c r="BZ262" s="202"/>
      <c r="CA262" s="202"/>
      <c r="CB262" s="202"/>
      <c r="CC262" s="202"/>
      <c r="CD262" s="202"/>
      <c r="CE262" s="202"/>
      <c r="CF262" s="202"/>
      <c r="CG262" s="202"/>
    </row>
    <row r="263" spans="1:85" x14ac:dyDescent="0.25">
      <c r="A263" s="202"/>
      <c r="B263" s="202"/>
      <c r="C263" s="202"/>
      <c r="D263" s="206">
        <v>58</v>
      </c>
      <c r="E263" s="202" t="s">
        <v>123</v>
      </c>
      <c r="F263" s="202" t="s">
        <v>123</v>
      </c>
      <c r="G263" s="202" t="s">
        <v>123</v>
      </c>
      <c r="H263" s="202" t="s">
        <v>123</v>
      </c>
      <c r="I263" s="202" t="s">
        <v>123</v>
      </c>
      <c r="J263" s="202" t="s">
        <v>123</v>
      </c>
      <c r="K263" s="202" t="s">
        <v>123</v>
      </c>
      <c r="L263" s="202" t="s">
        <v>123</v>
      </c>
      <c r="M263" s="202" t="s">
        <v>123</v>
      </c>
      <c r="N263" s="202" t="s">
        <v>123</v>
      </c>
      <c r="O263" s="202" t="s">
        <v>123</v>
      </c>
      <c r="P263" s="202" t="s">
        <v>123</v>
      </c>
      <c r="Q263" s="202" t="s">
        <v>123</v>
      </c>
      <c r="R263" s="202" t="s">
        <v>123</v>
      </c>
      <c r="S263" s="202" t="s">
        <v>123</v>
      </c>
      <c r="T263" s="202" t="s">
        <v>123</v>
      </c>
      <c r="U263" s="202" t="s">
        <v>123</v>
      </c>
      <c r="V263" s="202">
        <v>2.2999999999999998</v>
      </c>
      <c r="W263" s="202">
        <v>2.7</v>
      </c>
      <c r="X263" s="202" t="s">
        <v>123</v>
      </c>
      <c r="Y263" s="202" t="s">
        <v>123</v>
      </c>
      <c r="Z263" s="202" t="s">
        <v>123</v>
      </c>
      <c r="AA263" s="202" t="s">
        <v>123</v>
      </c>
      <c r="AB263" s="202" t="s">
        <v>123</v>
      </c>
      <c r="AC263" s="202" t="s">
        <v>123</v>
      </c>
      <c r="AD263" s="202" t="s">
        <v>123</v>
      </c>
      <c r="AE263" s="202" t="s">
        <v>123</v>
      </c>
      <c r="AF263" s="202" t="s">
        <v>123</v>
      </c>
      <c r="AG263" s="202" t="s">
        <v>123</v>
      </c>
      <c r="AH263" s="202" t="s">
        <v>123</v>
      </c>
      <c r="AI263" s="202" t="s">
        <v>123</v>
      </c>
      <c r="AJ263" s="202" t="s">
        <v>123</v>
      </c>
      <c r="AK263" s="202" t="s">
        <v>123</v>
      </c>
      <c r="AL263" s="202" t="s">
        <v>123</v>
      </c>
      <c r="AM263" s="202" t="s">
        <v>123</v>
      </c>
      <c r="AN263" s="202" t="s">
        <v>123</v>
      </c>
      <c r="AO263" s="202" t="s">
        <v>123</v>
      </c>
      <c r="AP263" s="202">
        <v>2.7</v>
      </c>
      <c r="AQ263" s="202">
        <v>2</v>
      </c>
      <c r="AR263" s="202">
        <v>4</v>
      </c>
      <c r="AS263" s="202" t="s">
        <v>123</v>
      </c>
      <c r="AT263" s="202" t="s">
        <v>123</v>
      </c>
      <c r="AU263" s="202" t="s">
        <v>123</v>
      </c>
      <c r="AV263" s="202" t="s">
        <v>123</v>
      </c>
      <c r="AW263" s="202" t="s">
        <v>123</v>
      </c>
      <c r="AX263" s="202">
        <v>2.2000000000000002</v>
      </c>
      <c r="AY263" s="202">
        <v>2.2999999999999998</v>
      </c>
      <c r="AZ263" s="202">
        <v>4.3</v>
      </c>
      <c r="BA263" s="202" t="s">
        <v>123</v>
      </c>
      <c r="BB263" s="202" t="s">
        <v>123</v>
      </c>
      <c r="BC263" s="202" t="s">
        <v>123</v>
      </c>
      <c r="BD263" s="202" t="s">
        <v>123</v>
      </c>
      <c r="BE263" s="207" t="s">
        <v>123</v>
      </c>
      <c r="BF263" s="202"/>
      <c r="BG263" s="202"/>
      <c r="BH263" s="202"/>
      <c r="BI263" s="202"/>
      <c r="BJ263" s="202"/>
      <c r="BK263" s="202"/>
      <c r="BL263" s="202"/>
      <c r="BM263" s="202"/>
      <c r="BN263" s="202"/>
      <c r="BO263" s="202"/>
      <c r="BP263" s="202"/>
      <c r="BQ263" s="202"/>
      <c r="BR263" s="202"/>
      <c r="BS263" s="202"/>
      <c r="BT263" s="202"/>
      <c r="BU263" s="202"/>
      <c r="BV263" s="202"/>
      <c r="BW263" s="202"/>
      <c r="BX263" s="202"/>
      <c r="BY263" s="202"/>
      <c r="BZ263" s="202"/>
      <c r="CA263" s="202"/>
      <c r="CB263" s="202"/>
      <c r="CC263" s="202"/>
      <c r="CD263" s="202"/>
      <c r="CE263" s="202"/>
      <c r="CF263" s="202"/>
      <c r="CG263" s="202"/>
    </row>
    <row r="264" spans="1:85" x14ac:dyDescent="0.25">
      <c r="A264" s="202"/>
      <c r="B264" s="202"/>
      <c r="C264" s="202"/>
      <c r="D264" s="206">
        <v>59</v>
      </c>
      <c r="E264" s="202" t="s">
        <v>123</v>
      </c>
      <c r="F264" s="202" t="s">
        <v>123</v>
      </c>
      <c r="G264" s="202" t="s">
        <v>123</v>
      </c>
      <c r="H264" s="202" t="s">
        <v>123</v>
      </c>
      <c r="I264" s="202" t="s">
        <v>123</v>
      </c>
      <c r="J264" s="202" t="s">
        <v>123</v>
      </c>
      <c r="K264" s="202" t="s">
        <v>123</v>
      </c>
      <c r="L264" s="202" t="s">
        <v>123</v>
      </c>
      <c r="M264" s="202" t="s">
        <v>123</v>
      </c>
      <c r="N264" s="202" t="s">
        <v>123</v>
      </c>
      <c r="O264" s="202" t="s">
        <v>123</v>
      </c>
      <c r="P264" s="202" t="s">
        <v>123</v>
      </c>
      <c r="Q264" s="202" t="s">
        <v>123</v>
      </c>
      <c r="R264" s="202" t="s">
        <v>123</v>
      </c>
      <c r="S264" s="202" t="s">
        <v>123</v>
      </c>
      <c r="T264" s="202" t="s">
        <v>123</v>
      </c>
      <c r="U264" s="202" t="s">
        <v>123</v>
      </c>
      <c r="V264" s="202">
        <v>2.2999999999999998</v>
      </c>
      <c r="W264" s="202">
        <v>2.7</v>
      </c>
      <c r="X264" s="202" t="s">
        <v>123</v>
      </c>
      <c r="Y264" s="202" t="s">
        <v>123</v>
      </c>
      <c r="Z264" s="202" t="s">
        <v>123</v>
      </c>
      <c r="AA264" s="202" t="s">
        <v>123</v>
      </c>
      <c r="AB264" s="202" t="s">
        <v>123</v>
      </c>
      <c r="AC264" s="202" t="s">
        <v>123</v>
      </c>
      <c r="AD264" s="202" t="s">
        <v>123</v>
      </c>
      <c r="AE264" s="202" t="s">
        <v>123</v>
      </c>
      <c r="AF264" s="202" t="s">
        <v>123</v>
      </c>
      <c r="AG264" s="202" t="s">
        <v>123</v>
      </c>
      <c r="AH264" s="202" t="s">
        <v>123</v>
      </c>
      <c r="AI264" s="202" t="s">
        <v>123</v>
      </c>
      <c r="AJ264" s="202" t="s">
        <v>123</v>
      </c>
      <c r="AK264" s="202" t="s">
        <v>123</v>
      </c>
      <c r="AL264" s="202" t="s">
        <v>123</v>
      </c>
      <c r="AM264" s="202" t="s">
        <v>123</v>
      </c>
      <c r="AN264" s="202" t="s">
        <v>123</v>
      </c>
      <c r="AO264" s="202" t="s">
        <v>123</v>
      </c>
      <c r="AP264" s="202">
        <v>2.7</v>
      </c>
      <c r="AQ264" s="202">
        <v>1.9</v>
      </c>
      <c r="AR264" s="202">
        <v>3.9</v>
      </c>
      <c r="AS264" s="202" t="s">
        <v>123</v>
      </c>
      <c r="AT264" s="202" t="s">
        <v>123</v>
      </c>
      <c r="AU264" s="202" t="s">
        <v>123</v>
      </c>
      <c r="AV264" s="202" t="s">
        <v>123</v>
      </c>
      <c r="AW264" s="202" t="s">
        <v>123</v>
      </c>
      <c r="AX264" s="202">
        <v>2.2000000000000002</v>
      </c>
      <c r="AY264" s="202">
        <v>1.9</v>
      </c>
      <c r="AZ264" s="202">
        <v>4.3</v>
      </c>
      <c r="BA264" s="202" t="s">
        <v>123</v>
      </c>
      <c r="BB264" s="202" t="s">
        <v>123</v>
      </c>
      <c r="BC264" s="202" t="s">
        <v>123</v>
      </c>
      <c r="BD264" s="202" t="s">
        <v>123</v>
      </c>
      <c r="BE264" s="207" t="s">
        <v>123</v>
      </c>
      <c r="BF264" s="202"/>
      <c r="BG264" s="202"/>
      <c r="BH264" s="202"/>
      <c r="BI264" s="202"/>
      <c r="BJ264" s="202"/>
      <c r="BK264" s="202"/>
      <c r="BL264" s="202"/>
      <c r="BM264" s="202"/>
      <c r="BN264" s="202"/>
      <c r="BO264" s="202"/>
      <c r="BP264" s="202"/>
      <c r="BQ264" s="202"/>
      <c r="BR264" s="202"/>
      <c r="BS264" s="202"/>
      <c r="BT264" s="202"/>
      <c r="BU264" s="202"/>
      <c r="BV264" s="202"/>
      <c r="BW264" s="202"/>
      <c r="BX264" s="202"/>
      <c r="BY264" s="202"/>
      <c r="BZ264" s="202"/>
      <c r="CA264" s="202"/>
      <c r="CB264" s="202"/>
      <c r="CC264" s="202"/>
      <c r="CD264" s="202"/>
      <c r="CE264" s="202"/>
      <c r="CF264" s="202"/>
      <c r="CG264" s="202"/>
    </row>
    <row r="265" spans="1:85" x14ac:dyDescent="0.25">
      <c r="A265" s="202"/>
      <c r="B265" s="202"/>
      <c r="C265" s="202"/>
      <c r="D265" s="206">
        <v>60</v>
      </c>
      <c r="E265" s="202" t="s">
        <v>123</v>
      </c>
      <c r="F265" s="202" t="s">
        <v>123</v>
      </c>
      <c r="G265" s="202" t="s">
        <v>123</v>
      </c>
      <c r="H265" s="202" t="s">
        <v>123</v>
      </c>
      <c r="I265" s="202" t="s">
        <v>123</v>
      </c>
      <c r="J265" s="202" t="s">
        <v>123</v>
      </c>
      <c r="K265" s="202" t="s">
        <v>123</v>
      </c>
      <c r="L265" s="202" t="s">
        <v>123</v>
      </c>
      <c r="M265" s="202" t="s">
        <v>123</v>
      </c>
      <c r="N265" s="202" t="s">
        <v>123</v>
      </c>
      <c r="O265" s="202" t="s">
        <v>123</v>
      </c>
      <c r="P265" s="202" t="s">
        <v>123</v>
      </c>
      <c r="Q265" s="202" t="s">
        <v>123</v>
      </c>
      <c r="R265" s="202" t="s">
        <v>123</v>
      </c>
      <c r="S265" s="202" t="s">
        <v>123</v>
      </c>
      <c r="T265" s="202" t="s">
        <v>123</v>
      </c>
      <c r="U265" s="202" t="s">
        <v>123</v>
      </c>
      <c r="V265" s="202">
        <v>2.2000000000000002</v>
      </c>
      <c r="W265" s="202">
        <v>2.4</v>
      </c>
      <c r="X265" s="202" t="s">
        <v>123</v>
      </c>
      <c r="Y265" s="202" t="s">
        <v>123</v>
      </c>
      <c r="Z265" s="202" t="s">
        <v>123</v>
      </c>
      <c r="AA265" s="202" t="s">
        <v>123</v>
      </c>
      <c r="AB265" s="202" t="s">
        <v>123</v>
      </c>
      <c r="AC265" s="202" t="s">
        <v>123</v>
      </c>
      <c r="AD265" s="202" t="s">
        <v>123</v>
      </c>
      <c r="AE265" s="202" t="s">
        <v>123</v>
      </c>
      <c r="AF265" s="202" t="s">
        <v>123</v>
      </c>
      <c r="AG265" s="202" t="s">
        <v>123</v>
      </c>
      <c r="AH265" s="202" t="s">
        <v>123</v>
      </c>
      <c r="AI265" s="202" t="s">
        <v>123</v>
      </c>
      <c r="AJ265" s="202" t="s">
        <v>123</v>
      </c>
      <c r="AK265" s="202" t="s">
        <v>123</v>
      </c>
      <c r="AL265" s="202" t="s">
        <v>123</v>
      </c>
      <c r="AM265" s="202" t="s">
        <v>123</v>
      </c>
      <c r="AN265" s="202" t="s">
        <v>123</v>
      </c>
      <c r="AO265" s="202" t="s">
        <v>123</v>
      </c>
      <c r="AP265" s="202">
        <v>2.7</v>
      </c>
      <c r="AQ265" s="202">
        <v>1.9</v>
      </c>
      <c r="AR265" s="202">
        <v>3.7</v>
      </c>
      <c r="AS265" s="202" t="s">
        <v>123</v>
      </c>
      <c r="AT265" s="202" t="s">
        <v>123</v>
      </c>
      <c r="AU265" s="202" t="s">
        <v>123</v>
      </c>
      <c r="AV265" s="202" t="s">
        <v>123</v>
      </c>
      <c r="AW265" s="202" t="s">
        <v>123</v>
      </c>
      <c r="AX265" s="202">
        <v>2.2000000000000002</v>
      </c>
      <c r="AY265" s="202">
        <v>1.9</v>
      </c>
      <c r="AZ265" s="202">
        <v>4.2</v>
      </c>
      <c r="BA265" s="202" t="s">
        <v>123</v>
      </c>
      <c r="BB265" s="202" t="s">
        <v>123</v>
      </c>
      <c r="BC265" s="202" t="s">
        <v>123</v>
      </c>
      <c r="BD265" s="202" t="s">
        <v>123</v>
      </c>
      <c r="BE265" s="207" t="s">
        <v>123</v>
      </c>
      <c r="BF265" s="202"/>
      <c r="BG265" s="202"/>
      <c r="BH265" s="202"/>
      <c r="BI265" s="202"/>
      <c r="BJ265" s="202"/>
      <c r="BK265" s="202"/>
      <c r="BL265" s="202"/>
      <c r="BM265" s="202"/>
      <c r="BN265" s="202"/>
      <c r="BO265" s="202"/>
      <c r="BP265" s="202"/>
      <c r="BQ265" s="202"/>
      <c r="BR265" s="202"/>
      <c r="BS265" s="202"/>
      <c r="BT265" s="202"/>
      <c r="BU265" s="202"/>
      <c r="BV265" s="202"/>
      <c r="BW265" s="202"/>
      <c r="BX265" s="202"/>
      <c r="BY265" s="202"/>
      <c r="BZ265" s="202"/>
      <c r="CA265" s="202"/>
      <c r="CB265" s="202"/>
      <c r="CC265" s="202"/>
      <c r="CD265" s="202"/>
      <c r="CE265" s="202"/>
      <c r="CF265" s="202"/>
      <c r="CG265" s="202"/>
    </row>
    <row r="266" spans="1:85" x14ac:dyDescent="0.25">
      <c r="A266" s="202"/>
      <c r="B266" s="202"/>
      <c r="C266" s="202"/>
      <c r="D266" s="206">
        <v>61</v>
      </c>
      <c r="E266" s="202" t="s">
        <v>123</v>
      </c>
      <c r="F266" s="202" t="s">
        <v>123</v>
      </c>
      <c r="G266" s="202" t="s">
        <v>123</v>
      </c>
      <c r="H266" s="202" t="s">
        <v>123</v>
      </c>
      <c r="I266" s="202" t="s">
        <v>123</v>
      </c>
      <c r="J266" s="202" t="s">
        <v>123</v>
      </c>
      <c r="K266" s="202" t="s">
        <v>123</v>
      </c>
      <c r="L266" s="202" t="s">
        <v>123</v>
      </c>
      <c r="M266" s="202" t="s">
        <v>123</v>
      </c>
      <c r="N266" s="202" t="s">
        <v>123</v>
      </c>
      <c r="O266" s="202" t="s">
        <v>123</v>
      </c>
      <c r="P266" s="202" t="s">
        <v>123</v>
      </c>
      <c r="Q266" s="202" t="s">
        <v>123</v>
      </c>
      <c r="R266" s="202" t="s">
        <v>123</v>
      </c>
      <c r="S266" s="202" t="s">
        <v>123</v>
      </c>
      <c r="T266" s="202" t="s">
        <v>123</v>
      </c>
      <c r="U266" s="202" t="s">
        <v>123</v>
      </c>
      <c r="V266" s="202">
        <v>2.2000000000000002</v>
      </c>
      <c r="W266" s="202">
        <v>2.4</v>
      </c>
      <c r="X266" s="202" t="s">
        <v>123</v>
      </c>
      <c r="Y266" s="202" t="s">
        <v>123</v>
      </c>
      <c r="Z266" s="202" t="s">
        <v>123</v>
      </c>
      <c r="AA266" s="202" t="s">
        <v>123</v>
      </c>
      <c r="AB266" s="202" t="s">
        <v>123</v>
      </c>
      <c r="AC266" s="202" t="s">
        <v>123</v>
      </c>
      <c r="AD266" s="202" t="s">
        <v>123</v>
      </c>
      <c r="AE266" s="202" t="s">
        <v>123</v>
      </c>
      <c r="AF266" s="202" t="s">
        <v>123</v>
      </c>
      <c r="AG266" s="202" t="s">
        <v>123</v>
      </c>
      <c r="AH266" s="202" t="s">
        <v>123</v>
      </c>
      <c r="AI266" s="202" t="s">
        <v>123</v>
      </c>
      <c r="AJ266" s="202" t="s">
        <v>123</v>
      </c>
      <c r="AK266" s="202" t="s">
        <v>123</v>
      </c>
      <c r="AL266" s="202" t="s">
        <v>123</v>
      </c>
      <c r="AM266" s="202" t="s">
        <v>123</v>
      </c>
      <c r="AN266" s="202" t="s">
        <v>123</v>
      </c>
      <c r="AO266" s="202" t="s">
        <v>123</v>
      </c>
      <c r="AP266" s="202">
        <v>2.7</v>
      </c>
      <c r="AQ266" s="202">
        <v>1.8</v>
      </c>
      <c r="AR266" s="202">
        <v>3.7</v>
      </c>
      <c r="AS266" s="202" t="s">
        <v>123</v>
      </c>
      <c r="AT266" s="202" t="s">
        <v>123</v>
      </c>
      <c r="AU266" s="202" t="s">
        <v>123</v>
      </c>
      <c r="AV266" s="202" t="s">
        <v>123</v>
      </c>
      <c r="AW266" s="202" t="s">
        <v>123</v>
      </c>
      <c r="AX266" s="202">
        <v>1.9</v>
      </c>
      <c r="AY266" s="202">
        <v>1.9</v>
      </c>
      <c r="AZ266" s="202">
        <v>4.0999999999999996</v>
      </c>
      <c r="BA266" s="202" t="s">
        <v>123</v>
      </c>
      <c r="BB266" s="202" t="s">
        <v>123</v>
      </c>
      <c r="BC266" s="202" t="s">
        <v>123</v>
      </c>
      <c r="BD266" s="202" t="s">
        <v>123</v>
      </c>
      <c r="BE266" s="207" t="s">
        <v>123</v>
      </c>
      <c r="BF266" s="202"/>
      <c r="BG266" s="202"/>
      <c r="BH266" s="202"/>
      <c r="BI266" s="202"/>
      <c r="BJ266" s="202"/>
      <c r="BK266" s="202"/>
      <c r="BL266" s="202"/>
      <c r="BM266" s="202"/>
      <c r="BN266" s="202"/>
      <c r="BO266" s="202"/>
      <c r="BP266" s="202"/>
      <c r="BQ266" s="202"/>
      <c r="BR266" s="202"/>
      <c r="BS266" s="202"/>
      <c r="BT266" s="202"/>
      <c r="BU266" s="202"/>
      <c r="BV266" s="202"/>
      <c r="BW266" s="202"/>
      <c r="BX266" s="202"/>
      <c r="BY266" s="202"/>
      <c r="BZ266" s="202"/>
      <c r="CA266" s="202"/>
      <c r="CB266" s="202"/>
      <c r="CC266" s="202"/>
      <c r="CD266" s="202"/>
      <c r="CE266" s="202"/>
      <c r="CF266" s="202"/>
      <c r="CG266" s="202"/>
    </row>
    <row r="267" spans="1:85" x14ac:dyDescent="0.25">
      <c r="A267" s="202"/>
      <c r="B267" s="202"/>
      <c r="C267" s="202"/>
      <c r="D267" s="206">
        <v>62</v>
      </c>
      <c r="E267" s="202" t="s">
        <v>123</v>
      </c>
      <c r="F267" s="202" t="s">
        <v>123</v>
      </c>
      <c r="G267" s="202" t="s">
        <v>123</v>
      </c>
      <c r="H267" s="202" t="s">
        <v>123</v>
      </c>
      <c r="I267" s="202" t="s">
        <v>123</v>
      </c>
      <c r="J267" s="202" t="s">
        <v>123</v>
      </c>
      <c r="K267" s="202" t="s">
        <v>123</v>
      </c>
      <c r="L267" s="202" t="s">
        <v>123</v>
      </c>
      <c r="M267" s="202" t="s">
        <v>123</v>
      </c>
      <c r="N267" s="202" t="s">
        <v>123</v>
      </c>
      <c r="O267" s="202" t="s">
        <v>123</v>
      </c>
      <c r="P267" s="202" t="s">
        <v>123</v>
      </c>
      <c r="Q267" s="202" t="s">
        <v>123</v>
      </c>
      <c r="R267" s="202" t="s">
        <v>123</v>
      </c>
      <c r="S267" s="202" t="s">
        <v>123</v>
      </c>
      <c r="T267" s="202" t="s">
        <v>123</v>
      </c>
      <c r="U267" s="202" t="s">
        <v>123</v>
      </c>
      <c r="V267" s="202">
        <v>2.1</v>
      </c>
      <c r="W267" s="202">
        <v>2.4</v>
      </c>
      <c r="X267" s="202" t="s">
        <v>123</v>
      </c>
      <c r="Y267" s="202" t="s">
        <v>123</v>
      </c>
      <c r="Z267" s="202" t="s">
        <v>123</v>
      </c>
      <c r="AA267" s="202" t="s">
        <v>123</v>
      </c>
      <c r="AB267" s="202" t="s">
        <v>123</v>
      </c>
      <c r="AC267" s="202" t="s">
        <v>123</v>
      </c>
      <c r="AD267" s="202" t="s">
        <v>123</v>
      </c>
      <c r="AE267" s="202" t="s">
        <v>123</v>
      </c>
      <c r="AF267" s="202" t="s">
        <v>123</v>
      </c>
      <c r="AG267" s="202" t="s">
        <v>123</v>
      </c>
      <c r="AH267" s="202" t="s">
        <v>123</v>
      </c>
      <c r="AI267" s="202" t="s">
        <v>123</v>
      </c>
      <c r="AJ267" s="202" t="s">
        <v>123</v>
      </c>
      <c r="AK267" s="202" t="s">
        <v>123</v>
      </c>
      <c r="AL267" s="202" t="s">
        <v>123</v>
      </c>
      <c r="AM267" s="202" t="s">
        <v>123</v>
      </c>
      <c r="AN267" s="202" t="s">
        <v>123</v>
      </c>
      <c r="AO267" s="202" t="s">
        <v>123</v>
      </c>
      <c r="AP267" s="202">
        <v>2.6</v>
      </c>
      <c r="AQ267" s="202">
        <v>1.8</v>
      </c>
      <c r="AR267" s="202">
        <v>3.7</v>
      </c>
      <c r="AS267" s="202" t="s">
        <v>123</v>
      </c>
      <c r="AT267" s="202" t="s">
        <v>123</v>
      </c>
      <c r="AU267" s="202" t="s">
        <v>123</v>
      </c>
      <c r="AV267" s="202" t="s">
        <v>123</v>
      </c>
      <c r="AW267" s="202" t="s">
        <v>123</v>
      </c>
      <c r="AX267" s="202">
        <v>1.9</v>
      </c>
      <c r="AY267" s="202">
        <v>1.9</v>
      </c>
      <c r="AZ267" s="202">
        <v>3.9</v>
      </c>
      <c r="BA267" s="202" t="s">
        <v>123</v>
      </c>
      <c r="BB267" s="202" t="s">
        <v>123</v>
      </c>
      <c r="BC267" s="202" t="s">
        <v>123</v>
      </c>
      <c r="BD267" s="202" t="s">
        <v>123</v>
      </c>
      <c r="BE267" s="207" t="s">
        <v>123</v>
      </c>
      <c r="BF267" s="202"/>
      <c r="BG267" s="202"/>
      <c r="BH267" s="202"/>
      <c r="BI267" s="202"/>
      <c r="BJ267" s="202"/>
      <c r="BK267" s="202"/>
      <c r="BL267" s="202"/>
      <c r="BM267" s="202"/>
      <c r="BN267" s="202"/>
      <c r="BO267" s="202"/>
      <c r="BP267" s="202"/>
      <c r="BQ267" s="202"/>
      <c r="BR267" s="202"/>
      <c r="BS267" s="202"/>
      <c r="BT267" s="202"/>
      <c r="BU267" s="202"/>
      <c r="BV267" s="202"/>
      <c r="BW267" s="202"/>
      <c r="BX267" s="202"/>
      <c r="BY267" s="202"/>
      <c r="BZ267" s="202"/>
      <c r="CA267" s="202"/>
      <c r="CB267" s="202"/>
      <c r="CC267" s="202"/>
      <c r="CD267" s="202"/>
      <c r="CE267" s="202"/>
      <c r="CF267" s="202"/>
      <c r="CG267" s="202"/>
    </row>
    <row r="268" spans="1:85" x14ac:dyDescent="0.25">
      <c r="A268" s="202"/>
      <c r="B268" s="202"/>
      <c r="C268" s="202"/>
      <c r="D268" s="206">
        <v>63</v>
      </c>
      <c r="E268" s="202" t="s">
        <v>123</v>
      </c>
      <c r="F268" s="202" t="s">
        <v>123</v>
      </c>
      <c r="G268" s="202" t="s">
        <v>123</v>
      </c>
      <c r="H268" s="202" t="s">
        <v>123</v>
      </c>
      <c r="I268" s="202" t="s">
        <v>123</v>
      </c>
      <c r="J268" s="202" t="s">
        <v>123</v>
      </c>
      <c r="K268" s="202" t="s">
        <v>123</v>
      </c>
      <c r="L268" s="202" t="s">
        <v>123</v>
      </c>
      <c r="M268" s="202" t="s">
        <v>123</v>
      </c>
      <c r="N268" s="202" t="s">
        <v>123</v>
      </c>
      <c r="O268" s="202" t="s">
        <v>123</v>
      </c>
      <c r="P268" s="202" t="s">
        <v>123</v>
      </c>
      <c r="Q268" s="202" t="s">
        <v>123</v>
      </c>
      <c r="R268" s="202" t="s">
        <v>123</v>
      </c>
      <c r="S268" s="202" t="s">
        <v>123</v>
      </c>
      <c r="T268" s="202" t="s">
        <v>123</v>
      </c>
      <c r="U268" s="202" t="s">
        <v>123</v>
      </c>
      <c r="V268" s="202">
        <v>2.1</v>
      </c>
      <c r="W268" s="202">
        <v>2.4</v>
      </c>
      <c r="X268" s="202" t="s">
        <v>123</v>
      </c>
      <c r="Y268" s="202" t="s">
        <v>123</v>
      </c>
      <c r="Z268" s="202" t="s">
        <v>123</v>
      </c>
      <c r="AA268" s="202" t="s">
        <v>123</v>
      </c>
      <c r="AB268" s="202" t="s">
        <v>123</v>
      </c>
      <c r="AC268" s="202" t="s">
        <v>123</v>
      </c>
      <c r="AD268" s="202" t="s">
        <v>123</v>
      </c>
      <c r="AE268" s="202" t="s">
        <v>123</v>
      </c>
      <c r="AF268" s="202" t="s">
        <v>123</v>
      </c>
      <c r="AG268" s="202" t="s">
        <v>123</v>
      </c>
      <c r="AH268" s="202" t="s">
        <v>123</v>
      </c>
      <c r="AI268" s="202" t="s">
        <v>123</v>
      </c>
      <c r="AJ268" s="202" t="s">
        <v>123</v>
      </c>
      <c r="AK268" s="202" t="s">
        <v>123</v>
      </c>
      <c r="AL268" s="202" t="s">
        <v>123</v>
      </c>
      <c r="AM268" s="202" t="s">
        <v>123</v>
      </c>
      <c r="AN268" s="202" t="s">
        <v>123</v>
      </c>
      <c r="AO268" s="202" t="s">
        <v>123</v>
      </c>
      <c r="AP268" s="202">
        <v>2.6</v>
      </c>
      <c r="AQ268" s="202">
        <v>1.7</v>
      </c>
      <c r="AR268" s="202">
        <v>3.6</v>
      </c>
      <c r="AS268" s="202" t="s">
        <v>123</v>
      </c>
      <c r="AT268" s="202" t="s">
        <v>123</v>
      </c>
      <c r="AU268" s="202" t="s">
        <v>123</v>
      </c>
      <c r="AV268" s="202" t="s">
        <v>123</v>
      </c>
      <c r="AW268" s="202" t="s">
        <v>123</v>
      </c>
      <c r="AX268" s="202">
        <v>1.9</v>
      </c>
      <c r="AY268" s="202">
        <v>1.7</v>
      </c>
      <c r="AZ268" s="202">
        <v>3.9</v>
      </c>
      <c r="BA268" s="202" t="s">
        <v>123</v>
      </c>
      <c r="BB268" s="202" t="s">
        <v>123</v>
      </c>
      <c r="BC268" s="202" t="s">
        <v>123</v>
      </c>
      <c r="BD268" s="202" t="s">
        <v>123</v>
      </c>
      <c r="BE268" s="207" t="s">
        <v>123</v>
      </c>
      <c r="BF268" s="202"/>
      <c r="BG268" s="202"/>
      <c r="BH268" s="202"/>
      <c r="BI268" s="202"/>
      <c r="BJ268" s="202"/>
      <c r="BK268" s="202"/>
      <c r="BL268" s="202"/>
      <c r="BM268" s="202"/>
      <c r="BN268" s="202"/>
      <c r="BO268" s="202"/>
      <c r="BP268" s="202"/>
      <c r="BQ268" s="202"/>
      <c r="BR268" s="202"/>
      <c r="BS268" s="202"/>
      <c r="BT268" s="202"/>
      <c r="BU268" s="202"/>
      <c r="BV268" s="202"/>
      <c r="BW268" s="202"/>
      <c r="BX268" s="202"/>
      <c r="BY268" s="202"/>
      <c r="BZ268" s="202"/>
      <c r="CA268" s="202"/>
      <c r="CB268" s="202"/>
      <c r="CC268" s="202"/>
      <c r="CD268" s="202"/>
      <c r="CE268" s="202"/>
      <c r="CF268" s="202"/>
      <c r="CG268" s="202"/>
    </row>
    <row r="269" spans="1:85" x14ac:dyDescent="0.25">
      <c r="A269" s="202"/>
      <c r="B269" s="202"/>
      <c r="C269" s="202"/>
      <c r="D269" s="206">
        <v>64</v>
      </c>
      <c r="E269" s="202" t="s">
        <v>123</v>
      </c>
      <c r="F269" s="202" t="s">
        <v>123</v>
      </c>
      <c r="G269" s="202" t="s">
        <v>123</v>
      </c>
      <c r="H269" s="202" t="s">
        <v>123</v>
      </c>
      <c r="I269" s="202" t="s">
        <v>123</v>
      </c>
      <c r="J269" s="202" t="s">
        <v>123</v>
      </c>
      <c r="K269" s="202" t="s">
        <v>123</v>
      </c>
      <c r="L269" s="202" t="s">
        <v>123</v>
      </c>
      <c r="M269" s="202" t="s">
        <v>123</v>
      </c>
      <c r="N269" s="202" t="s">
        <v>123</v>
      </c>
      <c r="O269" s="202" t="s">
        <v>123</v>
      </c>
      <c r="P269" s="202" t="s">
        <v>123</v>
      </c>
      <c r="Q269" s="202" t="s">
        <v>123</v>
      </c>
      <c r="R269" s="202" t="s">
        <v>123</v>
      </c>
      <c r="S269" s="202" t="s">
        <v>123</v>
      </c>
      <c r="T269" s="202" t="s">
        <v>123</v>
      </c>
      <c r="U269" s="202" t="s">
        <v>123</v>
      </c>
      <c r="V269" s="202">
        <v>2</v>
      </c>
      <c r="W269" s="202">
        <v>2.2999999999999998</v>
      </c>
      <c r="X269" s="202" t="s">
        <v>123</v>
      </c>
      <c r="Y269" s="202" t="s">
        <v>123</v>
      </c>
      <c r="Z269" s="202" t="s">
        <v>123</v>
      </c>
      <c r="AA269" s="202" t="s">
        <v>123</v>
      </c>
      <c r="AB269" s="202" t="s">
        <v>123</v>
      </c>
      <c r="AC269" s="202" t="s">
        <v>123</v>
      </c>
      <c r="AD269" s="202" t="s">
        <v>123</v>
      </c>
      <c r="AE269" s="202" t="s">
        <v>123</v>
      </c>
      <c r="AF269" s="202" t="s">
        <v>123</v>
      </c>
      <c r="AG269" s="202" t="s">
        <v>123</v>
      </c>
      <c r="AH269" s="202" t="s">
        <v>123</v>
      </c>
      <c r="AI269" s="202" t="s">
        <v>123</v>
      </c>
      <c r="AJ269" s="202" t="s">
        <v>123</v>
      </c>
      <c r="AK269" s="202" t="s">
        <v>123</v>
      </c>
      <c r="AL269" s="202" t="s">
        <v>123</v>
      </c>
      <c r="AM269" s="202" t="s">
        <v>123</v>
      </c>
      <c r="AN269" s="202" t="s">
        <v>123</v>
      </c>
      <c r="AO269" s="202" t="s">
        <v>123</v>
      </c>
      <c r="AP269" s="202">
        <v>2.5</v>
      </c>
      <c r="AQ269" s="202">
        <v>1.7</v>
      </c>
      <c r="AR269" s="202">
        <v>3.5</v>
      </c>
      <c r="AS269" s="202" t="s">
        <v>123</v>
      </c>
      <c r="AT269" s="202" t="s">
        <v>123</v>
      </c>
      <c r="AU269" s="202" t="s">
        <v>123</v>
      </c>
      <c r="AV269" s="202" t="s">
        <v>123</v>
      </c>
      <c r="AW269" s="202" t="s">
        <v>123</v>
      </c>
      <c r="AX269" s="202">
        <v>1.8</v>
      </c>
      <c r="AY269" s="202">
        <v>1.6</v>
      </c>
      <c r="AZ269" s="202">
        <v>3.8</v>
      </c>
      <c r="BA269" s="202" t="s">
        <v>123</v>
      </c>
      <c r="BB269" s="202" t="s">
        <v>123</v>
      </c>
      <c r="BC269" s="202" t="s">
        <v>123</v>
      </c>
      <c r="BD269" s="202" t="s">
        <v>123</v>
      </c>
      <c r="BE269" s="207" t="s">
        <v>123</v>
      </c>
      <c r="BF269" s="202"/>
      <c r="BG269" s="202"/>
      <c r="BH269" s="202"/>
      <c r="BI269" s="202"/>
      <c r="BJ269" s="202"/>
      <c r="BK269" s="202"/>
      <c r="BL269" s="202"/>
      <c r="BM269" s="202"/>
      <c r="BN269" s="202"/>
      <c r="BO269" s="202"/>
      <c r="BP269" s="202"/>
      <c r="BQ269" s="202"/>
      <c r="BR269" s="202"/>
      <c r="BS269" s="202"/>
      <c r="BT269" s="202"/>
      <c r="BU269" s="202"/>
      <c r="BV269" s="202"/>
      <c r="BW269" s="202"/>
      <c r="BX269" s="202"/>
      <c r="BY269" s="202"/>
      <c r="BZ269" s="202"/>
      <c r="CA269" s="202"/>
      <c r="CB269" s="202"/>
      <c r="CC269" s="202"/>
      <c r="CD269" s="202"/>
      <c r="CE269" s="202"/>
      <c r="CF269" s="202"/>
      <c r="CG269" s="202"/>
    </row>
    <row r="270" spans="1:85" x14ac:dyDescent="0.25">
      <c r="A270" s="202"/>
      <c r="B270" s="202"/>
      <c r="C270" s="202"/>
      <c r="D270" s="206">
        <v>65</v>
      </c>
      <c r="E270" s="202" t="s">
        <v>123</v>
      </c>
      <c r="F270" s="202" t="s">
        <v>123</v>
      </c>
      <c r="G270" s="202" t="s">
        <v>123</v>
      </c>
      <c r="H270" s="202" t="s">
        <v>123</v>
      </c>
      <c r="I270" s="202" t="s">
        <v>123</v>
      </c>
      <c r="J270" s="202" t="s">
        <v>123</v>
      </c>
      <c r="K270" s="202" t="s">
        <v>123</v>
      </c>
      <c r="L270" s="202" t="s">
        <v>123</v>
      </c>
      <c r="M270" s="202" t="s">
        <v>123</v>
      </c>
      <c r="N270" s="202" t="s">
        <v>123</v>
      </c>
      <c r="O270" s="202" t="s">
        <v>123</v>
      </c>
      <c r="P270" s="202" t="s">
        <v>123</v>
      </c>
      <c r="Q270" s="202" t="s">
        <v>123</v>
      </c>
      <c r="R270" s="202" t="s">
        <v>123</v>
      </c>
      <c r="S270" s="202" t="s">
        <v>123</v>
      </c>
      <c r="T270" s="202" t="s">
        <v>123</v>
      </c>
      <c r="U270" s="202" t="s">
        <v>123</v>
      </c>
      <c r="V270" s="202">
        <v>2</v>
      </c>
      <c r="W270" s="202">
        <v>2.2999999999999998</v>
      </c>
      <c r="X270" s="202" t="s">
        <v>123</v>
      </c>
      <c r="Y270" s="202" t="s">
        <v>123</v>
      </c>
      <c r="Z270" s="202" t="s">
        <v>123</v>
      </c>
      <c r="AA270" s="202" t="s">
        <v>123</v>
      </c>
      <c r="AB270" s="202" t="s">
        <v>123</v>
      </c>
      <c r="AC270" s="202" t="s">
        <v>123</v>
      </c>
      <c r="AD270" s="202" t="s">
        <v>123</v>
      </c>
      <c r="AE270" s="202" t="s">
        <v>123</v>
      </c>
      <c r="AF270" s="202" t="s">
        <v>123</v>
      </c>
      <c r="AG270" s="202" t="s">
        <v>123</v>
      </c>
      <c r="AH270" s="202" t="s">
        <v>123</v>
      </c>
      <c r="AI270" s="202" t="s">
        <v>123</v>
      </c>
      <c r="AJ270" s="202" t="s">
        <v>123</v>
      </c>
      <c r="AK270" s="202" t="s">
        <v>123</v>
      </c>
      <c r="AL270" s="202" t="s">
        <v>123</v>
      </c>
      <c r="AM270" s="202" t="s">
        <v>123</v>
      </c>
      <c r="AN270" s="202" t="s">
        <v>123</v>
      </c>
      <c r="AO270" s="202" t="s">
        <v>123</v>
      </c>
      <c r="AP270" s="202">
        <v>2.5</v>
      </c>
      <c r="AQ270" s="202">
        <v>1.7</v>
      </c>
      <c r="AR270" s="202">
        <v>3.5</v>
      </c>
      <c r="AS270" s="202" t="s">
        <v>123</v>
      </c>
      <c r="AT270" s="202" t="s">
        <v>123</v>
      </c>
      <c r="AU270" s="202" t="s">
        <v>123</v>
      </c>
      <c r="AV270" s="202" t="s">
        <v>123</v>
      </c>
      <c r="AW270" s="202" t="s">
        <v>123</v>
      </c>
      <c r="AX270" s="202">
        <v>1.8</v>
      </c>
      <c r="AY270" s="202">
        <v>1.5</v>
      </c>
      <c r="AZ270" s="202">
        <v>3.8</v>
      </c>
      <c r="BA270" s="202" t="s">
        <v>123</v>
      </c>
      <c r="BB270" s="202" t="s">
        <v>123</v>
      </c>
      <c r="BC270" s="202" t="s">
        <v>123</v>
      </c>
      <c r="BD270" s="202" t="s">
        <v>123</v>
      </c>
      <c r="BE270" s="207" t="s">
        <v>123</v>
      </c>
      <c r="BF270" s="202"/>
      <c r="BG270" s="202"/>
      <c r="BH270" s="202"/>
      <c r="BI270" s="202"/>
      <c r="BJ270" s="202"/>
      <c r="BK270" s="202"/>
      <c r="BL270" s="202"/>
      <c r="BM270" s="202"/>
      <c r="BN270" s="202"/>
      <c r="BO270" s="202"/>
      <c r="BP270" s="202"/>
      <c r="BQ270" s="202"/>
      <c r="BR270" s="202"/>
      <c r="BS270" s="202"/>
      <c r="BT270" s="202"/>
      <c r="BU270" s="202"/>
      <c r="BV270" s="202"/>
      <c r="BW270" s="202"/>
      <c r="BX270" s="202"/>
      <c r="BY270" s="202"/>
      <c r="BZ270" s="202"/>
      <c r="CA270" s="202"/>
      <c r="CB270" s="202"/>
      <c r="CC270" s="202"/>
      <c r="CD270" s="202"/>
      <c r="CE270" s="202"/>
      <c r="CF270" s="202"/>
      <c r="CG270" s="202"/>
    </row>
    <row r="271" spans="1:85" x14ac:dyDescent="0.25">
      <c r="A271" s="202"/>
      <c r="B271" s="202"/>
      <c r="C271" s="202"/>
      <c r="D271" s="206">
        <v>66</v>
      </c>
      <c r="E271" s="202" t="s">
        <v>123</v>
      </c>
      <c r="F271" s="202" t="s">
        <v>123</v>
      </c>
      <c r="G271" s="202" t="s">
        <v>123</v>
      </c>
      <c r="H271" s="202" t="s">
        <v>123</v>
      </c>
      <c r="I271" s="202" t="s">
        <v>123</v>
      </c>
      <c r="J271" s="202" t="s">
        <v>123</v>
      </c>
      <c r="K271" s="202" t="s">
        <v>123</v>
      </c>
      <c r="L271" s="202" t="s">
        <v>123</v>
      </c>
      <c r="M271" s="202" t="s">
        <v>123</v>
      </c>
      <c r="N271" s="202" t="s">
        <v>123</v>
      </c>
      <c r="O271" s="202" t="s">
        <v>123</v>
      </c>
      <c r="P271" s="202" t="s">
        <v>123</v>
      </c>
      <c r="Q271" s="202" t="s">
        <v>123</v>
      </c>
      <c r="R271" s="202" t="s">
        <v>123</v>
      </c>
      <c r="S271" s="202" t="s">
        <v>123</v>
      </c>
      <c r="T271" s="202" t="s">
        <v>123</v>
      </c>
      <c r="U271" s="202" t="s">
        <v>123</v>
      </c>
      <c r="V271" s="202">
        <v>1.9</v>
      </c>
      <c r="W271" s="202">
        <v>2.2000000000000002</v>
      </c>
      <c r="X271" s="202" t="s">
        <v>123</v>
      </c>
      <c r="Y271" s="202" t="s">
        <v>123</v>
      </c>
      <c r="Z271" s="202" t="s">
        <v>123</v>
      </c>
      <c r="AA271" s="202" t="s">
        <v>123</v>
      </c>
      <c r="AB271" s="202" t="s">
        <v>123</v>
      </c>
      <c r="AC271" s="202" t="s">
        <v>123</v>
      </c>
      <c r="AD271" s="202" t="s">
        <v>123</v>
      </c>
      <c r="AE271" s="202" t="s">
        <v>123</v>
      </c>
      <c r="AF271" s="202" t="s">
        <v>123</v>
      </c>
      <c r="AG271" s="202" t="s">
        <v>123</v>
      </c>
      <c r="AH271" s="202" t="s">
        <v>123</v>
      </c>
      <c r="AI271" s="202" t="s">
        <v>123</v>
      </c>
      <c r="AJ271" s="202" t="s">
        <v>123</v>
      </c>
      <c r="AK271" s="202" t="s">
        <v>123</v>
      </c>
      <c r="AL271" s="202" t="s">
        <v>123</v>
      </c>
      <c r="AM271" s="202" t="s">
        <v>123</v>
      </c>
      <c r="AN271" s="202" t="s">
        <v>123</v>
      </c>
      <c r="AO271" s="202" t="s">
        <v>123</v>
      </c>
      <c r="AP271" s="202">
        <v>2.5</v>
      </c>
      <c r="AQ271" s="202">
        <v>1.6</v>
      </c>
      <c r="AR271" s="202">
        <v>3.2</v>
      </c>
      <c r="AS271" s="202" t="s">
        <v>123</v>
      </c>
      <c r="AT271" s="202" t="s">
        <v>123</v>
      </c>
      <c r="AU271" s="202" t="s">
        <v>123</v>
      </c>
      <c r="AV271" s="202" t="s">
        <v>123</v>
      </c>
      <c r="AW271" s="202" t="s">
        <v>123</v>
      </c>
      <c r="AX271" s="202">
        <v>1.7</v>
      </c>
      <c r="AY271" s="202">
        <v>1.5</v>
      </c>
      <c r="AZ271" s="202">
        <v>3.7</v>
      </c>
      <c r="BA271" s="202" t="s">
        <v>123</v>
      </c>
      <c r="BB271" s="202" t="s">
        <v>123</v>
      </c>
      <c r="BC271" s="202" t="s">
        <v>123</v>
      </c>
      <c r="BD271" s="202" t="s">
        <v>123</v>
      </c>
      <c r="BE271" s="207" t="s">
        <v>123</v>
      </c>
      <c r="BF271" s="202"/>
      <c r="BG271" s="202"/>
      <c r="BH271" s="202"/>
      <c r="BI271" s="202"/>
      <c r="BJ271" s="202"/>
      <c r="BK271" s="202"/>
      <c r="BL271" s="202"/>
      <c r="BM271" s="202"/>
      <c r="BN271" s="202"/>
      <c r="BO271" s="202"/>
      <c r="BP271" s="202"/>
      <c r="BQ271" s="202"/>
      <c r="BR271" s="202"/>
      <c r="BS271" s="202"/>
      <c r="BT271" s="202"/>
      <c r="BU271" s="202"/>
      <c r="BV271" s="202"/>
      <c r="BW271" s="202"/>
      <c r="BX271" s="202"/>
      <c r="BY271" s="202"/>
      <c r="BZ271" s="202"/>
      <c r="CA271" s="202"/>
      <c r="CB271" s="202"/>
      <c r="CC271" s="202"/>
      <c r="CD271" s="202"/>
      <c r="CE271" s="202"/>
      <c r="CF271" s="202"/>
      <c r="CG271" s="202"/>
    </row>
    <row r="272" spans="1:85" x14ac:dyDescent="0.25">
      <c r="A272" s="202"/>
      <c r="B272" s="202"/>
      <c r="C272" s="202"/>
      <c r="D272" s="206">
        <v>67</v>
      </c>
      <c r="E272" s="202" t="s">
        <v>123</v>
      </c>
      <c r="F272" s="202" t="s">
        <v>123</v>
      </c>
      <c r="G272" s="202" t="s">
        <v>123</v>
      </c>
      <c r="H272" s="202" t="s">
        <v>123</v>
      </c>
      <c r="I272" s="202" t="s">
        <v>123</v>
      </c>
      <c r="J272" s="202" t="s">
        <v>123</v>
      </c>
      <c r="K272" s="202" t="s">
        <v>123</v>
      </c>
      <c r="L272" s="202" t="s">
        <v>123</v>
      </c>
      <c r="M272" s="202" t="s">
        <v>123</v>
      </c>
      <c r="N272" s="202" t="s">
        <v>123</v>
      </c>
      <c r="O272" s="202" t="s">
        <v>123</v>
      </c>
      <c r="P272" s="202" t="s">
        <v>123</v>
      </c>
      <c r="Q272" s="202" t="s">
        <v>123</v>
      </c>
      <c r="R272" s="202" t="s">
        <v>123</v>
      </c>
      <c r="S272" s="202" t="s">
        <v>123</v>
      </c>
      <c r="T272" s="202" t="s">
        <v>123</v>
      </c>
      <c r="U272" s="202" t="s">
        <v>123</v>
      </c>
      <c r="V272" s="202">
        <v>1.8</v>
      </c>
      <c r="W272" s="202">
        <v>2</v>
      </c>
      <c r="X272" s="202" t="s">
        <v>123</v>
      </c>
      <c r="Y272" s="202" t="s">
        <v>123</v>
      </c>
      <c r="Z272" s="202" t="s">
        <v>123</v>
      </c>
      <c r="AA272" s="202" t="s">
        <v>123</v>
      </c>
      <c r="AB272" s="202" t="s">
        <v>123</v>
      </c>
      <c r="AC272" s="202" t="s">
        <v>123</v>
      </c>
      <c r="AD272" s="202" t="s">
        <v>123</v>
      </c>
      <c r="AE272" s="202" t="s">
        <v>123</v>
      </c>
      <c r="AF272" s="202" t="s">
        <v>123</v>
      </c>
      <c r="AG272" s="202" t="s">
        <v>123</v>
      </c>
      <c r="AH272" s="202" t="s">
        <v>123</v>
      </c>
      <c r="AI272" s="202" t="s">
        <v>123</v>
      </c>
      <c r="AJ272" s="202" t="s">
        <v>123</v>
      </c>
      <c r="AK272" s="202" t="s">
        <v>123</v>
      </c>
      <c r="AL272" s="202" t="s">
        <v>123</v>
      </c>
      <c r="AM272" s="202" t="s">
        <v>123</v>
      </c>
      <c r="AN272" s="202" t="s">
        <v>123</v>
      </c>
      <c r="AO272" s="202" t="s">
        <v>123</v>
      </c>
      <c r="AP272" s="202">
        <v>2.5</v>
      </c>
      <c r="AQ272" s="202">
        <v>1.6</v>
      </c>
      <c r="AR272" s="202">
        <v>3.2</v>
      </c>
      <c r="AS272" s="202" t="s">
        <v>123</v>
      </c>
      <c r="AT272" s="202" t="s">
        <v>123</v>
      </c>
      <c r="AU272" s="202" t="s">
        <v>123</v>
      </c>
      <c r="AV272" s="202" t="s">
        <v>123</v>
      </c>
      <c r="AW272" s="202" t="s">
        <v>123</v>
      </c>
      <c r="AX272" s="202">
        <v>1.4</v>
      </c>
      <c r="AY272" s="202">
        <v>1.4</v>
      </c>
      <c r="AZ272" s="202">
        <v>3.7</v>
      </c>
      <c r="BA272" s="202" t="s">
        <v>123</v>
      </c>
      <c r="BB272" s="202" t="s">
        <v>123</v>
      </c>
      <c r="BC272" s="202" t="s">
        <v>123</v>
      </c>
      <c r="BD272" s="202" t="s">
        <v>123</v>
      </c>
      <c r="BE272" s="207" t="s">
        <v>123</v>
      </c>
      <c r="BF272" s="202"/>
      <c r="BG272" s="202"/>
      <c r="BH272" s="202"/>
      <c r="BI272" s="202"/>
      <c r="BJ272" s="202"/>
      <c r="BK272" s="202"/>
      <c r="BL272" s="202"/>
      <c r="BM272" s="202"/>
      <c r="BN272" s="202"/>
      <c r="BO272" s="202"/>
      <c r="BP272" s="202"/>
      <c r="BQ272" s="202"/>
      <c r="BR272" s="202"/>
      <c r="BS272" s="202"/>
      <c r="BT272" s="202"/>
      <c r="BU272" s="202"/>
      <c r="BV272" s="202"/>
      <c r="BW272" s="202"/>
      <c r="BX272" s="202"/>
      <c r="BY272" s="202"/>
      <c r="BZ272" s="202"/>
      <c r="CA272" s="202"/>
      <c r="CB272" s="202"/>
      <c r="CC272" s="202"/>
      <c r="CD272" s="202"/>
      <c r="CE272" s="202"/>
      <c r="CF272" s="202"/>
      <c r="CG272" s="202"/>
    </row>
    <row r="273" spans="1:85" x14ac:dyDescent="0.25">
      <c r="A273" s="202"/>
      <c r="B273" s="202"/>
      <c r="C273" s="202"/>
      <c r="D273" s="206">
        <v>68</v>
      </c>
      <c r="E273" s="202" t="s">
        <v>123</v>
      </c>
      <c r="F273" s="202" t="s">
        <v>123</v>
      </c>
      <c r="G273" s="202" t="s">
        <v>123</v>
      </c>
      <c r="H273" s="202" t="s">
        <v>123</v>
      </c>
      <c r="I273" s="202" t="s">
        <v>123</v>
      </c>
      <c r="J273" s="202" t="s">
        <v>123</v>
      </c>
      <c r="K273" s="202" t="s">
        <v>123</v>
      </c>
      <c r="L273" s="202" t="s">
        <v>123</v>
      </c>
      <c r="M273" s="202" t="s">
        <v>123</v>
      </c>
      <c r="N273" s="202" t="s">
        <v>123</v>
      </c>
      <c r="O273" s="202" t="s">
        <v>123</v>
      </c>
      <c r="P273" s="202" t="s">
        <v>123</v>
      </c>
      <c r="Q273" s="202" t="s">
        <v>123</v>
      </c>
      <c r="R273" s="202" t="s">
        <v>123</v>
      </c>
      <c r="S273" s="202" t="s">
        <v>123</v>
      </c>
      <c r="T273" s="202" t="s">
        <v>123</v>
      </c>
      <c r="U273" s="202" t="s">
        <v>123</v>
      </c>
      <c r="V273" s="202">
        <v>1.8</v>
      </c>
      <c r="W273" s="202">
        <v>2</v>
      </c>
      <c r="X273" s="202" t="s">
        <v>123</v>
      </c>
      <c r="Y273" s="202" t="s">
        <v>123</v>
      </c>
      <c r="Z273" s="202" t="s">
        <v>123</v>
      </c>
      <c r="AA273" s="202" t="s">
        <v>123</v>
      </c>
      <c r="AB273" s="202" t="s">
        <v>123</v>
      </c>
      <c r="AC273" s="202" t="s">
        <v>123</v>
      </c>
      <c r="AD273" s="202" t="s">
        <v>123</v>
      </c>
      <c r="AE273" s="202" t="s">
        <v>123</v>
      </c>
      <c r="AF273" s="202" t="s">
        <v>123</v>
      </c>
      <c r="AG273" s="202" t="s">
        <v>123</v>
      </c>
      <c r="AH273" s="202" t="s">
        <v>123</v>
      </c>
      <c r="AI273" s="202" t="s">
        <v>123</v>
      </c>
      <c r="AJ273" s="202" t="s">
        <v>123</v>
      </c>
      <c r="AK273" s="202" t="s">
        <v>123</v>
      </c>
      <c r="AL273" s="202" t="s">
        <v>123</v>
      </c>
      <c r="AM273" s="202" t="s">
        <v>123</v>
      </c>
      <c r="AN273" s="202" t="s">
        <v>123</v>
      </c>
      <c r="AO273" s="202" t="s">
        <v>123</v>
      </c>
      <c r="AP273" s="202">
        <v>2.5</v>
      </c>
      <c r="AQ273" s="202">
        <v>1.5</v>
      </c>
      <c r="AR273" s="202">
        <v>3.2</v>
      </c>
      <c r="AS273" s="202" t="s">
        <v>123</v>
      </c>
      <c r="AT273" s="202" t="s">
        <v>123</v>
      </c>
      <c r="AU273" s="202" t="s">
        <v>123</v>
      </c>
      <c r="AV273" s="202" t="s">
        <v>123</v>
      </c>
      <c r="AW273" s="202" t="s">
        <v>123</v>
      </c>
      <c r="AX273" s="202">
        <v>1.4</v>
      </c>
      <c r="AY273" s="202">
        <v>1.4</v>
      </c>
      <c r="AZ273" s="202">
        <v>3.7</v>
      </c>
      <c r="BA273" s="202" t="s">
        <v>123</v>
      </c>
      <c r="BB273" s="202" t="s">
        <v>123</v>
      </c>
      <c r="BC273" s="202" t="s">
        <v>123</v>
      </c>
      <c r="BD273" s="202" t="s">
        <v>123</v>
      </c>
      <c r="BE273" s="207" t="s">
        <v>123</v>
      </c>
      <c r="BF273" s="202"/>
      <c r="BG273" s="202"/>
      <c r="BH273" s="202"/>
      <c r="BI273" s="202"/>
      <c r="BJ273" s="202"/>
      <c r="BK273" s="202"/>
      <c r="BL273" s="202"/>
      <c r="BM273" s="202"/>
      <c r="BN273" s="202"/>
      <c r="BO273" s="202"/>
      <c r="BP273" s="202"/>
      <c r="BQ273" s="202"/>
      <c r="BR273" s="202"/>
      <c r="BS273" s="202"/>
      <c r="BT273" s="202"/>
      <c r="BU273" s="202"/>
      <c r="BV273" s="202"/>
      <c r="BW273" s="202"/>
      <c r="BX273" s="202"/>
      <c r="BY273" s="202"/>
      <c r="BZ273" s="202"/>
      <c r="CA273" s="202"/>
      <c r="CB273" s="202"/>
      <c r="CC273" s="202"/>
      <c r="CD273" s="202"/>
      <c r="CE273" s="202"/>
      <c r="CF273" s="202"/>
      <c r="CG273" s="202"/>
    </row>
    <row r="274" spans="1:85" x14ac:dyDescent="0.25">
      <c r="A274" s="202"/>
      <c r="B274" s="202"/>
      <c r="C274" s="202"/>
      <c r="D274" s="206">
        <v>69</v>
      </c>
      <c r="E274" s="202" t="s">
        <v>123</v>
      </c>
      <c r="F274" s="202" t="s">
        <v>123</v>
      </c>
      <c r="G274" s="202" t="s">
        <v>123</v>
      </c>
      <c r="H274" s="202" t="s">
        <v>123</v>
      </c>
      <c r="I274" s="202" t="s">
        <v>123</v>
      </c>
      <c r="J274" s="202" t="s">
        <v>123</v>
      </c>
      <c r="K274" s="202" t="s">
        <v>123</v>
      </c>
      <c r="L274" s="202" t="s">
        <v>123</v>
      </c>
      <c r="M274" s="202" t="s">
        <v>123</v>
      </c>
      <c r="N274" s="202" t="s">
        <v>123</v>
      </c>
      <c r="O274" s="202" t="s">
        <v>123</v>
      </c>
      <c r="P274" s="202" t="s">
        <v>123</v>
      </c>
      <c r="Q274" s="202" t="s">
        <v>123</v>
      </c>
      <c r="R274" s="202" t="s">
        <v>123</v>
      </c>
      <c r="S274" s="202" t="s">
        <v>123</v>
      </c>
      <c r="T274" s="202" t="s">
        <v>123</v>
      </c>
      <c r="U274" s="202" t="s">
        <v>123</v>
      </c>
      <c r="V274" s="202">
        <v>1.8</v>
      </c>
      <c r="W274" s="202">
        <v>1.9</v>
      </c>
      <c r="X274" s="202" t="s">
        <v>123</v>
      </c>
      <c r="Y274" s="202" t="s">
        <v>123</v>
      </c>
      <c r="Z274" s="202" t="s">
        <v>123</v>
      </c>
      <c r="AA274" s="202" t="s">
        <v>123</v>
      </c>
      <c r="AB274" s="202" t="s">
        <v>123</v>
      </c>
      <c r="AC274" s="202" t="s">
        <v>123</v>
      </c>
      <c r="AD274" s="202" t="s">
        <v>123</v>
      </c>
      <c r="AE274" s="202" t="s">
        <v>123</v>
      </c>
      <c r="AF274" s="202" t="s">
        <v>123</v>
      </c>
      <c r="AG274" s="202" t="s">
        <v>123</v>
      </c>
      <c r="AH274" s="202" t="s">
        <v>123</v>
      </c>
      <c r="AI274" s="202" t="s">
        <v>123</v>
      </c>
      <c r="AJ274" s="202" t="s">
        <v>123</v>
      </c>
      <c r="AK274" s="202" t="s">
        <v>123</v>
      </c>
      <c r="AL274" s="202" t="s">
        <v>123</v>
      </c>
      <c r="AM274" s="202" t="s">
        <v>123</v>
      </c>
      <c r="AN274" s="202" t="s">
        <v>123</v>
      </c>
      <c r="AO274" s="202" t="s">
        <v>123</v>
      </c>
      <c r="AP274" s="202">
        <v>2.5</v>
      </c>
      <c r="AQ274" s="202">
        <v>1.4</v>
      </c>
      <c r="AR274" s="202">
        <v>3.2</v>
      </c>
      <c r="AS274" s="202" t="s">
        <v>123</v>
      </c>
      <c r="AT274" s="202" t="s">
        <v>123</v>
      </c>
      <c r="AU274" s="202" t="s">
        <v>123</v>
      </c>
      <c r="AV274" s="202" t="s">
        <v>123</v>
      </c>
      <c r="AW274" s="202" t="s">
        <v>123</v>
      </c>
      <c r="AX274" s="202">
        <v>1.3</v>
      </c>
      <c r="AY274" s="202">
        <v>1.3</v>
      </c>
      <c r="AZ274" s="202">
        <v>3.5</v>
      </c>
      <c r="BA274" s="202" t="s">
        <v>123</v>
      </c>
      <c r="BB274" s="202" t="s">
        <v>123</v>
      </c>
      <c r="BC274" s="202" t="s">
        <v>123</v>
      </c>
      <c r="BD274" s="202" t="s">
        <v>123</v>
      </c>
      <c r="BE274" s="207" t="s">
        <v>123</v>
      </c>
      <c r="BF274" s="202"/>
      <c r="BG274" s="202"/>
      <c r="BH274" s="202"/>
      <c r="BI274" s="202"/>
      <c r="BJ274" s="202"/>
      <c r="BK274" s="202"/>
      <c r="BL274" s="202"/>
      <c r="BM274" s="202"/>
      <c r="BN274" s="202"/>
      <c r="BO274" s="202"/>
      <c r="BP274" s="202"/>
      <c r="BQ274" s="202"/>
      <c r="BR274" s="202"/>
      <c r="BS274" s="202"/>
      <c r="BT274" s="202"/>
      <c r="BU274" s="202"/>
      <c r="BV274" s="202"/>
      <c r="BW274" s="202"/>
      <c r="BX274" s="202"/>
      <c r="BY274" s="202"/>
      <c r="BZ274" s="202"/>
      <c r="CA274" s="202"/>
      <c r="CB274" s="202"/>
      <c r="CC274" s="202"/>
      <c r="CD274" s="202"/>
      <c r="CE274" s="202"/>
      <c r="CF274" s="202"/>
      <c r="CG274" s="202"/>
    </row>
    <row r="275" spans="1:85" x14ac:dyDescent="0.25">
      <c r="A275" s="202"/>
      <c r="B275" s="202"/>
      <c r="C275" s="202"/>
      <c r="D275" s="206">
        <v>70</v>
      </c>
      <c r="E275" s="202" t="s">
        <v>123</v>
      </c>
      <c r="F275" s="202" t="s">
        <v>123</v>
      </c>
      <c r="G275" s="202" t="s">
        <v>123</v>
      </c>
      <c r="H275" s="202" t="s">
        <v>123</v>
      </c>
      <c r="I275" s="202" t="s">
        <v>123</v>
      </c>
      <c r="J275" s="202" t="s">
        <v>123</v>
      </c>
      <c r="K275" s="202" t="s">
        <v>123</v>
      </c>
      <c r="L275" s="202" t="s">
        <v>123</v>
      </c>
      <c r="M275" s="202" t="s">
        <v>123</v>
      </c>
      <c r="N275" s="202" t="s">
        <v>123</v>
      </c>
      <c r="O275" s="202" t="s">
        <v>123</v>
      </c>
      <c r="P275" s="202" t="s">
        <v>123</v>
      </c>
      <c r="Q275" s="202" t="s">
        <v>123</v>
      </c>
      <c r="R275" s="202" t="s">
        <v>123</v>
      </c>
      <c r="S275" s="202" t="s">
        <v>123</v>
      </c>
      <c r="T275" s="202" t="s">
        <v>123</v>
      </c>
      <c r="U275" s="202" t="s">
        <v>123</v>
      </c>
      <c r="V275" s="202">
        <v>1.8</v>
      </c>
      <c r="W275" s="202">
        <v>1.9</v>
      </c>
      <c r="X275" s="202" t="s">
        <v>123</v>
      </c>
      <c r="Y275" s="202" t="s">
        <v>123</v>
      </c>
      <c r="Z275" s="202" t="s">
        <v>123</v>
      </c>
      <c r="AA275" s="202" t="s">
        <v>123</v>
      </c>
      <c r="AB275" s="202" t="s">
        <v>123</v>
      </c>
      <c r="AC275" s="202" t="s">
        <v>123</v>
      </c>
      <c r="AD275" s="202" t="s">
        <v>123</v>
      </c>
      <c r="AE275" s="202" t="s">
        <v>123</v>
      </c>
      <c r="AF275" s="202" t="s">
        <v>123</v>
      </c>
      <c r="AG275" s="202" t="s">
        <v>123</v>
      </c>
      <c r="AH275" s="202" t="s">
        <v>123</v>
      </c>
      <c r="AI275" s="202" t="s">
        <v>123</v>
      </c>
      <c r="AJ275" s="202" t="s">
        <v>123</v>
      </c>
      <c r="AK275" s="202" t="s">
        <v>123</v>
      </c>
      <c r="AL275" s="202" t="s">
        <v>123</v>
      </c>
      <c r="AM275" s="202" t="s">
        <v>123</v>
      </c>
      <c r="AN275" s="202" t="s">
        <v>123</v>
      </c>
      <c r="AO275" s="202" t="s">
        <v>123</v>
      </c>
      <c r="AP275" s="202">
        <v>2.4</v>
      </c>
      <c r="AQ275" s="202">
        <v>1.4</v>
      </c>
      <c r="AR275" s="202">
        <v>3.1</v>
      </c>
      <c r="AS275" s="202" t="s">
        <v>123</v>
      </c>
      <c r="AT275" s="202" t="s">
        <v>123</v>
      </c>
      <c r="AU275" s="202" t="s">
        <v>123</v>
      </c>
      <c r="AV275" s="202" t="s">
        <v>123</v>
      </c>
      <c r="AW275" s="202" t="s">
        <v>123</v>
      </c>
      <c r="AX275" s="202">
        <v>1.3</v>
      </c>
      <c r="AY275" s="202">
        <v>1.3</v>
      </c>
      <c r="AZ275" s="202">
        <v>3.4</v>
      </c>
      <c r="BA275" s="202" t="s">
        <v>123</v>
      </c>
      <c r="BB275" s="202" t="s">
        <v>123</v>
      </c>
      <c r="BC275" s="202" t="s">
        <v>123</v>
      </c>
      <c r="BD275" s="202" t="s">
        <v>123</v>
      </c>
      <c r="BE275" s="207" t="s">
        <v>123</v>
      </c>
      <c r="BF275" s="202"/>
      <c r="BG275" s="202"/>
      <c r="BH275" s="202"/>
      <c r="BI275" s="202"/>
      <c r="BJ275" s="202"/>
      <c r="BK275" s="202"/>
      <c r="BL275" s="202"/>
      <c r="BM275" s="202"/>
      <c r="BN275" s="202"/>
      <c r="BO275" s="202"/>
      <c r="BP275" s="202"/>
      <c r="BQ275" s="202"/>
      <c r="BR275" s="202"/>
      <c r="BS275" s="202"/>
      <c r="BT275" s="202"/>
      <c r="BU275" s="202"/>
      <c r="BV275" s="202"/>
      <c r="BW275" s="202"/>
      <c r="BX275" s="202"/>
      <c r="BY275" s="202"/>
      <c r="BZ275" s="202"/>
      <c r="CA275" s="202"/>
      <c r="CB275" s="202"/>
      <c r="CC275" s="202"/>
      <c r="CD275" s="202"/>
      <c r="CE275" s="202"/>
      <c r="CF275" s="202"/>
      <c r="CG275" s="202"/>
    </row>
    <row r="276" spans="1:85" x14ac:dyDescent="0.25">
      <c r="A276" s="202"/>
      <c r="B276" s="202"/>
      <c r="C276" s="202"/>
      <c r="D276" s="206">
        <v>71</v>
      </c>
      <c r="E276" s="202" t="s">
        <v>123</v>
      </c>
      <c r="F276" s="202" t="s">
        <v>123</v>
      </c>
      <c r="G276" s="202" t="s">
        <v>123</v>
      </c>
      <c r="H276" s="202" t="s">
        <v>123</v>
      </c>
      <c r="I276" s="202" t="s">
        <v>123</v>
      </c>
      <c r="J276" s="202" t="s">
        <v>123</v>
      </c>
      <c r="K276" s="202" t="s">
        <v>123</v>
      </c>
      <c r="L276" s="202" t="s">
        <v>123</v>
      </c>
      <c r="M276" s="202" t="s">
        <v>123</v>
      </c>
      <c r="N276" s="202" t="s">
        <v>123</v>
      </c>
      <c r="O276" s="202" t="s">
        <v>123</v>
      </c>
      <c r="P276" s="202" t="s">
        <v>123</v>
      </c>
      <c r="Q276" s="202" t="s">
        <v>123</v>
      </c>
      <c r="R276" s="202" t="s">
        <v>123</v>
      </c>
      <c r="S276" s="202" t="s">
        <v>123</v>
      </c>
      <c r="T276" s="202" t="s">
        <v>123</v>
      </c>
      <c r="U276" s="202" t="s">
        <v>123</v>
      </c>
      <c r="V276" s="202">
        <v>1.7</v>
      </c>
      <c r="W276" s="202">
        <v>1.7</v>
      </c>
      <c r="X276" s="202" t="s">
        <v>123</v>
      </c>
      <c r="Y276" s="202" t="s">
        <v>123</v>
      </c>
      <c r="Z276" s="202" t="s">
        <v>123</v>
      </c>
      <c r="AA276" s="202" t="s">
        <v>123</v>
      </c>
      <c r="AB276" s="202" t="s">
        <v>123</v>
      </c>
      <c r="AC276" s="202" t="s">
        <v>123</v>
      </c>
      <c r="AD276" s="202" t="s">
        <v>123</v>
      </c>
      <c r="AE276" s="202" t="s">
        <v>123</v>
      </c>
      <c r="AF276" s="202" t="s">
        <v>123</v>
      </c>
      <c r="AG276" s="202" t="s">
        <v>123</v>
      </c>
      <c r="AH276" s="202" t="s">
        <v>123</v>
      </c>
      <c r="AI276" s="202" t="s">
        <v>123</v>
      </c>
      <c r="AJ276" s="202" t="s">
        <v>123</v>
      </c>
      <c r="AK276" s="202" t="s">
        <v>123</v>
      </c>
      <c r="AL276" s="202" t="s">
        <v>123</v>
      </c>
      <c r="AM276" s="202" t="s">
        <v>123</v>
      </c>
      <c r="AN276" s="202" t="s">
        <v>123</v>
      </c>
      <c r="AO276" s="202" t="s">
        <v>123</v>
      </c>
      <c r="AP276" s="202">
        <v>2.2999999999999998</v>
      </c>
      <c r="AQ276" s="202">
        <v>1.3</v>
      </c>
      <c r="AR276" s="202">
        <v>3.1</v>
      </c>
      <c r="AS276" s="202" t="s">
        <v>123</v>
      </c>
      <c r="AT276" s="202" t="s">
        <v>123</v>
      </c>
      <c r="AU276" s="202" t="s">
        <v>123</v>
      </c>
      <c r="AV276" s="202" t="s">
        <v>123</v>
      </c>
      <c r="AW276" s="202" t="s">
        <v>123</v>
      </c>
      <c r="AX276" s="202">
        <v>1.2</v>
      </c>
      <c r="AY276" s="202">
        <v>1.2</v>
      </c>
      <c r="AZ276" s="202">
        <v>3.4</v>
      </c>
      <c r="BA276" s="202" t="s">
        <v>123</v>
      </c>
      <c r="BB276" s="202" t="s">
        <v>123</v>
      </c>
      <c r="BC276" s="202" t="s">
        <v>123</v>
      </c>
      <c r="BD276" s="202" t="s">
        <v>123</v>
      </c>
      <c r="BE276" s="207" t="s">
        <v>123</v>
      </c>
      <c r="BF276" s="202"/>
      <c r="BG276" s="202"/>
      <c r="BH276" s="202"/>
      <c r="BI276" s="202"/>
      <c r="BJ276" s="202"/>
      <c r="BK276" s="202"/>
      <c r="BL276" s="202"/>
      <c r="BM276" s="202"/>
      <c r="BN276" s="202"/>
      <c r="BO276" s="202"/>
      <c r="BP276" s="202"/>
      <c r="BQ276" s="202"/>
      <c r="BR276" s="202"/>
      <c r="BS276" s="202"/>
      <c r="BT276" s="202"/>
      <c r="BU276" s="202"/>
      <c r="BV276" s="202"/>
      <c r="BW276" s="202"/>
      <c r="BX276" s="202"/>
      <c r="BY276" s="202"/>
      <c r="BZ276" s="202"/>
      <c r="CA276" s="202"/>
      <c r="CB276" s="202"/>
      <c r="CC276" s="202"/>
      <c r="CD276" s="202"/>
      <c r="CE276" s="202"/>
      <c r="CF276" s="202"/>
      <c r="CG276" s="202"/>
    </row>
    <row r="277" spans="1:85" x14ac:dyDescent="0.25">
      <c r="A277" s="202"/>
      <c r="B277" s="202"/>
      <c r="C277" s="202"/>
      <c r="D277" s="206">
        <v>72</v>
      </c>
      <c r="E277" s="202" t="s">
        <v>123</v>
      </c>
      <c r="F277" s="202" t="s">
        <v>123</v>
      </c>
      <c r="G277" s="202" t="s">
        <v>123</v>
      </c>
      <c r="H277" s="202" t="s">
        <v>123</v>
      </c>
      <c r="I277" s="202" t="s">
        <v>123</v>
      </c>
      <c r="J277" s="202" t="s">
        <v>123</v>
      </c>
      <c r="K277" s="202" t="s">
        <v>123</v>
      </c>
      <c r="L277" s="202" t="s">
        <v>123</v>
      </c>
      <c r="M277" s="202" t="s">
        <v>123</v>
      </c>
      <c r="N277" s="202" t="s">
        <v>123</v>
      </c>
      <c r="O277" s="202" t="s">
        <v>123</v>
      </c>
      <c r="P277" s="202" t="s">
        <v>123</v>
      </c>
      <c r="Q277" s="202" t="s">
        <v>123</v>
      </c>
      <c r="R277" s="202" t="s">
        <v>123</v>
      </c>
      <c r="S277" s="202" t="s">
        <v>123</v>
      </c>
      <c r="T277" s="202" t="s">
        <v>123</v>
      </c>
      <c r="U277" s="202" t="s">
        <v>123</v>
      </c>
      <c r="V277" s="202">
        <v>1.7</v>
      </c>
      <c r="W277" s="202">
        <v>1.7</v>
      </c>
      <c r="X277" s="202" t="s">
        <v>123</v>
      </c>
      <c r="Y277" s="202" t="s">
        <v>123</v>
      </c>
      <c r="Z277" s="202" t="s">
        <v>123</v>
      </c>
      <c r="AA277" s="202" t="s">
        <v>123</v>
      </c>
      <c r="AB277" s="202" t="s">
        <v>123</v>
      </c>
      <c r="AC277" s="202" t="s">
        <v>123</v>
      </c>
      <c r="AD277" s="202" t="s">
        <v>123</v>
      </c>
      <c r="AE277" s="202" t="s">
        <v>123</v>
      </c>
      <c r="AF277" s="202" t="s">
        <v>123</v>
      </c>
      <c r="AG277" s="202" t="s">
        <v>123</v>
      </c>
      <c r="AH277" s="202" t="s">
        <v>123</v>
      </c>
      <c r="AI277" s="202" t="s">
        <v>123</v>
      </c>
      <c r="AJ277" s="202" t="s">
        <v>123</v>
      </c>
      <c r="AK277" s="202" t="s">
        <v>123</v>
      </c>
      <c r="AL277" s="202" t="s">
        <v>123</v>
      </c>
      <c r="AM277" s="202" t="s">
        <v>123</v>
      </c>
      <c r="AN277" s="202" t="s">
        <v>123</v>
      </c>
      <c r="AO277" s="202" t="s">
        <v>123</v>
      </c>
      <c r="AP277" s="202">
        <v>2.2999999999999998</v>
      </c>
      <c r="AQ277" s="202">
        <v>1.2</v>
      </c>
      <c r="AR277" s="202">
        <v>3</v>
      </c>
      <c r="AS277" s="202" t="s">
        <v>123</v>
      </c>
      <c r="AT277" s="202" t="s">
        <v>123</v>
      </c>
      <c r="AU277" s="202" t="s">
        <v>123</v>
      </c>
      <c r="AV277" s="202" t="s">
        <v>123</v>
      </c>
      <c r="AW277" s="202" t="s">
        <v>123</v>
      </c>
      <c r="AX277" s="202">
        <v>1.2</v>
      </c>
      <c r="AY277" s="202">
        <v>1</v>
      </c>
      <c r="AZ277" s="202">
        <v>3.3</v>
      </c>
      <c r="BA277" s="202" t="s">
        <v>123</v>
      </c>
      <c r="BB277" s="202" t="s">
        <v>123</v>
      </c>
      <c r="BC277" s="202" t="s">
        <v>123</v>
      </c>
      <c r="BD277" s="202" t="s">
        <v>123</v>
      </c>
      <c r="BE277" s="207" t="s">
        <v>123</v>
      </c>
      <c r="BF277" s="202"/>
      <c r="BG277" s="202"/>
      <c r="BH277" s="202"/>
      <c r="BI277" s="202"/>
      <c r="BJ277" s="202"/>
      <c r="BK277" s="202"/>
      <c r="BL277" s="202"/>
      <c r="BM277" s="202"/>
      <c r="BN277" s="202"/>
      <c r="BO277" s="202"/>
      <c r="BP277" s="202"/>
      <c r="BQ277" s="202"/>
      <c r="BR277" s="202"/>
      <c r="BS277" s="202"/>
      <c r="BT277" s="202"/>
      <c r="BU277" s="202"/>
      <c r="BV277" s="202"/>
      <c r="BW277" s="202"/>
      <c r="BX277" s="202"/>
      <c r="BY277" s="202"/>
      <c r="BZ277" s="202"/>
      <c r="CA277" s="202"/>
      <c r="CB277" s="202"/>
      <c r="CC277" s="202"/>
      <c r="CD277" s="202"/>
      <c r="CE277" s="202"/>
      <c r="CF277" s="202"/>
      <c r="CG277" s="202"/>
    </row>
    <row r="278" spans="1:85" x14ac:dyDescent="0.25">
      <c r="A278" s="202"/>
      <c r="B278" s="202"/>
      <c r="C278" s="202"/>
      <c r="D278" s="206">
        <v>73</v>
      </c>
      <c r="E278" s="202" t="s">
        <v>123</v>
      </c>
      <c r="F278" s="202" t="s">
        <v>123</v>
      </c>
      <c r="G278" s="202" t="s">
        <v>123</v>
      </c>
      <c r="H278" s="202" t="s">
        <v>123</v>
      </c>
      <c r="I278" s="202" t="s">
        <v>123</v>
      </c>
      <c r="J278" s="202" t="s">
        <v>123</v>
      </c>
      <c r="K278" s="202" t="s">
        <v>123</v>
      </c>
      <c r="L278" s="202" t="s">
        <v>123</v>
      </c>
      <c r="M278" s="202" t="s">
        <v>123</v>
      </c>
      <c r="N278" s="202" t="s">
        <v>123</v>
      </c>
      <c r="O278" s="202" t="s">
        <v>123</v>
      </c>
      <c r="P278" s="202" t="s">
        <v>123</v>
      </c>
      <c r="Q278" s="202" t="s">
        <v>123</v>
      </c>
      <c r="R278" s="202" t="s">
        <v>123</v>
      </c>
      <c r="S278" s="202" t="s">
        <v>123</v>
      </c>
      <c r="T278" s="202" t="s">
        <v>123</v>
      </c>
      <c r="U278" s="202" t="s">
        <v>123</v>
      </c>
      <c r="V278" s="202">
        <v>1.6</v>
      </c>
      <c r="W278" s="202">
        <v>1.4</v>
      </c>
      <c r="X278" s="202" t="s">
        <v>123</v>
      </c>
      <c r="Y278" s="202" t="s">
        <v>123</v>
      </c>
      <c r="Z278" s="202" t="s">
        <v>123</v>
      </c>
      <c r="AA278" s="202" t="s">
        <v>123</v>
      </c>
      <c r="AB278" s="202" t="s">
        <v>123</v>
      </c>
      <c r="AC278" s="202" t="s">
        <v>123</v>
      </c>
      <c r="AD278" s="202" t="s">
        <v>123</v>
      </c>
      <c r="AE278" s="202" t="s">
        <v>123</v>
      </c>
      <c r="AF278" s="202" t="s">
        <v>123</v>
      </c>
      <c r="AG278" s="202" t="s">
        <v>123</v>
      </c>
      <c r="AH278" s="202" t="s">
        <v>123</v>
      </c>
      <c r="AI278" s="202" t="s">
        <v>123</v>
      </c>
      <c r="AJ278" s="202" t="s">
        <v>123</v>
      </c>
      <c r="AK278" s="202" t="s">
        <v>123</v>
      </c>
      <c r="AL278" s="202" t="s">
        <v>123</v>
      </c>
      <c r="AM278" s="202" t="s">
        <v>123</v>
      </c>
      <c r="AN278" s="202" t="s">
        <v>123</v>
      </c>
      <c r="AO278" s="202" t="s">
        <v>123</v>
      </c>
      <c r="AP278" s="202">
        <v>2.2000000000000002</v>
      </c>
      <c r="AQ278" s="202">
        <v>1.1000000000000001</v>
      </c>
      <c r="AR278" s="202">
        <v>3</v>
      </c>
      <c r="AS278" s="202" t="s">
        <v>123</v>
      </c>
      <c r="AT278" s="202" t="s">
        <v>123</v>
      </c>
      <c r="AU278" s="202" t="s">
        <v>123</v>
      </c>
      <c r="AV278" s="202" t="s">
        <v>123</v>
      </c>
      <c r="AW278" s="202" t="s">
        <v>123</v>
      </c>
      <c r="AX278" s="202">
        <v>1</v>
      </c>
      <c r="AY278" s="202">
        <v>1</v>
      </c>
      <c r="AZ278" s="202">
        <v>3.2</v>
      </c>
      <c r="BA278" s="202" t="s">
        <v>123</v>
      </c>
      <c r="BB278" s="202" t="s">
        <v>123</v>
      </c>
      <c r="BC278" s="202" t="s">
        <v>123</v>
      </c>
      <c r="BD278" s="202" t="s">
        <v>123</v>
      </c>
      <c r="BE278" s="207" t="s">
        <v>123</v>
      </c>
      <c r="BF278" s="202"/>
      <c r="BG278" s="202"/>
      <c r="BH278" s="202"/>
      <c r="BI278" s="202"/>
      <c r="BJ278" s="202"/>
      <c r="BK278" s="202"/>
      <c r="BL278" s="202"/>
      <c r="BM278" s="202"/>
      <c r="BN278" s="202"/>
      <c r="BO278" s="202"/>
      <c r="BP278" s="202"/>
      <c r="BQ278" s="202"/>
      <c r="BR278" s="202"/>
      <c r="BS278" s="202"/>
      <c r="BT278" s="202"/>
      <c r="BU278" s="202"/>
      <c r="BV278" s="202"/>
      <c r="BW278" s="202"/>
      <c r="BX278" s="202"/>
      <c r="BY278" s="202"/>
      <c r="BZ278" s="202"/>
      <c r="CA278" s="202"/>
      <c r="CB278" s="202"/>
      <c r="CC278" s="202"/>
      <c r="CD278" s="202"/>
      <c r="CE278" s="202"/>
      <c r="CF278" s="202"/>
      <c r="CG278" s="202"/>
    </row>
    <row r="279" spans="1:85" x14ac:dyDescent="0.25">
      <c r="A279" s="202"/>
      <c r="B279" s="202"/>
      <c r="C279" s="202"/>
      <c r="D279" s="206">
        <v>74</v>
      </c>
      <c r="E279" s="202" t="s">
        <v>123</v>
      </c>
      <c r="F279" s="202" t="s">
        <v>123</v>
      </c>
      <c r="G279" s="202" t="s">
        <v>123</v>
      </c>
      <c r="H279" s="202" t="s">
        <v>123</v>
      </c>
      <c r="I279" s="202" t="s">
        <v>123</v>
      </c>
      <c r="J279" s="202" t="s">
        <v>123</v>
      </c>
      <c r="K279" s="202" t="s">
        <v>123</v>
      </c>
      <c r="L279" s="202" t="s">
        <v>123</v>
      </c>
      <c r="M279" s="202" t="s">
        <v>123</v>
      </c>
      <c r="N279" s="202" t="s">
        <v>123</v>
      </c>
      <c r="O279" s="202" t="s">
        <v>123</v>
      </c>
      <c r="P279" s="202" t="s">
        <v>123</v>
      </c>
      <c r="Q279" s="202" t="s">
        <v>123</v>
      </c>
      <c r="R279" s="202" t="s">
        <v>123</v>
      </c>
      <c r="S279" s="202" t="s">
        <v>123</v>
      </c>
      <c r="T279" s="202" t="s">
        <v>123</v>
      </c>
      <c r="U279" s="202" t="s">
        <v>123</v>
      </c>
      <c r="V279" s="202">
        <v>1.6</v>
      </c>
      <c r="W279" s="202">
        <v>1.2</v>
      </c>
      <c r="X279" s="202" t="s">
        <v>123</v>
      </c>
      <c r="Y279" s="202" t="s">
        <v>123</v>
      </c>
      <c r="Z279" s="202" t="s">
        <v>123</v>
      </c>
      <c r="AA279" s="202" t="s">
        <v>123</v>
      </c>
      <c r="AB279" s="202" t="s">
        <v>123</v>
      </c>
      <c r="AC279" s="202" t="s">
        <v>123</v>
      </c>
      <c r="AD279" s="202" t="s">
        <v>123</v>
      </c>
      <c r="AE279" s="202" t="s">
        <v>123</v>
      </c>
      <c r="AF279" s="202" t="s">
        <v>123</v>
      </c>
      <c r="AG279" s="202" t="s">
        <v>123</v>
      </c>
      <c r="AH279" s="202" t="s">
        <v>123</v>
      </c>
      <c r="AI279" s="202" t="s">
        <v>123</v>
      </c>
      <c r="AJ279" s="202" t="s">
        <v>123</v>
      </c>
      <c r="AK279" s="202" t="s">
        <v>123</v>
      </c>
      <c r="AL279" s="202" t="s">
        <v>123</v>
      </c>
      <c r="AM279" s="202" t="s">
        <v>123</v>
      </c>
      <c r="AN279" s="202" t="s">
        <v>123</v>
      </c>
      <c r="AO279" s="202" t="s">
        <v>123</v>
      </c>
      <c r="AP279" s="202">
        <v>2.2000000000000002</v>
      </c>
      <c r="AQ279" s="202">
        <v>1</v>
      </c>
      <c r="AR279" s="202">
        <v>2.9</v>
      </c>
      <c r="AS279" s="202" t="s">
        <v>123</v>
      </c>
      <c r="AT279" s="202" t="s">
        <v>123</v>
      </c>
      <c r="AU279" s="202" t="s">
        <v>123</v>
      </c>
      <c r="AV279" s="202" t="s">
        <v>123</v>
      </c>
      <c r="AW279" s="202" t="s">
        <v>123</v>
      </c>
      <c r="AX279" s="202">
        <v>0</v>
      </c>
      <c r="AY279" s="202">
        <v>0.9</v>
      </c>
      <c r="AZ279" s="202">
        <v>3.1</v>
      </c>
      <c r="BA279" s="202" t="s">
        <v>123</v>
      </c>
      <c r="BB279" s="202" t="s">
        <v>123</v>
      </c>
      <c r="BC279" s="202" t="s">
        <v>123</v>
      </c>
      <c r="BD279" s="202" t="s">
        <v>123</v>
      </c>
      <c r="BE279" s="207" t="s">
        <v>123</v>
      </c>
      <c r="BF279" s="202"/>
      <c r="BG279" s="202"/>
      <c r="BH279" s="202"/>
      <c r="BI279" s="202"/>
      <c r="BJ279" s="202"/>
      <c r="BK279" s="202"/>
      <c r="BL279" s="202"/>
      <c r="BM279" s="202"/>
      <c r="BN279" s="202"/>
      <c r="BO279" s="202"/>
      <c r="BP279" s="202"/>
      <c r="BQ279" s="202"/>
      <c r="BR279" s="202"/>
      <c r="BS279" s="202"/>
      <c r="BT279" s="202"/>
      <c r="BU279" s="202"/>
      <c r="BV279" s="202"/>
      <c r="BW279" s="202"/>
      <c r="BX279" s="202"/>
      <c r="BY279" s="202"/>
      <c r="BZ279" s="202"/>
      <c r="CA279" s="202"/>
      <c r="CB279" s="202"/>
      <c r="CC279" s="202"/>
      <c r="CD279" s="202"/>
      <c r="CE279" s="202"/>
      <c r="CF279" s="202"/>
      <c r="CG279" s="202"/>
    </row>
    <row r="280" spans="1:85" x14ac:dyDescent="0.25">
      <c r="A280" s="202"/>
      <c r="B280" s="202"/>
      <c r="C280" s="202"/>
      <c r="D280" s="206">
        <v>75</v>
      </c>
      <c r="E280" s="202" t="s">
        <v>123</v>
      </c>
      <c r="F280" s="202" t="s">
        <v>123</v>
      </c>
      <c r="G280" s="202" t="s">
        <v>123</v>
      </c>
      <c r="H280" s="202" t="s">
        <v>123</v>
      </c>
      <c r="I280" s="202" t="s">
        <v>123</v>
      </c>
      <c r="J280" s="202" t="s">
        <v>123</v>
      </c>
      <c r="K280" s="202" t="s">
        <v>123</v>
      </c>
      <c r="L280" s="202" t="s">
        <v>123</v>
      </c>
      <c r="M280" s="202" t="s">
        <v>123</v>
      </c>
      <c r="N280" s="202" t="s">
        <v>123</v>
      </c>
      <c r="O280" s="202" t="s">
        <v>123</v>
      </c>
      <c r="P280" s="202" t="s">
        <v>123</v>
      </c>
      <c r="Q280" s="202" t="s">
        <v>123</v>
      </c>
      <c r="R280" s="202" t="s">
        <v>123</v>
      </c>
      <c r="S280" s="202" t="s">
        <v>123</v>
      </c>
      <c r="T280" s="202" t="s">
        <v>123</v>
      </c>
      <c r="U280" s="202" t="s">
        <v>123</v>
      </c>
      <c r="V280" s="202">
        <v>1.5</v>
      </c>
      <c r="W280" s="202">
        <v>1.1000000000000001</v>
      </c>
      <c r="X280" s="202" t="s">
        <v>123</v>
      </c>
      <c r="Y280" s="202" t="s">
        <v>123</v>
      </c>
      <c r="Z280" s="202" t="s">
        <v>123</v>
      </c>
      <c r="AA280" s="202" t="s">
        <v>123</v>
      </c>
      <c r="AB280" s="202" t="s">
        <v>123</v>
      </c>
      <c r="AC280" s="202" t="s">
        <v>123</v>
      </c>
      <c r="AD280" s="202" t="s">
        <v>123</v>
      </c>
      <c r="AE280" s="202" t="s">
        <v>123</v>
      </c>
      <c r="AF280" s="202" t="s">
        <v>123</v>
      </c>
      <c r="AG280" s="202" t="s">
        <v>123</v>
      </c>
      <c r="AH280" s="202" t="s">
        <v>123</v>
      </c>
      <c r="AI280" s="202" t="s">
        <v>123</v>
      </c>
      <c r="AJ280" s="202" t="s">
        <v>123</v>
      </c>
      <c r="AK280" s="202" t="s">
        <v>123</v>
      </c>
      <c r="AL280" s="202" t="s">
        <v>123</v>
      </c>
      <c r="AM280" s="202" t="s">
        <v>123</v>
      </c>
      <c r="AN280" s="202" t="s">
        <v>123</v>
      </c>
      <c r="AO280" s="202" t="s">
        <v>123</v>
      </c>
      <c r="AP280" s="202">
        <v>2.2000000000000002</v>
      </c>
      <c r="AQ280" s="202">
        <v>0.9</v>
      </c>
      <c r="AR280" s="202">
        <v>2.9</v>
      </c>
      <c r="AS280" s="202" t="s">
        <v>123</v>
      </c>
      <c r="AT280" s="202" t="s">
        <v>123</v>
      </c>
      <c r="AU280" s="202" t="s">
        <v>123</v>
      </c>
      <c r="AV280" s="202" t="s">
        <v>123</v>
      </c>
      <c r="AW280" s="202" t="s">
        <v>123</v>
      </c>
      <c r="AX280" s="202" t="s">
        <v>123</v>
      </c>
      <c r="AY280" s="202">
        <v>0.9</v>
      </c>
      <c r="AZ280" s="202">
        <v>2.9</v>
      </c>
      <c r="BA280" s="202" t="s">
        <v>123</v>
      </c>
      <c r="BB280" s="202" t="s">
        <v>123</v>
      </c>
      <c r="BC280" s="202" t="s">
        <v>123</v>
      </c>
      <c r="BD280" s="202" t="s">
        <v>123</v>
      </c>
      <c r="BE280" s="207" t="s">
        <v>123</v>
      </c>
      <c r="BF280" s="202"/>
      <c r="BG280" s="202"/>
      <c r="BH280" s="202"/>
      <c r="BI280" s="202"/>
      <c r="BJ280" s="202"/>
      <c r="BK280" s="202"/>
      <c r="BL280" s="202"/>
      <c r="BM280" s="202"/>
      <c r="BN280" s="202"/>
      <c r="BO280" s="202"/>
      <c r="BP280" s="202"/>
      <c r="BQ280" s="202"/>
      <c r="BR280" s="202"/>
      <c r="BS280" s="202"/>
      <c r="BT280" s="202"/>
      <c r="BU280" s="202"/>
      <c r="BV280" s="202"/>
      <c r="BW280" s="202"/>
      <c r="BX280" s="202"/>
      <c r="BY280" s="202"/>
      <c r="BZ280" s="202"/>
      <c r="CA280" s="202"/>
      <c r="CB280" s="202"/>
      <c r="CC280" s="202"/>
      <c r="CD280" s="202"/>
      <c r="CE280" s="202"/>
      <c r="CF280" s="202"/>
      <c r="CG280" s="202"/>
    </row>
    <row r="281" spans="1:85" x14ac:dyDescent="0.25">
      <c r="A281" s="202"/>
      <c r="B281" s="202"/>
      <c r="C281" s="202"/>
      <c r="D281" s="206">
        <v>76</v>
      </c>
      <c r="E281" s="202" t="s">
        <v>123</v>
      </c>
      <c r="F281" s="202" t="s">
        <v>123</v>
      </c>
      <c r="G281" s="202" t="s">
        <v>123</v>
      </c>
      <c r="H281" s="202" t="s">
        <v>123</v>
      </c>
      <c r="I281" s="202" t="s">
        <v>123</v>
      </c>
      <c r="J281" s="202" t="s">
        <v>123</v>
      </c>
      <c r="K281" s="202" t="s">
        <v>123</v>
      </c>
      <c r="L281" s="202" t="s">
        <v>123</v>
      </c>
      <c r="M281" s="202" t="s">
        <v>123</v>
      </c>
      <c r="N281" s="202" t="s">
        <v>123</v>
      </c>
      <c r="O281" s="202" t="s">
        <v>123</v>
      </c>
      <c r="P281" s="202" t="s">
        <v>123</v>
      </c>
      <c r="Q281" s="202" t="s">
        <v>123</v>
      </c>
      <c r="R281" s="202" t="s">
        <v>123</v>
      </c>
      <c r="S281" s="202" t="s">
        <v>123</v>
      </c>
      <c r="T281" s="202" t="s">
        <v>123</v>
      </c>
      <c r="U281" s="202" t="s">
        <v>123</v>
      </c>
      <c r="V281" s="202">
        <v>1</v>
      </c>
      <c r="W281" s="202">
        <v>1.1000000000000001</v>
      </c>
      <c r="X281" s="202" t="s">
        <v>123</v>
      </c>
      <c r="Y281" s="202" t="s">
        <v>123</v>
      </c>
      <c r="Z281" s="202" t="s">
        <v>123</v>
      </c>
      <c r="AA281" s="202" t="s">
        <v>123</v>
      </c>
      <c r="AB281" s="202" t="s">
        <v>123</v>
      </c>
      <c r="AC281" s="202" t="s">
        <v>123</v>
      </c>
      <c r="AD281" s="202" t="s">
        <v>123</v>
      </c>
      <c r="AE281" s="202" t="s">
        <v>123</v>
      </c>
      <c r="AF281" s="202" t="s">
        <v>123</v>
      </c>
      <c r="AG281" s="202" t="s">
        <v>123</v>
      </c>
      <c r="AH281" s="202" t="s">
        <v>123</v>
      </c>
      <c r="AI281" s="202" t="s">
        <v>123</v>
      </c>
      <c r="AJ281" s="202" t="s">
        <v>123</v>
      </c>
      <c r="AK281" s="202" t="s">
        <v>123</v>
      </c>
      <c r="AL281" s="202" t="s">
        <v>123</v>
      </c>
      <c r="AM281" s="202" t="s">
        <v>123</v>
      </c>
      <c r="AN281" s="202" t="s">
        <v>123</v>
      </c>
      <c r="AO281" s="202" t="s">
        <v>123</v>
      </c>
      <c r="AP281" s="202">
        <v>2.1</v>
      </c>
      <c r="AQ281" s="202">
        <v>0.3</v>
      </c>
      <c r="AR281" s="202">
        <v>2.8</v>
      </c>
      <c r="AS281" s="202" t="s">
        <v>123</v>
      </c>
      <c r="AT281" s="202" t="s">
        <v>123</v>
      </c>
      <c r="AU281" s="202" t="s">
        <v>123</v>
      </c>
      <c r="AV281" s="202" t="s">
        <v>123</v>
      </c>
      <c r="AW281" s="202" t="s">
        <v>123</v>
      </c>
      <c r="AX281" s="202" t="s">
        <v>123</v>
      </c>
      <c r="AY281" s="202">
        <v>0.6</v>
      </c>
      <c r="AZ281" s="202">
        <v>2.9</v>
      </c>
      <c r="BA281" s="202" t="s">
        <v>123</v>
      </c>
      <c r="BB281" s="202" t="s">
        <v>123</v>
      </c>
      <c r="BC281" s="202" t="s">
        <v>123</v>
      </c>
      <c r="BD281" s="202" t="s">
        <v>123</v>
      </c>
      <c r="BE281" s="207" t="s">
        <v>123</v>
      </c>
      <c r="BF281" s="202"/>
      <c r="BG281" s="202"/>
      <c r="BH281" s="202"/>
      <c r="BI281" s="202"/>
      <c r="BJ281" s="202"/>
      <c r="BK281" s="202"/>
      <c r="BL281" s="202"/>
      <c r="BM281" s="202"/>
      <c r="BN281" s="202"/>
      <c r="BO281" s="202"/>
      <c r="BP281" s="202"/>
      <c r="BQ281" s="202"/>
      <c r="BR281" s="202"/>
      <c r="BS281" s="202"/>
      <c r="BT281" s="202"/>
      <c r="BU281" s="202"/>
      <c r="BV281" s="202"/>
      <c r="BW281" s="202"/>
      <c r="BX281" s="202"/>
      <c r="BY281" s="202"/>
      <c r="BZ281" s="202"/>
      <c r="CA281" s="202"/>
      <c r="CB281" s="202"/>
      <c r="CC281" s="202"/>
      <c r="CD281" s="202"/>
      <c r="CE281" s="202"/>
      <c r="CF281" s="202"/>
      <c r="CG281" s="202"/>
    </row>
    <row r="282" spans="1:85" x14ac:dyDescent="0.25">
      <c r="A282" s="202"/>
      <c r="B282" s="202"/>
      <c r="C282" s="202"/>
      <c r="D282" s="206">
        <v>77</v>
      </c>
      <c r="E282" s="202" t="s">
        <v>123</v>
      </c>
      <c r="F282" s="202" t="s">
        <v>123</v>
      </c>
      <c r="G282" s="202" t="s">
        <v>123</v>
      </c>
      <c r="H282" s="202" t="s">
        <v>123</v>
      </c>
      <c r="I282" s="202" t="s">
        <v>123</v>
      </c>
      <c r="J282" s="202" t="s">
        <v>123</v>
      </c>
      <c r="K282" s="202" t="s">
        <v>123</v>
      </c>
      <c r="L282" s="202" t="s">
        <v>123</v>
      </c>
      <c r="M282" s="202" t="s">
        <v>123</v>
      </c>
      <c r="N282" s="202" t="s">
        <v>123</v>
      </c>
      <c r="O282" s="202" t="s">
        <v>123</v>
      </c>
      <c r="P282" s="202" t="s">
        <v>123</v>
      </c>
      <c r="Q282" s="202" t="s">
        <v>123</v>
      </c>
      <c r="R282" s="202" t="s">
        <v>123</v>
      </c>
      <c r="S282" s="202" t="s">
        <v>123</v>
      </c>
      <c r="T282" s="202" t="s">
        <v>123</v>
      </c>
      <c r="U282" s="202" t="s">
        <v>123</v>
      </c>
      <c r="V282" s="202" t="s">
        <v>123</v>
      </c>
      <c r="W282" s="202">
        <v>1</v>
      </c>
      <c r="X282" s="202" t="s">
        <v>123</v>
      </c>
      <c r="Y282" s="202" t="s">
        <v>123</v>
      </c>
      <c r="Z282" s="202" t="s">
        <v>123</v>
      </c>
      <c r="AA282" s="202" t="s">
        <v>123</v>
      </c>
      <c r="AB282" s="202" t="s">
        <v>123</v>
      </c>
      <c r="AC282" s="202" t="s">
        <v>123</v>
      </c>
      <c r="AD282" s="202" t="s">
        <v>123</v>
      </c>
      <c r="AE282" s="202" t="s">
        <v>123</v>
      </c>
      <c r="AF282" s="202" t="s">
        <v>123</v>
      </c>
      <c r="AG282" s="202" t="s">
        <v>123</v>
      </c>
      <c r="AH282" s="202" t="s">
        <v>123</v>
      </c>
      <c r="AI282" s="202" t="s">
        <v>123</v>
      </c>
      <c r="AJ282" s="202" t="s">
        <v>123</v>
      </c>
      <c r="AK282" s="202" t="s">
        <v>123</v>
      </c>
      <c r="AL282" s="202" t="s">
        <v>123</v>
      </c>
      <c r="AM282" s="202" t="s">
        <v>123</v>
      </c>
      <c r="AN282" s="202" t="s">
        <v>123</v>
      </c>
      <c r="AO282" s="202" t="s">
        <v>123</v>
      </c>
      <c r="AP282" s="202">
        <v>2</v>
      </c>
      <c r="AQ282" s="202">
        <v>0</v>
      </c>
      <c r="AR282" s="202">
        <v>2.8</v>
      </c>
      <c r="AS282" s="202" t="s">
        <v>123</v>
      </c>
      <c r="AT282" s="202" t="s">
        <v>123</v>
      </c>
      <c r="AU282" s="202" t="s">
        <v>123</v>
      </c>
      <c r="AV282" s="202" t="s">
        <v>123</v>
      </c>
      <c r="AW282" s="202" t="s">
        <v>123</v>
      </c>
      <c r="AX282" s="202" t="s">
        <v>123</v>
      </c>
      <c r="AY282" s="202">
        <v>0.1</v>
      </c>
      <c r="AZ282" s="202">
        <v>2.8</v>
      </c>
      <c r="BA282" s="202" t="s">
        <v>123</v>
      </c>
      <c r="BB282" s="202" t="s">
        <v>123</v>
      </c>
      <c r="BC282" s="202" t="s">
        <v>123</v>
      </c>
      <c r="BD282" s="202" t="s">
        <v>123</v>
      </c>
      <c r="BE282" s="207" t="s">
        <v>123</v>
      </c>
      <c r="BF282" s="202"/>
      <c r="BG282" s="202"/>
      <c r="BH282" s="202"/>
      <c r="BI282" s="202"/>
      <c r="BJ282" s="202"/>
      <c r="BK282" s="202"/>
      <c r="BL282" s="202"/>
      <c r="BM282" s="202"/>
      <c r="BN282" s="202"/>
      <c r="BO282" s="202"/>
      <c r="BP282" s="202"/>
      <c r="BQ282" s="202"/>
      <c r="BR282" s="202"/>
      <c r="BS282" s="202"/>
      <c r="BT282" s="202"/>
      <c r="BU282" s="202"/>
      <c r="BV282" s="202"/>
      <c r="BW282" s="202"/>
      <c r="BX282" s="202"/>
      <c r="BY282" s="202"/>
      <c r="BZ282" s="202"/>
      <c r="CA282" s="202"/>
      <c r="CB282" s="202"/>
      <c r="CC282" s="202"/>
      <c r="CD282" s="202"/>
      <c r="CE282" s="202"/>
      <c r="CF282" s="202"/>
      <c r="CG282" s="202"/>
    </row>
    <row r="283" spans="1:85" x14ac:dyDescent="0.25">
      <c r="A283" s="202"/>
      <c r="B283" s="202"/>
      <c r="C283" s="202"/>
      <c r="D283" s="206">
        <v>78</v>
      </c>
      <c r="E283" s="202" t="s">
        <v>123</v>
      </c>
      <c r="F283" s="202" t="s">
        <v>123</v>
      </c>
      <c r="G283" s="202" t="s">
        <v>123</v>
      </c>
      <c r="H283" s="202" t="s">
        <v>123</v>
      </c>
      <c r="I283" s="202" t="s">
        <v>123</v>
      </c>
      <c r="J283" s="202" t="s">
        <v>123</v>
      </c>
      <c r="K283" s="202" t="s">
        <v>123</v>
      </c>
      <c r="L283" s="202" t="s">
        <v>123</v>
      </c>
      <c r="M283" s="202" t="s">
        <v>123</v>
      </c>
      <c r="N283" s="202" t="s">
        <v>123</v>
      </c>
      <c r="O283" s="202" t="s">
        <v>123</v>
      </c>
      <c r="P283" s="202" t="s">
        <v>123</v>
      </c>
      <c r="Q283" s="202" t="s">
        <v>123</v>
      </c>
      <c r="R283" s="202" t="s">
        <v>123</v>
      </c>
      <c r="S283" s="202" t="s">
        <v>123</v>
      </c>
      <c r="T283" s="202" t="s">
        <v>123</v>
      </c>
      <c r="U283" s="202" t="s">
        <v>123</v>
      </c>
      <c r="V283" s="202" t="s">
        <v>123</v>
      </c>
      <c r="W283" s="202">
        <v>0.8</v>
      </c>
      <c r="X283" s="202" t="s">
        <v>123</v>
      </c>
      <c r="Y283" s="202" t="s">
        <v>123</v>
      </c>
      <c r="Z283" s="202" t="s">
        <v>123</v>
      </c>
      <c r="AA283" s="202" t="s">
        <v>123</v>
      </c>
      <c r="AB283" s="202" t="s">
        <v>123</v>
      </c>
      <c r="AC283" s="202" t="s">
        <v>123</v>
      </c>
      <c r="AD283" s="202" t="s">
        <v>123</v>
      </c>
      <c r="AE283" s="202" t="s">
        <v>123</v>
      </c>
      <c r="AF283" s="202" t="s">
        <v>123</v>
      </c>
      <c r="AG283" s="202" t="s">
        <v>123</v>
      </c>
      <c r="AH283" s="202" t="s">
        <v>123</v>
      </c>
      <c r="AI283" s="202" t="s">
        <v>123</v>
      </c>
      <c r="AJ283" s="202" t="s">
        <v>123</v>
      </c>
      <c r="AK283" s="202" t="s">
        <v>123</v>
      </c>
      <c r="AL283" s="202" t="s">
        <v>123</v>
      </c>
      <c r="AM283" s="202" t="s">
        <v>123</v>
      </c>
      <c r="AN283" s="202" t="s">
        <v>123</v>
      </c>
      <c r="AO283" s="202" t="s">
        <v>123</v>
      </c>
      <c r="AP283" s="202">
        <v>2</v>
      </c>
      <c r="AQ283" s="202" t="s">
        <v>123</v>
      </c>
      <c r="AR283" s="202">
        <v>2.7</v>
      </c>
      <c r="AS283" s="202" t="s">
        <v>123</v>
      </c>
      <c r="AT283" s="202" t="s">
        <v>123</v>
      </c>
      <c r="AU283" s="202" t="s">
        <v>123</v>
      </c>
      <c r="AV283" s="202" t="s">
        <v>123</v>
      </c>
      <c r="AW283" s="202" t="s">
        <v>123</v>
      </c>
      <c r="AX283" s="202" t="s">
        <v>123</v>
      </c>
      <c r="AY283" s="202" t="s">
        <v>123</v>
      </c>
      <c r="AZ283" s="202">
        <v>2.7</v>
      </c>
      <c r="BA283" s="202" t="s">
        <v>123</v>
      </c>
      <c r="BB283" s="202" t="s">
        <v>123</v>
      </c>
      <c r="BC283" s="202" t="s">
        <v>123</v>
      </c>
      <c r="BD283" s="202" t="s">
        <v>123</v>
      </c>
      <c r="BE283" s="207" t="s">
        <v>123</v>
      </c>
      <c r="BF283" s="202"/>
      <c r="BG283" s="202"/>
      <c r="BH283" s="202"/>
      <c r="BI283" s="202"/>
      <c r="BJ283" s="202"/>
      <c r="BK283" s="202"/>
      <c r="BL283" s="202"/>
      <c r="BM283" s="202"/>
      <c r="BN283" s="202"/>
      <c r="BO283" s="202"/>
      <c r="BP283" s="202"/>
      <c r="BQ283" s="202"/>
      <c r="BR283" s="202"/>
      <c r="BS283" s="202"/>
      <c r="BT283" s="202"/>
      <c r="BU283" s="202"/>
      <c r="BV283" s="202"/>
      <c r="BW283" s="202"/>
      <c r="BX283" s="202"/>
      <c r="BY283" s="202"/>
      <c r="BZ283" s="202"/>
      <c r="CA283" s="202"/>
      <c r="CB283" s="202"/>
      <c r="CC283" s="202"/>
      <c r="CD283" s="202"/>
      <c r="CE283" s="202"/>
      <c r="CF283" s="202"/>
      <c r="CG283" s="202"/>
    </row>
    <row r="284" spans="1:85" x14ac:dyDescent="0.25">
      <c r="A284" s="202"/>
      <c r="B284" s="202"/>
      <c r="C284" s="202"/>
      <c r="D284" s="206">
        <v>79</v>
      </c>
      <c r="E284" s="202" t="s">
        <v>123</v>
      </c>
      <c r="F284" s="202" t="s">
        <v>123</v>
      </c>
      <c r="G284" s="202" t="s">
        <v>123</v>
      </c>
      <c r="H284" s="202" t="s">
        <v>123</v>
      </c>
      <c r="I284" s="202" t="s">
        <v>123</v>
      </c>
      <c r="J284" s="202" t="s">
        <v>123</v>
      </c>
      <c r="K284" s="202" t="s">
        <v>123</v>
      </c>
      <c r="L284" s="202" t="s">
        <v>123</v>
      </c>
      <c r="M284" s="202" t="s">
        <v>123</v>
      </c>
      <c r="N284" s="202" t="s">
        <v>123</v>
      </c>
      <c r="O284" s="202" t="s">
        <v>123</v>
      </c>
      <c r="P284" s="202" t="s">
        <v>123</v>
      </c>
      <c r="Q284" s="202" t="s">
        <v>123</v>
      </c>
      <c r="R284" s="202" t="s">
        <v>123</v>
      </c>
      <c r="S284" s="202" t="s">
        <v>123</v>
      </c>
      <c r="T284" s="202" t="s">
        <v>123</v>
      </c>
      <c r="U284" s="202" t="s">
        <v>123</v>
      </c>
      <c r="V284" s="202" t="s">
        <v>123</v>
      </c>
      <c r="W284" s="202">
        <v>0.7</v>
      </c>
      <c r="X284" s="202" t="s">
        <v>123</v>
      </c>
      <c r="Y284" s="202" t="s">
        <v>123</v>
      </c>
      <c r="Z284" s="202" t="s">
        <v>123</v>
      </c>
      <c r="AA284" s="202" t="s">
        <v>123</v>
      </c>
      <c r="AB284" s="202" t="s">
        <v>123</v>
      </c>
      <c r="AC284" s="202" t="s">
        <v>123</v>
      </c>
      <c r="AD284" s="202" t="s">
        <v>123</v>
      </c>
      <c r="AE284" s="202" t="s">
        <v>123</v>
      </c>
      <c r="AF284" s="202" t="s">
        <v>123</v>
      </c>
      <c r="AG284" s="202" t="s">
        <v>123</v>
      </c>
      <c r="AH284" s="202" t="s">
        <v>123</v>
      </c>
      <c r="AI284" s="202" t="s">
        <v>123</v>
      </c>
      <c r="AJ284" s="202" t="s">
        <v>123</v>
      </c>
      <c r="AK284" s="202" t="s">
        <v>123</v>
      </c>
      <c r="AL284" s="202" t="s">
        <v>123</v>
      </c>
      <c r="AM284" s="202" t="s">
        <v>123</v>
      </c>
      <c r="AN284" s="202" t="s">
        <v>123</v>
      </c>
      <c r="AO284" s="202" t="s">
        <v>123</v>
      </c>
      <c r="AP284" s="202">
        <v>1.9</v>
      </c>
      <c r="AQ284" s="202" t="s">
        <v>123</v>
      </c>
      <c r="AR284" s="202">
        <v>2.5</v>
      </c>
      <c r="AS284" s="202" t="s">
        <v>123</v>
      </c>
      <c r="AT284" s="202" t="s">
        <v>123</v>
      </c>
      <c r="AU284" s="202" t="s">
        <v>123</v>
      </c>
      <c r="AV284" s="202" t="s">
        <v>123</v>
      </c>
      <c r="AW284" s="202" t="s">
        <v>123</v>
      </c>
      <c r="AX284" s="202" t="s">
        <v>123</v>
      </c>
      <c r="AY284" s="202" t="s">
        <v>123</v>
      </c>
      <c r="AZ284" s="202">
        <v>2.6</v>
      </c>
      <c r="BA284" s="202" t="s">
        <v>123</v>
      </c>
      <c r="BB284" s="202" t="s">
        <v>123</v>
      </c>
      <c r="BC284" s="202" t="s">
        <v>123</v>
      </c>
      <c r="BD284" s="202" t="s">
        <v>123</v>
      </c>
      <c r="BE284" s="207" t="s">
        <v>123</v>
      </c>
      <c r="BF284" s="202"/>
      <c r="BG284" s="202"/>
      <c r="BH284" s="202"/>
      <c r="BI284" s="202"/>
      <c r="BJ284" s="202"/>
      <c r="BK284" s="202"/>
      <c r="BL284" s="202"/>
      <c r="BM284" s="202"/>
      <c r="BN284" s="202"/>
      <c r="BO284" s="202"/>
      <c r="BP284" s="202"/>
      <c r="BQ284" s="202"/>
      <c r="BR284" s="202"/>
      <c r="BS284" s="202"/>
      <c r="BT284" s="202"/>
      <c r="BU284" s="202"/>
      <c r="BV284" s="202"/>
      <c r="BW284" s="202"/>
      <c r="BX284" s="202"/>
      <c r="BY284" s="202"/>
      <c r="BZ284" s="202"/>
      <c r="CA284" s="202"/>
      <c r="CB284" s="202"/>
      <c r="CC284" s="202"/>
      <c r="CD284" s="202"/>
      <c r="CE284" s="202"/>
      <c r="CF284" s="202"/>
      <c r="CG284" s="202"/>
    </row>
    <row r="285" spans="1:85" x14ac:dyDescent="0.25">
      <c r="A285" s="202"/>
      <c r="B285" s="202"/>
      <c r="C285" s="202"/>
      <c r="D285" s="206">
        <v>80</v>
      </c>
      <c r="E285" s="202" t="s">
        <v>123</v>
      </c>
      <c r="F285" s="202" t="s">
        <v>123</v>
      </c>
      <c r="G285" s="202" t="s">
        <v>123</v>
      </c>
      <c r="H285" s="202" t="s">
        <v>123</v>
      </c>
      <c r="I285" s="202" t="s">
        <v>123</v>
      </c>
      <c r="J285" s="202" t="s">
        <v>123</v>
      </c>
      <c r="K285" s="202" t="s">
        <v>123</v>
      </c>
      <c r="L285" s="202" t="s">
        <v>123</v>
      </c>
      <c r="M285" s="202" t="s">
        <v>123</v>
      </c>
      <c r="N285" s="202" t="s">
        <v>123</v>
      </c>
      <c r="O285" s="202" t="s">
        <v>123</v>
      </c>
      <c r="P285" s="202" t="s">
        <v>123</v>
      </c>
      <c r="Q285" s="202" t="s">
        <v>123</v>
      </c>
      <c r="R285" s="202" t="s">
        <v>123</v>
      </c>
      <c r="S285" s="202" t="s">
        <v>123</v>
      </c>
      <c r="T285" s="202" t="s">
        <v>123</v>
      </c>
      <c r="U285" s="202" t="s">
        <v>123</v>
      </c>
      <c r="V285" s="202" t="s">
        <v>123</v>
      </c>
      <c r="W285" s="202" t="s">
        <v>123</v>
      </c>
      <c r="X285" s="202" t="s">
        <v>123</v>
      </c>
      <c r="Y285" s="202" t="s">
        <v>123</v>
      </c>
      <c r="Z285" s="202" t="s">
        <v>123</v>
      </c>
      <c r="AA285" s="202" t="s">
        <v>123</v>
      </c>
      <c r="AB285" s="202" t="s">
        <v>123</v>
      </c>
      <c r="AC285" s="202" t="s">
        <v>123</v>
      </c>
      <c r="AD285" s="202" t="s">
        <v>123</v>
      </c>
      <c r="AE285" s="202" t="s">
        <v>123</v>
      </c>
      <c r="AF285" s="202" t="s">
        <v>123</v>
      </c>
      <c r="AG285" s="202" t="s">
        <v>123</v>
      </c>
      <c r="AH285" s="202" t="s">
        <v>123</v>
      </c>
      <c r="AI285" s="202" t="s">
        <v>123</v>
      </c>
      <c r="AJ285" s="202" t="s">
        <v>123</v>
      </c>
      <c r="AK285" s="202" t="s">
        <v>123</v>
      </c>
      <c r="AL285" s="202" t="s">
        <v>123</v>
      </c>
      <c r="AM285" s="202" t="s">
        <v>123</v>
      </c>
      <c r="AN285" s="202" t="s">
        <v>123</v>
      </c>
      <c r="AO285" s="202" t="s">
        <v>123</v>
      </c>
      <c r="AP285" s="202">
        <v>1.9</v>
      </c>
      <c r="AQ285" s="202" t="s">
        <v>123</v>
      </c>
      <c r="AR285" s="202">
        <v>2.4</v>
      </c>
      <c r="AS285" s="202" t="s">
        <v>123</v>
      </c>
      <c r="AT285" s="202" t="s">
        <v>123</v>
      </c>
      <c r="AU285" s="202" t="s">
        <v>123</v>
      </c>
      <c r="AV285" s="202" t="s">
        <v>123</v>
      </c>
      <c r="AW285" s="202" t="s">
        <v>123</v>
      </c>
      <c r="AX285" s="202" t="s">
        <v>123</v>
      </c>
      <c r="AY285" s="202" t="s">
        <v>123</v>
      </c>
      <c r="AZ285" s="202">
        <v>2.2000000000000002</v>
      </c>
      <c r="BA285" s="202" t="s">
        <v>123</v>
      </c>
      <c r="BB285" s="202" t="s">
        <v>123</v>
      </c>
      <c r="BC285" s="202" t="s">
        <v>123</v>
      </c>
      <c r="BD285" s="202" t="s">
        <v>123</v>
      </c>
      <c r="BE285" s="207" t="s">
        <v>123</v>
      </c>
      <c r="BF285" s="202"/>
      <c r="BG285" s="202"/>
      <c r="BH285" s="202"/>
      <c r="BI285" s="202"/>
      <c r="BJ285" s="202"/>
      <c r="BK285" s="202"/>
      <c r="BL285" s="202"/>
      <c r="BM285" s="202"/>
      <c r="BN285" s="202"/>
      <c r="BO285" s="202"/>
      <c r="BP285" s="202"/>
      <c r="BQ285" s="202"/>
      <c r="BR285" s="202"/>
      <c r="BS285" s="202"/>
      <c r="BT285" s="202"/>
      <c r="BU285" s="202"/>
      <c r="BV285" s="202"/>
      <c r="BW285" s="202"/>
      <c r="BX285" s="202"/>
      <c r="BY285" s="202"/>
      <c r="BZ285" s="202"/>
      <c r="CA285" s="202"/>
      <c r="CB285" s="202"/>
      <c r="CC285" s="202"/>
      <c r="CD285" s="202"/>
      <c r="CE285" s="202"/>
      <c r="CF285" s="202"/>
      <c r="CG285" s="202"/>
    </row>
    <row r="286" spans="1:85" x14ac:dyDescent="0.25">
      <c r="A286" s="202"/>
      <c r="B286" s="202"/>
      <c r="C286" s="202"/>
      <c r="D286" s="206">
        <v>81</v>
      </c>
      <c r="E286" s="202" t="s">
        <v>123</v>
      </c>
      <c r="F286" s="202" t="s">
        <v>123</v>
      </c>
      <c r="G286" s="202" t="s">
        <v>123</v>
      </c>
      <c r="H286" s="202" t="s">
        <v>123</v>
      </c>
      <c r="I286" s="202" t="s">
        <v>123</v>
      </c>
      <c r="J286" s="202" t="s">
        <v>123</v>
      </c>
      <c r="K286" s="202" t="s">
        <v>123</v>
      </c>
      <c r="L286" s="202" t="s">
        <v>123</v>
      </c>
      <c r="M286" s="202" t="s">
        <v>123</v>
      </c>
      <c r="N286" s="202" t="s">
        <v>123</v>
      </c>
      <c r="O286" s="202" t="s">
        <v>123</v>
      </c>
      <c r="P286" s="202" t="s">
        <v>123</v>
      </c>
      <c r="Q286" s="202" t="s">
        <v>123</v>
      </c>
      <c r="R286" s="202" t="s">
        <v>123</v>
      </c>
      <c r="S286" s="202" t="s">
        <v>123</v>
      </c>
      <c r="T286" s="202" t="s">
        <v>123</v>
      </c>
      <c r="U286" s="202" t="s">
        <v>123</v>
      </c>
      <c r="V286" s="202" t="s">
        <v>123</v>
      </c>
      <c r="W286" s="202" t="s">
        <v>123</v>
      </c>
      <c r="X286" s="202" t="s">
        <v>123</v>
      </c>
      <c r="Y286" s="202" t="s">
        <v>123</v>
      </c>
      <c r="Z286" s="202" t="s">
        <v>123</v>
      </c>
      <c r="AA286" s="202" t="s">
        <v>123</v>
      </c>
      <c r="AB286" s="202" t="s">
        <v>123</v>
      </c>
      <c r="AC286" s="202" t="s">
        <v>123</v>
      </c>
      <c r="AD286" s="202" t="s">
        <v>123</v>
      </c>
      <c r="AE286" s="202" t="s">
        <v>123</v>
      </c>
      <c r="AF286" s="202" t="s">
        <v>123</v>
      </c>
      <c r="AG286" s="202" t="s">
        <v>123</v>
      </c>
      <c r="AH286" s="202" t="s">
        <v>123</v>
      </c>
      <c r="AI286" s="202" t="s">
        <v>123</v>
      </c>
      <c r="AJ286" s="202" t="s">
        <v>123</v>
      </c>
      <c r="AK286" s="202" t="s">
        <v>123</v>
      </c>
      <c r="AL286" s="202" t="s">
        <v>123</v>
      </c>
      <c r="AM286" s="202" t="s">
        <v>123</v>
      </c>
      <c r="AN286" s="202" t="s">
        <v>123</v>
      </c>
      <c r="AO286" s="202" t="s">
        <v>123</v>
      </c>
      <c r="AP286" s="202">
        <v>1.9</v>
      </c>
      <c r="AQ286" s="202" t="s">
        <v>123</v>
      </c>
      <c r="AR286" s="202">
        <v>2.2999999999999998</v>
      </c>
      <c r="AS286" s="202" t="s">
        <v>123</v>
      </c>
      <c r="AT286" s="202" t="s">
        <v>123</v>
      </c>
      <c r="AU286" s="202" t="s">
        <v>123</v>
      </c>
      <c r="AV286" s="202" t="s">
        <v>123</v>
      </c>
      <c r="AW286" s="202" t="s">
        <v>123</v>
      </c>
      <c r="AX286" s="202" t="s">
        <v>123</v>
      </c>
      <c r="AY286" s="202" t="s">
        <v>123</v>
      </c>
      <c r="AZ286" s="202">
        <v>2.2000000000000002</v>
      </c>
      <c r="BA286" s="202" t="s">
        <v>123</v>
      </c>
      <c r="BB286" s="202" t="s">
        <v>123</v>
      </c>
      <c r="BC286" s="202" t="s">
        <v>123</v>
      </c>
      <c r="BD286" s="202" t="s">
        <v>123</v>
      </c>
      <c r="BE286" s="207" t="s">
        <v>123</v>
      </c>
      <c r="BF286" s="202"/>
      <c r="BG286" s="202"/>
      <c r="BH286" s="202"/>
      <c r="BI286" s="202"/>
      <c r="BJ286" s="202"/>
      <c r="BK286" s="202"/>
      <c r="BL286" s="202"/>
      <c r="BM286" s="202"/>
      <c r="BN286" s="202"/>
      <c r="BO286" s="202"/>
      <c r="BP286" s="202"/>
      <c r="BQ286" s="202"/>
      <c r="BR286" s="202"/>
      <c r="BS286" s="202"/>
      <c r="BT286" s="202"/>
      <c r="BU286" s="202"/>
      <c r="BV286" s="202"/>
      <c r="BW286" s="202"/>
      <c r="BX286" s="202"/>
      <c r="BY286" s="202"/>
      <c r="BZ286" s="202"/>
      <c r="CA286" s="202"/>
      <c r="CB286" s="202"/>
      <c r="CC286" s="202"/>
      <c r="CD286" s="202"/>
      <c r="CE286" s="202"/>
      <c r="CF286" s="202"/>
      <c r="CG286" s="202"/>
    </row>
    <row r="287" spans="1:85" x14ac:dyDescent="0.25">
      <c r="A287" s="202"/>
      <c r="B287" s="202"/>
      <c r="C287" s="202"/>
      <c r="D287" s="206">
        <v>82</v>
      </c>
      <c r="E287" s="202" t="s">
        <v>123</v>
      </c>
      <c r="F287" s="202" t="s">
        <v>123</v>
      </c>
      <c r="G287" s="202" t="s">
        <v>123</v>
      </c>
      <c r="H287" s="202" t="s">
        <v>123</v>
      </c>
      <c r="I287" s="202" t="s">
        <v>123</v>
      </c>
      <c r="J287" s="202" t="s">
        <v>123</v>
      </c>
      <c r="K287" s="202" t="s">
        <v>123</v>
      </c>
      <c r="L287" s="202" t="s">
        <v>123</v>
      </c>
      <c r="M287" s="202" t="s">
        <v>123</v>
      </c>
      <c r="N287" s="202" t="s">
        <v>123</v>
      </c>
      <c r="O287" s="202" t="s">
        <v>123</v>
      </c>
      <c r="P287" s="202" t="s">
        <v>123</v>
      </c>
      <c r="Q287" s="202" t="s">
        <v>123</v>
      </c>
      <c r="R287" s="202" t="s">
        <v>123</v>
      </c>
      <c r="S287" s="202" t="s">
        <v>123</v>
      </c>
      <c r="T287" s="202" t="s">
        <v>123</v>
      </c>
      <c r="U287" s="202" t="s">
        <v>123</v>
      </c>
      <c r="V287" s="202" t="s">
        <v>123</v>
      </c>
      <c r="W287" s="202" t="s">
        <v>123</v>
      </c>
      <c r="X287" s="202" t="s">
        <v>123</v>
      </c>
      <c r="Y287" s="202" t="s">
        <v>123</v>
      </c>
      <c r="Z287" s="202" t="s">
        <v>123</v>
      </c>
      <c r="AA287" s="202" t="s">
        <v>123</v>
      </c>
      <c r="AB287" s="202" t="s">
        <v>123</v>
      </c>
      <c r="AC287" s="202" t="s">
        <v>123</v>
      </c>
      <c r="AD287" s="202" t="s">
        <v>123</v>
      </c>
      <c r="AE287" s="202" t="s">
        <v>123</v>
      </c>
      <c r="AF287" s="202" t="s">
        <v>123</v>
      </c>
      <c r="AG287" s="202" t="s">
        <v>123</v>
      </c>
      <c r="AH287" s="202" t="s">
        <v>123</v>
      </c>
      <c r="AI287" s="202" t="s">
        <v>123</v>
      </c>
      <c r="AJ287" s="202" t="s">
        <v>123</v>
      </c>
      <c r="AK287" s="202" t="s">
        <v>123</v>
      </c>
      <c r="AL287" s="202" t="s">
        <v>123</v>
      </c>
      <c r="AM287" s="202" t="s">
        <v>123</v>
      </c>
      <c r="AN287" s="202" t="s">
        <v>123</v>
      </c>
      <c r="AO287" s="202" t="s">
        <v>123</v>
      </c>
      <c r="AP287" s="202">
        <v>1.8</v>
      </c>
      <c r="AQ287" s="202" t="s">
        <v>123</v>
      </c>
      <c r="AR287" s="202">
        <v>2.2000000000000002</v>
      </c>
      <c r="AS287" s="202" t="s">
        <v>123</v>
      </c>
      <c r="AT287" s="202" t="s">
        <v>123</v>
      </c>
      <c r="AU287" s="202" t="s">
        <v>123</v>
      </c>
      <c r="AV287" s="202" t="s">
        <v>123</v>
      </c>
      <c r="AW287" s="202" t="s">
        <v>123</v>
      </c>
      <c r="AX287" s="202" t="s">
        <v>123</v>
      </c>
      <c r="AY287" s="202" t="s">
        <v>123</v>
      </c>
      <c r="AZ287" s="202">
        <v>2.2000000000000002</v>
      </c>
      <c r="BA287" s="202" t="s">
        <v>123</v>
      </c>
      <c r="BB287" s="202" t="s">
        <v>123</v>
      </c>
      <c r="BC287" s="202" t="s">
        <v>123</v>
      </c>
      <c r="BD287" s="202" t="s">
        <v>123</v>
      </c>
      <c r="BE287" s="207" t="s">
        <v>123</v>
      </c>
      <c r="BF287" s="202"/>
      <c r="BG287" s="202"/>
      <c r="BH287" s="202"/>
      <c r="BI287" s="202"/>
      <c r="BJ287" s="202"/>
      <c r="BK287" s="202"/>
      <c r="BL287" s="202"/>
      <c r="BM287" s="202"/>
      <c r="BN287" s="202"/>
      <c r="BO287" s="202"/>
      <c r="BP287" s="202"/>
      <c r="BQ287" s="202"/>
      <c r="BR287" s="202"/>
      <c r="BS287" s="202"/>
      <c r="BT287" s="202"/>
      <c r="BU287" s="202"/>
      <c r="BV287" s="202"/>
      <c r="BW287" s="202"/>
      <c r="BX287" s="202"/>
      <c r="BY287" s="202"/>
      <c r="BZ287" s="202"/>
      <c r="CA287" s="202"/>
      <c r="CB287" s="202"/>
      <c r="CC287" s="202"/>
      <c r="CD287" s="202"/>
      <c r="CE287" s="202"/>
      <c r="CF287" s="202"/>
      <c r="CG287" s="202"/>
    </row>
    <row r="288" spans="1:85" x14ac:dyDescent="0.25">
      <c r="A288" s="202"/>
      <c r="B288" s="202"/>
      <c r="C288" s="202"/>
      <c r="D288" s="206">
        <v>83</v>
      </c>
      <c r="E288" s="202" t="s">
        <v>123</v>
      </c>
      <c r="F288" s="202" t="s">
        <v>123</v>
      </c>
      <c r="G288" s="202" t="s">
        <v>123</v>
      </c>
      <c r="H288" s="202" t="s">
        <v>123</v>
      </c>
      <c r="I288" s="202" t="s">
        <v>123</v>
      </c>
      <c r="J288" s="202" t="s">
        <v>123</v>
      </c>
      <c r="K288" s="202" t="s">
        <v>123</v>
      </c>
      <c r="L288" s="202" t="s">
        <v>123</v>
      </c>
      <c r="M288" s="202" t="s">
        <v>123</v>
      </c>
      <c r="N288" s="202" t="s">
        <v>123</v>
      </c>
      <c r="O288" s="202" t="s">
        <v>123</v>
      </c>
      <c r="P288" s="202" t="s">
        <v>123</v>
      </c>
      <c r="Q288" s="202" t="s">
        <v>123</v>
      </c>
      <c r="R288" s="202" t="s">
        <v>123</v>
      </c>
      <c r="S288" s="202" t="s">
        <v>123</v>
      </c>
      <c r="T288" s="202" t="s">
        <v>123</v>
      </c>
      <c r="U288" s="202" t="s">
        <v>123</v>
      </c>
      <c r="V288" s="202" t="s">
        <v>123</v>
      </c>
      <c r="W288" s="202" t="s">
        <v>123</v>
      </c>
      <c r="X288" s="202" t="s">
        <v>123</v>
      </c>
      <c r="Y288" s="202" t="s">
        <v>123</v>
      </c>
      <c r="Z288" s="202" t="s">
        <v>123</v>
      </c>
      <c r="AA288" s="202" t="s">
        <v>123</v>
      </c>
      <c r="AB288" s="202" t="s">
        <v>123</v>
      </c>
      <c r="AC288" s="202" t="s">
        <v>123</v>
      </c>
      <c r="AD288" s="202" t="s">
        <v>123</v>
      </c>
      <c r="AE288" s="202" t="s">
        <v>123</v>
      </c>
      <c r="AF288" s="202" t="s">
        <v>123</v>
      </c>
      <c r="AG288" s="202" t="s">
        <v>123</v>
      </c>
      <c r="AH288" s="202" t="s">
        <v>123</v>
      </c>
      <c r="AI288" s="202" t="s">
        <v>123</v>
      </c>
      <c r="AJ288" s="202" t="s">
        <v>123</v>
      </c>
      <c r="AK288" s="202" t="s">
        <v>123</v>
      </c>
      <c r="AL288" s="202" t="s">
        <v>123</v>
      </c>
      <c r="AM288" s="202" t="s">
        <v>123</v>
      </c>
      <c r="AN288" s="202" t="s">
        <v>123</v>
      </c>
      <c r="AO288" s="202" t="s">
        <v>123</v>
      </c>
      <c r="AP288" s="202">
        <v>1.8</v>
      </c>
      <c r="AQ288" s="202" t="s">
        <v>123</v>
      </c>
      <c r="AR288" s="202">
        <v>2</v>
      </c>
      <c r="AS288" s="202" t="s">
        <v>123</v>
      </c>
      <c r="AT288" s="202" t="s">
        <v>123</v>
      </c>
      <c r="AU288" s="202" t="s">
        <v>123</v>
      </c>
      <c r="AV288" s="202" t="s">
        <v>123</v>
      </c>
      <c r="AW288" s="202" t="s">
        <v>123</v>
      </c>
      <c r="AX288" s="202" t="s">
        <v>123</v>
      </c>
      <c r="AY288" s="202" t="s">
        <v>123</v>
      </c>
      <c r="AZ288" s="202">
        <v>2.1</v>
      </c>
      <c r="BA288" s="202" t="s">
        <v>123</v>
      </c>
      <c r="BB288" s="202" t="s">
        <v>123</v>
      </c>
      <c r="BC288" s="202" t="s">
        <v>123</v>
      </c>
      <c r="BD288" s="202" t="s">
        <v>123</v>
      </c>
      <c r="BE288" s="207" t="s">
        <v>123</v>
      </c>
      <c r="BF288" s="202"/>
      <c r="BG288" s="202"/>
      <c r="BH288" s="202"/>
      <c r="BI288" s="202"/>
      <c r="BJ288" s="202"/>
      <c r="BK288" s="202"/>
      <c r="BL288" s="202"/>
      <c r="BM288" s="202"/>
      <c r="BN288" s="202"/>
      <c r="BO288" s="202"/>
      <c r="BP288" s="202"/>
      <c r="BQ288" s="202"/>
      <c r="BR288" s="202"/>
      <c r="BS288" s="202"/>
      <c r="BT288" s="202"/>
      <c r="BU288" s="202"/>
      <c r="BV288" s="202"/>
      <c r="BW288" s="202"/>
      <c r="BX288" s="202"/>
      <c r="BY288" s="202"/>
      <c r="BZ288" s="202"/>
      <c r="CA288" s="202"/>
      <c r="CB288" s="202"/>
      <c r="CC288" s="202"/>
      <c r="CD288" s="202"/>
      <c r="CE288" s="202"/>
      <c r="CF288" s="202"/>
      <c r="CG288" s="202"/>
    </row>
    <row r="289" spans="1:85" x14ac:dyDescent="0.25">
      <c r="A289" s="202"/>
      <c r="B289" s="202"/>
      <c r="C289" s="202"/>
      <c r="D289" s="206">
        <v>84</v>
      </c>
      <c r="E289" s="202" t="s">
        <v>123</v>
      </c>
      <c r="F289" s="202" t="s">
        <v>123</v>
      </c>
      <c r="G289" s="202" t="s">
        <v>123</v>
      </c>
      <c r="H289" s="202" t="s">
        <v>123</v>
      </c>
      <c r="I289" s="202" t="s">
        <v>123</v>
      </c>
      <c r="J289" s="202" t="s">
        <v>123</v>
      </c>
      <c r="K289" s="202" t="s">
        <v>123</v>
      </c>
      <c r="L289" s="202" t="s">
        <v>123</v>
      </c>
      <c r="M289" s="202" t="s">
        <v>123</v>
      </c>
      <c r="N289" s="202" t="s">
        <v>123</v>
      </c>
      <c r="O289" s="202" t="s">
        <v>123</v>
      </c>
      <c r="P289" s="202" t="s">
        <v>123</v>
      </c>
      <c r="Q289" s="202" t="s">
        <v>123</v>
      </c>
      <c r="R289" s="202" t="s">
        <v>123</v>
      </c>
      <c r="S289" s="202" t="s">
        <v>123</v>
      </c>
      <c r="T289" s="202" t="s">
        <v>123</v>
      </c>
      <c r="U289" s="202" t="s">
        <v>123</v>
      </c>
      <c r="V289" s="202" t="s">
        <v>123</v>
      </c>
      <c r="W289" s="202" t="s">
        <v>123</v>
      </c>
      <c r="X289" s="202" t="s">
        <v>123</v>
      </c>
      <c r="Y289" s="202" t="s">
        <v>123</v>
      </c>
      <c r="Z289" s="202" t="s">
        <v>123</v>
      </c>
      <c r="AA289" s="202" t="s">
        <v>123</v>
      </c>
      <c r="AB289" s="202" t="s">
        <v>123</v>
      </c>
      <c r="AC289" s="202" t="s">
        <v>123</v>
      </c>
      <c r="AD289" s="202" t="s">
        <v>123</v>
      </c>
      <c r="AE289" s="202" t="s">
        <v>123</v>
      </c>
      <c r="AF289" s="202" t="s">
        <v>123</v>
      </c>
      <c r="AG289" s="202" t="s">
        <v>123</v>
      </c>
      <c r="AH289" s="202" t="s">
        <v>123</v>
      </c>
      <c r="AI289" s="202" t="s">
        <v>123</v>
      </c>
      <c r="AJ289" s="202" t="s">
        <v>123</v>
      </c>
      <c r="AK289" s="202" t="s">
        <v>123</v>
      </c>
      <c r="AL289" s="202" t="s">
        <v>123</v>
      </c>
      <c r="AM289" s="202" t="s">
        <v>123</v>
      </c>
      <c r="AN289" s="202" t="s">
        <v>123</v>
      </c>
      <c r="AO289" s="202" t="s">
        <v>123</v>
      </c>
      <c r="AP289" s="202">
        <v>1.8</v>
      </c>
      <c r="AQ289" s="202" t="s">
        <v>123</v>
      </c>
      <c r="AR289" s="202">
        <v>1.7</v>
      </c>
      <c r="AS289" s="202" t="s">
        <v>123</v>
      </c>
      <c r="AT289" s="202" t="s">
        <v>123</v>
      </c>
      <c r="AU289" s="202" t="s">
        <v>123</v>
      </c>
      <c r="AV289" s="202" t="s">
        <v>123</v>
      </c>
      <c r="AW289" s="202" t="s">
        <v>123</v>
      </c>
      <c r="AX289" s="202" t="s">
        <v>123</v>
      </c>
      <c r="AY289" s="202" t="s">
        <v>123</v>
      </c>
      <c r="AZ289" s="202">
        <v>1.8</v>
      </c>
      <c r="BA289" s="202" t="s">
        <v>123</v>
      </c>
      <c r="BB289" s="202" t="s">
        <v>123</v>
      </c>
      <c r="BC289" s="202" t="s">
        <v>123</v>
      </c>
      <c r="BD289" s="202" t="s">
        <v>123</v>
      </c>
      <c r="BE289" s="207" t="s">
        <v>123</v>
      </c>
      <c r="BF289" s="202"/>
      <c r="BG289" s="202"/>
      <c r="BH289" s="202"/>
      <c r="BI289" s="202"/>
      <c r="BJ289" s="202"/>
      <c r="BK289" s="202"/>
      <c r="BL289" s="202"/>
      <c r="BM289" s="202"/>
      <c r="BN289" s="202"/>
      <c r="BO289" s="202"/>
      <c r="BP289" s="202"/>
      <c r="BQ289" s="202"/>
      <c r="BR289" s="202"/>
      <c r="BS289" s="202"/>
      <c r="BT289" s="202"/>
      <c r="BU289" s="202"/>
      <c r="BV289" s="202"/>
      <c r="BW289" s="202"/>
      <c r="BX289" s="202"/>
      <c r="BY289" s="202"/>
      <c r="BZ289" s="202"/>
      <c r="CA289" s="202"/>
      <c r="CB289" s="202"/>
      <c r="CC289" s="202"/>
      <c r="CD289" s="202"/>
      <c r="CE289" s="202"/>
      <c r="CF289" s="202"/>
      <c r="CG289" s="202"/>
    </row>
    <row r="290" spans="1:85" x14ac:dyDescent="0.25">
      <c r="A290" s="202"/>
      <c r="B290" s="202"/>
      <c r="C290" s="202"/>
      <c r="D290" s="206">
        <v>85</v>
      </c>
      <c r="E290" s="202" t="s">
        <v>123</v>
      </c>
      <c r="F290" s="202" t="s">
        <v>123</v>
      </c>
      <c r="G290" s="202" t="s">
        <v>123</v>
      </c>
      <c r="H290" s="202" t="s">
        <v>123</v>
      </c>
      <c r="I290" s="202" t="s">
        <v>123</v>
      </c>
      <c r="J290" s="202" t="s">
        <v>123</v>
      </c>
      <c r="K290" s="202" t="s">
        <v>123</v>
      </c>
      <c r="L290" s="202" t="s">
        <v>123</v>
      </c>
      <c r="M290" s="202" t="s">
        <v>123</v>
      </c>
      <c r="N290" s="202" t="s">
        <v>123</v>
      </c>
      <c r="O290" s="202" t="s">
        <v>123</v>
      </c>
      <c r="P290" s="202" t="s">
        <v>123</v>
      </c>
      <c r="Q290" s="202" t="s">
        <v>123</v>
      </c>
      <c r="R290" s="202" t="s">
        <v>123</v>
      </c>
      <c r="S290" s="202" t="s">
        <v>123</v>
      </c>
      <c r="T290" s="202" t="s">
        <v>123</v>
      </c>
      <c r="U290" s="202" t="s">
        <v>123</v>
      </c>
      <c r="V290" s="202" t="s">
        <v>123</v>
      </c>
      <c r="W290" s="202" t="s">
        <v>123</v>
      </c>
      <c r="X290" s="202" t="s">
        <v>123</v>
      </c>
      <c r="Y290" s="202" t="s">
        <v>123</v>
      </c>
      <c r="Z290" s="202" t="s">
        <v>123</v>
      </c>
      <c r="AA290" s="202" t="s">
        <v>123</v>
      </c>
      <c r="AB290" s="202" t="s">
        <v>123</v>
      </c>
      <c r="AC290" s="202" t="s">
        <v>123</v>
      </c>
      <c r="AD290" s="202" t="s">
        <v>123</v>
      </c>
      <c r="AE290" s="202" t="s">
        <v>123</v>
      </c>
      <c r="AF290" s="202" t="s">
        <v>123</v>
      </c>
      <c r="AG290" s="202" t="s">
        <v>123</v>
      </c>
      <c r="AH290" s="202" t="s">
        <v>123</v>
      </c>
      <c r="AI290" s="202" t="s">
        <v>123</v>
      </c>
      <c r="AJ290" s="202" t="s">
        <v>123</v>
      </c>
      <c r="AK290" s="202" t="s">
        <v>123</v>
      </c>
      <c r="AL290" s="202" t="s">
        <v>123</v>
      </c>
      <c r="AM290" s="202" t="s">
        <v>123</v>
      </c>
      <c r="AN290" s="202" t="s">
        <v>123</v>
      </c>
      <c r="AO290" s="202" t="s">
        <v>123</v>
      </c>
      <c r="AP290" s="202">
        <v>1.7</v>
      </c>
      <c r="AQ290" s="202" t="s">
        <v>123</v>
      </c>
      <c r="AR290" s="202">
        <v>1.7</v>
      </c>
      <c r="AS290" s="202" t="s">
        <v>123</v>
      </c>
      <c r="AT290" s="202" t="s">
        <v>123</v>
      </c>
      <c r="AU290" s="202" t="s">
        <v>123</v>
      </c>
      <c r="AV290" s="202" t="s">
        <v>123</v>
      </c>
      <c r="AW290" s="202" t="s">
        <v>123</v>
      </c>
      <c r="AX290" s="202" t="s">
        <v>123</v>
      </c>
      <c r="AY290" s="202" t="s">
        <v>123</v>
      </c>
      <c r="AZ290" s="202">
        <v>1.4</v>
      </c>
      <c r="BA290" s="202" t="s">
        <v>123</v>
      </c>
      <c r="BB290" s="202" t="s">
        <v>123</v>
      </c>
      <c r="BC290" s="202" t="s">
        <v>123</v>
      </c>
      <c r="BD290" s="202" t="s">
        <v>123</v>
      </c>
      <c r="BE290" s="207" t="s">
        <v>123</v>
      </c>
      <c r="BF290" s="202"/>
      <c r="BG290" s="202"/>
      <c r="BH290" s="202"/>
      <c r="BI290" s="202"/>
      <c r="BJ290" s="202"/>
      <c r="BK290" s="202"/>
      <c r="BL290" s="202"/>
      <c r="BM290" s="202"/>
      <c r="BN290" s="202"/>
      <c r="BO290" s="202"/>
      <c r="BP290" s="202"/>
      <c r="BQ290" s="202"/>
      <c r="BR290" s="202"/>
      <c r="BS290" s="202"/>
      <c r="BT290" s="202"/>
      <c r="BU290" s="202"/>
      <c r="BV290" s="202"/>
      <c r="BW290" s="202"/>
      <c r="BX290" s="202"/>
      <c r="BY290" s="202"/>
      <c r="BZ290" s="202"/>
      <c r="CA290" s="202"/>
      <c r="CB290" s="202"/>
      <c r="CC290" s="202"/>
      <c r="CD290" s="202"/>
      <c r="CE290" s="202"/>
      <c r="CF290" s="202"/>
      <c r="CG290" s="202"/>
    </row>
    <row r="291" spans="1:85" x14ac:dyDescent="0.25">
      <c r="A291" s="202"/>
      <c r="B291" s="202"/>
      <c r="C291" s="202"/>
      <c r="D291" s="206">
        <v>86</v>
      </c>
      <c r="E291" s="202" t="s">
        <v>123</v>
      </c>
      <c r="F291" s="202" t="s">
        <v>123</v>
      </c>
      <c r="G291" s="202" t="s">
        <v>123</v>
      </c>
      <c r="H291" s="202" t="s">
        <v>123</v>
      </c>
      <c r="I291" s="202" t="s">
        <v>123</v>
      </c>
      <c r="J291" s="202" t="s">
        <v>123</v>
      </c>
      <c r="K291" s="202" t="s">
        <v>123</v>
      </c>
      <c r="L291" s="202" t="s">
        <v>123</v>
      </c>
      <c r="M291" s="202" t="s">
        <v>123</v>
      </c>
      <c r="N291" s="202" t="s">
        <v>123</v>
      </c>
      <c r="O291" s="202" t="s">
        <v>123</v>
      </c>
      <c r="P291" s="202" t="s">
        <v>123</v>
      </c>
      <c r="Q291" s="202" t="s">
        <v>123</v>
      </c>
      <c r="R291" s="202" t="s">
        <v>123</v>
      </c>
      <c r="S291" s="202" t="s">
        <v>123</v>
      </c>
      <c r="T291" s="202" t="s">
        <v>123</v>
      </c>
      <c r="U291" s="202" t="s">
        <v>123</v>
      </c>
      <c r="V291" s="202" t="s">
        <v>123</v>
      </c>
      <c r="W291" s="202" t="s">
        <v>123</v>
      </c>
      <c r="X291" s="202" t="s">
        <v>123</v>
      </c>
      <c r="Y291" s="202" t="s">
        <v>123</v>
      </c>
      <c r="Z291" s="202" t="s">
        <v>123</v>
      </c>
      <c r="AA291" s="202" t="s">
        <v>123</v>
      </c>
      <c r="AB291" s="202" t="s">
        <v>123</v>
      </c>
      <c r="AC291" s="202" t="s">
        <v>123</v>
      </c>
      <c r="AD291" s="202" t="s">
        <v>123</v>
      </c>
      <c r="AE291" s="202" t="s">
        <v>123</v>
      </c>
      <c r="AF291" s="202" t="s">
        <v>123</v>
      </c>
      <c r="AG291" s="202" t="s">
        <v>123</v>
      </c>
      <c r="AH291" s="202" t="s">
        <v>123</v>
      </c>
      <c r="AI291" s="202" t="s">
        <v>123</v>
      </c>
      <c r="AJ291" s="202" t="s">
        <v>123</v>
      </c>
      <c r="AK291" s="202" t="s">
        <v>123</v>
      </c>
      <c r="AL291" s="202" t="s">
        <v>123</v>
      </c>
      <c r="AM291" s="202" t="s">
        <v>123</v>
      </c>
      <c r="AN291" s="202" t="s">
        <v>123</v>
      </c>
      <c r="AO291" s="202" t="s">
        <v>123</v>
      </c>
      <c r="AP291" s="202">
        <v>1.7</v>
      </c>
      <c r="AQ291" s="202" t="s">
        <v>123</v>
      </c>
      <c r="AR291" s="202">
        <v>1.7</v>
      </c>
      <c r="AS291" s="202" t="s">
        <v>123</v>
      </c>
      <c r="AT291" s="202" t="s">
        <v>123</v>
      </c>
      <c r="AU291" s="202" t="s">
        <v>123</v>
      </c>
      <c r="AV291" s="202" t="s">
        <v>123</v>
      </c>
      <c r="AW291" s="202" t="s">
        <v>123</v>
      </c>
      <c r="AX291" s="202" t="s">
        <v>123</v>
      </c>
      <c r="AY291" s="202" t="s">
        <v>123</v>
      </c>
      <c r="AZ291" s="202">
        <v>1.3</v>
      </c>
      <c r="BA291" s="202" t="s">
        <v>123</v>
      </c>
      <c r="BB291" s="202" t="s">
        <v>123</v>
      </c>
      <c r="BC291" s="202" t="s">
        <v>123</v>
      </c>
      <c r="BD291" s="202" t="s">
        <v>123</v>
      </c>
      <c r="BE291" s="207" t="s">
        <v>123</v>
      </c>
      <c r="BF291" s="202"/>
      <c r="BG291" s="202"/>
      <c r="BH291" s="202"/>
      <c r="BI291" s="202"/>
      <c r="BJ291" s="202"/>
      <c r="BK291" s="202"/>
      <c r="BL291" s="202"/>
      <c r="BM291" s="202"/>
      <c r="BN291" s="202"/>
      <c r="BO291" s="202"/>
      <c r="BP291" s="202"/>
      <c r="BQ291" s="202"/>
      <c r="BR291" s="202"/>
      <c r="BS291" s="202"/>
      <c r="BT291" s="202"/>
      <c r="BU291" s="202"/>
      <c r="BV291" s="202"/>
      <c r="BW291" s="202"/>
      <c r="BX291" s="202"/>
      <c r="BY291" s="202"/>
      <c r="BZ291" s="202"/>
      <c r="CA291" s="202"/>
      <c r="CB291" s="202"/>
      <c r="CC291" s="202"/>
      <c r="CD291" s="202"/>
      <c r="CE291" s="202"/>
      <c r="CF291" s="202"/>
      <c r="CG291" s="202"/>
    </row>
    <row r="292" spans="1:85" x14ac:dyDescent="0.25">
      <c r="A292" s="202"/>
      <c r="B292" s="202"/>
      <c r="C292" s="202"/>
      <c r="D292" s="206">
        <v>87</v>
      </c>
      <c r="E292" s="202" t="s">
        <v>123</v>
      </c>
      <c r="F292" s="202" t="s">
        <v>123</v>
      </c>
      <c r="G292" s="202" t="s">
        <v>123</v>
      </c>
      <c r="H292" s="202" t="s">
        <v>123</v>
      </c>
      <c r="I292" s="202" t="s">
        <v>123</v>
      </c>
      <c r="J292" s="202" t="s">
        <v>123</v>
      </c>
      <c r="K292" s="202" t="s">
        <v>123</v>
      </c>
      <c r="L292" s="202" t="s">
        <v>123</v>
      </c>
      <c r="M292" s="202" t="s">
        <v>123</v>
      </c>
      <c r="N292" s="202" t="s">
        <v>123</v>
      </c>
      <c r="O292" s="202" t="s">
        <v>123</v>
      </c>
      <c r="P292" s="202" t="s">
        <v>123</v>
      </c>
      <c r="Q292" s="202" t="s">
        <v>123</v>
      </c>
      <c r="R292" s="202" t="s">
        <v>123</v>
      </c>
      <c r="S292" s="202" t="s">
        <v>123</v>
      </c>
      <c r="T292" s="202" t="s">
        <v>123</v>
      </c>
      <c r="U292" s="202" t="s">
        <v>123</v>
      </c>
      <c r="V292" s="202" t="s">
        <v>123</v>
      </c>
      <c r="W292" s="202" t="s">
        <v>123</v>
      </c>
      <c r="X292" s="202" t="s">
        <v>123</v>
      </c>
      <c r="Y292" s="202" t="s">
        <v>123</v>
      </c>
      <c r="Z292" s="202" t="s">
        <v>123</v>
      </c>
      <c r="AA292" s="202" t="s">
        <v>123</v>
      </c>
      <c r="AB292" s="202" t="s">
        <v>123</v>
      </c>
      <c r="AC292" s="202" t="s">
        <v>123</v>
      </c>
      <c r="AD292" s="202" t="s">
        <v>123</v>
      </c>
      <c r="AE292" s="202" t="s">
        <v>123</v>
      </c>
      <c r="AF292" s="202" t="s">
        <v>123</v>
      </c>
      <c r="AG292" s="202" t="s">
        <v>123</v>
      </c>
      <c r="AH292" s="202" t="s">
        <v>123</v>
      </c>
      <c r="AI292" s="202" t="s">
        <v>123</v>
      </c>
      <c r="AJ292" s="202" t="s">
        <v>123</v>
      </c>
      <c r="AK292" s="202" t="s">
        <v>123</v>
      </c>
      <c r="AL292" s="202" t="s">
        <v>123</v>
      </c>
      <c r="AM292" s="202" t="s">
        <v>123</v>
      </c>
      <c r="AN292" s="202" t="s">
        <v>123</v>
      </c>
      <c r="AO292" s="202" t="s">
        <v>123</v>
      </c>
      <c r="AP292" s="202">
        <v>1.7</v>
      </c>
      <c r="AQ292" s="202" t="s">
        <v>123</v>
      </c>
      <c r="AR292" s="202">
        <v>1.6</v>
      </c>
      <c r="AS292" s="202" t="s">
        <v>123</v>
      </c>
      <c r="AT292" s="202" t="s">
        <v>123</v>
      </c>
      <c r="AU292" s="202" t="s">
        <v>123</v>
      </c>
      <c r="AV292" s="202" t="s">
        <v>123</v>
      </c>
      <c r="AW292" s="202" t="s">
        <v>123</v>
      </c>
      <c r="AX292" s="202" t="s">
        <v>123</v>
      </c>
      <c r="AY292" s="202" t="s">
        <v>123</v>
      </c>
      <c r="AZ292" s="202">
        <v>1.3</v>
      </c>
      <c r="BA292" s="202" t="s">
        <v>123</v>
      </c>
      <c r="BB292" s="202" t="s">
        <v>123</v>
      </c>
      <c r="BC292" s="202" t="s">
        <v>123</v>
      </c>
      <c r="BD292" s="202" t="s">
        <v>123</v>
      </c>
      <c r="BE292" s="207" t="s">
        <v>123</v>
      </c>
      <c r="BF292" s="202"/>
      <c r="BG292" s="202"/>
      <c r="BH292" s="202"/>
      <c r="BI292" s="202"/>
      <c r="BJ292" s="202"/>
      <c r="BK292" s="202"/>
      <c r="BL292" s="202"/>
      <c r="BM292" s="202"/>
      <c r="BN292" s="202"/>
      <c r="BO292" s="202"/>
      <c r="BP292" s="202"/>
      <c r="BQ292" s="202"/>
      <c r="BR292" s="202"/>
      <c r="BS292" s="202"/>
      <c r="BT292" s="202"/>
      <c r="BU292" s="202"/>
      <c r="BV292" s="202"/>
      <c r="BW292" s="202"/>
      <c r="BX292" s="202"/>
      <c r="BY292" s="202"/>
      <c r="BZ292" s="202"/>
      <c r="CA292" s="202"/>
      <c r="CB292" s="202"/>
      <c r="CC292" s="202"/>
      <c r="CD292" s="202"/>
      <c r="CE292" s="202"/>
      <c r="CF292" s="202"/>
      <c r="CG292" s="202"/>
    </row>
    <row r="293" spans="1:85" x14ac:dyDescent="0.25">
      <c r="A293" s="202"/>
      <c r="B293" s="202"/>
      <c r="C293" s="202"/>
      <c r="D293" s="206">
        <v>88</v>
      </c>
      <c r="E293" s="202" t="s">
        <v>123</v>
      </c>
      <c r="F293" s="202" t="s">
        <v>123</v>
      </c>
      <c r="G293" s="202" t="s">
        <v>123</v>
      </c>
      <c r="H293" s="202" t="s">
        <v>123</v>
      </c>
      <c r="I293" s="202" t="s">
        <v>123</v>
      </c>
      <c r="J293" s="202" t="s">
        <v>123</v>
      </c>
      <c r="K293" s="202" t="s">
        <v>123</v>
      </c>
      <c r="L293" s="202" t="s">
        <v>123</v>
      </c>
      <c r="M293" s="202" t="s">
        <v>123</v>
      </c>
      <c r="N293" s="202" t="s">
        <v>123</v>
      </c>
      <c r="O293" s="202" t="s">
        <v>123</v>
      </c>
      <c r="P293" s="202" t="s">
        <v>123</v>
      </c>
      <c r="Q293" s="202" t="s">
        <v>123</v>
      </c>
      <c r="R293" s="202" t="s">
        <v>123</v>
      </c>
      <c r="S293" s="202" t="s">
        <v>123</v>
      </c>
      <c r="T293" s="202" t="s">
        <v>123</v>
      </c>
      <c r="U293" s="202" t="s">
        <v>123</v>
      </c>
      <c r="V293" s="202" t="s">
        <v>123</v>
      </c>
      <c r="W293" s="202" t="s">
        <v>123</v>
      </c>
      <c r="X293" s="202" t="s">
        <v>123</v>
      </c>
      <c r="Y293" s="202" t="s">
        <v>123</v>
      </c>
      <c r="Z293" s="202" t="s">
        <v>123</v>
      </c>
      <c r="AA293" s="202" t="s">
        <v>123</v>
      </c>
      <c r="AB293" s="202" t="s">
        <v>123</v>
      </c>
      <c r="AC293" s="202" t="s">
        <v>123</v>
      </c>
      <c r="AD293" s="202" t="s">
        <v>123</v>
      </c>
      <c r="AE293" s="202" t="s">
        <v>123</v>
      </c>
      <c r="AF293" s="202" t="s">
        <v>123</v>
      </c>
      <c r="AG293" s="202" t="s">
        <v>123</v>
      </c>
      <c r="AH293" s="202" t="s">
        <v>123</v>
      </c>
      <c r="AI293" s="202" t="s">
        <v>123</v>
      </c>
      <c r="AJ293" s="202" t="s">
        <v>123</v>
      </c>
      <c r="AK293" s="202" t="s">
        <v>123</v>
      </c>
      <c r="AL293" s="202" t="s">
        <v>123</v>
      </c>
      <c r="AM293" s="202" t="s">
        <v>123</v>
      </c>
      <c r="AN293" s="202" t="s">
        <v>123</v>
      </c>
      <c r="AO293" s="202" t="s">
        <v>123</v>
      </c>
      <c r="AP293" s="202">
        <v>1.5</v>
      </c>
      <c r="AQ293" s="202" t="s">
        <v>123</v>
      </c>
      <c r="AR293" s="202">
        <v>1.6</v>
      </c>
      <c r="AS293" s="202" t="s">
        <v>123</v>
      </c>
      <c r="AT293" s="202" t="s">
        <v>123</v>
      </c>
      <c r="AU293" s="202" t="s">
        <v>123</v>
      </c>
      <c r="AV293" s="202" t="s">
        <v>123</v>
      </c>
      <c r="AW293" s="202" t="s">
        <v>123</v>
      </c>
      <c r="AX293" s="202" t="s">
        <v>123</v>
      </c>
      <c r="AY293" s="202" t="s">
        <v>123</v>
      </c>
      <c r="AZ293" s="202">
        <v>1.2</v>
      </c>
      <c r="BA293" s="202" t="s">
        <v>123</v>
      </c>
      <c r="BB293" s="202" t="s">
        <v>123</v>
      </c>
      <c r="BC293" s="202" t="s">
        <v>123</v>
      </c>
      <c r="BD293" s="202" t="s">
        <v>123</v>
      </c>
      <c r="BE293" s="207" t="s">
        <v>123</v>
      </c>
      <c r="BF293" s="202"/>
      <c r="BG293" s="202"/>
      <c r="BH293" s="202"/>
      <c r="BI293" s="202"/>
      <c r="BJ293" s="202"/>
      <c r="BK293" s="202"/>
      <c r="BL293" s="202"/>
      <c r="BM293" s="202"/>
      <c r="BN293" s="202"/>
      <c r="BO293" s="202"/>
      <c r="BP293" s="202"/>
      <c r="BQ293" s="202"/>
      <c r="BR293" s="202"/>
      <c r="BS293" s="202"/>
      <c r="BT293" s="202"/>
      <c r="BU293" s="202"/>
      <c r="BV293" s="202"/>
      <c r="BW293" s="202"/>
      <c r="BX293" s="202"/>
      <c r="BY293" s="202"/>
      <c r="BZ293" s="202"/>
      <c r="CA293" s="202"/>
      <c r="CB293" s="202"/>
      <c r="CC293" s="202"/>
      <c r="CD293" s="202"/>
      <c r="CE293" s="202"/>
      <c r="CF293" s="202"/>
      <c r="CG293" s="202"/>
    </row>
    <row r="294" spans="1:85" x14ac:dyDescent="0.25">
      <c r="A294" s="202"/>
      <c r="B294" s="202"/>
      <c r="C294" s="202"/>
      <c r="D294" s="206">
        <v>89</v>
      </c>
      <c r="E294" s="202" t="s">
        <v>123</v>
      </c>
      <c r="F294" s="202" t="s">
        <v>123</v>
      </c>
      <c r="G294" s="202" t="s">
        <v>123</v>
      </c>
      <c r="H294" s="202" t="s">
        <v>123</v>
      </c>
      <c r="I294" s="202" t="s">
        <v>123</v>
      </c>
      <c r="J294" s="202" t="s">
        <v>123</v>
      </c>
      <c r="K294" s="202" t="s">
        <v>123</v>
      </c>
      <c r="L294" s="202" t="s">
        <v>123</v>
      </c>
      <c r="M294" s="202" t="s">
        <v>123</v>
      </c>
      <c r="N294" s="202" t="s">
        <v>123</v>
      </c>
      <c r="O294" s="202" t="s">
        <v>123</v>
      </c>
      <c r="P294" s="202" t="s">
        <v>123</v>
      </c>
      <c r="Q294" s="202" t="s">
        <v>123</v>
      </c>
      <c r="R294" s="202" t="s">
        <v>123</v>
      </c>
      <c r="S294" s="202" t="s">
        <v>123</v>
      </c>
      <c r="T294" s="202" t="s">
        <v>123</v>
      </c>
      <c r="U294" s="202" t="s">
        <v>123</v>
      </c>
      <c r="V294" s="202" t="s">
        <v>123</v>
      </c>
      <c r="W294" s="202" t="s">
        <v>123</v>
      </c>
      <c r="X294" s="202" t="s">
        <v>123</v>
      </c>
      <c r="Y294" s="202" t="s">
        <v>123</v>
      </c>
      <c r="Z294" s="202" t="s">
        <v>123</v>
      </c>
      <c r="AA294" s="202" t="s">
        <v>123</v>
      </c>
      <c r="AB294" s="202" t="s">
        <v>123</v>
      </c>
      <c r="AC294" s="202" t="s">
        <v>123</v>
      </c>
      <c r="AD294" s="202" t="s">
        <v>123</v>
      </c>
      <c r="AE294" s="202" t="s">
        <v>123</v>
      </c>
      <c r="AF294" s="202" t="s">
        <v>123</v>
      </c>
      <c r="AG294" s="202" t="s">
        <v>123</v>
      </c>
      <c r="AH294" s="202" t="s">
        <v>123</v>
      </c>
      <c r="AI294" s="202" t="s">
        <v>123</v>
      </c>
      <c r="AJ294" s="202" t="s">
        <v>123</v>
      </c>
      <c r="AK294" s="202" t="s">
        <v>123</v>
      </c>
      <c r="AL294" s="202" t="s">
        <v>123</v>
      </c>
      <c r="AM294" s="202" t="s">
        <v>123</v>
      </c>
      <c r="AN294" s="202" t="s">
        <v>123</v>
      </c>
      <c r="AO294" s="202" t="s">
        <v>123</v>
      </c>
      <c r="AP294" s="202">
        <v>1.5</v>
      </c>
      <c r="AQ294" s="202" t="s">
        <v>123</v>
      </c>
      <c r="AR294" s="202">
        <v>1.6</v>
      </c>
      <c r="AS294" s="202" t="s">
        <v>123</v>
      </c>
      <c r="AT294" s="202" t="s">
        <v>123</v>
      </c>
      <c r="AU294" s="202" t="s">
        <v>123</v>
      </c>
      <c r="AV294" s="202" t="s">
        <v>123</v>
      </c>
      <c r="AW294" s="202" t="s">
        <v>123</v>
      </c>
      <c r="AX294" s="202" t="s">
        <v>123</v>
      </c>
      <c r="AY294" s="202" t="s">
        <v>123</v>
      </c>
      <c r="AZ294" s="202">
        <v>1.2</v>
      </c>
      <c r="BA294" s="202" t="s">
        <v>123</v>
      </c>
      <c r="BB294" s="202" t="s">
        <v>123</v>
      </c>
      <c r="BC294" s="202" t="s">
        <v>123</v>
      </c>
      <c r="BD294" s="202" t="s">
        <v>123</v>
      </c>
      <c r="BE294" s="207" t="s">
        <v>123</v>
      </c>
      <c r="BF294" s="202"/>
      <c r="BG294" s="202"/>
      <c r="BH294" s="202"/>
      <c r="BI294" s="202"/>
      <c r="BJ294" s="202"/>
      <c r="BK294" s="202"/>
      <c r="BL294" s="202"/>
      <c r="BM294" s="202"/>
      <c r="BN294" s="202"/>
      <c r="BO294" s="202"/>
      <c r="BP294" s="202"/>
      <c r="BQ294" s="202"/>
      <c r="BR294" s="202"/>
      <c r="BS294" s="202"/>
      <c r="BT294" s="202"/>
      <c r="BU294" s="202"/>
      <c r="BV294" s="202"/>
      <c r="BW294" s="202"/>
      <c r="BX294" s="202"/>
      <c r="BY294" s="202"/>
      <c r="BZ294" s="202"/>
      <c r="CA294" s="202"/>
      <c r="CB294" s="202"/>
      <c r="CC294" s="202"/>
      <c r="CD294" s="202"/>
      <c r="CE294" s="202"/>
      <c r="CF294" s="202"/>
      <c r="CG294" s="202"/>
    </row>
    <row r="295" spans="1:85" x14ac:dyDescent="0.25">
      <c r="A295" s="202"/>
      <c r="B295" s="202"/>
      <c r="C295" s="202"/>
      <c r="D295" s="206">
        <v>90</v>
      </c>
      <c r="E295" s="202" t="s">
        <v>123</v>
      </c>
      <c r="F295" s="202" t="s">
        <v>123</v>
      </c>
      <c r="G295" s="202" t="s">
        <v>123</v>
      </c>
      <c r="H295" s="202" t="s">
        <v>123</v>
      </c>
      <c r="I295" s="202" t="s">
        <v>123</v>
      </c>
      <c r="J295" s="202" t="s">
        <v>123</v>
      </c>
      <c r="K295" s="202" t="s">
        <v>123</v>
      </c>
      <c r="L295" s="202" t="s">
        <v>123</v>
      </c>
      <c r="M295" s="202" t="s">
        <v>123</v>
      </c>
      <c r="N295" s="202" t="s">
        <v>123</v>
      </c>
      <c r="O295" s="202" t="s">
        <v>123</v>
      </c>
      <c r="P295" s="202" t="s">
        <v>123</v>
      </c>
      <c r="Q295" s="202" t="s">
        <v>123</v>
      </c>
      <c r="R295" s="202" t="s">
        <v>123</v>
      </c>
      <c r="S295" s="202" t="s">
        <v>123</v>
      </c>
      <c r="T295" s="202" t="s">
        <v>123</v>
      </c>
      <c r="U295" s="202" t="s">
        <v>123</v>
      </c>
      <c r="V295" s="202" t="s">
        <v>123</v>
      </c>
      <c r="W295" s="202" t="s">
        <v>123</v>
      </c>
      <c r="X295" s="202" t="s">
        <v>123</v>
      </c>
      <c r="Y295" s="202" t="s">
        <v>123</v>
      </c>
      <c r="Z295" s="202" t="s">
        <v>123</v>
      </c>
      <c r="AA295" s="202" t="s">
        <v>123</v>
      </c>
      <c r="AB295" s="202" t="s">
        <v>123</v>
      </c>
      <c r="AC295" s="202" t="s">
        <v>123</v>
      </c>
      <c r="AD295" s="202" t="s">
        <v>123</v>
      </c>
      <c r="AE295" s="202" t="s">
        <v>123</v>
      </c>
      <c r="AF295" s="202" t="s">
        <v>123</v>
      </c>
      <c r="AG295" s="202" t="s">
        <v>123</v>
      </c>
      <c r="AH295" s="202" t="s">
        <v>123</v>
      </c>
      <c r="AI295" s="202" t="s">
        <v>123</v>
      </c>
      <c r="AJ295" s="202" t="s">
        <v>123</v>
      </c>
      <c r="AK295" s="202" t="s">
        <v>123</v>
      </c>
      <c r="AL295" s="202" t="s">
        <v>123</v>
      </c>
      <c r="AM295" s="202" t="s">
        <v>123</v>
      </c>
      <c r="AN295" s="202" t="s">
        <v>123</v>
      </c>
      <c r="AO295" s="202" t="s">
        <v>123</v>
      </c>
      <c r="AP295" s="202">
        <v>1.1000000000000001</v>
      </c>
      <c r="AQ295" s="202" t="s">
        <v>123</v>
      </c>
      <c r="AR295" s="202">
        <v>1.5</v>
      </c>
      <c r="AS295" s="202" t="s">
        <v>123</v>
      </c>
      <c r="AT295" s="202" t="s">
        <v>123</v>
      </c>
      <c r="AU295" s="202" t="s">
        <v>123</v>
      </c>
      <c r="AV295" s="202" t="s">
        <v>123</v>
      </c>
      <c r="AW295" s="202" t="s">
        <v>123</v>
      </c>
      <c r="AX295" s="202" t="s">
        <v>123</v>
      </c>
      <c r="AY295" s="202" t="s">
        <v>123</v>
      </c>
      <c r="AZ295" s="202">
        <v>1</v>
      </c>
      <c r="BA295" s="202" t="s">
        <v>123</v>
      </c>
      <c r="BB295" s="202" t="s">
        <v>123</v>
      </c>
      <c r="BC295" s="202" t="s">
        <v>123</v>
      </c>
      <c r="BD295" s="202" t="s">
        <v>123</v>
      </c>
      <c r="BE295" s="207" t="s">
        <v>123</v>
      </c>
      <c r="BF295" s="202"/>
      <c r="BG295" s="202"/>
      <c r="BH295" s="202"/>
      <c r="BI295" s="202"/>
      <c r="BJ295" s="202"/>
      <c r="BK295" s="202"/>
      <c r="BL295" s="202"/>
      <c r="BM295" s="202"/>
      <c r="BN295" s="202"/>
      <c r="BO295" s="202"/>
      <c r="BP295" s="202"/>
      <c r="BQ295" s="202"/>
      <c r="BR295" s="202"/>
      <c r="BS295" s="202"/>
      <c r="BT295" s="202"/>
      <c r="BU295" s="202"/>
      <c r="BV295" s="202"/>
      <c r="BW295" s="202"/>
      <c r="BX295" s="202"/>
      <c r="BY295" s="202"/>
      <c r="BZ295" s="202"/>
      <c r="CA295" s="202"/>
      <c r="CB295" s="202"/>
      <c r="CC295" s="202"/>
      <c r="CD295" s="202"/>
      <c r="CE295" s="202"/>
      <c r="CF295" s="202"/>
      <c r="CG295" s="202"/>
    </row>
    <row r="296" spans="1:85" x14ac:dyDescent="0.25">
      <c r="A296" s="202"/>
      <c r="B296" s="202"/>
      <c r="C296" s="202"/>
      <c r="D296" s="206">
        <v>91</v>
      </c>
      <c r="E296" s="202" t="s">
        <v>123</v>
      </c>
      <c r="F296" s="202" t="s">
        <v>123</v>
      </c>
      <c r="G296" s="202" t="s">
        <v>123</v>
      </c>
      <c r="H296" s="202" t="s">
        <v>123</v>
      </c>
      <c r="I296" s="202" t="s">
        <v>123</v>
      </c>
      <c r="J296" s="202" t="s">
        <v>123</v>
      </c>
      <c r="K296" s="202" t="s">
        <v>123</v>
      </c>
      <c r="L296" s="202" t="s">
        <v>123</v>
      </c>
      <c r="M296" s="202" t="s">
        <v>123</v>
      </c>
      <c r="N296" s="202" t="s">
        <v>123</v>
      </c>
      <c r="O296" s="202" t="s">
        <v>123</v>
      </c>
      <c r="P296" s="202" t="s">
        <v>123</v>
      </c>
      <c r="Q296" s="202" t="s">
        <v>123</v>
      </c>
      <c r="R296" s="202" t="s">
        <v>123</v>
      </c>
      <c r="S296" s="202" t="s">
        <v>123</v>
      </c>
      <c r="T296" s="202" t="s">
        <v>123</v>
      </c>
      <c r="U296" s="202" t="s">
        <v>123</v>
      </c>
      <c r="V296" s="202" t="s">
        <v>123</v>
      </c>
      <c r="W296" s="202" t="s">
        <v>123</v>
      </c>
      <c r="X296" s="202" t="s">
        <v>123</v>
      </c>
      <c r="Y296" s="202" t="s">
        <v>123</v>
      </c>
      <c r="Z296" s="202" t="s">
        <v>123</v>
      </c>
      <c r="AA296" s="202" t="s">
        <v>123</v>
      </c>
      <c r="AB296" s="202" t="s">
        <v>123</v>
      </c>
      <c r="AC296" s="202" t="s">
        <v>123</v>
      </c>
      <c r="AD296" s="202" t="s">
        <v>123</v>
      </c>
      <c r="AE296" s="202" t="s">
        <v>123</v>
      </c>
      <c r="AF296" s="202" t="s">
        <v>123</v>
      </c>
      <c r="AG296" s="202" t="s">
        <v>123</v>
      </c>
      <c r="AH296" s="202" t="s">
        <v>123</v>
      </c>
      <c r="AI296" s="202" t="s">
        <v>123</v>
      </c>
      <c r="AJ296" s="202" t="s">
        <v>123</v>
      </c>
      <c r="AK296" s="202" t="s">
        <v>123</v>
      </c>
      <c r="AL296" s="202" t="s">
        <v>123</v>
      </c>
      <c r="AM296" s="202" t="s">
        <v>123</v>
      </c>
      <c r="AN296" s="202" t="s">
        <v>123</v>
      </c>
      <c r="AO296" s="202" t="s">
        <v>123</v>
      </c>
      <c r="AP296" s="202" t="s">
        <v>123</v>
      </c>
      <c r="AQ296" s="202" t="s">
        <v>123</v>
      </c>
      <c r="AR296" s="202">
        <v>1.4</v>
      </c>
      <c r="AS296" s="202" t="s">
        <v>123</v>
      </c>
      <c r="AT296" s="202" t="s">
        <v>123</v>
      </c>
      <c r="AU296" s="202" t="s">
        <v>123</v>
      </c>
      <c r="AV296" s="202" t="s">
        <v>123</v>
      </c>
      <c r="AW296" s="202" t="s">
        <v>123</v>
      </c>
      <c r="AX296" s="202" t="s">
        <v>123</v>
      </c>
      <c r="AY296" s="202" t="s">
        <v>123</v>
      </c>
      <c r="AZ296" s="202" t="s">
        <v>123</v>
      </c>
      <c r="BA296" s="202" t="s">
        <v>123</v>
      </c>
      <c r="BB296" s="202" t="s">
        <v>123</v>
      </c>
      <c r="BC296" s="202" t="s">
        <v>123</v>
      </c>
      <c r="BD296" s="202" t="s">
        <v>123</v>
      </c>
      <c r="BE296" s="207" t="s">
        <v>123</v>
      </c>
      <c r="BF296" s="202"/>
      <c r="BG296" s="202"/>
      <c r="BH296" s="202"/>
      <c r="BI296" s="202"/>
      <c r="BJ296" s="202"/>
      <c r="BK296" s="202"/>
      <c r="BL296" s="202"/>
      <c r="BM296" s="202"/>
      <c r="BN296" s="202"/>
      <c r="BO296" s="202"/>
      <c r="BP296" s="202"/>
      <c r="BQ296" s="202"/>
      <c r="BR296" s="202"/>
      <c r="BS296" s="202"/>
      <c r="BT296" s="202"/>
      <c r="BU296" s="202"/>
      <c r="BV296" s="202"/>
      <c r="BW296" s="202"/>
      <c r="BX296" s="202"/>
      <c r="BY296" s="202"/>
      <c r="BZ296" s="202"/>
      <c r="CA296" s="202"/>
      <c r="CB296" s="202"/>
      <c r="CC296" s="202"/>
      <c r="CD296" s="202"/>
      <c r="CE296" s="202"/>
      <c r="CF296" s="202"/>
      <c r="CG296" s="202"/>
    </row>
    <row r="297" spans="1:85" ht="15.75" thickBot="1" x14ac:dyDescent="0.3">
      <c r="A297" s="202"/>
      <c r="B297" s="202"/>
      <c r="C297" s="202"/>
      <c r="D297" s="208">
        <v>92</v>
      </c>
      <c r="E297" s="214" t="s">
        <v>123</v>
      </c>
      <c r="F297" s="214" t="s">
        <v>123</v>
      </c>
      <c r="G297" s="214" t="s">
        <v>123</v>
      </c>
      <c r="H297" s="214" t="s">
        <v>123</v>
      </c>
      <c r="I297" s="214" t="s">
        <v>123</v>
      </c>
      <c r="J297" s="214" t="s">
        <v>123</v>
      </c>
      <c r="K297" s="214" t="s">
        <v>123</v>
      </c>
      <c r="L297" s="214" t="s">
        <v>123</v>
      </c>
      <c r="M297" s="214" t="s">
        <v>123</v>
      </c>
      <c r="N297" s="214" t="s">
        <v>123</v>
      </c>
      <c r="O297" s="214" t="s">
        <v>123</v>
      </c>
      <c r="P297" s="214" t="s">
        <v>123</v>
      </c>
      <c r="Q297" s="214" t="s">
        <v>123</v>
      </c>
      <c r="R297" s="214" t="s">
        <v>123</v>
      </c>
      <c r="S297" s="214" t="s">
        <v>123</v>
      </c>
      <c r="T297" s="214" t="s">
        <v>123</v>
      </c>
      <c r="U297" s="214" t="s">
        <v>123</v>
      </c>
      <c r="V297" s="214" t="s">
        <v>123</v>
      </c>
      <c r="W297" s="214" t="s">
        <v>123</v>
      </c>
      <c r="X297" s="214" t="s">
        <v>123</v>
      </c>
      <c r="Y297" s="214" t="s">
        <v>123</v>
      </c>
      <c r="Z297" s="214" t="s">
        <v>123</v>
      </c>
      <c r="AA297" s="214" t="s">
        <v>123</v>
      </c>
      <c r="AB297" s="214" t="s">
        <v>123</v>
      </c>
      <c r="AC297" s="214" t="s">
        <v>123</v>
      </c>
      <c r="AD297" s="214" t="s">
        <v>123</v>
      </c>
      <c r="AE297" s="214" t="s">
        <v>123</v>
      </c>
      <c r="AF297" s="214" t="s">
        <v>123</v>
      </c>
      <c r="AG297" s="214" t="s">
        <v>123</v>
      </c>
      <c r="AH297" s="214" t="s">
        <v>123</v>
      </c>
      <c r="AI297" s="214" t="s">
        <v>123</v>
      </c>
      <c r="AJ297" s="214" t="s">
        <v>123</v>
      </c>
      <c r="AK297" s="214" t="s">
        <v>123</v>
      </c>
      <c r="AL297" s="214" t="s">
        <v>123</v>
      </c>
      <c r="AM297" s="214" t="s">
        <v>123</v>
      </c>
      <c r="AN297" s="214" t="s">
        <v>123</v>
      </c>
      <c r="AO297" s="214" t="s">
        <v>123</v>
      </c>
      <c r="AP297" s="214" t="s">
        <v>123</v>
      </c>
      <c r="AQ297" s="214" t="s">
        <v>123</v>
      </c>
      <c r="AR297" s="214">
        <v>0.8</v>
      </c>
      <c r="AS297" s="214" t="s">
        <v>123</v>
      </c>
      <c r="AT297" s="214" t="s">
        <v>123</v>
      </c>
      <c r="AU297" s="214" t="s">
        <v>123</v>
      </c>
      <c r="AV297" s="214" t="s">
        <v>123</v>
      </c>
      <c r="AW297" s="214" t="s">
        <v>123</v>
      </c>
      <c r="AX297" s="214" t="s">
        <v>123</v>
      </c>
      <c r="AY297" s="214" t="s">
        <v>123</v>
      </c>
      <c r="AZ297" s="214" t="s">
        <v>123</v>
      </c>
      <c r="BA297" s="214" t="s">
        <v>123</v>
      </c>
      <c r="BB297" s="214" t="s">
        <v>123</v>
      </c>
      <c r="BC297" s="214" t="s">
        <v>123</v>
      </c>
      <c r="BD297" s="214" t="s">
        <v>123</v>
      </c>
      <c r="BE297" s="215" t="s">
        <v>123</v>
      </c>
      <c r="BF297" s="202"/>
      <c r="BG297" s="202"/>
      <c r="BH297" s="202"/>
      <c r="BI297" s="202"/>
      <c r="BJ297" s="202"/>
      <c r="BK297" s="202"/>
      <c r="BL297" s="202"/>
      <c r="BM297" s="202"/>
      <c r="BN297" s="202"/>
      <c r="BO297" s="202"/>
      <c r="BP297" s="202"/>
      <c r="BQ297" s="202"/>
      <c r="BR297" s="202"/>
      <c r="BS297" s="202"/>
      <c r="BT297" s="202"/>
      <c r="BU297" s="202"/>
      <c r="BV297" s="202"/>
      <c r="BW297" s="202"/>
      <c r="BX297" s="202"/>
      <c r="BY297" s="202"/>
      <c r="BZ297" s="202"/>
      <c r="CA297" s="202"/>
      <c r="CB297" s="202"/>
      <c r="CC297" s="202"/>
      <c r="CD297" s="202"/>
      <c r="CE297" s="202"/>
      <c r="CF297" s="202"/>
      <c r="CG297" s="202"/>
    </row>
    <row r="298" spans="1:85" x14ac:dyDescent="0.25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  <c r="BF298" s="202"/>
      <c r="BG298" s="202"/>
      <c r="BH298" s="202"/>
      <c r="BI298" s="202"/>
      <c r="BJ298" s="202"/>
      <c r="BK298" s="202"/>
      <c r="BL298" s="202"/>
      <c r="BM298" s="202"/>
      <c r="BN298" s="202"/>
      <c r="BO298" s="202"/>
      <c r="BP298" s="202"/>
      <c r="BQ298" s="202"/>
      <c r="BR298" s="202"/>
      <c r="BS298" s="202"/>
      <c r="BT298" s="202"/>
      <c r="BU298" s="202"/>
      <c r="BV298" s="202"/>
      <c r="BW298" s="202"/>
      <c r="BX298" s="202"/>
      <c r="BY298" s="202"/>
      <c r="BZ298" s="202"/>
      <c r="CA298" s="202"/>
      <c r="CB298" s="202"/>
      <c r="CC298" s="202"/>
      <c r="CD298" s="202"/>
      <c r="CE298" s="202"/>
      <c r="CF298" s="202"/>
      <c r="CG298" s="202"/>
    </row>
    <row r="299" spans="1:85" x14ac:dyDescent="0.25">
      <c r="A299" s="202"/>
      <c r="B299" s="202"/>
      <c r="C299" s="202" t="s">
        <v>231</v>
      </c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  <c r="BF299" s="202"/>
      <c r="BG299" s="202"/>
      <c r="BH299" s="202"/>
      <c r="BI299" s="202"/>
      <c r="BJ299" s="202"/>
      <c r="BK299" s="202"/>
      <c r="BL299" s="202"/>
      <c r="BM299" s="202"/>
      <c r="BN299" s="202"/>
      <c r="BO299" s="202"/>
      <c r="BP299" s="202"/>
      <c r="BQ299" s="202"/>
      <c r="BR299" s="202"/>
      <c r="BS299" s="202"/>
      <c r="BT299" s="202"/>
      <c r="BU299" s="202"/>
      <c r="BV299" s="202"/>
      <c r="BW299" s="202"/>
      <c r="BX299" s="202"/>
      <c r="BY299" s="202"/>
      <c r="BZ299" s="202"/>
      <c r="CA299" s="202"/>
      <c r="CB299" s="202"/>
      <c r="CC299" s="202"/>
      <c r="CD299" s="202"/>
      <c r="CE299" s="202"/>
      <c r="CF299" s="202"/>
      <c r="CG299" s="202"/>
    </row>
    <row r="300" spans="1:85" ht="15.75" thickBot="1" x14ac:dyDescent="0.3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  <c r="BG300" s="202"/>
      <c r="BH300" s="202"/>
      <c r="BI300" s="202"/>
      <c r="BJ300" s="202"/>
      <c r="BK300" s="202"/>
      <c r="BL300" s="202"/>
      <c r="BM300" s="202"/>
      <c r="BN300" s="202"/>
      <c r="BO300" s="202"/>
      <c r="BP300" s="202"/>
      <c r="BQ300" s="202"/>
      <c r="BR300" s="202"/>
      <c r="BS300" s="202"/>
      <c r="BT300" s="202"/>
      <c r="BU300" s="202"/>
      <c r="BV300" s="202"/>
      <c r="BW300" s="202"/>
      <c r="BX300" s="202"/>
      <c r="BY300" s="202"/>
      <c r="BZ300" s="202"/>
      <c r="CA300" s="202"/>
      <c r="CB300" s="202"/>
      <c r="CC300" s="202"/>
      <c r="CD300" s="202"/>
      <c r="CE300" s="202"/>
      <c r="CF300" s="202"/>
      <c r="CG300" s="202"/>
    </row>
    <row r="301" spans="1:85" x14ac:dyDescent="0.25">
      <c r="A301" s="202"/>
      <c r="B301" s="202"/>
      <c r="C301" s="202"/>
      <c r="D301" s="211" t="s">
        <v>119</v>
      </c>
      <c r="E301" s="204">
        <v>10</v>
      </c>
      <c r="F301" s="204">
        <v>10</v>
      </c>
      <c r="G301" s="204">
        <v>10</v>
      </c>
      <c r="H301" s="204">
        <v>10</v>
      </c>
      <c r="I301" s="204">
        <v>10</v>
      </c>
      <c r="J301" s="204">
        <v>10</v>
      </c>
      <c r="K301" s="204">
        <v>10</v>
      </c>
      <c r="L301" s="204">
        <v>10</v>
      </c>
      <c r="M301" s="204">
        <v>10</v>
      </c>
      <c r="N301" s="204">
        <v>10</v>
      </c>
      <c r="O301" s="204">
        <v>10</v>
      </c>
      <c r="P301" s="204">
        <v>10</v>
      </c>
      <c r="Q301" s="204">
        <v>10</v>
      </c>
      <c r="R301" s="204">
        <v>10</v>
      </c>
      <c r="S301" s="204">
        <v>10</v>
      </c>
      <c r="T301" s="204">
        <v>10</v>
      </c>
      <c r="U301" s="204">
        <v>10</v>
      </c>
      <c r="V301" s="204">
        <v>10</v>
      </c>
      <c r="W301" s="204">
        <v>10</v>
      </c>
      <c r="X301" s="204">
        <v>10</v>
      </c>
      <c r="Y301" s="204">
        <v>29</v>
      </c>
      <c r="Z301" s="204">
        <v>29</v>
      </c>
      <c r="AA301" s="204">
        <v>29</v>
      </c>
      <c r="AB301" s="204">
        <v>33</v>
      </c>
      <c r="AC301" s="204">
        <v>33</v>
      </c>
      <c r="AD301" s="204">
        <v>33</v>
      </c>
      <c r="AE301" s="204">
        <v>33</v>
      </c>
      <c r="AF301" s="204">
        <v>33</v>
      </c>
      <c r="AG301" s="204">
        <v>33</v>
      </c>
      <c r="AH301" s="204">
        <v>34</v>
      </c>
      <c r="AI301" s="204">
        <v>34</v>
      </c>
      <c r="AJ301" s="204">
        <v>34</v>
      </c>
      <c r="AK301" s="204">
        <v>34</v>
      </c>
      <c r="AL301" s="204">
        <v>34</v>
      </c>
      <c r="AM301" s="204">
        <v>34</v>
      </c>
      <c r="AN301" s="204">
        <v>34</v>
      </c>
      <c r="AO301" s="204">
        <v>34</v>
      </c>
      <c r="AP301" s="204">
        <v>34</v>
      </c>
      <c r="AQ301" s="204">
        <v>34</v>
      </c>
      <c r="AR301" s="204">
        <v>34</v>
      </c>
      <c r="AS301" s="204">
        <v>35</v>
      </c>
      <c r="AT301" s="204">
        <v>35</v>
      </c>
      <c r="AU301" s="204">
        <v>35</v>
      </c>
      <c r="AV301" s="204">
        <v>35</v>
      </c>
      <c r="AW301" s="204">
        <v>35</v>
      </c>
      <c r="AX301" s="204">
        <v>35</v>
      </c>
      <c r="AY301" s="204">
        <v>35</v>
      </c>
      <c r="AZ301" s="204">
        <v>35</v>
      </c>
      <c r="BA301" s="204">
        <v>39</v>
      </c>
      <c r="BB301" s="204">
        <v>39</v>
      </c>
      <c r="BC301" s="204">
        <v>40</v>
      </c>
      <c r="BD301" s="204">
        <v>4003</v>
      </c>
      <c r="BE301" s="205">
        <v>4003</v>
      </c>
      <c r="BF301" s="202"/>
      <c r="BG301" s="202"/>
      <c r="BH301" s="202"/>
      <c r="BI301" s="202"/>
      <c r="BJ301" s="202"/>
      <c r="BK301" s="202"/>
      <c r="BL301" s="202"/>
      <c r="BM301" s="202"/>
      <c r="BN301" s="202"/>
      <c r="BO301" s="202"/>
      <c r="BP301" s="202"/>
      <c r="BQ301" s="202"/>
      <c r="BR301" s="202"/>
      <c r="BS301" s="202"/>
      <c r="BT301" s="202"/>
      <c r="BU301" s="202"/>
      <c r="BV301" s="202"/>
      <c r="BW301" s="202"/>
      <c r="BX301" s="202"/>
      <c r="BY301" s="202"/>
      <c r="BZ301" s="202"/>
      <c r="CA301" s="202"/>
      <c r="CB301" s="202"/>
      <c r="CC301" s="202"/>
      <c r="CD301" s="202"/>
      <c r="CE301" s="202"/>
      <c r="CF301" s="202"/>
      <c r="CG301" s="202"/>
    </row>
    <row r="302" spans="1:85" ht="15.75" thickBot="1" x14ac:dyDescent="0.3">
      <c r="A302" s="202"/>
      <c r="B302" s="202"/>
      <c r="C302" s="202"/>
      <c r="D302" s="213" t="s">
        <v>45</v>
      </c>
      <c r="E302" s="214">
        <v>2000</v>
      </c>
      <c r="F302" s="214">
        <v>2001</v>
      </c>
      <c r="G302" s="214">
        <v>2002</v>
      </c>
      <c r="H302" s="214">
        <v>2003</v>
      </c>
      <c r="I302" s="214">
        <v>2004</v>
      </c>
      <c r="J302" s="214">
        <v>2005</v>
      </c>
      <c r="K302" s="214">
        <v>2006</v>
      </c>
      <c r="L302" s="214">
        <v>2007</v>
      </c>
      <c r="M302" s="214">
        <v>2008</v>
      </c>
      <c r="N302" s="214">
        <v>2009</v>
      </c>
      <c r="O302" s="214">
        <v>2010</v>
      </c>
      <c r="P302" s="214">
        <v>2011</v>
      </c>
      <c r="Q302" s="214">
        <v>2012</v>
      </c>
      <c r="R302" s="214">
        <v>2013</v>
      </c>
      <c r="S302" s="214">
        <v>2014</v>
      </c>
      <c r="T302" s="214">
        <v>2015</v>
      </c>
      <c r="U302" s="214">
        <v>2016</v>
      </c>
      <c r="V302" s="214">
        <v>2017</v>
      </c>
      <c r="W302" s="214">
        <v>2018</v>
      </c>
      <c r="X302" s="214">
        <v>2019</v>
      </c>
      <c r="Y302" s="214">
        <v>2007</v>
      </c>
      <c r="Z302" s="214">
        <v>2008</v>
      </c>
      <c r="AA302" s="214">
        <v>2009</v>
      </c>
      <c r="AB302" s="214">
        <v>2008</v>
      </c>
      <c r="AC302" s="214">
        <v>2009</v>
      </c>
      <c r="AD302" s="214">
        <v>2010</v>
      </c>
      <c r="AE302" s="214">
        <v>2011</v>
      </c>
      <c r="AF302" s="214">
        <v>2012</v>
      </c>
      <c r="AG302" s="214">
        <v>2013</v>
      </c>
      <c r="AH302" s="214">
        <v>2009</v>
      </c>
      <c r="AI302" s="214">
        <v>2010</v>
      </c>
      <c r="AJ302" s="214">
        <v>2011</v>
      </c>
      <c r="AK302" s="214">
        <v>2012</v>
      </c>
      <c r="AL302" s="214">
        <v>2013</v>
      </c>
      <c r="AM302" s="214">
        <v>2014</v>
      </c>
      <c r="AN302" s="214">
        <v>2015</v>
      </c>
      <c r="AO302" s="214">
        <v>2016</v>
      </c>
      <c r="AP302" s="214">
        <v>2017</v>
      </c>
      <c r="AQ302" s="214">
        <v>2018</v>
      </c>
      <c r="AR302" s="214">
        <v>2019</v>
      </c>
      <c r="AS302" s="214">
        <v>2012</v>
      </c>
      <c r="AT302" s="214">
        <v>2013</v>
      </c>
      <c r="AU302" s="214">
        <v>2014</v>
      </c>
      <c r="AV302" s="214">
        <v>2015</v>
      </c>
      <c r="AW302" s="214">
        <v>2016</v>
      </c>
      <c r="AX302" s="214">
        <v>2017</v>
      </c>
      <c r="AY302" s="214">
        <v>2018</v>
      </c>
      <c r="AZ302" s="214">
        <v>2019</v>
      </c>
      <c r="BA302" s="214">
        <v>2014</v>
      </c>
      <c r="BB302" s="214">
        <v>2015</v>
      </c>
      <c r="BC302" s="214">
        <v>2019</v>
      </c>
      <c r="BD302" s="214">
        <v>2010</v>
      </c>
      <c r="BE302" s="215">
        <v>2011</v>
      </c>
      <c r="BF302" s="202"/>
      <c r="BG302" s="202"/>
      <c r="BH302" s="202"/>
      <c r="BI302" s="202"/>
      <c r="BJ302" s="202"/>
      <c r="BK302" s="202"/>
      <c r="BL302" s="202"/>
      <c r="BM302" s="202"/>
      <c r="BN302" s="202"/>
      <c r="BO302" s="202"/>
      <c r="BP302" s="202"/>
      <c r="BQ302" s="202"/>
      <c r="BR302" s="202"/>
      <c r="BS302" s="202"/>
      <c r="BT302" s="202"/>
      <c r="BU302" s="202"/>
      <c r="BV302" s="202"/>
      <c r="BW302" s="202"/>
      <c r="BX302" s="202"/>
      <c r="BY302" s="202"/>
      <c r="BZ302" s="202"/>
      <c r="CA302" s="202"/>
      <c r="CB302" s="202"/>
      <c r="CC302" s="202"/>
      <c r="CD302" s="202"/>
      <c r="CE302" s="202"/>
      <c r="CF302" s="202"/>
      <c r="CG302" s="202"/>
    </row>
    <row r="303" spans="1:85" x14ac:dyDescent="0.25">
      <c r="A303" s="202"/>
      <c r="B303" s="202"/>
      <c r="C303" s="202"/>
      <c r="D303" s="218">
        <v>0.98</v>
      </c>
      <c r="E303" s="204">
        <v>69</v>
      </c>
      <c r="F303" s="204">
        <v>20.100000000000001</v>
      </c>
      <c r="G303" s="204">
        <v>61.2</v>
      </c>
      <c r="H303" s="204">
        <v>7.3</v>
      </c>
      <c r="I303" s="204">
        <v>486.3</v>
      </c>
      <c r="J303" s="204">
        <v>33.1</v>
      </c>
      <c r="K303" s="204">
        <v>23.2</v>
      </c>
      <c r="L303" s="204">
        <v>10.3</v>
      </c>
      <c r="M303" s="204">
        <v>7</v>
      </c>
      <c r="N303" s="204">
        <v>141</v>
      </c>
      <c r="O303" s="204">
        <v>32.200000000000003</v>
      </c>
      <c r="P303" s="204">
        <v>11.6</v>
      </c>
      <c r="Q303" s="204">
        <v>9.6</v>
      </c>
      <c r="R303" s="204">
        <v>44.6</v>
      </c>
      <c r="S303" s="204">
        <v>4.5</v>
      </c>
      <c r="T303" s="204">
        <v>83.7</v>
      </c>
      <c r="U303" s="204">
        <v>6.8</v>
      </c>
      <c r="V303" s="204">
        <v>23.7</v>
      </c>
      <c r="W303" s="204">
        <v>15.8</v>
      </c>
      <c r="X303" s="204">
        <v>53.5</v>
      </c>
      <c r="Y303" s="204" t="s">
        <v>123</v>
      </c>
      <c r="Z303" s="204">
        <v>4.7</v>
      </c>
      <c r="AA303" s="204" t="s">
        <v>123</v>
      </c>
      <c r="AB303" s="204" t="s">
        <v>123</v>
      </c>
      <c r="AC303" s="204">
        <v>148</v>
      </c>
      <c r="AD303" s="204">
        <v>23.3</v>
      </c>
      <c r="AE303" s="204">
        <v>16.600000000000001</v>
      </c>
      <c r="AF303" s="204">
        <v>14.5</v>
      </c>
      <c r="AG303" s="204" t="s">
        <v>123</v>
      </c>
      <c r="AH303" s="204" t="s">
        <v>123</v>
      </c>
      <c r="AI303" s="204">
        <v>31</v>
      </c>
      <c r="AJ303" s="204">
        <v>11.4</v>
      </c>
      <c r="AK303" s="204">
        <v>10.4</v>
      </c>
      <c r="AL303" s="204">
        <v>43.3</v>
      </c>
      <c r="AM303" s="204">
        <v>5.0999999999999996</v>
      </c>
      <c r="AN303" s="204">
        <v>82.2</v>
      </c>
      <c r="AO303" s="204">
        <v>6.6</v>
      </c>
      <c r="AP303" s="204">
        <v>22.1</v>
      </c>
      <c r="AQ303" s="204">
        <v>14</v>
      </c>
      <c r="AR303" s="204">
        <v>140.6</v>
      </c>
      <c r="AS303" s="204">
        <v>13.7</v>
      </c>
      <c r="AT303" s="204" t="s">
        <v>123</v>
      </c>
      <c r="AU303" s="204" t="s">
        <v>123</v>
      </c>
      <c r="AV303" s="204">
        <v>88.1</v>
      </c>
      <c r="AW303" s="204">
        <v>7.4</v>
      </c>
      <c r="AX303" s="204">
        <v>19.2</v>
      </c>
      <c r="AY303" s="204">
        <v>23.5</v>
      </c>
      <c r="AZ303" s="204">
        <v>286.3</v>
      </c>
      <c r="BA303" s="204" t="s">
        <v>123</v>
      </c>
      <c r="BB303" s="204" t="s">
        <v>123</v>
      </c>
      <c r="BC303" s="204">
        <v>22.5</v>
      </c>
      <c r="BD303" s="204" t="s">
        <v>123</v>
      </c>
      <c r="BE303" s="205">
        <v>15.4</v>
      </c>
      <c r="BF303" s="202"/>
      <c r="BG303" s="202"/>
      <c r="BH303" s="202"/>
      <c r="BI303" s="202"/>
      <c r="BJ303" s="202"/>
      <c r="BK303" s="202"/>
      <c r="BL303" s="202"/>
      <c r="BM303" s="202"/>
      <c r="BN303" s="202"/>
      <c r="BO303" s="202"/>
      <c r="BP303" s="202"/>
      <c r="BQ303" s="202"/>
      <c r="BR303" s="202"/>
      <c r="BS303" s="202"/>
      <c r="BT303" s="202"/>
      <c r="BU303" s="202"/>
      <c r="BV303" s="202"/>
      <c r="BW303" s="202"/>
      <c r="BX303" s="202"/>
      <c r="BY303" s="202"/>
      <c r="BZ303" s="202"/>
      <c r="CA303" s="202"/>
      <c r="CB303" s="202"/>
      <c r="CC303" s="202"/>
      <c r="CD303" s="202"/>
      <c r="CE303" s="202"/>
      <c r="CF303" s="202"/>
      <c r="CG303" s="202"/>
    </row>
    <row r="304" spans="1:85" ht="15.75" thickBot="1" x14ac:dyDescent="0.3">
      <c r="A304" s="202"/>
      <c r="B304" s="202"/>
      <c r="C304" s="202"/>
      <c r="D304" s="219">
        <v>0.95</v>
      </c>
      <c r="E304" s="214">
        <v>49.7</v>
      </c>
      <c r="F304" s="214">
        <v>9.6</v>
      </c>
      <c r="G304" s="214">
        <v>37.5</v>
      </c>
      <c r="H304" s="214">
        <v>7</v>
      </c>
      <c r="I304" s="214">
        <v>441.7</v>
      </c>
      <c r="J304" s="214">
        <v>32.700000000000003</v>
      </c>
      <c r="K304" s="214">
        <v>16.899999999999999</v>
      </c>
      <c r="L304" s="214">
        <v>7.4</v>
      </c>
      <c r="M304" s="214">
        <v>5.7</v>
      </c>
      <c r="N304" s="214">
        <v>110.6</v>
      </c>
      <c r="O304" s="214">
        <v>22.4</v>
      </c>
      <c r="P304" s="214">
        <v>4.4000000000000004</v>
      </c>
      <c r="Q304" s="214">
        <v>5.2</v>
      </c>
      <c r="R304" s="214">
        <v>33.5</v>
      </c>
      <c r="S304" s="214">
        <v>4.2</v>
      </c>
      <c r="T304" s="214">
        <v>63.2</v>
      </c>
      <c r="U304" s="214">
        <v>6.7</v>
      </c>
      <c r="V304" s="214">
        <v>12.4</v>
      </c>
      <c r="W304" s="214">
        <v>12.2</v>
      </c>
      <c r="X304" s="214">
        <v>45.2</v>
      </c>
      <c r="Y304" s="214" t="s">
        <v>123</v>
      </c>
      <c r="Z304" s="214">
        <v>4.4000000000000004</v>
      </c>
      <c r="AA304" s="214" t="s">
        <v>123</v>
      </c>
      <c r="AB304" s="214" t="s">
        <v>123</v>
      </c>
      <c r="AC304" s="214">
        <v>104.6</v>
      </c>
      <c r="AD304" s="214">
        <v>19.600000000000001</v>
      </c>
      <c r="AE304" s="214">
        <v>10.6</v>
      </c>
      <c r="AF304" s="214">
        <v>5.3</v>
      </c>
      <c r="AG304" s="214" t="s">
        <v>123</v>
      </c>
      <c r="AH304" s="214" t="s">
        <v>123</v>
      </c>
      <c r="AI304" s="214">
        <v>21.3</v>
      </c>
      <c r="AJ304" s="214">
        <v>3.8</v>
      </c>
      <c r="AK304" s="214">
        <v>6.5</v>
      </c>
      <c r="AL304" s="214">
        <v>30.3</v>
      </c>
      <c r="AM304" s="214">
        <v>4.5999999999999996</v>
      </c>
      <c r="AN304" s="214">
        <v>64.400000000000006</v>
      </c>
      <c r="AO304" s="214">
        <v>5.7</v>
      </c>
      <c r="AP304" s="214">
        <v>10.199999999999999</v>
      </c>
      <c r="AQ304" s="214">
        <v>12.9</v>
      </c>
      <c r="AR304" s="214">
        <v>82.2</v>
      </c>
      <c r="AS304" s="214">
        <v>12.6</v>
      </c>
      <c r="AT304" s="214" t="s">
        <v>123</v>
      </c>
      <c r="AU304" s="214" t="s">
        <v>123</v>
      </c>
      <c r="AV304" s="214">
        <v>70.2</v>
      </c>
      <c r="AW304" s="214">
        <v>6.7</v>
      </c>
      <c r="AX304" s="214">
        <v>13.6</v>
      </c>
      <c r="AY304" s="214">
        <v>15.7</v>
      </c>
      <c r="AZ304" s="214">
        <v>80.599999999999994</v>
      </c>
      <c r="BA304" s="214" t="s">
        <v>123</v>
      </c>
      <c r="BB304" s="214" t="s">
        <v>123</v>
      </c>
      <c r="BC304" s="214">
        <v>16.899999999999999</v>
      </c>
      <c r="BD304" s="214" t="s">
        <v>123</v>
      </c>
      <c r="BE304" s="215">
        <v>7.9</v>
      </c>
      <c r="BF304" s="202"/>
      <c r="BG304" s="202"/>
      <c r="BH304" s="202"/>
      <c r="BI304" s="202"/>
      <c r="BJ304" s="202"/>
      <c r="BK304" s="202"/>
      <c r="BL304" s="202"/>
      <c r="BM304" s="202"/>
      <c r="BN304" s="202"/>
      <c r="BO304" s="202"/>
      <c r="BP304" s="202"/>
      <c r="BQ304" s="202"/>
      <c r="BR304" s="202"/>
      <c r="BS304" s="202"/>
      <c r="BT304" s="202"/>
      <c r="BU304" s="202"/>
      <c r="BV304" s="202"/>
      <c r="BW304" s="202"/>
      <c r="BX304" s="202"/>
      <c r="BY304" s="202"/>
      <c r="BZ304" s="202"/>
      <c r="CA304" s="202"/>
      <c r="CB304" s="202"/>
      <c r="CC304" s="202"/>
      <c r="CD304" s="202"/>
      <c r="CE304" s="202"/>
      <c r="CF304" s="202"/>
      <c r="CG304" s="202"/>
    </row>
    <row r="305" spans="1:85" x14ac:dyDescent="0.25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  <c r="BG305" s="202"/>
      <c r="BH305" s="202"/>
      <c r="BI305" s="202"/>
      <c r="BJ305" s="202"/>
      <c r="BK305" s="202"/>
      <c r="BL305" s="202"/>
      <c r="BM305" s="202"/>
      <c r="BN305" s="202"/>
      <c r="BO305" s="202"/>
      <c r="BP305" s="202"/>
      <c r="BQ305" s="202"/>
      <c r="BR305" s="202"/>
      <c r="BS305" s="202"/>
      <c r="BT305" s="202"/>
      <c r="BU305" s="202"/>
      <c r="BV305" s="202"/>
      <c r="BW305" s="202"/>
      <c r="BX305" s="202"/>
      <c r="BY305" s="202"/>
      <c r="BZ305" s="202"/>
      <c r="CA305" s="202"/>
      <c r="CB305" s="202"/>
      <c r="CC305" s="202"/>
      <c r="CD305" s="202"/>
      <c r="CE305" s="202"/>
      <c r="CF305" s="202"/>
      <c r="CG305" s="202"/>
    </row>
    <row r="306" spans="1:85" ht="15.75" thickBot="1" x14ac:dyDescent="0.3">
      <c r="A306" s="202"/>
      <c r="B306" s="202"/>
      <c r="C306" s="202"/>
      <c r="D306" s="220" t="s">
        <v>338</v>
      </c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  <c r="BG306" s="202"/>
      <c r="BH306" s="202"/>
      <c r="BI306" s="202"/>
      <c r="BJ306" s="202"/>
      <c r="BK306" s="202"/>
      <c r="BL306" s="202"/>
      <c r="BM306" s="202"/>
      <c r="BN306" s="202"/>
      <c r="BO306" s="202"/>
      <c r="BP306" s="202"/>
      <c r="BQ306" s="202"/>
      <c r="BR306" s="202"/>
      <c r="BS306" s="202"/>
      <c r="BT306" s="202"/>
      <c r="BU306" s="202"/>
      <c r="BV306" s="202"/>
      <c r="BW306" s="202"/>
      <c r="BX306" s="202"/>
      <c r="BY306" s="202"/>
      <c r="BZ306" s="202"/>
      <c r="CA306" s="202"/>
      <c r="CB306" s="202"/>
      <c r="CC306" s="202"/>
      <c r="CD306" s="202"/>
      <c r="CE306" s="202"/>
      <c r="CF306" s="202"/>
      <c r="CG306" s="202"/>
    </row>
    <row r="307" spans="1:85" ht="15.75" thickBot="1" x14ac:dyDescent="0.3">
      <c r="A307" s="202"/>
      <c r="B307" s="202"/>
      <c r="C307" s="202"/>
      <c r="D307" s="221" t="s">
        <v>114</v>
      </c>
      <c r="E307" s="222" t="s">
        <v>115</v>
      </c>
      <c r="F307" s="222">
        <v>2003</v>
      </c>
      <c r="G307" s="222">
        <v>2006</v>
      </c>
      <c r="H307" s="222">
        <v>2007</v>
      </c>
      <c r="I307" s="223">
        <v>2008</v>
      </c>
      <c r="J307" s="223">
        <v>2011</v>
      </c>
      <c r="K307" s="223">
        <v>2012</v>
      </c>
      <c r="L307" s="223">
        <v>2014</v>
      </c>
      <c r="M307" s="223">
        <v>2016</v>
      </c>
      <c r="N307" s="223">
        <v>2017</v>
      </c>
      <c r="O307" s="223">
        <v>2018</v>
      </c>
      <c r="P307" s="222" t="s">
        <v>116</v>
      </c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  <c r="BG307" s="202"/>
      <c r="BH307" s="202"/>
      <c r="BI307" s="202"/>
      <c r="BJ307" s="202"/>
      <c r="BK307" s="202"/>
      <c r="BL307" s="202"/>
      <c r="BM307" s="202"/>
      <c r="BN307" s="202"/>
      <c r="BO307" s="202"/>
      <c r="BP307" s="202"/>
      <c r="BQ307" s="202"/>
      <c r="BR307" s="202"/>
      <c r="BS307" s="202"/>
      <c r="BT307" s="202"/>
      <c r="BU307" s="202"/>
      <c r="BV307" s="202"/>
      <c r="BW307" s="202"/>
      <c r="BX307" s="202"/>
      <c r="BY307" s="202"/>
      <c r="BZ307" s="202"/>
      <c r="CA307" s="202"/>
      <c r="CB307" s="202"/>
      <c r="CC307" s="202"/>
      <c r="CD307" s="202"/>
      <c r="CE307" s="202"/>
      <c r="CF307" s="202"/>
      <c r="CG307" s="202"/>
    </row>
    <row r="308" spans="1:85" x14ac:dyDescent="0.25">
      <c r="A308" s="202"/>
      <c r="B308" s="202"/>
      <c r="C308" s="202"/>
      <c r="D308" s="224" t="s">
        <v>117</v>
      </c>
      <c r="E308" s="225" t="s">
        <v>118</v>
      </c>
      <c r="F308" s="226">
        <v>7</v>
      </c>
      <c r="G308" s="226">
        <v>16.899999999999999</v>
      </c>
      <c r="H308" s="226">
        <v>7.4</v>
      </c>
      <c r="I308" s="226">
        <v>5.7</v>
      </c>
      <c r="J308" s="226">
        <v>4.4000000000000004</v>
      </c>
      <c r="K308" s="226">
        <v>5.2</v>
      </c>
      <c r="L308" s="226">
        <v>4.2</v>
      </c>
      <c r="M308" s="227">
        <v>6.7</v>
      </c>
      <c r="N308" s="227">
        <v>12.4</v>
      </c>
      <c r="O308" s="227">
        <v>12.2</v>
      </c>
      <c r="P308" s="228">
        <v>8.2100000000000009</v>
      </c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  <c r="BG308" s="202"/>
      <c r="BH308" s="202"/>
      <c r="BI308" s="202"/>
      <c r="BJ308" s="202"/>
      <c r="BK308" s="202"/>
      <c r="BL308" s="202"/>
      <c r="BM308" s="202"/>
      <c r="BN308" s="202"/>
      <c r="BO308" s="202"/>
      <c r="BP308" s="202"/>
      <c r="BQ308" s="202"/>
      <c r="BR308" s="202"/>
      <c r="BS308" s="202"/>
      <c r="BT308" s="202"/>
      <c r="BU308" s="202"/>
      <c r="BV308" s="202"/>
      <c r="BW308" s="202"/>
      <c r="BX308" s="202"/>
      <c r="BY308" s="202"/>
      <c r="BZ308" s="202"/>
      <c r="CA308" s="202"/>
      <c r="CB308" s="202"/>
      <c r="CC308" s="202"/>
      <c r="CD308" s="202"/>
      <c r="CE308" s="202"/>
      <c r="CF308" s="202"/>
      <c r="CG308" s="202"/>
    </row>
    <row r="309" spans="1:85" x14ac:dyDescent="0.25">
      <c r="A309" s="202"/>
      <c r="B309" s="202"/>
      <c r="C309" s="202"/>
      <c r="D309" s="229" t="s">
        <v>120</v>
      </c>
      <c r="E309" s="230" t="s">
        <v>118</v>
      </c>
      <c r="F309" s="231" t="s">
        <v>121</v>
      </c>
      <c r="G309" s="231" t="s">
        <v>121</v>
      </c>
      <c r="H309" s="231" t="s">
        <v>121</v>
      </c>
      <c r="I309" s="231" t="s">
        <v>121</v>
      </c>
      <c r="J309" s="232">
        <v>3.8</v>
      </c>
      <c r="K309" s="232">
        <v>6.5</v>
      </c>
      <c r="L309" s="232">
        <v>4.5999999999999996</v>
      </c>
      <c r="M309" s="232">
        <v>5.7</v>
      </c>
      <c r="N309" s="232">
        <v>10.199999999999999</v>
      </c>
      <c r="O309" s="232">
        <v>12.9</v>
      </c>
      <c r="P309" s="233">
        <v>7.2833333333333341</v>
      </c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  <c r="BG309" s="202"/>
      <c r="BH309" s="202"/>
      <c r="BI309" s="202"/>
      <c r="BJ309" s="202"/>
      <c r="BK309" s="202"/>
      <c r="BL309" s="202"/>
      <c r="BM309" s="202"/>
      <c r="BN309" s="202"/>
      <c r="BO309" s="202"/>
      <c r="BP309" s="202"/>
      <c r="BQ309" s="202"/>
      <c r="BR309" s="202"/>
      <c r="BS309" s="202"/>
      <c r="BT309" s="202"/>
      <c r="BU309" s="202"/>
      <c r="BV309" s="202"/>
      <c r="BW309" s="202"/>
      <c r="BX309" s="202"/>
      <c r="BY309" s="202"/>
      <c r="BZ309" s="202"/>
      <c r="CA309" s="202"/>
      <c r="CB309" s="202"/>
      <c r="CC309" s="202"/>
      <c r="CD309" s="202"/>
      <c r="CE309" s="202"/>
      <c r="CF309" s="202"/>
      <c r="CG309" s="202"/>
    </row>
    <row r="310" spans="1:85" x14ac:dyDescent="0.25">
      <c r="A310" s="202"/>
      <c r="B310" s="202"/>
      <c r="C310" s="202"/>
      <c r="D310" s="229" t="s">
        <v>122</v>
      </c>
      <c r="E310" s="230" t="s">
        <v>118</v>
      </c>
      <c r="F310" s="231" t="s">
        <v>121</v>
      </c>
      <c r="G310" s="231" t="s">
        <v>121</v>
      </c>
      <c r="H310" s="231" t="s">
        <v>121</v>
      </c>
      <c r="I310" s="231" t="s">
        <v>121</v>
      </c>
      <c r="J310" s="231" t="s">
        <v>121</v>
      </c>
      <c r="K310" s="232">
        <v>12.6</v>
      </c>
      <c r="L310" s="231" t="s">
        <v>121</v>
      </c>
      <c r="M310" s="231">
        <v>6.7</v>
      </c>
      <c r="N310" s="231">
        <v>13.6</v>
      </c>
      <c r="O310" s="231">
        <v>15.7</v>
      </c>
      <c r="P310" s="233">
        <v>12.149999999999999</v>
      </c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  <c r="BG310" s="202"/>
      <c r="BH310" s="202"/>
      <c r="BI310" s="202"/>
      <c r="BJ310" s="202"/>
      <c r="BK310" s="202"/>
      <c r="BL310" s="202"/>
      <c r="BM310" s="202"/>
      <c r="BN310" s="202"/>
      <c r="BO310" s="202"/>
      <c r="BP310" s="202"/>
      <c r="BQ310" s="202"/>
      <c r="BR310" s="202"/>
      <c r="BS310" s="202"/>
      <c r="BT310" s="202"/>
      <c r="BU310" s="202"/>
      <c r="BV310" s="202"/>
      <c r="BW310" s="202"/>
      <c r="BX310" s="202"/>
      <c r="BY310" s="202"/>
      <c r="BZ310" s="202"/>
      <c r="CA310" s="202"/>
      <c r="CB310" s="202"/>
      <c r="CC310" s="202"/>
      <c r="CD310" s="202"/>
      <c r="CE310" s="202"/>
      <c r="CF310" s="202"/>
      <c r="CG310" s="202"/>
    </row>
    <row r="311" spans="1:85" x14ac:dyDescent="0.25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  <c r="BG311" s="202"/>
      <c r="BH311" s="202"/>
      <c r="BI311" s="202"/>
      <c r="BJ311" s="202"/>
      <c r="BK311" s="202"/>
      <c r="BL311" s="202"/>
      <c r="BM311" s="202"/>
      <c r="BN311" s="202"/>
      <c r="BO311" s="202"/>
      <c r="BP311" s="202"/>
      <c r="BQ311" s="202"/>
      <c r="BR311" s="202"/>
      <c r="BS311" s="202"/>
      <c r="BT311" s="202"/>
      <c r="BU311" s="202"/>
      <c r="BV311" s="202"/>
      <c r="BW311" s="202"/>
      <c r="BX311" s="202"/>
      <c r="BY311" s="202"/>
      <c r="BZ311" s="202"/>
      <c r="CA311" s="202"/>
      <c r="CB311" s="202"/>
      <c r="CC311" s="202"/>
      <c r="CD311" s="202"/>
      <c r="CE311" s="202"/>
      <c r="CF311" s="202"/>
      <c r="CG311" s="202"/>
    </row>
    <row r="312" spans="1:85" x14ac:dyDescent="0.25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  <c r="BG312" s="202"/>
      <c r="BH312" s="202"/>
      <c r="BI312" s="202"/>
      <c r="BJ312" s="202"/>
      <c r="BK312" s="202"/>
      <c r="BL312" s="202"/>
      <c r="BM312" s="202"/>
      <c r="BN312" s="202"/>
      <c r="BO312" s="202"/>
      <c r="BP312" s="202"/>
      <c r="BQ312" s="202"/>
      <c r="BR312" s="202"/>
      <c r="BS312" s="202"/>
      <c r="BT312" s="202"/>
      <c r="BU312" s="202"/>
      <c r="BV312" s="202"/>
      <c r="BW312" s="202"/>
      <c r="BX312" s="202"/>
      <c r="BY312" s="202"/>
      <c r="BZ312" s="202"/>
      <c r="CA312" s="202"/>
      <c r="CB312" s="202"/>
      <c r="CC312" s="202"/>
      <c r="CD312" s="202"/>
      <c r="CE312" s="202"/>
      <c r="CF312" s="202"/>
      <c r="CG312" s="202"/>
    </row>
    <row r="313" spans="1:85" x14ac:dyDescent="0.25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  <c r="BG313" s="202"/>
      <c r="BH313" s="202"/>
      <c r="BI313" s="202"/>
      <c r="BJ313" s="202"/>
      <c r="BK313" s="202"/>
      <c r="BL313" s="202"/>
      <c r="BM313" s="202"/>
      <c r="BN313" s="202"/>
      <c r="BO313" s="202"/>
      <c r="BP313" s="202"/>
      <c r="BQ313" s="202"/>
      <c r="BR313" s="202"/>
      <c r="BS313" s="202"/>
      <c r="BT313" s="202"/>
      <c r="BU313" s="202"/>
      <c r="BV313" s="202"/>
      <c r="BW313" s="202"/>
      <c r="BX313" s="202"/>
      <c r="BY313" s="202"/>
      <c r="BZ313" s="202"/>
      <c r="CA313" s="202"/>
      <c r="CB313" s="202"/>
      <c r="CC313" s="202"/>
      <c r="CD313" s="202"/>
      <c r="CE313" s="202"/>
      <c r="CF313" s="202"/>
      <c r="CG313" s="202"/>
    </row>
    <row r="314" spans="1:85" x14ac:dyDescent="0.25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  <c r="BG314" s="202"/>
      <c r="BH314" s="202"/>
      <c r="BI314" s="202"/>
      <c r="BJ314" s="202"/>
      <c r="BK314" s="202"/>
      <c r="BL314" s="202"/>
      <c r="BM314" s="202"/>
      <c r="BN314" s="202"/>
      <c r="BO314" s="202"/>
      <c r="BP314" s="202"/>
      <c r="BQ314" s="202"/>
      <c r="BR314" s="202"/>
      <c r="BS314" s="202"/>
      <c r="BT314" s="202"/>
      <c r="BU314" s="202"/>
      <c r="BV314" s="202"/>
      <c r="BW314" s="202"/>
      <c r="BX314" s="202"/>
      <c r="BY314" s="202"/>
      <c r="BZ314" s="202"/>
      <c r="CA314" s="202"/>
      <c r="CB314" s="202"/>
      <c r="CC314" s="202"/>
      <c r="CD314" s="202"/>
      <c r="CE314" s="202"/>
      <c r="CF314" s="202"/>
      <c r="CG314" s="202"/>
    </row>
    <row r="315" spans="1:85" x14ac:dyDescent="0.25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  <c r="BG315" s="202"/>
      <c r="BH315" s="202"/>
      <c r="BI315" s="202"/>
      <c r="BJ315" s="202"/>
      <c r="BK315" s="202"/>
      <c r="BL315" s="202"/>
      <c r="BM315" s="202"/>
      <c r="BN315" s="202"/>
      <c r="BO315" s="202"/>
      <c r="BP315" s="202"/>
      <c r="BQ315" s="202"/>
      <c r="BR315" s="202"/>
      <c r="BS315" s="202"/>
      <c r="BT315" s="202"/>
      <c r="BU315" s="202"/>
      <c r="BV315" s="202"/>
      <c r="BW315" s="202"/>
      <c r="BX315" s="202"/>
      <c r="BY315" s="202"/>
      <c r="BZ315" s="202"/>
      <c r="CA315" s="202"/>
      <c r="CB315" s="202"/>
      <c r="CC315" s="202"/>
      <c r="CD315" s="202"/>
      <c r="CE315" s="202"/>
      <c r="CF315" s="202"/>
      <c r="CG315" s="202"/>
    </row>
    <row r="316" spans="1:85" x14ac:dyDescent="0.25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  <c r="BG316" s="202"/>
      <c r="BH316" s="202"/>
      <c r="BI316" s="202"/>
      <c r="BJ316" s="202"/>
      <c r="BK316" s="202"/>
      <c r="BL316" s="202"/>
      <c r="BM316" s="202"/>
      <c r="BN316" s="202"/>
      <c r="BO316" s="202"/>
      <c r="BP316" s="202"/>
      <c r="BQ316" s="202"/>
      <c r="BR316" s="202"/>
      <c r="BS316" s="202"/>
      <c r="BT316" s="202"/>
      <c r="BU316" s="202"/>
      <c r="BV316" s="202"/>
      <c r="BW316" s="202"/>
      <c r="BX316" s="202"/>
      <c r="BY316" s="202"/>
      <c r="BZ316" s="202"/>
      <c r="CA316" s="202"/>
      <c r="CB316" s="202"/>
      <c r="CC316" s="202"/>
      <c r="CD316" s="202"/>
      <c r="CE316" s="202"/>
      <c r="CF316" s="202"/>
      <c r="CG316" s="202"/>
    </row>
    <row r="317" spans="1:85" x14ac:dyDescent="0.25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  <c r="BG317" s="202"/>
      <c r="BH317" s="202"/>
      <c r="BI317" s="202"/>
      <c r="BJ317" s="202"/>
      <c r="BK317" s="202"/>
      <c r="BL317" s="202"/>
      <c r="BM317" s="202"/>
      <c r="BN317" s="202"/>
      <c r="BO317" s="202"/>
      <c r="BP317" s="202"/>
      <c r="BQ317" s="202"/>
      <c r="BR317" s="202"/>
      <c r="BS317" s="202"/>
      <c r="BT317" s="202"/>
      <c r="BU317" s="202"/>
      <c r="BV317" s="202"/>
      <c r="BW317" s="202"/>
      <c r="BX317" s="202"/>
      <c r="BY317" s="202"/>
      <c r="BZ317" s="202"/>
      <c r="CA317" s="202"/>
      <c r="CB317" s="202"/>
      <c r="CC317" s="202"/>
      <c r="CD317" s="202"/>
      <c r="CE317" s="202"/>
      <c r="CF317" s="202"/>
      <c r="CG317" s="202"/>
    </row>
    <row r="318" spans="1:85" x14ac:dyDescent="0.25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  <c r="BG318" s="202"/>
      <c r="BH318" s="202"/>
      <c r="BI318" s="202"/>
      <c r="BJ318" s="202"/>
      <c r="BK318" s="202"/>
      <c r="BL318" s="202"/>
      <c r="BM318" s="202"/>
      <c r="BN318" s="202"/>
      <c r="BO318" s="202"/>
      <c r="BP318" s="202"/>
      <c r="BQ318" s="202"/>
      <c r="BR318" s="202"/>
      <c r="BS318" s="202"/>
      <c r="BT318" s="202"/>
      <c r="BU318" s="202"/>
      <c r="BV318" s="202"/>
      <c r="BW318" s="202"/>
      <c r="BX318" s="202"/>
      <c r="BY318" s="202"/>
      <c r="BZ318" s="202"/>
      <c r="CA318" s="202"/>
      <c r="CB318" s="202"/>
      <c r="CC318" s="202"/>
      <c r="CD318" s="202"/>
      <c r="CE318" s="202"/>
      <c r="CF318" s="202"/>
      <c r="CG318" s="202"/>
    </row>
    <row r="319" spans="1:85" x14ac:dyDescent="0.25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  <c r="BF319" s="202"/>
      <c r="BG319" s="202"/>
      <c r="BH319" s="202"/>
      <c r="BI319" s="202"/>
      <c r="BJ319" s="202"/>
      <c r="BK319" s="202"/>
      <c r="BL319" s="202"/>
      <c r="BM319" s="202"/>
      <c r="BN319" s="202"/>
      <c r="BO319" s="202"/>
      <c r="BP319" s="202"/>
      <c r="BQ319" s="202"/>
      <c r="BR319" s="202"/>
      <c r="BS319" s="202"/>
      <c r="BT319" s="202"/>
      <c r="BU319" s="202"/>
      <c r="BV319" s="202"/>
      <c r="BW319" s="202"/>
      <c r="BX319" s="202"/>
      <c r="BY319" s="202"/>
      <c r="BZ319" s="202"/>
      <c r="CA319" s="202"/>
      <c r="CB319" s="202"/>
      <c r="CC319" s="202"/>
      <c r="CD319" s="202"/>
      <c r="CE319" s="202"/>
      <c r="CF319" s="202"/>
      <c r="CG319" s="202"/>
    </row>
  </sheetData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00B050"/>
  </sheetPr>
  <dimension ref="A1:V42"/>
  <sheetViews>
    <sheetView topLeftCell="A37" workbookViewId="0">
      <selection activeCell="D24" sqref="D24"/>
    </sheetView>
  </sheetViews>
  <sheetFormatPr defaultRowHeight="15" x14ac:dyDescent="0.25"/>
  <cols>
    <col min="2" max="2" width="14.140625" customWidth="1"/>
    <col min="3" max="3" width="11.7109375" customWidth="1"/>
    <col min="5" max="5" width="16.140625" customWidth="1"/>
    <col min="6" max="6" width="10.7109375" customWidth="1"/>
  </cols>
  <sheetData>
    <row r="1" spans="1:3" ht="16.5" thickBot="1" x14ac:dyDescent="0.3">
      <c r="A1" s="44" t="s">
        <v>45</v>
      </c>
      <c r="B1" s="44" t="s">
        <v>46</v>
      </c>
      <c r="C1" s="44" t="s">
        <v>47</v>
      </c>
    </row>
    <row r="2" spans="1:3" ht="16.5" thickBot="1" x14ac:dyDescent="0.3">
      <c r="A2" s="40">
        <v>2000</v>
      </c>
      <c r="B2" s="41">
        <v>756296</v>
      </c>
      <c r="C2" s="41">
        <v>369</v>
      </c>
    </row>
    <row r="3" spans="1:3" ht="16.5" thickBot="1" x14ac:dyDescent="0.3">
      <c r="A3" s="40">
        <v>2001</v>
      </c>
      <c r="B3" s="41">
        <v>218113</v>
      </c>
      <c r="C3" s="41">
        <v>351</v>
      </c>
    </row>
    <row r="4" spans="1:3" ht="16.5" thickBot="1" x14ac:dyDescent="0.3">
      <c r="A4" s="40">
        <v>2002</v>
      </c>
      <c r="B4" s="41">
        <v>2186682</v>
      </c>
      <c r="C4" s="41">
        <v>544</v>
      </c>
    </row>
    <row r="5" spans="1:3" ht="16.5" thickBot="1" x14ac:dyDescent="0.3">
      <c r="A5" s="40">
        <v>2003</v>
      </c>
      <c r="B5" s="41">
        <v>602146</v>
      </c>
      <c r="C5" s="41">
        <v>465</v>
      </c>
    </row>
    <row r="6" spans="1:3" ht="16.5" thickBot="1" x14ac:dyDescent="0.3">
      <c r="A6" s="40">
        <v>2004</v>
      </c>
      <c r="B6" s="41">
        <v>6523816</v>
      </c>
      <c r="C6" s="41">
        <v>696</v>
      </c>
    </row>
    <row r="7" spans="1:3" ht="16.5" thickBot="1" x14ac:dyDescent="0.3">
      <c r="A7" s="40">
        <v>2005</v>
      </c>
      <c r="B7" s="41">
        <v>4649597</v>
      </c>
      <c r="C7" s="41">
        <v>624</v>
      </c>
    </row>
    <row r="8" spans="1:3" ht="16.5" thickBot="1" x14ac:dyDescent="0.3">
      <c r="A8" s="40">
        <v>2006</v>
      </c>
      <c r="B8" s="41">
        <v>270539</v>
      </c>
      <c r="C8" s="41">
        <v>305</v>
      </c>
    </row>
    <row r="9" spans="1:3" ht="16.5" customHeight="1" thickBot="1" x14ac:dyDescent="0.3">
      <c r="A9" s="40">
        <v>2007</v>
      </c>
      <c r="B9" s="41">
        <v>649411</v>
      </c>
      <c r="C9" s="41">
        <v>506</v>
      </c>
    </row>
    <row r="10" spans="1:3" ht="16.5" customHeight="1" thickBot="1" x14ac:dyDescent="0.3">
      <c r="A10" s="40">
        <v>2008</v>
      </c>
      <c r="B10" s="41">
        <v>103299</v>
      </c>
      <c r="C10" s="41">
        <v>368</v>
      </c>
    </row>
    <row r="11" spans="1:3" ht="16.5" thickBot="1" x14ac:dyDescent="0.3">
      <c r="A11" s="40">
        <v>2009</v>
      </c>
      <c r="B11" s="41">
        <v>2951592</v>
      </c>
      <c r="C11" s="41">
        <v>527</v>
      </c>
    </row>
    <row r="12" spans="1:3" ht="16.5" thickBot="1" x14ac:dyDescent="0.3">
      <c r="A12" s="40">
        <v>2010</v>
      </c>
      <c r="B12" s="41">
        <v>1125419</v>
      </c>
      <c r="C12" s="41">
        <v>688</v>
      </c>
    </row>
    <row r="13" spans="1:3" ht="16.5" customHeight="1" thickBot="1" x14ac:dyDescent="0.3">
      <c r="A13" s="40">
        <v>2011</v>
      </c>
      <c r="B13" s="41">
        <v>293018</v>
      </c>
      <c r="C13" s="41">
        <v>515</v>
      </c>
    </row>
    <row r="14" spans="1:3" ht="16.5" thickBot="1" x14ac:dyDescent="0.3">
      <c r="A14" s="40">
        <v>2012</v>
      </c>
      <c r="B14" s="41">
        <v>286888</v>
      </c>
      <c r="C14" s="41">
        <v>418</v>
      </c>
    </row>
    <row r="15" spans="1:3" ht="16.5" thickBot="1" x14ac:dyDescent="0.3">
      <c r="A15" s="40">
        <v>2013</v>
      </c>
      <c r="B15" s="41">
        <v>1320752</v>
      </c>
      <c r="C15" s="41">
        <v>612</v>
      </c>
    </row>
    <row r="16" spans="1:3" ht="16.5" thickBot="1" x14ac:dyDescent="0.3">
      <c r="A16" s="40">
        <v>2014</v>
      </c>
      <c r="B16" s="41">
        <v>293202</v>
      </c>
      <c r="C16" s="41">
        <v>377</v>
      </c>
    </row>
    <row r="17" spans="1:22" ht="16.5" thickBot="1" x14ac:dyDescent="0.3">
      <c r="A17" s="40">
        <v>2015</v>
      </c>
      <c r="B17" s="41">
        <v>5150673</v>
      </c>
      <c r="C17" s="41">
        <v>766</v>
      </c>
    </row>
    <row r="18" spans="1:22" ht="16.5" thickBot="1" x14ac:dyDescent="0.3">
      <c r="A18" s="40">
        <v>2016</v>
      </c>
      <c r="B18" s="41">
        <v>500949</v>
      </c>
      <c r="C18" s="41">
        <v>572</v>
      </c>
    </row>
    <row r="19" spans="1:22" ht="16.5" thickBot="1" x14ac:dyDescent="0.3">
      <c r="A19" s="40">
        <v>2017</v>
      </c>
      <c r="B19" s="41">
        <v>652904</v>
      </c>
      <c r="C19" s="41">
        <v>353</v>
      </c>
    </row>
    <row r="20" spans="1:22" ht="16.5" thickBot="1" x14ac:dyDescent="0.3">
      <c r="A20" s="40">
        <v>2018</v>
      </c>
      <c r="B20" s="41">
        <v>411176</v>
      </c>
      <c r="C20" s="41">
        <v>362</v>
      </c>
    </row>
    <row r="21" spans="1:22" ht="16.5" thickBot="1" x14ac:dyDescent="0.3">
      <c r="A21" s="40">
        <v>2019</v>
      </c>
      <c r="B21" s="41">
        <v>2589893</v>
      </c>
      <c r="C21" s="41">
        <v>719</v>
      </c>
    </row>
    <row r="22" spans="1:22" ht="15.75" x14ac:dyDescent="0.25">
      <c r="A22" s="42" t="s">
        <v>48</v>
      </c>
      <c r="B22" s="43">
        <f>AVERAGE(B2:B21)</f>
        <v>1576818.25</v>
      </c>
      <c r="C22" s="43">
        <f>AVERAGE(C2:C21)</f>
        <v>506.85</v>
      </c>
      <c r="E22" s="38">
        <v>530.77777777777783</v>
      </c>
    </row>
    <row r="23" spans="1:22" x14ac:dyDescent="0.25">
      <c r="E23" s="38">
        <v>1352694.888888889</v>
      </c>
    </row>
    <row r="26" spans="1:22" ht="15.75" thickBot="1" x14ac:dyDescent="0.3">
      <c r="C26" t="s">
        <v>15</v>
      </c>
    </row>
    <row r="27" spans="1:22" ht="15.75" thickBot="1" x14ac:dyDescent="0.3">
      <c r="F27" s="488" t="s">
        <v>17</v>
      </c>
      <c r="G27" s="489"/>
      <c r="H27" s="489"/>
      <c r="I27" s="489"/>
      <c r="J27" s="489"/>
      <c r="K27" s="489"/>
      <c r="L27" s="489"/>
      <c r="M27" s="489"/>
      <c r="N27" s="489"/>
      <c r="O27" s="489"/>
      <c r="P27" s="489"/>
      <c r="Q27" s="489"/>
      <c r="R27" s="489"/>
      <c r="S27" s="489"/>
      <c r="T27" s="489"/>
      <c r="U27" s="489"/>
      <c r="V27" s="490"/>
    </row>
    <row r="28" spans="1:22" ht="30.75" thickBot="1" x14ac:dyDescent="0.3">
      <c r="F28" s="22" t="s">
        <v>18</v>
      </c>
      <c r="G28" s="22">
        <v>2004</v>
      </c>
      <c r="H28" s="23">
        <v>2005</v>
      </c>
      <c r="I28" s="23">
        <v>2006</v>
      </c>
      <c r="J28" s="23">
        <v>2007</v>
      </c>
      <c r="K28" s="23">
        <v>2008</v>
      </c>
      <c r="L28" s="23">
        <v>2009</v>
      </c>
      <c r="M28" s="23">
        <v>2010</v>
      </c>
      <c r="N28" s="23">
        <v>2011</v>
      </c>
      <c r="O28" s="23">
        <v>2012</v>
      </c>
      <c r="P28" s="23">
        <v>2013</v>
      </c>
      <c r="Q28" s="23">
        <v>2014</v>
      </c>
      <c r="R28" s="23">
        <v>2015</v>
      </c>
      <c r="S28" s="23">
        <v>2016</v>
      </c>
      <c r="T28" s="23">
        <v>2017</v>
      </c>
      <c r="U28" s="23">
        <v>2018</v>
      </c>
      <c r="V28" s="23">
        <v>2019</v>
      </c>
    </row>
    <row r="29" spans="1:22" ht="30.75" thickBot="1" x14ac:dyDescent="0.3">
      <c r="F29" s="22" t="s">
        <v>19</v>
      </c>
      <c r="G29" s="24">
        <v>6590140</v>
      </c>
      <c r="H29" s="25">
        <v>4493846</v>
      </c>
      <c r="I29" s="25">
        <v>258529</v>
      </c>
      <c r="J29" s="25">
        <v>536180</v>
      </c>
      <c r="K29" s="25">
        <v>62650</v>
      </c>
      <c r="L29" s="25">
        <v>2951598</v>
      </c>
      <c r="M29" s="25">
        <v>1125499</v>
      </c>
      <c r="N29" s="25">
        <v>293018</v>
      </c>
      <c r="O29" s="25">
        <v>286888</v>
      </c>
      <c r="P29" s="25">
        <v>1316288</v>
      </c>
      <c r="Q29" s="25">
        <v>233530</v>
      </c>
      <c r="R29" s="25">
        <v>5146541</v>
      </c>
      <c r="S29" s="25">
        <v>500949</v>
      </c>
      <c r="T29" s="25">
        <v>652904</v>
      </c>
      <c r="U29" s="25">
        <v>411176</v>
      </c>
      <c r="V29" s="25">
        <v>2589893</v>
      </c>
    </row>
    <row r="30" spans="1:22" ht="30.75" thickBot="1" x14ac:dyDescent="0.3">
      <c r="F30" s="22" t="s">
        <v>20</v>
      </c>
      <c r="G30" s="22">
        <v>701</v>
      </c>
      <c r="H30" s="25">
        <v>624</v>
      </c>
      <c r="I30" s="25">
        <v>308</v>
      </c>
      <c r="J30" s="25">
        <v>509</v>
      </c>
      <c r="K30" s="25">
        <v>367</v>
      </c>
      <c r="L30" s="25">
        <v>527</v>
      </c>
      <c r="M30" s="25">
        <v>691</v>
      </c>
      <c r="N30" s="25">
        <v>515</v>
      </c>
      <c r="O30" s="25">
        <v>416</v>
      </c>
      <c r="P30" s="25">
        <v>613</v>
      </c>
      <c r="Q30" s="25">
        <v>377</v>
      </c>
      <c r="R30" s="25">
        <v>766</v>
      </c>
      <c r="S30" s="25">
        <v>572</v>
      </c>
      <c r="T30" s="25">
        <v>353</v>
      </c>
      <c r="U30" s="25">
        <v>362</v>
      </c>
      <c r="V30" s="25">
        <v>719</v>
      </c>
    </row>
    <row r="31" spans="1:22" ht="45.75" thickBot="1" x14ac:dyDescent="0.3">
      <c r="F31" s="22" t="s">
        <v>21</v>
      </c>
      <c r="G31" s="22" t="s">
        <v>22</v>
      </c>
      <c r="H31" s="25">
        <v>1951531</v>
      </c>
      <c r="I31" s="25">
        <v>93409</v>
      </c>
      <c r="J31" s="25">
        <v>207428</v>
      </c>
      <c r="K31" s="25">
        <v>35785</v>
      </c>
      <c r="L31" s="25">
        <v>1597149</v>
      </c>
      <c r="M31" s="25">
        <v>549494</v>
      </c>
      <c r="N31" s="25">
        <v>180976</v>
      </c>
      <c r="O31" s="25">
        <v>89560</v>
      </c>
      <c r="P31" s="25">
        <v>89560</v>
      </c>
      <c r="Q31" s="25">
        <v>152298</v>
      </c>
      <c r="R31" s="25">
        <v>3147143</v>
      </c>
      <c r="S31" s="25"/>
      <c r="T31" s="25"/>
      <c r="U31" s="25"/>
      <c r="V31" s="25"/>
    </row>
    <row r="32" spans="1:22" x14ac:dyDescent="0.25">
      <c r="F32" s="116"/>
      <c r="G32" s="116"/>
      <c r="H32" s="26"/>
      <c r="I32" s="26"/>
      <c r="J32" s="26"/>
      <c r="K32" s="26"/>
      <c r="L32" s="26"/>
      <c r="M32" s="26"/>
      <c r="N32" s="26"/>
      <c r="O32" s="26"/>
      <c r="P32" s="26"/>
    </row>
    <row r="33" spans="6:22" x14ac:dyDescent="0.25">
      <c r="F33" s="116"/>
      <c r="G33" s="487" t="s">
        <v>23</v>
      </c>
      <c r="H33" s="487"/>
      <c r="I33" s="487"/>
      <c r="J33" s="487"/>
      <c r="K33" s="487"/>
      <c r="L33" s="487"/>
      <c r="M33" s="487"/>
      <c r="N33" s="487"/>
      <c r="O33" s="487"/>
      <c r="P33" s="487"/>
    </row>
    <row r="34" spans="6:22" x14ac:dyDescent="0.25">
      <c r="F34" s="116"/>
      <c r="G34" s="487" t="s">
        <v>24</v>
      </c>
      <c r="H34" s="487"/>
      <c r="I34" s="487"/>
      <c r="J34" s="487"/>
      <c r="K34" s="487"/>
      <c r="L34" s="487"/>
      <c r="M34" s="487"/>
      <c r="N34" s="487"/>
      <c r="O34" s="487"/>
      <c r="P34" s="487"/>
    </row>
    <row r="35" spans="6:22" x14ac:dyDescent="0.25">
      <c r="F35" s="116"/>
      <c r="G35" s="116"/>
      <c r="H35" s="26"/>
      <c r="I35" s="26"/>
      <c r="J35" s="26"/>
      <c r="K35" s="26"/>
      <c r="L35" s="26"/>
      <c r="M35" s="26"/>
      <c r="N35" s="26"/>
      <c r="O35" s="26"/>
      <c r="P35" s="26"/>
    </row>
    <row r="36" spans="6:22" ht="15.75" thickBot="1" x14ac:dyDescent="0.3"/>
    <row r="37" spans="6:22" ht="15.75" customHeight="1" thickBot="1" x14ac:dyDescent="0.3">
      <c r="F37" s="491" t="s">
        <v>25</v>
      </c>
      <c r="G37" s="492"/>
      <c r="H37" s="492"/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2"/>
      <c r="T37" s="492"/>
      <c r="U37" s="492"/>
      <c r="V37" s="493"/>
    </row>
    <row r="38" spans="6:22" ht="30.75" thickBot="1" x14ac:dyDescent="0.3">
      <c r="F38" s="22" t="s">
        <v>18</v>
      </c>
      <c r="G38" s="22">
        <v>2004</v>
      </c>
      <c r="H38" s="23">
        <v>2005</v>
      </c>
      <c r="I38" s="23">
        <v>2006</v>
      </c>
      <c r="J38" s="23">
        <v>2007</v>
      </c>
      <c r="K38" s="23">
        <v>2008</v>
      </c>
      <c r="L38" s="23">
        <v>2009</v>
      </c>
      <c r="M38" s="23">
        <v>2010</v>
      </c>
      <c r="N38" s="23">
        <v>2011</v>
      </c>
      <c r="O38" s="23">
        <v>2012</v>
      </c>
      <c r="P38" s="23">
        <v>2013</v>
      </c>
      <c r="Q38" s="23">
        <v>2014</v>
      </c>
      <c r="R38" s="23">
        <v>2015</v>
      </c>
      <c r="S38" s="23">
        <v>2016</v>
      </c>
      <c r="T38" s="23">
        <v>2017</v>
      </c>
      <c r="U38" s="23">
        <v>2018</v>
      </c>
      <c r="V38" s="23">
        <v>2019</v>
      </c>
    </row>
    <row r="39" spans="6:22" ht="15.75" thickBot="1" x14ac:dyDescent="0.3">
      <c r="F39" s="27" t="s">
        <v>26</v>
      </c>
      <c r="G39" s="25" t="s">
        <v>22</v>
      </c>
      <c r="H39" s="25">
        <v>626</v>
      </c>
      <c r="I39" s="25">
        <v>9110</v>
      </c>
      <c r="J39" s="25">
        <v>21761</v>
      </c>
      <c r="K39" s="25">
        <v>4081</v>
      </c>
      <c r="L39" s="25">
        <v>3740</v>
      </c>
      <c r="M39" s="25">
        <v>22136</v>
      </c>
      <c r="N39" s="25">
        <v>10585</v>
      </c>
      <c r="O39" s="25">
        <v>12095</v>
      </c>
      <c r="P39" s="25">
        <v>6549</v>
      </c>
      <c r="Q39" s="25">
        <v>59672</v>
      </c>
      <c r="R39" s="25">
        <v>4132</v>
      </c>
      <c r="S39" s="25">
        <v>33400</v>
      </c>
      <c r="T39" s="25">
        <v>63804</v>
      </c>
      <c r="U39" s="25"/>
      <c r="V39" s="25"/>
    </row>
    <row r="40" spans="6:22" ht="15.75" thickBot="1" x14ac:dyDescent="0.3">
      <c r="F40" s="27" t="s">
        <v>27</v>
      </c>
      <c r="G40" s="25" t="s">
        <v>22</v>
      </c>
      <c r="H40" s="25">
        <v>231</v>
      </c>
      <c r="I40" s="25">
        <v>200</v>
      </c>
      <c r="J40" s="25">
        <v>4570</v>
      </c>
      <c r="K40" s="25">
        <v>454</v>
      </c>
      <c r="L40" s="23">
        <v>172</v>
      </c>
      <c r="M40" s="25">
        <v>227</v>
      </c>
      <c r="N40" s="25">
        <v>189</v>
      </c>
      <c r="O40" s="25">
        <v>193</v>
      </c>
      <c r="P40" s="25">
        <v>260</v>
      </c>
      <c r="Q40" s="25">
        <v>7735</v>
      </c>
      <c r="R40" s="25">
        <v>16</v>
      </c>
      <c r="S40" s="25"/>
      <c r="T40" s="25"/>
      <c r="U40" s="25"/>
      <c r="V40" s="25"/>
    </row>
    <row r="42" spans="6:22" x14ac:dyDescent="0.25">
      <c r="Q42" s="38">
        <v>293202</v>
      </c>
      <c r="R42" s="38">
        <v>5150673</v>
      </c>
    </row>
  </sheetData>
  <mergeCells count="4">
    <mergeCell ref="G33:P33"/>
    <mergeCell ref="G34:P34"/>
    <mergeCell ref="F27:V27"/>
    <mergeCell ref="F37:V37"/>
  </mergeCells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rgb="FF00B050"/>
  </sheetPr>
  <dimension ref="A1:P44"/>
  <sheetViews>
    <sheetView workbookViewId="0">
      <selection activeCell="B1" sqref="B1"/>
    </sheetView>
  </sheetViews>
  <sheetFormatPr defaultRowHeight="15" x14ac:dyDescent="0.25"/>
  <cols>
    <col min="2" max="2" width="16.28515625" customWidth="1"/>
    <col min="3" max="3" width="13.85546875" customWidth="1"/>
    <col min="4" max="5" width="11.7109375" style="38" customWidth="1"/>
    <col min="6" max="6" width="11.85546875" customWidth="1"/>
    <col min="7" max="7" width="11.85546875" style="56" customWidth="1"/>
    <col min="13" max="13" width="13.140625" customWidth="1"/>
    <col min="14" max="14" width="21.85546875" customWidth="1"/>
    <col min="15" max="15" width="16.85546875" customWidth="1"/>
    <col min="16" max="16" width="19.140625" customWidth="1"/>
  </cols>
  <sheetData>
    <row r="1" spans="1:15" x14ac:dyDescent="0.25">
      <c r="B1" s="54" t="s">
        <v>339</v>
      </c>
    </row>
    <row r="2" spans="1:15" x14ac:dyDescent="0.25">
      <c r="B2" s="495" t="s">
        <v>50</v>
      </c>
      <c r="C2" s="162" t="s">
        <v>58</v>
      </c>
      <c r="D2" s="494" t="s">
        <v>56</v>
      </c>
      <c r="E2" s="494"/>
      <c r="F2" s="499" t="s">
        <v>60</v>
      </c>
      <c r="G2" s="497" t="s">
        <v>61</v>
      </c>
    </row>
    <row r="3" spans="1:15" ht="15.75" thickBot="1" x14ac:dyDescent="0.3">
      <c r="B3" s="496"/>
      <c r="C3" s="163" t="s">
        <v>164</v>
      </c>
      <c r="D3" s="164" t="s">
        <v>57</v>
      </c>
      <c r="E3" s="165">
        <v>43617</v>
      </c>
      <c r="F3" s="500"/>
      <c r="G3" s="498"/>
    </row>
    <row r="4" spans="1:15" x14ac:dyDescent="0.25">
      <c r="A4" s="6">
        <v>77</v>
      </c>
      <c r="B4" s="154" t="s">
        <v>146</v>
      </c>
      <c r="C4" s="152" t="s">
        <v>165</v>
      </c>
      <c r="D4" s="151">
        <v>30</v>
      </c>
      <c r="E4" s="156">
        <v>29296</v>
      </c>
      <c r="F4" s="161">
        <f>(E4-D4)</f>
        <v>29266</v>
      </c>
      <c r="G4" s="150">
        <v>34740</v>
      </c>
    </row>
    <row r="5" spans="1:15" ht="15.75" thickBot="1" x14ac:dyDescent="0.3">
      <c r="A5" s="6"/>
      <c r="B5" s="166"/>
      <c r="C5" s="163" t="s">
        <v>72</v>
      </c>
      <c r="D5" s="164" t="s">
        <v>57</v>
      </c>
      <c r="E5" s="165">
        <v>43617</v>
      </c>
      <c r="F5" s="167"/>
      <c r="G5" s="168"/>
      <c r="M5" s="18"/>
      <c r="N5" s="18"/>
      <c r="O5" s="46"/>
    </row>
    <row r="6" spans="1:15" x14ac:dyDescent="0.25">
      <c r="A6" s="6">
        <v>133</v>
      </c>
      <c r="B6" s="148" t="s">
        <v>148</v>
      </c>
      <c r="C6" s="153">
        <v>43606</v>
      </c>
      <c r="D6" s="151">
        <v>150</v>
      </c>
      <c r="E6" s="156">
        <v>5000</v>
      </c>
      <c r="F6" s="161">
        <f>(E6-D6)</f>
        <v>4850</v>
      </c>
      <c r="G6" s="149">
        <v>38954.6</v>
      </c>
      <c r="M6" s="18"/>
      <c r="N6" s="18"/>
      <c r="O6" s="46"/>
    </row>
    <row r="7" spans="1:15" ht="15.75" thickBot="1" x14ac:dyDescent="0.3">
      <c r="A7" s="6"/>
      <c r="B7" s="169"/>
      <c r="C7" s="163" t="s">
        <v>43</v>
      </c>
      <c r="D7" s="164" t="s">
        <v>57</v>
      </c>
      <c r="E7" s="165">
        <v>43661</v>
      </c>
      <c r="F7" s="167"/>
      <c r="G7" s="170"/>
      <c r="M7" s="18"/>
      <c r="N7" s="18"/>
      <c r="O7" s="46"/>
    </row>
    <row r="8" spans="1:15" x14ac:dyDescent="0.25">
      <c r="A8" s="6">
        <v>174</v>
      </c>
      <c r="B8" s="53" t="s">
        <v>156</v>
      </c>
      <c r="C8" s="153">
        <v>43621</v>
      </c>
      <c r="D8" s="157">
        <v>20</v>
      </c>
      <c r="E8" s="156">
        <v>222709</v>
      </c>
      <c r="F8" s="161">
        <f t="shared" ref="F8:F31" si="0">(E8-D8)</f>
        <v>222689</v>
      </c>
      <c r="G8" s="146">
        <v>222708.5</v>
      </c>
      <c r="M8" s="18"/>
      <c r="N8" s="18"/>
      <c r="O8" s="46"/>
    </row>
    <row r="9" spans="1:15" x14ac:dyDescent="0.25">
      <c r="A9" s="6">
        <v>218</v>
      </c>
      <c r="B9" s="52" t="s">
        <v>158</v>
      </c>
      <c r="C9" s="155">
        <v>43626</v>
      </c>
      <c r="D9" s="158">
        <v>60</v>
      </c>
      <c r="E9" s="156">
        <v>91275</v>
      </c>
      <c r="F9" s="161">
        <f t="shared" si="0"/>
        <v>91215</v>
      </c>
      <c r="G9" s="145">
        <v>111898</v>
      </c>
      <c r="M9" s="18"/>
      <c r="N9" s="18"/>
      <c r="O9" s="46"/>
    </row>
    <row r="10" spans="1:15" x14ac:dyDescent="0.25">
      <c r="A10" s="6">
        <v>250</v>
      </c>
      <c r="B10" s="52" t="s">
        <v>155</v>
      </c>
      <c r="C10" s="155">
        <v>43630</v>
      </c>
      <c r="D10" s="158">
        <v>55</v>
      </c>
      <c r="E10" s="156">
        <v>16393</v>
      </c>
      <c r="F10" s="161">
        <f t="shared" si="0"/>
        <v>16338</v>
      </c>
      <c r="G10" s="145">
        <v>21849.599999999999</v>
      </c>
      <c r="M10" s="18"/>
      <c r="N10" s="18"/>
      <c r="O10" s="46"/>
    </row>
    <row r="11" spans="1:15" x14ac:dyDescent="0.25">
      <c r="A11" s="6">
        <v>262</v>
      </c>
      <c r="B11" s="52" t="s">
        <v>141</v>
      </c>
      <c r="C11" s="155">
        <v>43634</v>
      </c>
      <c r="D11" s="158">
        <v>15</v>
      </c>
      <c r="E11" s="156">
        <v>40948</v>
      </c>
      <c r="F11" s="161">
        <f t="shared" si="0"/>
        <v>40933</v>
      </c>
      <c r="G11" s="145">
        <v>103269</v>
      </c>
      <c r="M11" s="18"/>
      <c r="N11" s="18"/>
      <c r="O11" s="46"/>
    </row>
    <row r="12" spans="1:15" x14ac:dyDescent="0.25">
      <c r="A12" s="6">
        <v>305</v>
      </c>
      <c r="B12" s="52" t="s">
        <v>151</v>
      </c>
      <c r="C12" s="155">
        <v>43636</v>
      </c>
      <c r="D12" s="158">
        <v>10</v>
      </c>
      <c r="E12" s="156">
        <v>36510</v>
      </c>
      <c r="F12" s="161">
        <f t="shared" si="0"/>
        <v>36500</v>
      </c>
      <c r="G12" s="145">
        <v>53411.199999999997</v>
      </c>
      <c r="M12" s="18"/>
      <c r="N12" s="18"/>
      <c r="O12" s="46"/>
    </row>
    <row r="13" spans="1:15" x14ac:dyDescent="0.25">
      <c r="A13" s="6">
        <v>324</v>
      </c>
      <c r="B13" s="52" t="s">
        <v>128</v>
      </c>
      <c r="C13" s="155">
        <v>43637</v>
      </c>
      <c r="D13" s="158">
        <v>52</v>
      </c>
      <c r="E13" s="156">
        <v>172548</v>
      </c>
      <c r="F13" s="161">
        <f t="shared" si="0"/>
        <v>172496</v>
      </c>
      <c r="G13" s="145">
        <v>189369</v>
      </c>
      <c r="M13" s="18"/>
      <c r="N13" s="18"/>
      <c r="O13" s="46"/>
    </row>
    <row r="14" spans="1:15" x14ac:dyDescent="0.25">
      <c r="A14" s="6">
        <v>321</v>
      </c>
      <c r="B14" s="52" t="s">
        <v>130</v>
      </c>
      <c r="C14" s="155">
        <v>43637</v>
      </c>
      <c r="D14" s="158">
        <v>100</v>
      </c>
      <c r="E14" s="156">
        <v>43181</v>
      </c>
      <c r="F14" s="161">
        <f t="shared" si="0"/>
        <v>43081</v>
      </c>
      <c r="G14" s="145">
        <v>78132.2</v>
      </c>
      <c r="M14" s="18"/>
      <c r="N14" s="18"/>
      <c r="O14" s="46"/>
    </row>
    <row r="15" spans="1:15" x14ac:dyDescent="0.25">
      <c r="A15" s="6">
        <v>319</v>
      </c>
      <c r="B15" s="52" t="s">
        <v>133</v>
      </c>
      <c r="C15" s="155">
        <v>43637</v>
      </c>
      <c r="D15" s="158">
        <v>300</v>
      </c>
      <c r="E15" s="156">
        <v>23948</v>
      </c>
      <c r="F15" s="161">
        <f t="shared" si="0"/>
        <v>23648</v>
      </c>
      <c r="G15" s="145">
        <v>22487.5</v>
      </c>
      <c r="M15" s="18"/>
      <c r="N15" s="18"/>
      <c r="O15" s="46"/>
    </row>
    <row r="16" spans="1:15" x14ac:dyDescent="0.25">
      <c r="A16" s="6">
        <v>323</v>
      </c>
      <c r="B16" s="52" t="s">
        <v>134</v>
      </c>
      <c r="C16" s="155">
        <v>43637</v>
      </c>
      <c r="D16" s="158">
        <v>150</v>
      </c>
      <c r="E16" s="156">
        <v>15963</v>
      </c>
      <c r="F16" s="161">
        <f t="shared" si="0"/>
        <v>15813</v>
      </c>
      <c r="G16" s="145">
        <v>17498.7</v>
      </c>
      <c r="M16" s="18"/>
      <c r="N16" s="18"/>
      <c r="O16" s="46"/>
    </row>
    <row r="17" spans="1:16" x14ac:dyDescent="0.25">
      <c r="A17" s="6">
        <v>317</v>
      </c>
      <c r="B17" s="52" t="s">
        <v>149</v>
      </c>
      <c r="C17" s="155">
        <v>43637</v>
      </c>
      <c r="D17" s="158">
        <v>10</v>
      </c>
      <c r="E17" s="156">
        <v>1900</v>
      </c>
      <c r="F17" s="161">
        <f t="shared" si="0"/>
        <v>1890</v>
      </c>
      <c r="G17" s="145">
        <v>9450.2999999999993</v>
      </c>
      <c r="M17" s="18"/>
      <c r="N17" s="18"/>
      <c r="O17" s="18"/>
      <c r="P17" s="46"/>
    </row>
    <row r="18" spans="1:16" x14ac:dyDescent="0.25">
      <c r="A18" s="6">
        <v>312</v>
      </c>
      <c r="B18" s="52" t="s">
        <v>153</v>
      </c>
      <c r="C18" s="155">
        <v>43637</v>
      </c>
      <c r="D18" s="158">
        <v>1000</v>
      </c>
      <c r="E18" s="156">
        <v>38760</v>
      </c>
      <c r="F18" s="161">
        <f t="shared" si="0"/>
        <v>37760</v>
      </c>
      <c r="G18" s="145">
        <v>38759.9</v>
      </c>
      <c r="M18" s="18"/>
      <c r="N18" s="18"/>
      <c r="O18" s="18"/>
      <c r="P18" s="46"/>
    </row>
    <row r="19" spans="1:16" x14ac:dyDescent="0.25">
      <c r="A19" s="6">
        <v>316</v>
      </c>
      <c r="B19" s="52" t="s">
        <v>154</v>
      </c>
      <c r="C19" s="155">
        <v>43637</v>
      </c>
      <c r="D19" s="158">
        <v>10</v>
      </c>
      <c r="E19" s="156">
        <v>43959</v>
      </c>
      <c r="F19" s="161">
        <f t="shared" si="0"/>
        <v>43949</v>
      </c>
      <c r="G19" s="145">
        <v>79674.399999999994</v>
      </c>
      <c r="M19" s="18"/>
      <c r="N19" s="18"/>
      <c r="O19" s="18"/>
      <c r="P19" s="46"/>
    </row>
    <row r="20" spans="1:16" x14ac:dyDescent="0.25">
      <c r="A20" s="6">
        <v>358</v>
      </c>
      <c r="B20" s="52" t="s">
        <v>143</v>
      </c>
      <c r="C20" s="155">
        <v>43638</v>
      </c>
      <c r="D20" s="158">
        <v>3</v>
      </c>
      <c r="E20" s="156">
        <v>7125</v>
      </c>
      <c r="F20" s="161">
        <f t="shared" si="0"/>
        <v>7122</v>
      </c>
      <c r="G20" s="145">
        <v>7125.4</v>
      </c>
      <c r="M20" s="18"/>
      <c r="N20" s="18"/>
      <c r="O20" s="18"/>
      <c r="P20" s="46"/>
    </row>
    <row r="21" spans="1:16" x14ac:dyDescent="0.25">
      <c r="A21" s="6">
        <v>329</v>
      </c>
      <c r="B21" s="52" t="s">
        <v>129</v>
      </c>
      <c r="C21" s="155">
        <v>43638</v>
      </c>
      <c r="D21" s="158">
        <v>30</v>
      </c>
      <c r="E21" s="156">
        <v>7881</v>
      </c>
      <c r="F21" s="161">
        <f t="shared" si="0"/>
        <v>7851</v>
      </c>
      <c r="G21" s="145">
        <v>20922.900000000001</v>
      </c>
      <c r="M21" s="18"/>
      <c r="N21" s="18"/>
      <c r="O21" s="18"/>
      <c r="P21" s="46"/>
    </row>
    <row r="22" spans="1:16" x14ac:dyDescent="0.25">
      <c r="A22" s="6">
        <v>337</v>
      </c>
      <c r="B22" s="52" t="s">
        <v>136</v>
      </c>
      <c r="C22" s="155">
        <v>43638</v>
      </c>
      <c r="D22" s="158">
        <v>500</v>
      </c>
      <c r="E22" s="156">
        <v>46034</v>
      </c>
      <c r="F22" s="161">
        <f t="shared" si="0"/>
        <v>45534</v>
      </c>
      <c r="G22" s="145">
        <v>58363.4</v>
      </c>
      <c r="M22" s="18"/>
      <c r="N22" s="18"/>
      <c r="O22" s="18"/>
      <c r="P22" s="46"/>
    </row>
    <row r="23" spans="1:16" x14ac:dyDescent="0.25">
      <c r="A23" s="6">
        <v>349</v>
      </c>
      <c r="B23" s="52" t="s">
        <v>137</v>
      </c>
      <c r="C23" s="155">
        <v>43638</v>
      </c>
      <c r="D23" s="158">
        <v>1</v>
      </c>
      <c r="E23" s="156">
        <v>9108</v>
      </c>
      <c r="F23" s="161">
        <f t="shared" si="0"/>
        <v>9107</v>
      </c>
      <c r="G23" s="145">
        <v>12977.1</v>
      </c>
      <c r="M23" s="18"/>
      <c r="N23" s="18"/>
      <c r="O23" s="18"/>
      <c r="P23" s="46"/>
    </row>
    <row r="24" spans="1:16" x14ac:dyDescent="0.25">
      <c r="A24" s="6">
        <v>348</v>
      </c>
      <c r="B24" s="52" t="s">
        <v>138</v>
      </c>
      <c r="C24" s="155">
        <v>43638</v>
      </c>
      <c r="D24" s="158">
        <v>1</v>
      </c>
      <c r="E24" s="156">
        <v>41805</v>
      </c>
      <c r="F24" s="161">
        <f t="shared" si="0"/>
        <v>41804</v>
      </c>
      <c r="G24" s="145">
        <v>96783.8</v>
      </c>
      <c r="J24" s="55"/>
      <c r="M24" s="18"/>
      <c r="N24" s="18"/>
      <c r="O24" s="46"/>
    </row>
    <row r="25" spans="1:16" x14ac:dyDescent="0.25">
      <c r="A25" s="6">
        <v>351</v>
      </c>
      <c r="B25" s="52" t="s">
        <v>160</v>
      </c>
      <c r="C25" s="155">
        <v>43638</v>
      </c>
      <c r="D25" s="158">
        <v>17</v>
      </c>
      <c r="E25" s="156">
        <v>33786</v>
      </c>
      <c r="F25" s="161">
        <f t="shared" si="0"/>
        <v>33769</v>
      </c>
      <c r="G25" s="147">
        <v>51348.1</v>
      </c>
      <c r="M25" s="18"/>
      <c r="N25" s="18"/>
      <c r="O25" s="46"/>
    </row>
    <row r="26" spans="1:16" x14ac:dyDescent="0.25">
      <c r="A26" s="6">
        <v>362</v>
      </c>
      <c r="B26" s="52" t="s">
        <v>147</v>
      </c>
      <c r="C26" s="155">
        <v>43639</v>
      </c>
      <c r="D26" s="158">
        <v>1689</v>
      </c>
      <c r="E26" s="156">
        <v>14913</v>
      </c>
      <c r="F26" s="161">
        <f t="shared" si="0"/>
        <v>13224</v>
      </c>
      <c r="G26" s="145">
        <v>14912.8</v>
      </c>
      <c r="M26" s="18"/>
      <c r="N26" s="11"/>
      <c r="O26" s="46"/>
    </row>
    <row r="27" spans="1:16" x14ac:dyDescent="0.25">
      <c r="A27" s="6">
        <v>361</v>
      </c>
      <c r="B27" s="52" t="s">
        <v>150</v>
      </c>
      <c r="C27" s="155">
        <v>43639</v>
      </c>
      <c r="D27" s="158">
        <v>15</v>
      </c>
      <c r="E27" s="156">
        <v>29446</v>
      </c>
      <c r="F27" s="161">
        <f t="shared" si="0"/>
        <v>29431</v>
      </c>
      <c r="G27" s="145">
        <v>32972.9</v>
      </c>
      <c r="M27" s="18"/>
      <c r="N27" s="11"/>
      <c r="O27" s="46"/>
    </row>
    <row r="28" spans="1:16" x14ac:dyDescent="0.25">
      <c r="A28" s="6">
        <v>367</v>
      </c>
      <c r="B28" s="52" t="s">
        <v>139</v>
      </c>
      <c r="C28" s="155">
        <v>43640</v>
      </c>
      <c r="D28" s="158">
        <v>3600</v>
      </c>
      <c r="E28" s="156">
        <v>135085</v>
      </c>
      <c r="F28" s="161">
        <f t="shared" si="0"/>
        <v>131485</v>
      </c>
      <c r="G28" s="147">
        <v>237494</v>
      </c>
      <c r="M28" s="18"/>
      <c r="N28" s="18"/>
      <c r="O28" s="46"/>
    </row>
    <row r="29" spans="1:16" x14ac:dyDescent="0.25">
      <c r="A29" s="6">
        <v>390</v>
      </c>
      <c r="B29" s="51" t="s">
        <v>135</v>
      </c>
      <c r="C29" s="155">
        <v>43642</v>
      </c>
      <c r="D29" s="158">
        <v>50</v>
      </c>
      <c r="E29" s="156">
        <v>13854</v>
      </c>
      <c r="F29" s="161">
        <f t="shared" si="0"/>
        <v>13804</v>
      </c>
      <c r="G29" s="145">
        <v>14316.1</v>
      </c>
      <c r="M29" s="47"/>
      <c r="N29" s="18"/>
      <c r="O29" s="46"/>
    </row>
    <row r="30" spans="1:16" x14ac:dyDescent="0.25">
      <c r="A30" s="6">
        <v>389</v>
      </c>
      <c r="B30" s="52" t="s">
        <v>152</v>
      </c>
      <c r="C30" s="155">
        <v>43642</v>
      </c>
      <c r="D30" s="158">
        <v>136</v>
      </c>
      <c r="E30" s="156">
        <v>45000</v>
      </c>
      <c r="F30" s="161">
        <f t="shared" si="0"/>
        <v>44864</v>
      </c>
      <c r="G30" s="145">
        <v>49477</v>
      </c>
      <c r="M30" s="18"/>
      <c r="N30" s="18"/>
      <c r="O30" s="46"/>
    </row>
    <row r="31" spans="1:16" x14ac:dyDescent="0.25">
      <c r="A31" s="6">
        <v>409</v>
      </c>
      <c r="B31" s="52" t="s">
        <v>145</v>
      </c>
      <c r="C31" s="155">
        <v>43645</v>
      </c>
      <c r="D31" s="158">
        <v>150</v>
      </c>
      <c r="E31" s="156">
        <v>11919</v>
      </c>
      <c r="F31" s="161">
        <f t="shared" si="0"/>
        <v>11769</v>
      </c>
      <c r="G31" s="145">
        <v>18452.5</v>
      </c>
      <c r="M31" s="18"/>
      <c r="N31" s="18"/>
      <c r="O31" s="46"/>
    </row>
    <row r="32" spans="1:16" x14ac:dyDescent="0.25">
      <c r="A32" s="6"/>
      <c r="B32" s="171"/>
      <c r="C32" s="172" t="s">
        <v>44</v>
      </c>
      <c r="D32" s="173" t="s">
        <v>57</v>
      </c>
      <c r="E32" s="174">
        <v>43678</v>
      </c>
      <c r="F32" s="176"/>
      <c r="G32" s="175"/>
      <c r="M32" s="18"/>
      <c r="N32" s="18"/>
      <c r="O32" s="46"/>
    </row>
    <row r="33" spans="1:15" x14ac:dyDescent="0.25">
      <c r="A33" s="6">
        <v>424</v>
      </c>
      <c r="B33" s="52" t="s">
        <v>140</v>
      </c>
      <c r="C33" s="160">
        <v>43648</v>
      </c>
      <c r="D33" s="144">
        <v>100</v>
      </c>
      <c r="E33" s="158">
        <v>16513</v>
      </c>
      <c r="F33" s="161">
        <f t="shared" ref="F33:F39" si="1">(E33-D33)</f>
        <v>16413</v>
      </c>
      <c r="G33" s="145">
        <v>39305</v>
      </c>
      <c r="M33" s="18"/>
      <c r="N33" s="18"/>
      <c r="O33" s="46"/>
    </row>
    <row r="34" spans="1:15" x14ac:dyDescent="0.25">
      <c r="A34" s="6">
        <v>471</v>
      </c>
      <c r="B34" s="52" t="s">
        <v>144</v>
      </c>
      <c r="C34" s="160">
        <v>43655</v>
      </c>
      <c r="D34" s="144">
        <v>0.1</v>
      </c>
      <c r="E34" s="158">
        <v>2396</v>
      </c>
      <c r="F34" s="161">
        <f t="shared" si="1"/>
        <v>2395.9</v>
      </c>
      <c r="G34" s="145">
        <v>2396</v>
      </c>
      <c r="M34" s="18"/>
      <c r="N34" s="18"/>
      <c r="O34" s="46"/>
    </row>
    <row r="35" spans="1:15" x14ac:dyDescent="0.25">
      <c r="A35" s="6">
        <v>482</v>
      </c>
      <c r="B35" s="52" t="s">
        <v>142</v>
      </c>
      <c r="C35" s="160">
        <v>43656</v>
      </c>
      <c r="D35" s="144">
        <v>0.1</v>
      </c>
      <c r="E35" s="158">
        <v>30080</v>
      </c>
      <c r="F35" s="161">
        <f>(E35-D35)</f>
        <v>30079.9</v>
      </c>
      <c r="G35" s="159">
        <v>30079.5</v>
      </c>
      <c r="M35" s="18"/>
      <c r="N35" s="18"/>
      <c r="O35" s="46"/>
    </row>
    <row r="36" spans="1:15" x14ac:dyDescent="0.25">
      <c r="A36" s="6">
        <v>485</v>
      </c>
      <c r="B36" s="52" t="s">
        <v>131</v>
      </c>
      <c r="C36" s="160">
        <v>43656</v>
      </c>
      <c r="D36" s="144">
        <v>150</v>
      </c>
      <c r="E36" s="158">
        <v>49121</v>
      </c>
      <c r="F36" s="161">
        <f t="shared" si="1"/>
        <v>48971</v>
      </c>
      <c r="G36" s="145">
        <v>49320</v>
      </c>
      <c r="M36" s="18"/>
      <c r="N36" s="18"/>
      <c r="O36" s="46"/>
    </row>
    <row r="37" spans="1:15" x14ac:dyDescent="0.25">
      <c r="A37" s="6">
        <v>536</v>
      </c>
      <c r="B37" s="52" t="s">
        <v>159</v>
      </c>
      <c r="C37" s="160">
        <v>43658</v>
      </c>
      <c r="D37" s="144">
        <v>2200</v>
      </c>
      <c r="E37" s="158">
        <v>53107</v>
      </c>
      <c r="F37" s="161">
        <f t="shared" si="1"/>
        <v>50907</v>
      </c>
      <c r="G37" s="145">
        <v>53107</v>
      </c>
      <c r="M37" s="18"/>
      <c r="N37" s="18"/>
      <c r="O37" s="46"/>
    </row>
    <row r="38" spans="1:15" x14ac:dyDescent="0.25">
      <c r="A38" s="6">
        <v>576</v>
      </c>
      <c r="B38" s="52" t="s">
        <v>132</v>
      </c>
      <c r="C38" s="160">
        <v>43661</v>
      </c>
      <c r="D38" s="144">
        <v>10</v>
      </c>
      <c r="E38" s="158">
        <v>7521</v>
      </c>
      <c r="F38" s="161">
        <f t="shared" si="1"/>
        <v>7511</v>
      </c>
      <c r="G38" s="145">
        <v>7521</v>
      </c>
    </row>
    <row r="39" spans="1:15" x14ac:dyDescent="0.25">
      <c r="A39" s="6">
        <v>590</v>
      </c>
      <c r="B39" s="52" t="s">
        <v>157</v>
      </c>
      <c r="C39" s="160">
        <v>43662</v>
      </c>
      <c r="D39" s="158">
        <v>25</v>
      </c>
      <c r="E39" s="158">
        <v>9489</v>
      </c>
      <c r="F39" s="161">
        <f t="shared" si="1"/>
        <v>9464</v>
      </c>
      <c r="G39" s="159">
        <v>9489</v>
      </c>
    </row>
    <row r="40" spans="1:15" x14ac:dyDescent="0.25">
      <c r="B40" s="179"/>
      <c r="C40" s="177" t="s">
        <v>59</v>
      </c>
      <c r="D40" s="178">
        <f>SUM(D4,D6,D8:D31,D33:D39)</f>
        <v>10639.2</v>
      </c>
      <c r="E40" s="178">
        <f>SUM(E4,E6,E8:E31,E33:E39)</f>
        <v>1346573</v>
      </c>
      <c r="F40" s="178">
        <f>SUM(F4,F6,F8:F31,F39:F39)</f>
        <v>1179656</v>
      </c>
      <c r="G40" s="178">
        <f>SUM(G4,G6,G8:G31,G39:G39)</f>
        <v>1646837.9000000001</v>
      </c>
    </row>
    <row r="44" spans="1:15" x14ac:dyDescent="0.25">
      <c r="L44" s="10"/>
    </row>
  </sheetData>
  <mergeCells count="4">
    <mergeCell ref="D2:E2"/>
    <mergeCell ref="B2:B3"/>
    <mergeCell ref="G2:G3"/>
    <mergeCell ref="F2:F3"/>
  </mergeCells>
  <pageMargins left="0.7" right="0.7" top="0.75" bottom="0.75" header="0.3" footer="0.3"/>
  <pageSetup orientation="portrait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"/>
  <sheetViews>
    <sheetView workbookViewId="0">
      <selection activeCell="Q4" sqref="Q4"/>
    </sheetView>
  </sheetViews>
  <sheetFormatPr defaultRowHeight="15" x14ac:dyDescent="0.25"/>
  <sheetData/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00B050"/>
  </sheetPr>
  <dimension ref="B1:G94"/>
  <sheetViews>
    <sheetView topLeftCell="A73" zoomScale="90" zoomScaleNormal="90" workbookViewId="0">
      <selection activeCell="V19" sqref="V19"/>
    </sheetView>
  </sheetViews>
  <sheetFormatPr defaultRowHeight="15" x14ac:dyDescent="0.25"/>
  <sheetData>
    <row r="1" spans="2:7" ht="30" customHeight="1" x14ac:dyDescent="0.25">
      <c r="C1" s="143" t="s">
        <v>0</v>
      </c>
      <c r="D1" s="143" t="s">
        <v>0</v>
      </c>
      <c r="E1" s="143" t="s">
        <v>0</v>
      </c>
      <c r="F1" s="143" t="s">
        <v>0</v>
      </c>
      <c r="G1" s="143" t="s">
        <v>0</v>
      </c>
    </row>
    <row r="2" spans="2:7" ht="30" x14ac:dyDescent="0.25">
      <c r="C2" s="142">
        <v>2019</v>
      </c>
      <c r="D2" s="16" t="s">
        <v>213</v>
      </c>
      <c r="E2" s="16" t="s">
        <v>163</v>
      </c>
      <c r="F2" s="16" t="s">
        <v>1</v>
      </c>
      <c r="G2" s="16" t="s">
        <v>166</v>
      </c>
    </row>
    <row r="3" spans="2:7" x14ac:dyDescent="0.25">
      <c r="B3" s="2">
        <v>42887</v>
      </c>
      <c r="C3" s="114">
        <v>1</v>
      </c>
      <c r="D3" s="123">
        <v>1.5</v>
      </c>
      <c r="E3" s="124">
        <v>1.2</v>
      </c>
      <c r="F3" s="124">
        <v>1.5</v>
      </c>
      <c r="G3" s="195"/>
    </row>
    <row r="4" spans="2:7" x14ac:dyDescent="0.25">
      <c r="B4" s="2">
        <v>42888</v>
      </c>
      <c r="C4" s="114">
        <v>2</v>
      </c>
      <c r="D4" s="123">
        <v>4.4000000000000004</v>
      </c>
      <c r="E4" s="124">
        <v>2.6</v>
      </c>
      <c r="F4" s="124">
        <v>2.2000000000000002</v>
      </c>
      <c r="G4" s="195"/>
    </row>
    <row r="5" spans="2:7" x14ac:dyDescent="0.25">
      <c r="B5" s="2">
        <v>42889</v>
      </c>
      <c r="C5" s="114">
        <v>3</v>
      </c>
      <c r="D5" s="123">
        <v>2.5</v>
      </c>
      <c r="E5" s="124">
        <v>2.2000000000000002</v>
      </c>
      <c r="F5" s="124">
        <v>2.5</v>
      </c>
      <c r="G5" s="195"/>
    </row>
    <row r="6" spans="2:7" x14ac:dyDescent="0.25">
      <c r="B6" s="2">
        <v>42890</v>
      </c>
      <c r="C6" s="114">
        <v>4</v>
      </c>
      <c r="D6" s="123">
        <v>2.9</v>
      </c>
      <c r="E6" s="124">
        <v>3.3</v>
      </c>
      <c r="F6" s="124">
        <v>3</v>
      </c>
      <c r="G6" s="195"/>
    </row>
    <row r="7" spans="2:7" x14ac:dyDescent="0.25">
      <c r="B7" s="2">
        <v>42891</v>
      </c>
      <c r="C7" s="114">
        <v>5</v>
      </c>
      <c r="D7" s="123">
        <v>3.2</v>
      </c>
      <c r="E7" s="124">
        <v>3.5</v>
      </c>
      <c r="F7" s="124">
        <v>4.2</v>
      </c>
      <c r="G7" s="195"/>
    </row>
    <row r="8" spans="2:7" x14ac:dyDescent="0.25">
      <c r="B8" s="2">
        <v>42892</v>
      </c>
      <c r="C8" s="114">
        <v>6</v>
      </c>
      <c r="D8" s="123">
        <v>3.2</v>
      </c>
      <c r="E8" s="124">
        <v>3.2</v>
      </c>
      <c r="F8" s="124">
        <v>2.8</v>
      </c>
      <c r="G8" s="195"/>
    </row>
    <row r="9" spans="2:7" x14ac:dyDescent="0.25">
      <c r="B9" s="2">
        <v>42893</v>
      </c>
      <c r="C9" s="114">
        <v>7</v>
      </c>
      <c r="D9" s="123">
        <v>3.1</v>
      </c>
      <c r="E9" s="124">
        <v>4.7</v>
      </c>
      <c r="F9" s="124">
        <v>2.8</v>
      </c>
      <c r="G9" s="195"/>
    </row>
    <row r="10" spans="2:7" x14ac:dyDescent="0.25">
      <c r="B10" s="2">
        <v>42894</v>
      </c>
      <c r="C10" s="114">
        <v>8</v>
      </c>
      <c r="D10" s="123">
        <v>3.5</v>
      </c>
      <c r="E10" s="124">
        <v>7.4</v>
      </c>
      <c r="F10" s="124">
        <v>2.7</v>
      </c>
      <c r="G10" s="195"/>
    </row>
    <row r="11" spans="2:7" x14ac:dyDescent="0.25">
      <c r="B11" s="2">
        <v>42895</v>
      </c>
      <c r="C11" s="114">
        <v>9</v>
      </c>
      <c r="D11" s="123">
        <v>3.2</v>
      </c>
      <c r="E11" s="124">
        <v>4.8</v>
      </c>
      <c r="F11" s="124">
        <v>2.9</v>
      </c>
      <c r="G11" s="195"/>
    </row>
    <row r="12" spans="2:7" x14ac:dyDescent="0.25">
      <c r="B12" s="2">
        <v>42896</v>
      </c>
      <c r="C12" s="114">
        <v>10</v>
      </c>
      <c r="D12" s="123">
        <v>2.4</v>
      </c>
      <c r="E12" s="124">
        <v>3.9</v>
      </c>
      <c r="F12" s="124">
        <v>2.2000000000000002</v>
      </c>
      <c r="G12" s="195"/>
    </row>
    <row r="13" spans="2:7" x14ac:dyDescent="0.25">
      <c r="B13" s="2">
        <v>42897</v>
      </c>
      <c r="C13" s="114">
        <v>11</v>
      </c>
      <c r="D13" s="123">
        <v>2</v>
      </c>
      <c r="E13" s="124">
        <v>2.8</v>
      </c>
      <c r="F13" s="124">
        <v>3.1</v>
      </c>
      <c r="G13" s="195"/>
    </row>
    <row r="14" spans="2:7" x14ac:dyDescent="0.25">
      <c r="B14" s="2">
        <v>42898</v>
      </c>
      <c r="C14" s="114">
        <v>12</v>
      </c>
      <c r="D14" s="123">
        <v>2.8</v>
      </c>
      <c r="E14" s="124">
        <v>3.7</v>
      </c>
      <c r="F14" s="124">
        <v>3.3</v>
      </c>
      <c r="G14" s="195"/>
    </row>
    <row r="15" spans="2:7" x14ac:dyDescent="0.25">
      <c r="B15" s="2">
        <v>42899</v>
      </c>
      <c r="C15" s="114">
        <v>13</v>
      </c>
      <c r="D15" s="123">
        <v>3.7</v>
      </c>
      <c r="E15" s="124">
        <v>4.3</v>
      </c>
      <c r="F15" s="124">
        <v>3.9</v>
      </c>
      <c r="G15" s="195"/>
    </row>
    <row r="16" spans="2:7" x14ac:dyDescent="0.25">
      <c r="B16" s="2">
        <v>42900</v>
      </c>
      <c r="C16" s="114">
        <v>14</v>
      </c>
      <c r="D16" s="123">
        <v>4.8</v>
      </c>
      <c r="E16" s="124">
        <v>5.4</v>
      </c>
      <c r="F16" s="124">
        <v>4.5</v>
      </c>
      <c r="G16" s="195"/>
    </row>
    <row r="17" spans="2:7" x14ac:dyDescent="0.25">
      <c r="B17" s="2">
        <v>42901</v>
      </c>
      <c r="C17" s="114">
        <v>15</v>
      </c>
      <c r="D17" s="123">
        <v>4.3</v>
      </c>
      <c r="E17" s="124">
        <v>5.7</v>
      </c>
      <c r="F17" s="124">
        <v>4.2</v>
      </c>
      <c r="G17" s="195"/>
    </row>
    <row r="18" spans="2:7" x14ac:dyDescent="0.25">
      <c r="B18" s="2">
        <v>42902</v>
      </c>
      <c r="C18" s="114">
        <v>16</v>
      </c>
      <c r="D18" s="123">
        <v>2.9</v>
      </c>
      <c r="E18" s="124">
        <v>3.7</v>
      </c>
      <c r="F18" s="124">
        <v>3.3</v>
      </c>
      <c r="G18" s="195"/>
    </row>
    <row r="19" spans="2:7" x14ac:dyDescent="0.25">
      <c r="B19" s="2">
        <v>42903</v>
      </c>
      <c r="C19" s="114">
        <v>17</v>
      </c>
      <c r="D19" s="123">
        <v>3.5</v>
      </c>
      <c r="E19" s="124">
        <v>3.8</v>
      </c>
      <c r="F19" s="124">
        <v>3.3</v>
      </c>
      <c r="G19" s="195"/>
    </row>
    <row r="20" spans="2:7" x14ac:dyDescent="0.25">
      <c r="B20" s="2">
        <v>42904</v>
      </c>
      <c r="C20" s="114">
        <v>18</v>
      </c>
      <c r="D20" s="123" t="s">
        <v>208</v>
      </c>
      <c r="E20" s="124">
        <v>5.0999999999999996</v>
      </c>
      <c r="F20" s="124">
        <v>2.5</v>
      </c>
      <c r="G20" s="195"/>
    </row>
    <row r="21" spans="2:7" x14ac:dyDescent="0.25">
      <c r="B21" s="2">
        <v>42905</v>
      </c>
      <c r="C21" s="114">
        <v>19</v>
      </c>
      <c r="D21" s="123">
        <v>3.2</v>
      </c>
      <c r="E21" s="124">
        <v>3.7</v>
      </c>
      <c r="F21" s="124">
        <v>3.3</v>
      </c>
      <c r="G21" s="195"/>
    </row>
    <row r="22" spans="2:7" x14ac:dyDescent="0.25">
      <c r="B22" s="2">
        <v>42906</v>
      </c>
      <c r="C22" s="114">
        <v>20</v>
      </c>
      <c r="D22" s="123">
        <v>4</v>
      </c>
      <c r="E22" s="124">
        <v>5.5</v>
      </c>
      <c r="F22" s="124">
        <v>4.0999999999999996</v>
      </c>
      <c r="G22" s="195"/>
    </row>
    <row r="23" spans="2:7" x14ac:dyDescent="0.25">
      <c r="B23" s="2">
        <v>42907</v>
      </c>
      <c r="C23" s="114">
        <v>21</v>
      </c>
      <c r="D23" s="123">
        <v>4.5</v>
      </c>
      <c r="E23" s="124">
        <v>6.9</v>
      </c>
      <c r="F23" s="124">
        <v>5.4</v>
      </c>
      <c r="G23" s="195"/>
    </row>
    <row r="24" spans="2:7" x14ac:dyDescent="0.25">
      <c r="B24" s="2">
        <v>42908</v>
      </c>
      <c r="C24" s="114">
        <v>22</v>
      </c>
      <c r="D24" s="123">
        <v>7.5</v>
      </c>
      <c r="E24" s="124">
        <v>9.8000000000000007</v>
      </c>
      <c r="F24" s="124">
        <v>7.6</v>
      </c>
      <c r="G24" s="195" t="s">
        <v>123</v>
      </c>
    </row>
    <row r="25" spans="2:7" x14ac:dyDescent="0.25">
      <c r="B25" s="2">
        <v>42909</v>
      </c>
      <c r="C25" s="114">
        <v>23</v>
      </c>
      <c r="D25" s="123">
        <v>16.2</v>
      </c>
      <c r="E25" s="124">
        <v>11.9</v>
      </c>
      <c r="F25" s="124">
        <v>16.7</v>
      </c>
      <c r="G25" s="195" t="s">
        <v>123</v>
      </c>
    </row>
    <row r="26" spans="2:7" x14ac:dyDescent="0.25">
      <c r="B26" s="2">
        <v>42910</v>
      </c>
      <c r="C26" s="114">
        <v>24</v>
      </c>
      <c r="D26" s="123">
        <v>5.7</v>
      </c>
      <c r="E26" s="124">
        <v>6.7</v>
      </c>
      <c r="F26" s="124">
        <v>6.7</v>
      </c>
      <c r="G26" s="195" t="s">
        <v>123</v>
      </c>
    </row>
    <row r="27" spans="2:7" x14ac:dyDescent="0.25">
      <c r="B27" s="2">
        <v>42911</v>
      </c>
      <c r="C27" s="114">
        <v>25</v>
      </c>
      <c r="D27" s="123">
        <v>23.2</v>
      </c>
      <c r="E27" s="124">
        <v>18.3</v>
      </c>
      <c r="F27" s="124">
        <v>23</v>
      </c>
      <c r="G27" s="195" t="s">
        <v>123</v>
      </c>
    </row>
    <row r="28" spans="2:7" x14ac:dyDescent="0.25">
      <c r="B28" s="2">
        <v>42912</v>
      </c>
      <c r="C28" s="114">
        <v>26</v>
      </c>
      <c r="D28" s="123">
        <v>20.5</v>
      </c>
      <c r="E28" s="124">
        <v>16.5</v>
      </c>
      <c r="F28" s="124">
        <v>20.399999999999999</v>
      </c>
      <c r="G28" s="195" t="s">
        <v>123</v>
      </c>
    </row>
    <row r="29" spans="2:7" x14ac:dyDescent="0.25">
      <c r="B29" s="2">
        <v>42913</v>
      </c>
      <c r="C29" s="114">
        <v>27</v>
      </c>
      <c r="D29" s="123">
        <v>59.1</v>
      </c>
      <c r="E29" s="124">
        <v>64.400000000000006</v>
      </c>
      <c r="F29" s="124">
        <v>57.8</v>
      </c>
      <c r="G29" s="195" t="s">
        <v>123</v>
      </c>
    </row>
    <row r="30" spans="2:7" x14ac:dyDescent="0.25">
      <c r="B30" s="2">
        <v>42914</v>
      </c>
      <c r="C30" s="114">
        <v>28</v>
      </c>
      <c r="D30" s="123">
        <v>39.5</v>
      </c>
      <c r="E30" s="124">
        <v>38.5</v>
      </c>
      <c r="F30" s="124">
        <v>37.9</v>
      </c>
      <c r="G30" s="195" t="s">
        <v>123</v>
      </c>
    </row>
    <row r="31" spans="2:7" x14ac:dyDescent="0.25">
      <c r="B31" s="2">
        <v>42915</v>
      </c>
      <c r="C31" s="114">
        <v>29</v>
      </c>
      <c r="D31" s="123">
        <v>52.7</v>
      </c>
      <c r="E31" s="124">
        <v>94</v>
      </c>
      <c r="F31" s="124">
        <v>50.2</v>
      </c>
      <c r="G31" s="195" t="s">
        <v>123</v>
      </c>
    </row>
    <row r="32" spans="2:7" x14ac:dyDescent="0.25">
      <c r="B32" s="2">
        <v>42916</v>
      </c>
      <c r="C32" s="114">
        <v>30</v>
      </c>
      <c r="D32" s="123">
        <v>60</v>
      </c>
      <c r="E32" s="124">
        <v>53.3</v>
      </c>
      <c r="F32" s="195"/>
      <c r="G32" s="195" t="s">
        <v>123</v>
      </c>
    </row>
    <row r="33" spans="2:7" x14ac:dyDescent="0.25">
      <c r="B33" s="2">
        <v>42917</v>
      </c>
      <c r="C33" s="114">
        <v>1</v>
      </c>
      <c r="D33" s="123">
        <v>8.3000000000000007</v>
      </c>
      <c r="E33" s="124">
        <v>9.8000000000000007</v>
      </c>
      <c r="F33" s="195"/>
      <c r="G33" s="195" t="s">
        <v>123</v>
      </c>
    </row>
    <row r="34" spans="2:7" x14ac:dyDescent="0.25">
      <c r="B34" s="2">
        <v>42918</v>
      </c>
      <c r="C34" s="114">
        <v>2</v>
      </c>
      <c r="D34" s="123">
        <v>8.8000000000000007</v>
      </c>
      <c r="E34" s="124">
        <v>20.100000000000001</v>
      </c>
      <c r="F34" s="195"/>
      <c r="G34" s="195" t="s">
        <v>123</v>
      </c>
    </row>
    <row r="35" spans="2:7" x14ac:dyDescent="0.25">
      <c r="B35" s="2">
        <v>42919</v>
      </c>
      <c r="C35" s="114">
        <v>3</v>
      </c>
      <c r="D35" s="123">
        <v>9.4</v>
      </c>
      <c r="E35" s="124">
        <v>23.8</v>
      </c>
      <c r="F35" s="195"/>
      <c r="G35" s="195" t="s">
        <v>123</v>
      </c>
    </row>
    <row r="36" spans="2:7" x14ac:dyDescent="0.25">
      <c r="B36" s="2">
        <v>42920</v>
      </c>
      <c r="C36" s="114">
        <v>4</v>
      </c>
      <c r="D36" s="123">
        <v>1.7</v>
      </c>
      <c r="E36" s="124">
        <v>2.9</v>
      </c>
      <c r="F36" s="195"/>
      <c r="G36" s="195" t="s">
        <v>123</v>
      </c>
    </row>
    <row r="37" spans="2:7" x14ac:dyDescent="0.25">
      <c r="B37" s="2">
        <v>42921</v>
      </c>
      <c r="C37" s="114">
        <v>5</v>
      </c>
      <c r="D37" s="123">
        <v>4.4000000000000004</v>
      </c>
      <c r="E37" s="124">
        <v>4.8</v>
      </c>
      <c r="F37" s="195"/>
      <c r="G37" s="195" t="s">
        <v>123</v>
      </c>
    </row>
    <row r="38" spans="2:7" x14ac:dyDescent="0.25">
      <c r="B38" s="2">
        <v>42922</v>
      </c>
      <c r="C38" s="114">
        <v>6</v>
      </c>
      <c r="D38" s="123">
        <v>25</v>
      </c>
      <c r="E38" s="124">
        <v>22</v>
      </c>
      <c r="F38" s="195"/>
      <c r="G38" s="195" t="s">
        <v>123</v>
      </c>
    </row>
    <row r="39" spans="2:7" x14ac:dyDescent="0.25">
      <c r="B39" s="2">
        <v>42923</v>
      </c>
      <c r="C39" s="114">
        <v>7</v>
      </c>
      <c r="D39" s="123">
        <v>102.7</v>
      </c>
      <c r="E39" s="124">
        <v>314.5</v>
      </c>
      <c r="F39" s="195"/>
      <c r="G39" s="195" t="s">
        <v>123</v>
      </c>
    </row>
    <row r="40" spans="2:7" x14ac:dyDescent="0.25">
      <c r="B40" s="2">
        <v>42924</v>
      </c>
      <c r="C40" s="114">
        <v>8</v>
      </c>
      <c r="D40" s="123">
        <v>112</v>
      </c>
      <c r="E40" s="124" t="s">
        <v>207</v>
      </c>
      <c r="F40" s="195"/>
      <c r="G40" s="195" t="s">
        <v>123</v>
      </c>
    </row>
    <row r="41" spans="2:7" x14ac:dyDescent="0.25">
      <c r="B41" s="2">
        <v>42925</v>
      </c>
      <c r="C41" s="114">
        <v>9</v>
      </c>
      <c r="D41" s="123" t="s">
        <v>207</v>
      </c>
      <c r="E41" s="124">
        <v>327</v>
      </c>
      <c r="F41" s="195"/>
      <c r="G41" s="195" t="s">
        <v>123</v>
      </c>
    </row>
    <row r="42" spans="2:7" x14ac:dyDescent="0.25">
      <c r="B42" s="2">
        <v>42926</v>
      </c>
      <c r="C42" s="114">
        <v>10</v>
      </c>
      <c r="D42" s="123">
        <v>185.1</v>
      </c>
      <c r="E42" s="124">
        <v>278.39999999999998</v>
      </c>
      <c r="F42" s="195"/>
      <c r="G42" s="195" t="s">
        <v>123</v>
      </c>
    </row>
    <row r="43" spans="2:7" x14ac:dyDescent="0.25">
      <c r="B43" s="2">
        <v>42927</v>
      </c>
      <c r="C43" s="114">
        <v>11</v>
      </c>
      <c r="D43" s="123">
        <v>211.6</v>
      </c>
      <c r="E43" s="124">
        <v>210</v>
      </c>
      <c r="F43" s="195"/>
      <c r="G43" s="195" t="s">
        <v>123</v>
      </c>
    </row>
    <row r="44" spans="2:7" x14ac:dyDescent="0.25">
      <c r="B44" s="2">
        <v>42928</v>
      </c>
      <c r="C44" s="114">
        <v>12</v>
      </c>
      <c r="D44" s="123">
        <v>65.5</v>
      </c>
      <c r="E44" s="124">
        <v>57.4</v>
      </c>
      <c r="F44" s="195"/>
      <c r="G44" s="195" t="s">
        <v>123</v>
      </c>
    </row>
    <row r="45" spans="2:7" x14ac:dyDescent="0.25">
      <c r="B45" s="2">
        <v>42929</v>
      </c>
      <c r="C45" s="114">
        <v>13</v>
      </c>
      <c r="D45" s="123">
        <v>24.5</v>
      </c>
      <c r="E45" s="124">
        <v>26.2</v>
      </c>
      <c r="F45" s="195"/>
      <c r="G45" s="195" t="s">
        <v>123</v>
      </c>
    </row>
    <row r="46" spans="2:7" x14ac:dyDescent="0.25">
      <c r="B46" s="2">
        <v>42930</v>
      </c>
      <c r="C46" s="114">
        <v>14</v>
      </c>
      <c r="D46" s="123">
        <v>16.7</v>
      </c>
      <c r="E46" s="124">
        <v>19.100000000000001</v>
      </c>
      <c r="F46" s="195"/>
      <c r="G46" s="195" t="s">
        <v>123</v>
      </c>
    </row>
    <row r="47" spans="2:7" x14ac:dyDescent="0.25">
      <c r="B47" s="2">
        <v>42931</v>
      </c>
      <c r="C47" s="114">
        <v>15</v>
      </c>
      <c r="D47" s="123">
        <v>11</v>
      </c>
      <c r="E47" s="124">
        <v>15.8</v>
      </c>
      <c r="F47" s="195"/>
      <c r="G47" s="195" t="s">
        <v>123</v>
      </c>
    </row>
    <row r="48" spans="2:7" x14ac:dyDescent="0.25">
      <c r="B48" s="2">
        <v>42932</v>
      </c>
      <c r="C48" s="114">
        <v>16</v>
      </c>
      <c r="D48" s="123">
        <v>6.7</v>
      </c>
      <c r="E48" s="124">
        <v>8.1</v>
      </c>
      <c r="F48" s="195"/>
      <c r="G48" s="195" t="s">
        <v>123</v>
      </c>
    </row>
    <row r="49" spans="2:7" x14ac:dyDescent="0.25">
      <c r="B49" s="2">
        <v>42933</v>
      </c>
      <c r="C49" s="114">
        <v>17</v>
      </c>
      <c r="D49" s="123">
        <v>7.9</v>
      </c>
      <c r="E49" s="124">
        <v>10.199999999999999</v>
      </c>
      <c r="F49" s="195"/>
      <c r="G49" s="124">
        <v>7.8</v>
      </c>
    </row>
    <row r="50" spans="2:7" x14ac:dyDescent="0.25">
      <c r="B50" s="2">
        <v>42934</v>
      </c>
      <c r="C50" s="114">
        <v>18</v>
      </c>
      <c r="D50" s="123">
        <v>15.9</v>
      </c>
      <c r="E50" s="124" t="s">
        <v>207</v>
      </c>
      <c r="F50" s="195"/>
      <c r="G50" s="124">
        <v>15.4</v>
      </c>
    </row>
    <row r="51" spans="2:7" x14ac:dyDescent="0.25">
      <c r="B51" s="2">
        <v>42935</v>
      </c>
      <c r="C51" s="114">
        <v>19</v>
      </c>
      <c r="D51" s="123">
        <v>6.4</v>
      </c>
      <c r="E51" s="124">
        <v>6.8</v>
      </c>
      <c r="F51" s="195"/>
      <c r="G51" s="124">
        <v>6.8</v>
      </c>
    </row>
    <row r="52" spans="2:7" x14ac:dyDescent="0.25">
      <c r="B52" s="2">
        <v>42936</v>
      </c>
      <c r="C52" s="114">
        <v>20</v>
      </c>
      <c r="D52" s="123">
        <v>13.1</v>
      </c>
      <c r="E52" s="124">
        <v>12.6</v>
      </c>
      <c r="F52" s="195"/>
      <c r="G52" s="124">
        <v>12.4</v>
      </c>
    </row>
    <row r="53" spans="2:7" x14ac:dyDescent="0.25">
      <c r="B53" s="2">
        <v>42937</v>
      </c>
      <c r="C53" s="114">
        <v>21</v>
      </c>
      <c r="D53" s="124">
        <v>7.6</v>
      </c>
      <c r="E53" s="124">
        <v>8.8000000000000007</v>
      </c>
      <c r="F53" s="195"/>
      <c r="G53" s="124">
        <v>6.9</v>
      </c>
    </row>
    <row r="54" spans="2:7" x14ac:dyDescent="0.25">
      <c r="B54" s="2">
        <v>42938</v>
      </c>
      <c r="C54" s="114">
        <v>22</v>
      </c>
      <c r="D54" s="124">
        <v>10</v>
      </c>
      <c r="E54" s="124">
        <v>14.8</v>
      </c>
      <c r="F54" s="195"/>
      <c r="G54" s="124">
        <v>9.6999999999999993</v>
      </c>
    </row>
    <row r="55" spans="2:7" x14ac:dyDescent="0.25">
      <c r="B55" s="2">
        <v>42939</v>
      </c>
      <c r="C55" s="114">
        <v>23</v>
      </c>
      <c r="D55" s="123">
        <v>32.799999999999997</v>
      </c>
      <c r="E55" s="124">
        <v>30.6</v>
      </c>
      <c r="F55" s="195"/>
      <c r="G55" s="124">
        <v>31.7</v>
      </c>
    </row>
    <row r="56" spans="2:7" x14ac:dyDescent="0.25">
      <c r="B56" s="2">
        <v>42940</v>
      </c>
      <c r="C56" s="114">
        <v>24</v>
      </c>
      <c r="D56" s="123">
        <v>18.7</v>
      </c>
      <c r="E56" s="124">
        <v>21</v>
      </c>
      <c r="F56" s="195"/>
      <c r="G56" s="124">
        <v>17.899999999999999</v>
      </c>
    </row>
    <row r="57" spans="2:7" x14ac:dyDescent="0.25">
      <c r="B57" s="2">
        <v>42941</v>
      </c>
      <c r="C57" s="114">
        <v>25</v>
      </c>
      <c r="D57" s="123">
        <v>9.8000000000000007</v>
      </c>
      <c r="E57" s="124">
        <v>10.5</v>
      </c>
      <c r="F57" s="195"/>
      <c r="G57" s="124">
        <v>10.199999999999999</v>
      </c>
    </row>
    <row r="58" spans="2:7" x14ac:dyDescent="0.25">
      <c r="B58" s="2">
        <v>42942</v>
      </c>
      <c r="C58" s="114">
        <v>26</v>
      </c>
      <c r="D58" s="123">
        <v>16.399999999999999</v>
      </c>
      <c r="E58" s="124">
        <v>16.399999999999999</v>
      </c>
      <c r="F58" s="195"/>
      <c r="G58" s="124">
        <v>16.5</v>
      </c>
    </row>
    <row r="59" spans="2:7" x14ac:dyDescent="0.25">
      <c r="B59" s="2">
        <v>42943</v>
      </c>
      <c r="C59" s="114">
        <v>27</v>
      </c>
      <c r="D59" s="123">
        <v>6.8</v>
      </c>
      <c r="E59" s="124">
        <v>8.6999999999999993</v>
      </c>
      <c r="F59" s="195"/>
      <c r="G59" s="124">
        <v>6.7</v>
      </c>
    </row>
    <row r="60" spans="2:7" x14ac:dyDescent="0.25">
      <c r="B60" s="2">
        <v>42944</v>
      </c>
      <c r="C60" s="114">
        <v>28</v>
      </c>
      <c r="D60" s="123">
        <v>4.8</v>
      </c>
      <c r="E60" s="124">
        <v>4.4000000000000004</v>
      </c>
      <c r="F60" s="195"/>
      <c r="G60" s="124">
        <v>4.7</v>
      </c>
    </row>
    <row r="61" spans="2:7" x14ac:dyDescent="0.25">
      <c r="B61" s="2">
        <v>42945</v>
      </c>
      <c r="C61" s="114">
        <v>29</v>
      </c>
      <c r="D61" s="123">
        <v>4.5</v>
      </c>
      <c r="E61" s="124">
        <v>4.2</v>
      </c>
      <c r="F61" s="195"/>
      <c r="G61" s="124">
        <v>5</v>
      </c>
    </row>
    <row r="62" spans="2:7" x14ac:dyDescent="0.25">
      <c r="B62" s="2">
        <v>42946</v>
      </c>
      <c r="C62" s="114">
        <v>30</v>
      </c>
      <c r="D62" s="123">
        <v>7.1</v>
      </c>
      <c r="E62" s="124">
        <v>6.2</v>
      </c>
      <c r="F62" s="195"/>
      <c r="G62" s="124">
        <v>7.6</v>
      </c>
    </row>
    <row r="63" spans="2:7" x14ac:dyDescent="0.25">
      <c r="B63" s="2">
        <v>42947</v>
      </c>
      <c r="C63" s="114">
        <v>31</v>
      </c>
      <c r="D63" s="123">
        <v>9.9</v>
      </c>
      <c r="E63" s="124">
        <v>8.6</v>
      </c>
      <c r="F63" s="195"/>
      <c r="G63" s="124">
        <v>9.6999999999999993</v>
      </c>
    </row>
    <row r="64" spans="2:7" x14ac:dyDescent="0.25">
      <c r="B64" s="2">
        <v>42948</v>
      </c>
      <c r="C64" s="114">
        <v>1</v>
      </c>
      <c r="D64" s="123">
        <v>13.8</v>
      </c>
      <c r="E64" s="124">
        <v>10.1</v>
      </c>
      <c r="F64" s="195"/>
      <c r="G64" s="124">
        <v>13.8</v>
      </c>
    </row>
    <row r="65" spans="2:7" x14ac:dyDescent="0.25">
      <c r="B65" s="2">
        <v>42949</v>
      </c>
      <c r="C65" s="114">
        <v>2</v>
      </c>
      <c r="D65" s="123">
        <v>10.9</v>
      </c>
      <c r="E65" s="124">
        <v>10.6</v>
      </c>
      <c r="F65" s="195"/>
      <c r="G65" s="124">
        <v>10.9</v>
      </c>
    </row>
    <row r="66" spans="2:7" x14ac:dyDescent="0.25">
      <c r="B66" s="2">
        <v>42950</v>
      </c>
      <c r="C66" s="114">
        <v>3</v>
      </c>
      <c r="D66" s="123">
        <v>1.4</v>
      </c>
      <c r="E66" s="124">
        <v>1.3</v>
      </c>
      <c r="F66" s="195"/>
      <c r="G66" s="124">
        <v>1.9</v>
      </c>
    </row>
    <row r="67" spans="2:7" x14ac:dyDescent="0.25">
      <c r="B67" s="2">
        <v>42951</v>
      </c>
      <c r="C67" s="114">
        <v>4</v>
      </c>
      <c r="D67" s="123">
        <v>1.7</v>
      </c>
      <c r="E67" s="124">
        <v>1.3</v>
      </c>
      <c r="F67" s="195"/>
      <c r="G67" s="124">
        <v>2.2999999999999998</v>
      </c>
    </row>
    <row r="68" spans="2:7" x14ac:dyDescent="0.25">
      <c r="B68" s="2">
        <v>42952</v>
      </c>
      <c r="C68" s="114">
        <v>5</v>
      </c>
      <c r="D68" s="123">
        <v>1.7</v>
      </c>
      <c r="E68" s="124">
        <v>1.4</v>
      </c>
      <c r="F68" s="195"/>
      <c r="G68" s="124">
        <v>2</v>
      </c>
    </row>
    <row r="69" spans="2:7" x14ac:dyDescent="0.25">
      <c r="B69" s="2">
        <v>42953</v>
      </c>
      <c r="C69" s="114">
        <v>6</v>
      </c>
      <c r="D69" s="123">
        <v>1.6</v>
      </c>
      <c r="E69" s="124">
        <v>1.8</v>
      </c>
      <c r="F69" s="195"/>
      <c r="G69" s="124" t="s">
        <v>208</v>
      </c>
    </row>
    <row r="70" spans="2:7" x14ac:dyDescent="0.25">
      <c r="B70" s="2">
        <v>42954</v>
      </c>
      <c r="C70" s="114">
        <v>7</v>
      </c>
      <c r="D70" s="123">
        <v>3.1</v>
      </c>
      <c r="E70" s="124">
        <v>3.1</v>
      </c>
      <c r="F70" s="195"/>
      <c r="G70" s="124" t="s">
        <v>207</v>
      </c>
    </row>
    <row r="71" spans="2:7" x14ac:dyDescent="0.25">
      <c r="B71" s="2">
        <v>42955</v>
      </c>
      <c r="C71" s="114">
        <v>8</v>
      </c>
      <c r="D71" s="123">
        <v>4</v>
      </c>
      <c r="E71" s="124">
        <v>3.4</v>
      </c>
      <c r="F71" s="195"/>
      <c r="G71" s="124" t="s">
        <v>207</v>
      </c>
    </row>
    <row r="72" spans="2:7" x14ac:dyDescent="0.25">
      <c r="B72" s="2">
        <v>42956</v>
      </c>
      <c r="C72" s="114">
        <v>9</v>
      </c>
      <c r="D72" s="123">
        <v>4</v>
      </c>
      <c r="E72" s="124">
        <v>3.8</v>
      </c>
      <c r="F72" s="195"/>
      <c r="G72" s="124" t="s">
        <v>207</v>
      </c>
    </row>
    <row r="73" spans="2:7" x14ac:dyDescent="0.25">
      <c r="B73" s="2">
        <v>42957</v>
      </c>
      <c r="C73" s="114">
        <v>10</v>
      </c>
      <c r="D73" s="123">
        <v>4.8</v>
      </c>
      <c r="E73" s="124">
        <v>5.2</v>
      </c>
      <c r="F73" s="195"/>
      <c r="G73" s="124">
        <v>5.3</v>
      </c>
    </row>
    <row r="74" spans="2:7" x14ac:dyDescent="0.25">
      <c r="B74" s="2">
        <v>42958</v>
      </c>
      <c r="C74" s="114">
        <v>11</v>
      </c>
      <c r="D74" s="123">
        <v>4.5</v>
      </c>
      <c r="E74" s="124">
        <v>4.3</v>
      </c>
      <c r="F74" s="195"/>
      <c r="G74" s="124">
        <v>4.2</v>
      </c>
    </row>
    <row r="75" spans="2:7" x14ac:dyDescent="0.25">
      <c r="B75" s="2">
        <v>42959</v>
      </c>
      <c r="C75" s="114">
        <v>12</v>
      </c>
      <c r="D75" s="123">
        <v>5.7</v>
      </c>
      <c r="E75" s="124">
        <v>5.7</v>
      </c>
      <c r="F75" s="195"/>
      <c r="G75" s="124">
        <v>5.4</v>
      </c>
    </row>
    <row r="76" spans="2:7" x14ac:dyDescent="0.25">
      <c r="B76" s="2">
        <v>42960</v>
      </c>
      <c r="C76" s="114">
        <v>13</v>
      </c>
      <c r="D76" s="123">
        <v>2.2000000000000002</v>
      </c>
      <c r="E76" s="124">
        <v>2.2000000000000002</v>
      </c>
      <c r="F76" s="195"/>
      <c r="G76" s="124">
        <v>2.1</v>
      </c>
    </row>
    <row r="77" spans="2:7" x14ac:dyDescent="0.25">
      <c r="B77" s="2">
        <v>42961</v>
      </c>
      <c r="C77" s="114">
        <v>14</v>
      </c>
      <c r="D77" s="123">
        <v>2.8</v>
      </c>
      <c r="E77" s="124">
        <v>2.9</v>
      </c>
      <c r="F77" s="195"/>
      <c r="G77" s="124">
        <v>3</v>
      </c>
    </row>
    <row r="78" spans="2:7" x14ac:dyDescent="0.25">
      <c r="B78" s="2">
        <v>42962</v>
      </c>
      <c r="C78" s="114">
        <v>15</v>
      </c>
      <c r="D78" s="123">
        <v>2.2999999999999998</v>
      </c>
      <c r="E78" s="124">
        <v>2.7</v>
      </c>
      <c r="F78" s="195"/>
      <c r="G78" s="124">
        <v>2.6</v>
      </c>
    </row>
    <row r="79" spans="2:7" x14ac:dyDescent="0.25">
      <c r="B79" s="2">
        <v>42963</v>
      </c>
      <c r="C79" s="114">
        <v>16</v>
      </c>
      <c r="D79" s="123">
        <v>0.8</v>
      </c>
      <c r="E79" s="124" t="s">
        <v>207</v>
      </c>
      <c r="F79" s="195"/>
      <c r="G79" s="124" t="s">
        <v>207</v>
      </c>
    </row>
    <row r="80" spans="2:7" x14ac:dyDescent="0.25">
      <c r="B80" s="2">
        <v>42964</v>
      </c>
      <c r="C80" s="114">
        <v>17</v>
      </c>
      <c r="D80" s="123">
        <v>1.6</v>
      </c>
      <c r="E80" s="124">
        <v>2.1</v>
      </c>
      <c r="F80" s="195"/>
      <c r="G80" s="124" t="s">
        <v>207</v>
      </c>
    </row>
    <row r="81" spans="2:7" x14ac:dyDescent="0.25">
      <c r="B81" s="2">
        <v>42965</v>
      </c>
      <c r="C81" s="114">
        <v>18</v>
      </c>
      <c r="D81" s="123">
        <v>1.6</v>
      </c>
      <c r="E81" s="124">
        <v>2.2000000000000002</v>
      </c>
      <c r="F81" s="195"/>
      <c r="G81" s="124" t="s">
        <v>207</v>
      </c>
    </row>
    <row r="82" spans="2:7" x14ac:dyDescent="0.25">
      <c r="B82" s="2">
        <v>42966</v>
      </c>
      <c r="C82" s="114">
        <v>19</v>
      </c>
      <c r="D82" s="123">
        <v>2.7</v>
      </c>
      <c r="E82" s="124" t="s">
        <v>207</v>
      </c>
      <c r="F82" s="195"/>
      <c r="G82" s="124" t="s">
        <v>207</v>
      </c>
    </row>
    <row r="83" spans="2:7" x14ac:dyDescent="0.25">
      <c r="B83" s="2">
        <v>42967</v>
      </c>
      <c r="C83" s="114">
        <v>20</v>
      </c>
      <c r="D83" s="123">
        <v>4.2</v>
      </c>
      <c r="E83" s="124">
        <v>4.8</v>
      </c>
      <c r="F83" s="195"/>
      <c r="G83" s="124" t="s">
        <v>208</v>
      </c>
    </row>
    <row r="84" spans="2:7" x14ac:dyDescent="0.25">
      <c r="B84" s="2">
        <v>42968</v>
      </c>
      <c r="C84" s="114">
        <v>21</v>
      </c>
      <c r="D84" s="123">
        <v>3.6</v>
      </c>
      <c r="E84" s="124">
        <v>3.9</v>
      </c>
      <c r="F84" s="195"/>
      <c r="G84" s="124" t="s">
        <v>207</v>
      </c>
    </row>
    <row r="85" spans="2:7" x14ac:dyDescent="0.25">
      <c r="B85" s="2">
        <v>42969</v>
      </c>
      <c r="C85" s="114">
        <v>22</v>
      </c>
      <c r="D85" s="123">
        <v>6.3</v>
      </c>
      <c r="E85" s="124">
        <v>1.2</v>
      </c>
      <c r="F85" s="195"/>
      <c r="G85" s="124" t="s">
        <v>207</v>
      </c>
    </row>
    <row r="86" spans="2:7" x14ac:dyDescent="0.25">
      <c r="B86" s="2">
        <v>42970</v>
      </c>
      <c r="C86" s="114">
        <v>23</v>
      </c>
      <c r="D86" s="123">
        <v>7.6</v>
      </c>
      <c r="E86" s="124">
        <v>7.6</v>
      </c>
      <c r="F86" s="195"/>
      <c r="G86" s="124">
        <v>7.4</v>
      </c>
    </row>
    <row r="87" spans="2:7" x14ac:dyDescent="0.25">
      <c r="B87" s="2">
        <v>42971</v>
      </c>
      <c r="C87" s="114">
        <v>24</v>
      </c>
      <c r="D87" s="123">
        <v>5.0999999999999996</v>
      </c>
      <c r="E87" s="124">
        <v>6.2</v>
      </c>
      <c r="F87" s="195"/>
      <c r="G87" s="124">
        <v>5.0999999999999996</v>
      </c>
    </row>
    <row r="88" spans="2:7" x14ac:dyDescent="0.25">
      <c r="B88" s="2">
        <v>42972</v>
      </c>
      <c r="C88" s="114">
        <v>25</v>
      </c>
      <c r="D88" s="123">
        <v>3.7</v>
      </c>
      <c r="E88" s="124">
        <v>5.4</v>
      </c>
      <c r="F88" s="195"/>
      <c r="G88" s="124">
        <v>3.9</v>
      </c>
    </row>
    <row r="89" spans="2:7" x14ac:dyDescent="0.25">
      <c r="B89" s="2">
        <v>42973</v>
      </c>
      <c r="C89" s="114">
        <v>26</v>
      </c>
      <c r="D89" s="123">
        <v>3.9</v>
      </c>
      <c r="E89" s="124">
        <v>5.2</v>
      </c>
      <c r="F89" s="195"/>
      <c r="G89" s="124">
        <v>4.2</v>
      </c>
    </row>
    <row r="90" spans="2:7" x14ac:dyDescent="0.25">
      <c r="B90" s="2">
        <v>42974</v>
      </c>
      <c r="C90" s="114">
        <v>27</v>
      </c>
      <c r="D90" s="123">
        <v>3.7</v>
      </c>
      <c r="E90" s="124">
        <v>4.4000000000000004</v>
      </c>
      <c r="F90" s="195"/>
      <c r="G90" s="124" t="s">
        <v>207</v>
      </c>
    </row>
    <row r="91" spans="2:7" x14ac:dyDescent="0.25">
      <c r="B91" s="2">
        <v>42975</v>
      </c>
      <c r="C91" s="114">
        <v>28</v>
      </c>
      <c r="D91" s="123">
        <v>3</v>
      </c>
      <c r="E91" s="124">
        <v>3.4</v>
      </c>
      <c r="F91" s="195"/>
      <c r="G91" s="124">
        <v>3</v>
      </c>
    </row>
    <row r="92" spans="2:7" x14ac:dyDescent="0.25">
      <c r="B92" s="2">
        <v>42976</v>
      </c>
      <c r="C92" s="114">
        <v>29</v>
      </c>
      <c r="D92" s="123">
        <v>4.2</v>
      </c>
      <c r="E92" s="124">
        <v>4.4000000000000004</v>
      </c>
      <c r="F92" s="195"/>
      <c r="G92" s="124">
        <v>3.2</v>
      </c>
    </row>
    <row r="93" spans="2:7" x14ac:dyDescent="0.25">
      <c r="B93" s="2">
        <v>42977</v>
      </c>
      <c r="C93" s="114">
        <v>30</v>
      </c>
      <c r="D93" s="123">
        <v>5.5</v>
      </c>
      <c r="E93" s="124">
        <v>10.199999999999999</v>
      </c>
      <c r="F93" s="195"/>
      <c r="G93" s="124">
        <v>5.8</v>
      </c>
    </row>
    <row r="94" spans="2:7" x14ac:dyDescent="0.25">
      <c r="B94" s="2">
        <v>42978</v>
      </c>
      <c r="C94" s="114">
        <v>31</v>
      </c>
      <c r="D94" s="123">
        <v>11.8</v>
      </c>
      <c r="E94" s="124">
        <v>11.7</v>
      </c>
      <c r="F94" s="195"/>
      <c r="G94" s="124">
        <v>11.2</v>
      </c>
    </row>
  </sheetData>
  <pageMargins left="0.7" right="0.7" top="0.75" bottom="0.75" header="0.3" footer="0.3"/>
  <pageSetup orientation="portrait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</sheetPr>
  <dimension ref="A20:A32"/>
  <sheetViews>
    <sheetView topLeftCell="A5" zoomScaleNormal="100" workbookViewId="0">
      <selection activeCell="R39" sqref="R39"/>
    </sheetView>
  </sheetViews>
  <sheetFormatPr defaultRowHeight="15" x14ac:dyDescent="0.25"/>
  <sheetData>
    <row r="20" spans="1:1" x14ac:dyDescent="0.25">
      <c r="A20" s="115"/>
    </row>
    <row r="32" spans="1:1" x14ac:dyDescent="0.25">
      <c r="A32" s="54" t="s">
        <v>262</v>
      </c>
    </row>
  </sheetData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"/>
  <sheetViews>
    <sheetView zoomScale="110" zoomScaleNormal="110" workbookViewId="0">
      <selection activeCell="D19" sqref="D19"/>
    </sheetView>
  </sheetViews>
  <sheetFormatPr defaultRowHeight="15" x14ac:dyDescent="0.25"/>
  <sheetData/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">
    <tabColor rgb="FF00B050"/>
  </sheetPr>
  <dimension ref="A1:G5"/>
  <sheetViews>
    <sheetView topLeftCell="A13" zoomScaleNormal="100" workbookViewId="0">
      <selection activeCell="C24" sqref="C24"/>
    </sheetView>
  </sheetViews>
  <sheetFormatPr defaultRowHeight="15" x14ac:dyDescent="0.25"/>
  <cols>
    <col min="2" max="2" width="18.140625" customWidth="1"/>
    <col min="3" max="3" width="17" customWidth="1"/>
    <col min="4" max="4" width="20.7109375" customWidth="1"/>
    <col min="5" max="5" width="18.7109375" customWidth="1"/>
    <col min="6" max="6" width="15.28515625" customWidth="1"/>
    <col min="7" max="7" width="15.42578125" customWidth="1"/>
  </cols>
  <sheetData>
    <row r="1" spans="1:7" x14ac:dyDescent="0.25">
      <c r="A1" t="s">
        <v>32</v>
      </c>
    </row>
    <row r="2" spans="1:7" x14ac:dyDescent="0.25">
      <c r="B2" t="s">
        <v>34</v>
      </c>
      <c r="C2" t="s">
        <v>34</v>
      </c>
      <c r="D2" t="s">
        <v>35</v>
      </c>
      <c r="E2" t="s">
        <v>35</v>
      </c>
      <c r="F2" t="s">
        <v>36</v>
      </c>
      <c r="G2" t="s">
        <v>36</v>
      </c>
    </row>
    <row r="3" spans="1:7" x14ac:dyDescent="0.25">
      <c r="B3" t="s">
        <v>29</v>
      </c>
      <c r="C3" t="s">
        <v>30</v>
      </c>
      <c r="D3" t="s">
        <v>29</v>
      </c>
      <c r="E3" t="s">
        <v>30</v>
      </c>
      <c r="F3" t="s">
        <v>29</v>
      </c>
      <c r="G3" t="s">
        <v>30</v>
      </c>
    </row>
    <row r="4" spans="1:7" x14ac:dyDescent="0.25">
      <c r="B4" t="s">
        <v>37</v>
      </c>
      <c r="C4" t="s">
        <v>38</v>
      </c>
      <c r="D4" t="s">
        <v>39</v>
      </c>
      <c r="E4" t="s">
        <v>40</v>
      </c>
      <c r="F4" t="s">
        <v>41</v>
      </c>
      <c r="G4" t="s">
        <v>42</v>
      </c>
    </row>
    <row r="5" spans="1:7" x14ac:dyDescent="0.25">
      <c r="A5" t="s">
        <v>33</v>
      </c>
      <c r="B5" s="38">
        <v>12046</v>
      </c>
      <c r="C5" s="38">
        <v>28</v>
      </c>
      <c r="D5" s="38">
        <v>0</v>
      </c>
      <c r="E5" s="38">
        <v>0</v>
      </c>
      <c r="F5" s="38">
        <v>2620056</v>
      </c>
      <c r="G5" s="38">
        <v>199210</v>
      </c>
    </row>
  </sheetData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EB0C1-BA70-4390-A946-3F7D42AF9B9A}">
  <sheetPr filterMode="1">
    <tabColor rgb="FF00B050"/>
  </sheetPr>
  <dimension ref="A1:AD333"/>
  <sheetViews>
    <sheetView topLeftCell="A296" zoomScale="80" zoomScaleNormal="80" workbookViewId="0">
      <selection activeCell="E339" sqref="E339"/>
    </sheetView>
  </sheetViews>
  <sheetFormatPr defaultRowHeight="15" x14ac:dyDescent="0.25"/>
  <cols>
    <col min="12" max="12" width="10.5703125" style="341" bestFit="1" customWidth="1"/>
    <col min="13" max="13" width="10.7109375" bestFit="1" customWidth="1"/>
    <col min="30" max="30" width="17.28515625" style="341" bestFit="1" customWidth="1"/>
  </cols>
  <sheetData>
    <row r="1" spans="1:30" x14ac:dyDescent="0.25">
      <c r="AD1" s="341" t="s">
        <v>305</v>
      </c>
    </row>
    <row r="2" spans="1:30" x14ac:dyDescent="0.25">
      <c r="A2" s="342" t="s">
        <v>173</v>
      </c>
      <c r="B2" s="342" t="s">
        <v>174</v>
      </c>
      <c r="C2" s="342" t="s">
        <v>175</v>
      </c>
      <c r="D2" s="342" t="s">
        <v>176</v>
      </c>
      <c r="E2" s="342" t="s">
        <v>177</v>
      </c>
      <c r="F2" s="342" t="s">
        <v>178</v>
      </c>
      <c r="G2" s="342" t="s">
        <v>179</v>
      </c>
      <c r="H2" s="342" t="s">
        <v>180</v>
      </c>
      <c r="I2" s="342" t="s">
        <v>181</v>
      </c>
      <c r="J2" s="342" t="s">
        <v>182</v>
      </c>
      <c r="K2" s="342" t="s">
        <v>16</v>
      </c>
      <c r="L2" s="342"/>
      <c r="M2" s="342" t="s">
        <v>183</v>
      </c>
      <c r="N2" s="342" t="s">
        <v>184</v>
      </c>
      <c r="O2" s="342" t="s">
        <v>185</v>
      </c>
      <c r="P2" s="342" t="s">
        <v>186</v>
      </c>
      <c r="Q2" s="342" t="s">
        <v>187</v>
      </c>
      <c r="R2" s="342" t="s">
        <v>188</v>
      </c>
      <c r="S2" s="342" t="s">
        <v>189</v>
      </c>
      <c r="T2" s="342" t="s">
        <v>190</v>
      </c>
      <c r="U2" s="342" t="s">
        <v>191</v>
      </c>
      <c r="V2" s="342" t="s">
        <v>192</v>
      </c>
      <c r="W2" s="342" t="s">
        <v>193</v>
      </c>
      <c r="X2" s="342" t="s">
        <v>194</v>
      </c>
      <c r="Y2" s="342" t="s">
        <v>195</v>
      </c>
      <c r="Z2" s="342" t="s">
        <v>196</v>
      </c>
      <c r="AA2" s="342" t="s">
        <v>197</v>
      </c>
      <c r="AB2" s="342" t="s">
        <v>198</v>
      </c>
      <c r="AC2" s="342"/>
      <c r="AD2" s="341" t="s">
        <v>306</v>
      </c>
    </row>
    <row r="3" spans="1:30" x14ac:dyDescent="0.25">
      <c r="A3" s="342" t="s">
        <v>200</v>
      </c>
      <c r="B3" s="342" t="s">
        <v>174</v>
      </c>
      <c r="C3" s="342" t="s">
        <v>175</v>
      </c>
      <c r="D3" s="342" t="s">
        <v>176</v>
      </c>
      <c r="E3" s="342" t="s">
        <v>177</v>
      </c>
      <c r="F3" s="342" t="s">
        <v>178</v>
      </c>
      <c r="G3" s="342" t="s">
        <v>179</v>
      </c>
      <c r="H3" s="342" t="s">
        <v>181</v>
      </c>
      <c r="I3" s="342" t="s">
        <v>182</v>
      </c>
      <c r="J3" s="342" t="s">
        <v>45</v>
      </c>
      <c r="K3" s="342" t="s">
        <v>201</v>
      </c>
      <c r="L3" s="342"/>
      <c r="M3" s="342" t="s">
        <v>202</v>
      </c>
      <c r="N3" s="342" t="s">
        <v>203</v>
      </c>
      <c r="O3" s="342" t="s">
        <v>184</v>
      </c>
      <c r="P3" s="342" t="s">
        <v>187</v>
      </c>
      <c r="Q3" s="342" t="s">
        <v>188</v>
      </c>
      <c r="R3" s="342" t="s">
        <v>189</v>
      </c>
      <c r="S3" s="342" t="s">
        <v>190</v>
      </c>
      <c r="T3" s="342" t="s">
        <v>191</v>
      </c>
      <c r="U3" s="342" t="s">
        <v>192</v>
      </c>
      <c r="V3" s="342" t="s">
        <v>193</v>
      </c>
      <c r="W3" s="342" t="s">
        <v>194</v>
      </c>
      <c r="X3" s="342" t="s">
        <v>195</v>
      </c>
      <c r="Y3" s="342" t="s">
        <v>196</v>
      </c>
      <c r="Z3" s="342" t="s">
        <v>197</v>
      </c>
      <c r="AA3" s="342" t="s">
        <v>198</v>
      </c>
      <c r="AB3" s="342" t="s">
        <v>199</v>
      </c>
      <c r="AC3" s="342"/>
    </row>
    <row r="4" spans="1:30" hidden="1" x14ac:dyDescent="0.25">
      <c r="A4" t="s">
        <v>204</v>
      </c>
      <c r="B4" t="s">
        <v>205</v>
      </c>
      <c r="C4">
        <v>2</v>
      </c>
      <c r="D4">
        <v>90</v>
      </c>
      <c r="E4">
        <v>10</v>
      </c>
      <c r="F4">
        <v>88101</v>
      </c>
      <c r="G4">
        <v>1</v>
      </c>
      <c r="H4">
        <v>7</v>
      </c>
      <c r="I4">
        <v>105</v>
      </c>
      <c r="J4">
        <v>145</v>
      </c>
      <c r="K4">
        <v>20190601</v>
      </c>
      <c r="L4" s="343">
        <f t="shared" ref="L4:L67" si="0">DATE(LEFT(K4,4),MID(K4,5,2),RIGHT(K4,2))</f>
        <v>43617</v>
      </c>
      <c r="M4" s="1">
        <v>0</v>
      </c>
      <c r="N4">
        <v>1.5</v>
      </c>
      <c r="AD4" s="344">
        <f t="shared" ref="AD4:AD67" si="1">IF(N4&lt;&gt;0,N4,O4)</f>
        <v>1.5</v>
      </c>
    </row>
    <row r="5" spans="1:30" hidden="1" x14ac:dyDescent="0.25">
      <c r="A5" t="s">
        <v>204</v>
      </c>
      <c r="B5" t="s">
        <v>205</v>
      </c>
      <c r="C5">
        <v>2</v>
      </c>
      <c r="D5">
        <v>90</v>
      </c>
      <c r="E5">
        <v>10</v>
      </c>
      <c r="F5">
        <v>88101</v>
      </c>
      <c r="G5">
        <v>1</v>
      </c>
      <c r="H5">
        <v>7</v>
      </c>
      <c r="I5">
        <v>105</v>
      </c>
      <c r="J5">
        <v>145</v>
      </c>
      <c r="K5">
        <v>20190602</v>
      </c>
      <c r="L5" s="343">
        <f t="shared" si="0"/>
        <v>43618</v>
      </c>
      <c r="M5" s="1">
        <v>0</v>
      </c>
      <c r="N5">
        <v>2.2000000000000002</v>
      </c>
      <c r="AD5" s="344">
        <f t="shared" si="1"/>
        <v>2.2000000000000002</v>
      </c>
    </row>
    <row r="6" spans="1:30" hidden="1" x14ac:dyDescent="0.25">
      <c r="A6" t="s">
        <v>204</v>
      </c>
      <c r="B6" t="s">
        <v>205</v>
      </c>
      <c r="C6">
        <v>2</v>
      </c>
      <c r="D6">
        <v>90</v>
      </c>
      <c r="E6">
        <v>10</v>
      </c>
      <c r="F6">
        <v>88101</v>
      </c>
      <c r="G6">
        <v>1</v>
      </c>
      <c r="H6">
        <v>7</v>
      </c>
      <c r="I6">
        <v>105</v>
      </c>
      <c r="J6">
        <v>145</v>
      </c>
      <c r="K6">
        <v>20190603</v>
      </c>
      <c r="L6" s="343">
        <f t="shared" si="0"/>
        <v>43619</v>
      </c>
      <c r="M6" s="1">
        <v>0</v>
      </c>
      <c r="N6">
        <v>2.5</v>
      </c>
      <c r="AD6" s="344">
        <f t="shared" si="1"/>
        <v>2.5</v>
      </c>
    </row>
    <row r="7" spans="1:30" hidden="1" x14ac:dyDescent="0.25">
      <c r="A7" t="s">
        <v>204</v>
      </c>
      <c r="B7" t="s">
        <v>205</v>
      </c>
      <c r="C7">
        <v>2</v>
      </c>
      <c r="D7">
        <v>90</v>
      </c>
      <c r="E7">
        <v>10</v>
      </c>
      <c r="F7">
        <v>88101</v>
      </c>
      <c r="G7">
        <v>1</v>
      </c>
      <c r="H7">
        <v>7</v>
      </c>
      <c r="I7">
        <v>105</v>
      </c>
      <c r="J7">
        <v>145</v>
      </c>
      <c r="K7">
        <v>20190604</v>
      </c>
      <c r="L7" s="343">
        <f t="shared" si="0"/>
        <v>43620</v>
      </c>
      <c r="M7" s="1">
        <v>0</v>
      </c>
      <c r="N7">
        <v>3</v>
      </c>
      <c r="AD7" s="344">
        <f t="shared" si="1"/>
        <v>3</v>
      </c>
    </row>
    <row r="8" spans="1:30" hidden="1" x14ac:dyDescent="0.25">
      <c r="A8" t="s">
        <v>204</v>
      </c>
      <c r="B8" t="s">
        <v>205</v>
      </c>
      <c r="C8">
        <v>2</v>
      </c>
      <c r="D8">
        <v>90</v>
      </c>
      <c r="E8">
        <v>10</v>
      </c>
      <c r="F8">
        <v>88101</v>
      </c>
      <c r="G8">
        <v>1</v>
      </c>
      <c r="H8">
        <v>7</v>
      </c>
      <c r="I8">
        <v>105</v>
      </c>
      <c r="J8">
        <v>145</v>
      </c>
      <c r="K8">
        <v>20190605</v>
      </c>
      <c r="L8" s="343">
        <f t="shared" si="0"/>
        <v>43621</v>
      </c>
      <c r="M8" s="1">
        <v>0</v>
      </c>
      <c r="N8">
        <v>4.2</v>
      </c>
      <c r="AD8" s="344">
        <f t="shared" si="1"/>
        <v>4.2</v>
      </c>
    </row>
    <row r="9" spans="1:30" hidden="1" x14ac:dyDescent="0.25">
      <c r="A9" t="s">
        <v>204</v>
      </c>
      <c r="B9" t="s">
        <v>205</v>
      </c>
      <c r="C9">
        <v>2</v>
      </c>
      <c r="D9">
        <v>90</v>
      </c>
      <c r="E9">
        <v>10</v>
      </c>
      <c r="F9">
        <v>88101</v>
      </c>
      <c r="G9">
        <v>1</v>
      </c>
      <c r="H9">
        <v>7</v>
      </c>
      <c r="I9">
        <v>105</v>
      </c>
      <c r="J9">
        <v>145</v>
      </c>
      <c r="K9">
        <v>20190606</v>
      </c>
      <c r="L9" s="343">
        <f t="shared" si="0"/>
        <v>43622</v>
      </c>
      <c r="M9" s="1">
        <v>0</v>
      </c>
      <c r="N9">
        <v>2.8</v>
      </c>
      <c r="AD9" s="344">
        <f t="shared" si="1"/>
        <v>2.8</v>
      </c>
    </row>
    <row r="10" spans="1:30" hidden="1" x14ac:dyDescent="0.25">
      <c r="A10" t="s">
        <v>204</v>
      </c>
      <c r="B10" t="s">
        <v>205</v>
      </c>
      <c r="C10">
        <v>2</v>
      </c>
      <c r="D10">
        <v>90</v>
      </c>
      <c r="E10">
        <v>10</v>
      </c>
      <c r="F10">
        <v>88101</v>
      </c>
      <c r="G10">
        <v>1</v>
      </c>
      <c r="H10">
        <v>7</v>
      </c>
      <c r="I10">
        <v>105</v>
      </c>
      <c r="J10">
        <v>145</v>
      </c>
      <c r="K10">
        <v>20190607</v>
      </c>
      <c r="L10" s="343">
        <f t="shared" si="0"/>
        <v>43623</v>
      </c>
      <c r="M10" s="1">
        <v>0</v>
      </c>
      <c r="N10">
        <v>2.8</v>
      </c>
      <c r="AD10" s="344">
        <f t="shared" si="1"/>
        <v>2.8</v>
      </c>
    </row>
    <row r="11" spans="1:30" hidden="1" x14ac:dyDescent="0.25">
      <c r="A11" t="s">
        <v>204</v>
      </c>
      <c r="B11" t="s">
        <v>205</v>
      </c>
      <c r="C11">
        <v>2</v>
      </c>
      <c r="D11">
        <v>90</v>
      </c>
      <c r="E11">
        <v>10</v>
      </c>
      <c r="F11">
        <v>88101</v>
      </c>
      <c r="G11">
        <v>1</v>
      </c>
      <c r="H11">
        <v>7</v>
      </c>
      <c r="I11">
        <v>105</v>
      </c>
      <c r="J11">
        <v>145</v>
      </c>
      <c r="K11">
        <v>20190608</v>
      </c>
      <c r="L11" s="343">
        <f t="shared" si="0"/>
        <v>43624</v>
      </c>
      <c r="M11" s="1">
        <v>0</v>
      </c>
      <c r="N11">
        <v>2.7</v>
      </c>
      <c r="AD11" s="344">
        <f t="shared" si="1"/>
        <v>2.7</v>
      </c>
    </row>
    <row r="12" spans="1:30" hidden="1" x14ac:dyDescent="0.25">
      <c r="A12" t="s">
        <v>204</v>
      </c>
      <c r="B12" t="s">
        <v>205</v>
      </c>
      <c r="C12">
        <v>2</v>
      </c>
      <c r="D12">
        <v>90</v>
      </c>
      <c r="E12">
        <v>10</v>
      </c>
      <c r="F12">
        <v>88101</v>
      </c>
      <c r="G12">
        <v>1</v>
      </c>
      <c r="H12">
        <v>7</v>
      </c>
      <c r="I12">
        <v>105</v>
      </c>
      <c r="J12">
        <v>145</v>
      </c>
      <c r="K12">
        <v>20190609</v>
      </c>
      <c r="L12" s="343">
        <f t="shared" si="0"/>
        <v>43625</v>
      </c>
      <c r="M12" s="1">
        <v>0</v>
      </c>
      <c r="N12">
        <v>2.9</v>
      </c>
      <c r="AD12" s="344">
        <f t="shared" si="1"/>
        <v>2.9</v>
      </c>
    </row>
    <row r="13" spans="1:30" hidden="1" x14ac:dyDescent="0.25">
      <c r="A13" t="s">
        <v>204</v>
      </c>
      <c r="B13" t="s">
        <v>205</v>
      </c>
      <c r="C13">
        <v>2</v>
      </c>
      <c r="D13">
        <v>90</v>
      </c>
      <c r="E13">
        <v>10</v>
      </c>
      <c r="F13">
        <v>88101</v>
      </c>
      <c r="G13">
        <v>1</v>
      </c>
      <c r="H13">
        <v>7</v>
      </c>
      <c r="I13">
        <v>105</v>
      </c>
      <c r="J13">
        <v>145</v>
      </c>
      <c r="K13">
        <v>20190610</v>
      </c>
      <c r="L13" s="343">
        <f t="shared" si="0"/>
        <v>43626</v>
      </c>
      <c r="M13" s="1">
        <v>0</v>
      </c>
      <c r="N13">
        <v>2.2000000000000002</v>
      </c>
      <c r="AD13" s="344">
        <f t="shared" si="1"/>
        <v>2.2000000000000002</v>
      </c>
    </row>
    <row r="14" spans="1:30" hidden="1" x14ac:dyDescent="0.25">
      <c r="A14" t="s">
        <v>204</v>
      </c>
      <c r="B14" t="s">
        <v>205</v>
      </c>
      <c r="C14">
        <v>2</v>
      </c>
      <c r="D14">
        <v>90</v>
      </c>
      <c r="E14">
        <v>10</v>
      </c>
      <c r="F14">
        <v>88101</v>
      </c>
      <c r="G14">
        <v>1</v>
      </c>
      <c r="H14">
        <v>7</v>
      </c>
      <c r="I14">
        <v>105</v>
      </c>
      <c r="J14">
        <v>145</v>
      </c>
      <c r="K14">
        <v>20190611</v>
      </c>
      <c r="L14" s="343">
        <f t="shared" si="0"/>
        <v>43627</v>
      </c>
      <c r="M14" s="1">
        <v>0</v>
      </c>
      <c r="N14">
        <v>3.1</v>
      </c>
      <c r="AD14" s="344">
        <f t="shared" si="1"/>
        <v>3.1</v>
      </c>
    </row>
    <row r="15" spans="1:30" hidden="1" x14ac:dyDescent="0.25">
      <c r="A15" t="s">
        <v>204</v>
      </c>
      <c r="B15" t="s">
        <v>205</v>
      </c>
      <c r="C15">
        <v>2</v>
      </c>
      <c r="D15">
        <v>90</v>
      </c>
      <c r="E15">
        <v>10</v>
      </c>
      <c r="F15">
        <v>88101</v>
      </c>
      <c r="G15">
        <v>1</v>
      </c>
      <c r="H15">
        <v>7</v>
      </c>
      <c r="I15">
        <v>105</v>
      </c>
      <c r="J15">
        <v>145</v>
      </c>
      <c r="K15">
        <v>20190612</v>
      </c>
      <c r="L15" s="343">
        <f t="shared" si="0"/>
        <v>43628</v>
      </c>
      <c r="M15" s="1">
        <v>0</v>
      </c>
      <c r="N15">
        <v>3.3</v>
      </c>
      <c r="AD15" s="344">
        <f t="shared" si="1"/>
        <v>3.3</v>
      </c>
    </row>
    <row r="16" spans="1:30" hidden="1" x14ac:dyDescent="0.25">
      <c r="A16" t="s">
        <v>204</v>
      </c>
      <c r="B16" t="s">
        <v>205</v>
      </c>
      <c r="C16">
        <v>2</v>
      </c>
      <c r="D16">
        <v>90</v>
      </c>
      <c r="E16">
        <v>10</v>
      </c>
      <c r="F16">
        <v>88101</v>
      </c>
      <c r="G16">
        <v>1</v>
      </c>
      <c r="H16">
        <v>7</v>
      </c>
      <c r="I16">
        <v>105</v>
      </c>
      <c r="J16">
        <v>145</v>
      </c>
      <c r="K16">
        <v>20190613</v>
      </c>
      <c r="L16" s="343">
        <f t="shared" si="0"/>
        <v>43629</v>
      </c>
      <c r="M16" s="1">
        <v>0</v>
      </c>
      <c r="N16">
        <v>3.9</v>
      </c>
      <c r="AD16" s="344">
        <f t="shared" si="1"/>
        <v>3.9</v>
      </c>
    </row>
    <row r="17" spans="1:30" hidden="1" x14ac:dyDescent="0.25">
      <c r="A17" t="s">
        <v>204</v>
      </c>
      <c r="B17" t="s">
        <v>205</v>
      </c>
      <c r="C17">
        <v>2</v>
      </c>
      <c r="D17">
        <v>90</v>
      </c>
      <c r="E17">
        <v>10</v>
      </c>
      <c r="F17">
        <v>88101</v>
      </c>
      <c r="G17">
        <v>1</v>
      </c>
      <c r="H17">
        <v>7</v>
      </c>
      <c r="I17">
        <v>105</v>
      </c>
      <c r="J17">
        <v>145</v>
      </c>
      <c r="K17">
        <v>20190614</v>
      </c>
      <c r="L17" s="343">
        <f t="shared" si="0"/>
        <v>43630</v>
      </c>
      <c r="M17" s="1">
        <v>0</v>
      </c>
      <c r="N17">
        <v>4.5</v>
      </c>
      <c r="AD17" s="344">
        <f t="shared" si="1"/>
        <v>4.5</v>
      </c>
    </row>
    <row r="18" spans="1:30" hidden="1" x14ac:dyDescent="0.25">
      <c r="A18" t="s">
        <v>204</v>
      </c>
      <c r="B18" t="s">
        <v>205</v>
      </c>
      <c r="C18">
        <v>2</v>
      </c>
      <c r="D18">
        <v>90</v>
      </c>
      <c r="E18">
        <v>10</v>
      </c>
      <c r="F18">
        <v>88101</v>
      </c>
      <c r="G18">
        <v>1</v>
      </c>
      <c r="H18">
        <v>7</v>
      </c>
      <c r="I18">
        <v>105</v>
      </c>
      <c r="J18">
        <v>145</v>
      </c>
      <c r="K18">
        <v>20190615</v>
      </c>
      <c r="L18" s="343">
        <f t="shared" si="0"/>
        <v>43631</v>
      </c>
      <c r="M18" s="1">
        <v>0</v>
      </c>
      <c r="N18">
        <v>4.2</v>
      </c>
      <c r="AD18" s="344">
        <f t="shared" si="1"/>
        <v>4.2</v>
      </c>
    </row>
    <row r="19" spans="1:30" hidden="1" x14ac:dyDescent="0.25">
      <c r="A19" t="s">
        <v>204</v>
      </c>
      <c r="B19" t="s">
        <v>205</v>
      </c>
      <c r="C19">
        <v>2</v>
      </c>
      <c r="D19">
        <v>90</v>
      </c>
      <c r="E19">
        <v>10</v>
      </c>
      <c r="F19">
        <v>88101</v>
      </c>
      <c r="G19">
        <v>1</v>
      </c>
      <c r="H19">
        <v>7</v>
      </c>
      <c r="I19">
        <v>105</v>
      </c>
      <c r="J19">
        <v>145</v>
      </c>
      <c r="K19">
        <v>20190616</v>
      </c>
      <c r="L19" s="343">
        <f t="shared" si="0"/>
        <v>43632</v>
      </c>
      <c r="M19" s="1">
        <v>0</v>
      </c>
      <c r="N19">
        <v>3.3</v>
      </c>
      <c r="AD19" s="344">
        <f t="shared" si="1"/>
        <v>3.3</v>
      </c>
    </row>
    <row r="20" spans="1:30" hidden="1" x14ac:dyDescent="0.25">
      <c r="A20" t="s">
        <v>204</v>
      </c>
      <c r="B20" t="s">
        <v>205</v>
      </c>
      <c r="C20">
        <v>2</v>
      </c>
      <c r="D20">
        <v>90</v>
      </c>
      <c r="E20">
        <v>10</v>
      </c>
      <c r="F20">
        <v>88101</v>
      </c>
      <c r="G20">
        <v>1</v>
      </c>
      <c r="H20">
        <v>7</v>
      </c>
      <c r="I20">
        <v>105</v>
      </c>
      <c r="J20">
        <v>145</v>
      </c>
      <c r="K20">
        <v>20190617</v>
      </c>
      <c r="L20" s="343">
        <f t="shared" si="0"/>
        <v>43633</v>
      </c>
      <c r="M20" s="1">
        <v>0</v>
      </c>
      <c r="N20">
        <v>3.3</v>
      </c>
      <c r="AD20" s="344">
        <f t="shared" si="1"/>
        <v>3.3</v>
      </c>
    </row>
    <row r="21" spans="1:30" hidden="1" x14ac:dyDescent="0.25">
      <c r="A21" t="s">
        <v>204</v>
      </c>
      <c r="B21" t="s">
        <v>205</v>
      </c>
      <c r="C21">
        <v>2</v>
      </c>
      <c r="D21">
        <v>90</v>
      </c>
      <c r="E21">
        <v>10</v>
      </c>
      <c r="F21">
        <v>88101</v>
      </c>
      <c r="G21">
        <v>1</v>
      </c>
      <c r="H21">
        <v>7</v>
      </c>
      <c r="I21">
        <v>105</v>
      </c>
      <c r="J21">
        <v>145</v>
      </c>
      <c r="K21">
        <v>20190618</v>
      </c>
      <c r="L21" s="343">
        <f t="shared" si="0"/>
        <v>43634</v>
      </c>
      <c r="M21" s="1">
        <v>0</v>
      </c>
      <c r="N21">
        <v>2.5</v>
      </c>
      <c r="AD21" s="344">
        <f t="shared" si="1"/>
        <v>2.5</v>
      </c>
    </row>
    <row r="22" spans="1:30" hidden="1" x14ac:dyDescent="0.25">
      <c r="A22" t="s">
        <v>204</v>
      </c>
      <c r="B22" t="s">
        <v>205</v>
      </c>
      <c r="C22">
        <v>2</v>
      </c>
      <c r="D22">
        <v>90</v>
      </c>
      <c r="E22">
        <v>10</v>
      </c>
      <c r="F22">
        <v>88101</v>
      </c>
      <c r="G22">
        <v>1</v>
      </c>
      <c r="H22">
        <v>7</v>
      </c>
      <c r="I22">
        <v>105</v>
      </c>
      <c r="J22">
        <v>145</v>
      </c>
      <c r="K22">
        <v>20190619</v>
      </c>
      <c r="L22" s="343">
        <f t="shared" si="0"/>
        <v>43635</v>
      </c>
      <c r="M22" s="1">
        <v>0</v>
      </c>
      <c r="N22">
        <v>3.3</v>
      </c>
      <c r="AD22" s="344">
        <f t="shared" si="1"/>
        <v>3.3</v>
      </c>
    </row>
    <row r="23" spans="1:30" hidden="1" x14ac:dyDescent="0.25">
      <c r="A23" t="s">
        <v>204</v>
      </c>
      <c r="B23" t="s">
        <v>205</v>
      </c>
      <c r="C23">
        <v>2</v>
      </c>
      <c r="D23">
        <v>90</v>
      </c>
      <c r="E23">
        <v>10</v>
      </c>
      <c r="F23">
        <v>88101</v>
      </c>
      <c r="G23">
        <v>1</v>
      </c>
      <c r="H23">
        <v>7</v>
      </c>
      <c r="I23">
        <v>105</v>
      </c>
      <c r="J23">
        <v>145</v>
      </c>
      <c r="K23">
        <v>20190620</v>
      </c>
      <c r="L23" s="343">
        <f t="shared" si="0"/>
        <v>43636</v>
      </c>
      <c r="M23" s="1">
        <v>0</v>
      </c>
      <c r="N23">
        <v>4.0999999999999996</v>
      </c>
      <c r="AD23" s="344">
        <f t="shared" si="1"/>
        <v>4.0999999999999996</v>
      </c>
    </row>
    <row r="24" spans="1:30" hidden="1" x14ac:dyDescent="0.25">
      <c r="A24" t="s">
        <v>204</v>
      </c>
      <c r="B24" t="s">
        <v>205</v>
      </c>
      <c r="C24">
        <v>2</v>
      </c>
      <c r="D24">
        <v>90</v>
      </c>
      <c r="E24">
        <v>10</v>
      </c>
      <c r="F24">
        <v>88101</v>
      </c>
      <c r="G24">
        <v>1</v>
      </c>
      <c r="H24">
        <v>7</v>
      </c>
      <c r="I24">
        <v>105</v>
      </c>
      <c r="J24">
        <v>145</v>
      </c>
      <c r="K24">
        <v>20190621</v>
      </c>
      <c r="L24" s="343">
        <f t="shared" si="0"/>
        <v>43637</v>
      </c>
      <c r="M24" s="1">
        <v>0</v>
      </c>
      <c r="N24">
        <v>5.4</v>
      </c>
      <c r="AD24" s="344">
        <f t="shared" si="1"/>
        <v>5.4</v>
      </c>
    </row>
    <row r="25" spans="1:30" hidden="1" x14ac:dyDescent="0.25">
      <c r="A25" t="s">
        <v>204</v>
      </c>
      <c r="B25" t="s">
        <v>205</v>
      </c>
      <c r="C25">
        <v>2</v>
      </c>
      <c r="D25">
        <v>90</v>
      </c>
      <c r="E25">
        <v>10</v>
      </c>
      <c r="F25">
        <v>88101</v>
      </c>
      <c r="G25">
        <v>1</v>
      </c>
      <c r="H25">
        <v>7</v>
      </c>
      <c r="I25">
        <v>105</v>
      </c>
      <c r="J25">
        <v>145</v>
      </c>
      <c r="K25">
        <v>20190622</v>
      </c>
      <c r="L25" s="343">
        <f t="shared" si="0"/>
        <v>43638</v>
      </c>
      <c r="M25" s="1">
        <v>0</v>
      </c>
      <c r="N25">
        <v>7.6</v>
      </c>
      <c r="AD25" s="344">
        <f t="shared" si="1"/>
        <v>7.6</v>
      </c>
    </row>
    <row r="26" spans="1:30" hidden="1" x14ac:dyDescent="0.25">
      <c r="A26" t="s">
        <v>204</v>
      </c>
      <c r="B26" t="s">
        <v>205</v>
      </c>
      <c r="C26">
        <v>2</v>
      </c>
      <c r="D26">
        <v>90</v>
      </c>
      <c r="E26">
        <v>10</v>
      </c>
      <c r="F26">
        <v>88101</v>
      </c>
      <c r="G26">
        <v>1</v>
      </c>
      <c r="H26">
        <v>7</v>
      </c>
      <c r="I26">
        <v>105</v>
      </c>
      <c r="J26">
        <v>145</v>
      </c>
      <c r="K26">
        <v>20190623</v>
      </c>
      <c r="L26" s="343">
        <f t="shared" si="0"/>
        <v>43639</v>
      </c>
      <c r="M26" s="1">
        <v>0</v>
      </c>
      <c r="N26">
        <v>16.7</v>
      </c>
      <c r="R26" t="s">
        <v>206</v>
      </c>
      <c r="AD26" s="344">
        <f t="shared" si="1"/>
        <v>16.7</v>
      </c>
    </row>
    <row r="27" spans="1:30" hidden="1" x14ac:dyDescent="0.25">
      <c r="A27" t="s">
        <v>204</v>
      </c>
      <c r="B27" t="s">
        <v>205</v>
      </c>
      <c r="C27">
        <v>2</v>
      </c>
      <c r="D27">
        <v>90</v>
      </c>
      <c r="E27">
        <v>10</v>
      </c>
      <c r="F27">
        <v>88101</v>
      </c>
      <c r="G27">
        <v>1</v>
      </c>
      <c r="H27">
        <v>7</v>
      </c>
      <c r="I27">
        <v>105</v>
      </c>
      <c r="J27">
        <v>145</v>
      </c>
      <c r="K27">
        <v>20190624</v>
      </c>
      <c r="L27" s="343">
        <f t="shared" si="0"/>
        <v>43640</v>
      </c>
      <c r="M27" s="1">
        <v>0</v>
      </c>
      <c r="N27">
        <v>6.7</v>
      </c>
      <c r="AD27" s="344">
        <f t="shared" si="1"/>
        <v>6.7</v>
      </c>
    </row>
    <row r="28" spans="1:30" hidden="1" x14ac:dyDescent="0.25">
      <c r="A28" t="s">
        <v>204</v>
      </c>
      <c r="B28" t="s">
        <v>205</v>
      </c>
      <c r="C28">
        <v>2</v>
      </c>
      <c r="D28">
        <v>90</v>
      </c>
      <c r="E28">
        <v>10</v>
      </c>
      <c r="F28">
        <v>88101</v>
      </c>
      <c r="G28">
        <v>1</v>
      </c>
      <c r="H28">
        <v>7</v>
      </c>
      <c r="I28">
        <v>105</v>
      </c>
      <c r="J28">
        <v>145</v>
      </c>
      <c r="K28">
        <v>20190625</v>
      </c>
      <c r="L28" s="343">
        <f t="shared" si="0"/>
        <v>43641</v>
      </c>
      <c r="M28" s="1">
        <v>0</v>
      </c>
      <c r="N28">
        <v>23</v>
      </c>
      <c r="R28" t="s">
        <v>206</v>
      </c>
      <c r="AD28" s="344">
        <f t="shared" si="1"/>
        <v>23</v>
      </c>
    </row>
    <row r="29" spans="1:30" hidden="1" x14ac:dyDescent="0.25">
      <c r="A29" t="s">
        <v>204</v>
      </c>
      <c r="B29" t="s">
        <v>205</v>
      </c>
      <c r="C29">
        <v>2</v>
      </c>
      <c r="D29">
        <v>90</v>
      </c>
      <c r="E29">
        <v>10</v>
      </c>
      <c r="F29">
        <v>88101</v>
      </c>
      <c r="G29">
        <v>1</v>
      </c>
      <c r="H29">
        <v>7</v>
      </c>
      <c r="I29">
        <v>105</v>
      </c>
      <c r="J29">
        <v>145</v>
      </c>
      <c r="K29">
        <v>20190626</v>
      </c>
      <c r="L29" s="343">
        <f t="shared" si="0"/>
        <v>43642</v>
      </c>
      <c r="M29" s="1">
        <v>0</v>
      </c>
      <c r="N29">
        <v>20.399999999999999</v>
      </c>
      <c r="R29" t="s">
        <v>206</v>
      </c>
      <c r="AD29" s="344">
        <f t="shared" si="1"/>
        <v>20.399999999999999</v>
      </c>
    </row>
    <row r="30" spans="1:30" hidden="1" x14ac:dyDescent="0.25">
      <c r="A30" t="s">
        <v>204</v>
      </c>
      <c r="B30" t="s">
        <v>205</v>
      </c>
      <c r="C30">
        <v>2</v>
      </c>
      <c r="D30">
        <v>90</v>
      </c>
      <c r="E30">
        <v>10</v>
      </c>
      <c r="F30">
        <v>88101</v>
      </c>
      <c r="G30">
        <v>1</v>
      </c>
      <c r="H30">
        <v>7</v>
      </c>
      <c r="I30">
        <v>105</v>
      </c>
      <c r="J30">
        <v>145</v>
      </c>
      <c r="K30">
        <v>20190627</v>
      </c>
      <c r="L30" s="343">
        <f t="shared" si="0"/>
        <v>43643</v>
      </c>
      <c r="M30" s="1">
        <v>0</v>
      </c>
      <c r="N30">
        <v>57.8</v>
      </c>
      <c r="R30" t="s">
        <v>206</v>
      </c>
      <c r="AD30" s="344">
        <f t="shared" si="1"/>
        <v>57.8</v>
      </c>
    </row>
    <row r="31" spans="1:30" hidden="1" x14ac:dyDescent="0.25">
      <c r="A31" t="s">
        <v>204</v>
      </c>
      <c r="B31" t="s">
        <v>205</v>
      </c>
      <c r="C31">
        <v>2</v>
      </c>
      <c r="D31">
        <v>90</v>
      </c>
      <c r="E31">
        <v>10</v>
      </c>
      <c r="F31">
        <v>88101</v>
      </c>
      <c r="G31">
        <v>1</v>
      </c>
      <c r="H31">
        <v>7</v>
      </c>
      <c r="I31">
        <v>105</v>
      </c>
      <c r="J31">
        <v>145</v>
      </c>
      <c r="K31">
        <v>20190628</v>
      </c>
      <c r="L31" s="343">
        <f t="shared" si="0"/>
        <v>43644</v>
      </c>
      <c r="M31" s="1">
        <v>0</v>
      </c>
      <c r="N31">
        <v>37.9</v>
      </c>
      <c r="R31" t="s">
        <v>206</v>
      </c>
      <c r="AD31" s="344">
        <f t="shared" si="1"/>
        <v>37.9</v>
      </c>
    </row>
    <row r="32" spans="1:30" hidden="1" x14ac:dyDescent="0.25">
      <c r="A32" t="s">
        <v>204</v>
      </c>
      <c r="B32" t="s">
        <v>205</v>
      </c>
      <c r="C32">
        <v>2</v>
      </c>
      <c r="D32">
        <v>90</v>
      </c>
      <c r="E32">
        <v>10</v>
      </c>
      <c r="F32">
        <v>88101</v>
      </c>
      <c r="G32">
        <v>1</v>
      </c>
      <c r="H32">
        <v>7</v>
      </c>
      <c r="I32">
        <v>105</v>
      </c>
      <c r="J32">
        <v>145</v>
      </c>
      <c r="K32">
        <v>20190629</v>
      </c>
      <c r="L32" s="343">
        <f t="shared" si="0"/>
        <v>43645</v>
      </c>
      <c r="M32" s="1">
        <v>0</v>
      </c>
      <c r="N32">
        <v>50.2</v>
      </c>
      <c r="R32" t="s">
        <v>206</v>
      </c>
      <c r="AD32" s="344">
        <f t="shared" si="1"/>
        <v>50.2</v>
      </c>
    </row>
    <row r="33" spans="1:30" hidden="1" x14ac:dyDescent="0.25">
      <c r="A33" t="s">
        <v>204</v>
      </c>
      <c r="B33" t="s">
        <v>205</v>
      </c>
      <c r="C33">
        <v>2</v>
      </c>
      <c r="D33">
        <v>90</v>
      </c>
      <c r="E33">
        <v>10</v>
      </c>
      <c r="F33">
        <v>88101</v>
      </c>
      <c r="G33">
        <v>2</v>
      </c>
      <c r="H33">
        <v>7</v>
      </c>
      <c r="I33">
        <v>105</v>
      </c>
      <c r="J33">
        <v>145</v>
      </c>
      <c r="K33">
        <v>20190602</v>
      </c>
      <c r="L33" s="343">
        <f t="shared" si="0"/>
        <v>43618</v>
      </c>
      <c r="M33" s="1">
        <v>0</v>
      </c>
      <c r="N33">
        <v>2.2999999999999998</v>
      </c>
      <c r="AD33" s="344">
        <f t="shared" si="1"/>
        <v>2.2999999999999998</v>
      </c>
    </row>
    <row r="34" spans="1:30" hidden="1" x14ac:dyDescent="0.25">
      <c r="A34" t="s">
        <v>204</v>
      </c>
      <c r="B34" t="s">
        <v>205</v>
      </c>
      <c r="C34">
        <v>2</v>
      </c>
      <c r="D34">
        <v>90</v>
      </c>
      <c r="E34">
        <v>10</v>
      </c>
      <c r="F34">
        <v>88101</v>
      </c>
      <c r="G34">
        <v>2</v>
      </c>
      <c r="H34">
        <v>7</v>
      </c>
      <c r="I34">
        <v>105</v>
      </c>
      <c r="J34">
        <v>145</v>
      </c>
      <c r="K34">
        <v>20190608</v>
      </c>
      <c r="L34" s="343">
        <f t="shared" si="0"/>
        <v>43624</v>
      </c>
      <c r="M34" s="1">
        <v>0</v>
      </c>
      <c r="O34" t="s">
        <v>207</v>
      </c>
      <c r="AD34" s="344" t="str">
        <f t="shared" si="1"/>
        <v>AF</v>
      </c>
    </row>
    <row r="35" spans="1:30" hidden="1" x14ac:dyDescent="0.25">
      <c r="A35" t="s">
        <v>204</v>
      </c>
      <c r="B35" t="s">
        <v>205</v>
      </c>
      <c r="C35">
        <v>2</v>
      </c>
      <c r="D35">
        <v>90</v>
      </c>
      <c r="E35">
        <v>10</v>
      </c>
      <c r="F35">
        <v>88101</v>
      </c>
      <c r="G35">
        <v>2</v>
      </c>
      <c r="H35">
        <v>7</v>
      </c>
      <c r="I35">
        <v>105</v>
      </c>
      <c r="J35">
        <v>145</v>
      </c>
      <c r="K35">
        <v>20190614</v>
      </c>
      <c r="L35" s="343">
        <f t="shared" si="0"/>
        <v>43630</v>
      </c>
      <c r="M35" s="1">
        <v>0</v>
      </c>
      <c r="N35">
        <v>4.7</v>
      </c>
      <c r="AD35" s="344">
        <f t="shared" si="1"/>
        <v>4.7</v>
      </c>
    </row>
    <row r="36" spans="1:30" hidden="1" x14ac:dyDescent="0.25">
      <c r="A36" t="s">
        <v>204</v>
      </c>
      <c r="B36" t="s">
        <v>205</v>
      </c>
      <c r="C36">
        <v>2</v>
      </c>
      <c r="D36">
        <v>90</v>
      </c>
      <c r="E36">
        <v>10</v>
      </c>
      <c r="F36">
        <v>88101</v>
      </c>
      <c r="G36">
        <v>2</v>
      </c>
      <c r="H36">
        <v>7</v>
      </c>
      <c r="I36">
        <v>105</v>
      </c>
      <c r="J36">
        <v>145</v>
      </c>
      <c r="K36">
        <v>20190620</v>
      </c>
      <c r="L36" s="343">
        <f t="shared" si="0"/>
        <v>43636</v>
      </c>
      <c r="M36" s="1">
        <v>0</v>
      </c>
      <c r="N36">
        <v>3.4</v>
      </c>
      <c r="AD36" s="344">
        <f t="shared" si="1"/>
        <v>3.4</v>
      </c>
    </row>
    <row r="37" spans="1:30" hidden="1" x14ac:dyDescent="0.25">
      <c r="A37" t="s">
        <v>204</v>
      </c>
      <c r="B37" t="s">
        <v>205</v>
      </c>
      <c r="C37">
        <v>2</v>
      </c>
      <c r="D37">
        <v>90</v>
      </c>
      <c r="E37">
        <v>10</v>
      </c>
      <c r="F37">
        <v>88101</v>
      </c>
      <c r="G37">
        <v>2</v>
      </c>
      <c r="H37">
        <v>7</v>
      </c>
      <c r="I37">
        <v>105</v>
      </c>
      <c r="J37">
        <v>145</v>
      </c>
      <c r="K37">
        <v>20190626</v>
      </c>
      <c r="L37" s="343">
        <f t="shared" si="0"/>
        <v>43642</v>
      </c>
      <c r="M37" s="1">
        <v>0</v>
      </c>
      <c r="N37">
        <v>20.100000000000001</v>
      </c>
      <c r="AD37" s="344">
        <f t="shared" si="1"/>
        <v>20.100000000000001</v>
      </c>
    </row>
    <row r="38" spans="1:30" hidden="1" x14ac:dyDescent="0.25">
      <c r="A38" t="s">
        <v>204</v>
      </c>
      <c r="B38" t="s">
        <v>205</v>
      </c>
      <c r="C38">
        <v>2</v>
      </c>
      <c r="D38">
        <v>90</v>
      </c>
      <c r="E38">
        <v>34</v>
      </c>
      <c r="F38">
        <v>88101</v>
      </c>
      <c r="G38">
        <v>1</v>
      </c>
      <c r="H38">
        <v>7</v>
      </c>
      <c r="I38">
        <v>105</v>
      </c>
      <c r="J38">
        <v>145</v>
      </c>
      <c r="K38">
        <v>20190601</v>
      </c>
      <c r="L38" s="343">
        <f t="shared" si="0"/>
        <v>43617</v>
      </c>
      <c r="M38" s="1">
        <v>0</v>
      </c>
      <c r="N38">
        <v>1.5</v>
      </c>
      <c r="AD38" s="344">
        <f t="shared" si="1"/>
        <v>1.5</v>
      </c>
    </row>
    <row r="39" spans="1:30" hidden="1" x14ac:dyDescent="0.25">
      <c r="A39" t="s">
        <v>204</v>
      </c>
      <c r="B39" t="s">
        <v>205</v>
      </c>
      <c r="C39">
        <v>2</v>
      </c>
      <c r="D39">
        <v>90</v>
      </c>
      <c r="E39">
        <v>34</v>
      </c>
      <c r="F39">
        <v>88101</v>
      </c>
      <c r="G39">
        <v>1</v>
      </c>
      <c r="H39">
        <v>7</v>
      </c>
      <c r="I39">
        <v>105</v>
      </c>
      <c r="J39">
        <v>145</v>
      </c>
      <c r="K39">
        <v>20190602</v>
      </c>
      <c r="L39" s="343">
        <f t="shared" si="0"/>
        <v>43618</v>
      </c>
      <c r="M39" s="1">
        <v>0</v>
      </c>
      <c r="N39">
        <v>4.4000000000000004</v>
      </c>
      <c r="AD39" s="344">
        <f t="shared" si="1"/>
        <v>4.4000000000000004</v>
      </c>
    </row>
    <row r="40" spans="1:30" hidden="1" x14ac:dyDescent="0.25">
      <c r="A40" t="s">
        <v>204</v>
      </c>
      <c r="B40" t="s">
        <v>205</v>
      </c>
      <c r="C40">
        <v>2</v>
      </c>
      <c r="D40">
        <v>90</v>
      </c>
      <c r="E40">
        <v>34</v>
      </c>
      <c r="F40">
        <v>88101</v>
      </c>
      <c r="G40">
        <v>1</v>
      </c>
      <c r="H40">
        <v>7</v>
      </c>
      <c r="I40">
        <v>105</v>
      </c>
      <c r="J40">
        <v>145</v>
      </c>
      <c r="K40">
        <v>20190603</v>
      </c>
      <c r="L40" s="343">
        <f t="shared" si="0"/>
        <v>43619</v>
      </c>
      <c r="M40" s="1">
        <v>0</v>
      </c>
      <c r="N40">
        <v>2.5</v>
      </c>
      <c r="AD40" s="344">
        <f t="shared" si="1"/>
        <v>2.5</v>
      </c>
    </row>
    <row r="41" spans="1:30" hidden="1" x14ac:dyDescent="0.25">
      <c r="A41" t="s">
        <v>204</v>
      </c>
      <c r="B41" t="s">
        <v>205</v>
      </c>
      <c r="C41">
        <v>2</v>
      </c>
      <c r="D41">
        <v>90</v>
      </c>
      <c r="E41">
        <v>34</v>
      </c>
      <c r="F41">
        <v>88101</v>
      </c>
      <c r="G41">
        <v>1</v>
      </c>
      <c r="H41">
        <v>7</v>
      </c>
      <c r="I41">
        <v>105</v>
      </c>
      <c r="J41">
        <v>145</v>
      </c>
      <c r="K41">
        <v>20190604</v>
      </c>
      <c r="L41" s="343">
        <f t="shared" si="0"/>
        <v>43620</v>
      </c>
      <c r="M41" s="1">
        <v>0</v>
      </c>
      <c r="N41">
        <v>2.9</v>
      </c>
      <c r="AD41" s="344">
        <f t="shared" si="1"/>
        <v>2.9</v>
      </c>
    </row>
    <row r="42" spans="1:30" hidden="1" x14ac:dyDescent="0.25">
      <c r="A42" t="s">
        <v>204</v>
      </c>
      <c r="B42" t="s">
        <v>205</v>
      </c>
      <c r="C42">
        <v>2</v>
      </c>
      <c r="D42">
        <v>90</v>
      </c>
      <c r="E42">
        <v>34</v>
      </c>
      <c r="F42">
        <v>88101</v>
      </c>
      <c r="G42">
        <v>1</v>
      </c>
      <c r="H42">
        <v>7</v>
      </c>
      <c r="I42">
        <v>105</v>
      </c>
      <c r="J42">
        <v>145</v>
      </c>
      <c r="K42">
        <v>20190605</v>
      </c>
      <c r="L42" s="343">
        <f t="shared" si="0"/>
        <v>43621</v>
      </c>
      <c r="M42" s="1">
        <v>0</v>
      </c>
      <c r="N42">
        <v>3.2</v>
      </c>
      <c r="AD42" s="344">
        <f t="shared" si="1"/>
        <v>3.2</v>
      </c>
    </row>
    <row r="43" spans="1:30" hidden="1" x14ac:dyDescent="0.25">
      <c r="A43" t="s">
        <v>204</v>
      </c>
      <c r="B43" t="s">
        <v>205</v>
      </c>
      <c r="C43">
        <v>2</v>
      </c>
      <c r="D43">
        <v>90</v>
      </c>
      <c r="E43">
        <v>34</v>
      </c>
      <c r="F43">
        <v>88101</v>
      </c>
      <c r="G43">
        <v>1</v>
      </c>
      <c r="H43">
        <v>7</v>
      </c>
      <c r="I43">
        <v>105</v>
      </c>
      <c r="J43">
        <v>145</v>
      </c>
      <c r="K43">
        <v>20190606</v>
      </c>
      <c r="L43" s="343">
        <f t="shared" si="0"/>
        <v>43622</v>
      </c>
      <c r="M43" s="1">
        <v>0</v>
      </c>
      <c r="N43">
        <v>3.2</v>
      </c>
      <c r="AD43" s="344">
        <f t="shared" si="1"/>
        <v>3.2</v>
      </c>
    </row>
    <row r="44" spans="1:30" hidden="1" x14ac:dyDescent="0.25">
      <c r="A44" t="s">
        <v>204</v>
      </c>
      <c r="B44" t="s">
        <v>205</v>
      </c>
      <c r="C44">
        <v>2</v>
      </c>
      <c r="D44">
        <v>90</v>
      </c>
      <c r="E44">
        <v>34</v>
      </c>
      <c r="F44">
        <v>88101</v>
      </c>
      <c r="G44">
        <v>1</v>
      </c>
      <c r="H44">
        <v>7</v>
      </c>
      <c r="I44">
        <v>105</v>
      </c>
      <c r="J44">
        <v>145</v>
      </c>
      <c r="K44">
        <v>20190607</v>
      </c>
      <c r="L44" s="343">
        <f t="shared" si="0"/>
        <v>43623</v>
      </c>
      <c r="M44" s="1">
        <v>0</v>
      </c>
      <c r="N44">
        <v>3.1</v>
      </c>
      <c r="AD44" s="344">
        <f t="shared" si="1"/>
        <v>3.1</v>
      </c>
    </row>
    <row r="45" spans="1:30" hidden="1" x14ac:dyDescent="0.25">
      <c r="A45" t="s">
        <v>204</v>
      </c>
      <c r="B45" t="s">
        <v>205</v>
      </c>
      <c r="C45">
        <v>2</v>
      </c>
      <c r="D45">
        <v>90</v>
      </c>
      <c r="E45">
        <v>34</v>
      </c>
      <c r="F45">
        <v>88101</v>
      </c>
      <c r="G45">
        <v>1</v>
      </c>
      <c r="H45">
        <v>7</v>
      </c>
      <c r="I45">
        <v>105</v>
      </c>
      <c r="J45">
        <v>145</v>
      </c>
      <c r="K45">
        <v>20190608</v>
      </c>
      <c r="L45" s="343">
        <f t="shared" si="0"/>
        <v>43624</v>
      </c>
      <c r="M45" s="1">
        <v>0</v>
      </c>
      <c r="N45">
        <v>3.5</v>
      </c>
      <c r="AD45" s="344">
        <f t="shared" si="1"/>
        <v>3.5</v>
      </c>
    </row>
    <row r="46" spans="1:30" hidden="1" x14ac:dyDescent="0.25">
      <c r="A46" t="s">
        <v>204</v>
      </c>
      <c r="B46" t="s">
        <v>205</v>
      </c>
      <c r="C46">
        <v>2</v>
      </c>
      <c r="D46">
        <v>90</v>
      </c>
      <c r="E46">
        <v>34</v>
      </c>
      <c r="F46">
        <v>88101</v>
      </c>
      <c r="G46">
        <v>1</v>
      </c>
      <c r="H46">
        <v>7</v>
      </c>
      <c r="I46">
        <v>105</v>
      </c>
      <c r="J46">
        <v>145</v>
      </c>
      <c r="K46">
        <v>20190609</v>
      </c>
      <c r="L46" s="343">
        <f t="shared" si="0"/>
        <v>43625</v>
      </c>
      <c r="M46" s="1">
        <v>0</v>
      </c>
      <c r="N46">
        <v>3.2</v>
      </c>
      <c r="AD46" s="344">
        <f t="shared" si="1"/>
        <v>3.2</v>
      </c>
    </row>
    <row r="47" spans="1:30" hidden="1" x14ac:dyDescent="0.25">
      <c r="A47" t="s">
        <v>204</v>
      </c>
      <c r="B47" t="s">
        <v>205</v>
      </c>
      <c r="C47">
        <v>2</v>
      </c>
      <c r="D47">
        <v>90</v>
      </c>
      <c r="E47">
        <v>34</v>
      </c>
      <c r="F47">
        <v>88101</v>
      </c>
      <c r="G47">
        <v>1</v>
      </c>
      <c r="H47">
        <v>7</v>
      </c>
      <c r="I47">
        <v>105</v>
      </c>
      <c r="J47">
        <v>145</v>
      </c>
      <c r="K47">
        <v>20190610</v>
      </c>
      <c r="L47" s="343">
        <f t="shared" si="0"/>
        <v>43626</v>
      </c>
      <c r="M47" s="1">
        <v>0</v>
      </c>
      <c r="N47">
        <v>2.4</v>
      </c>
      <c r="AD47" s="344">
        <f t="shared" si="1"/>
        <v>2.4</v>
      </c>
    </row>
    <row r="48" spans="1:30" hidden="1" x14ac:dyDescent="0.25">
      <c r="A48" t="s">
        <v>204</v>
      </c>
      <c r="B48" t="s">
        <v>205</v>
      </c>
      <c r="C48">
        <v>2</v>
      </c>
      <c r="D48">
        <v>90</v>
      </c>
      <c r="E48">
        <v>34</v>
      </c>
      <c r="F48">
        <v>88101</v>
      </c>
      <c r="G48">
        <v>1</v>
      </c>
      <c r="H48">
        <v>7</v>
      </c>
      <c r="I48">
        <v>105</v>
      </c>
      <c r="J48">
        <v>145</v>
      </c>
      <c r="K48">
        <v>20190611</v>
      </c>
      <c r="L48" s="343">
        <f t="shared" si="0"/>
        <v>43627</v>
      </c>
      <c r="M48" s="1">
        <v>0</v>
      </c>
      <c r="N48">
        <v>2</v>
      </c>
      <c r="AD48" s="344">
        <f t="shared" si="1"/>
        <v>2</v>
      </c>
    </row>
    <row r="49" spans="1:30" hidden="1" x14ac:dyDescent="0.25">
      <c r="A49" t="s">
        <v>204</v>
      </c>
      <c r="B49" t="s">
        <v>205</v>
      </c>
      <c r="C49">
        <v>2</v>
      </c>
      <c r="D49">
        <v>90</v>
      </c>
      <c r="E49">
        <v>34</v>
      </c>
      <c r="F49">
        <v>88101</v>
      </c>
      <c r="G49">
        <v>1</v>
      </c>
      <c r="H49">
        <v>7</v>
      </c>
      <c r="I49">
        <v>105</v>
      </c>
      <c r="J49">
        <v>145</v>
      </c>
      <c r="K49">
        <v>20190612</v>
      </c>
      <c r="L49" s="343">
        <f t="shared" si="0"/>
        <v>43628</v>
      </c>
      <c r="M49" s="1">
        <v>0</v>
      </c>
      <c r="N49">
        <v>2.8</v>
      </c>
      <c r="AD49" s="344">
        <f t="shared" si="1"/>
        <v>2.8</v>
      </c>
    </row>
    <row r="50" spans="1:30" hidden="1" x14ac:dyDescent="0.25">
      <c r="A50" t="s">
        <v>204</v>
      </c>
      <c r="B50" t="s">
        <v>205</v>
      </c>
      <c r="C50">
        <v>2</v>
      </c>
      <c r="D50">
        <v>90</v>
      </c>
      <c r="E50">
        <v>34</v>
      </c>
      <c r="F50">
        <v>88101</v>
      </c>
      <c r="G50">
        <v>1</v>
      </c>
      <c r="H50">
        <v>7</v>
      </c>
      <c r="I50">
        <v>105</v>
      </c>
      <c r="J50">
        <v>145</v>
      </c>
      <c r="K50">
        <v>20190613</v>
      </c>
      <c r="L50" s="343">
        <f t="shared" si="0"/>
        <v>43629</v>
      </c>
      <c r="M50" s="1">
        <v>0</v>
      </c>
      <c r="N50">
        <v>3.7</v>
      </c>
      <c r="AD50" s="344">
        <f t="shared" si="1"/>
        <v>3.7</v>
      </c>
    </row>
    <row r="51" spans="1:30" hidden="1" x14ac:dyDescent="0.25">
      <c r="A51" t="s">
        <v>204</v>
      </c>
      <c r="B51" t="s">
        <v>205</v>
      </c>
      <c r="C51">
        <v>2</v>
      </c>
      <c r="D51">
        <v>90</v>
      </c>
      <c r="E51">
        <v>34</v>
      </c>
      <c r="F51">
        <v>88101</v>
      </c>
      <c r="G51">
        <v>1</v>
      </c>
      <c r="H51">
        <v>7</v>
      </c>
      <c r="I51">
        <v>105</v>
      </c>
      <c r="J51">
        <v>145</v>
      </c>
      <c r="K51">
        <v>20190614</v>
      </c>
      <c r="L51" s="343">
        <f t="shared" si="0"/>
        <v>43630</v>
      </c>
      <c r="M51" s="1">
        <v>0</v>
      </c>
      <c r="N51">
        <v>4.8</v>
      </c>
      <c r="AD51" s="344">
        <f t="shared" si="1"/>
        <v>4.8</v>
      </c>
    </row>
    <row r="52" spans="1:30" hidden="1" x14ac:dyDescent="0.25">
      <c r="A52" t="s">
        <v>204</v>
      </c>
      <c r="B52" t="s">
        <v>205</v>
      </c>
      <c r="C52">
        <v>2</v>
      </c>
      <c r="D52">
        <v>90</v>
      </c>
      <c r="E52">
        <v>34</v>
      </c>
      <c r="F52">
        <v>88101</v>
      </c>
      <c r="G52">
        <v>1</v>
      </c>
      <c r="H52">
        <v>7</v>
      </c>
      <c r="I52">
        <v>105</v>
      </c>
      <c r="J52">
        <v>145</v>
      </c>
      <c r="K52">
        <v>20190615</v>
      </c>
      <c r="L52" s="343">
        <f t="shared" si="0"/>
        <v>43631</v>
      </c>
      <c r="M52" s="1">
        <v>0</v>
      </c>
      <c r="N52">
        <v>4.3</v>
      </c>
      <c r="AD52" s="344">
        <f t="shared" si="1"/>
        <v>4.3</v>
      </c>
    </row>
    <row r="53" spans="1:30" hidden="1" x14ac:dyDescent="0.25">
      <c r="A53" t="s">
        <v>204</v>
      </c>
      <c r="B53" t="s">
        <v>205</v>
      </c>
      <c r="C53">
        <v>2</v>
      </c>
      <c r="D53">
        <v>90</v>
      </c>
      <c r="E53">
        <v>34</v>
      </c>
      <c r="F53">
        <v>88101</v>
      </c>
      <c r="G53">
        <v>1</v>
      </c>
      <c r="H53">
        <v>7</v>
      </c>
      <c r="I53">
        <v>105</v>
      </c>
      <c r="J53">
        <v>145</v>
      </c>
      <c r="K53">
        <v>20190616</v>
      </c>
      <c r="L53" s="343">
        <f t="shared" si="0"/>
        <v>43632</v>
      </c>
      <c r="M53" s="1">
        <v>0</v>
      </c>
      <c r="N53">
        <v>2.9</v>
      </c>
      <c r="AD53" s="344">
        <f t="shared" si="1"/>
        <v>2.9</v>
      </c>
    </row>
    <row r="54" spans="1:30" hidden="1" x14ac:dyDescent="0.25">
      <c r="A54" t="s">
        <v>204</v>
      </c>
      <c r="B54" t="s">
        <v>205</v>
      </c>
      <c r="C54">
        <v>2</v>
      </c>
      <c r="D54">
        <v>90</v>
      </c>
      <c r="E54">
        <v>34</v>
      </c>
      <c r="F54">
        <v>88101</v>
      </c>
      <c r="G54">
        <v>1</v>
      </c>
      <c r="H54">
        <v>7</v>
      </c>
      <c r="I54">
        <v>105</v>
      </c>
      <c r="J54">
        <v>145</v>
      </c>
      <c r="K54">
        <v>20190617</v>
      </c>
      <c r="L54" s="343">
        <f t="shared" si="0"/>
        <v>43633</v>
      </c>
      <c r="M54" s="1">
        <v>0</v>
      </c>
      <c r="N54">
        <v>3.5</v>
      </c>
      <c r="AD54" s="344">
        <f t="shared" si="1"/>
        <v>3.5</v>
      </c>
    </row>
    <row r="55" spans="1:30" hidden="1" x14ac:dyDescent="0.25">
      <c r="A55" t="s">
        <v>204</v>
      </c>
      <c r="B55" t="s">
        <v>205</v>
      </c>
      <c r="C55">
        <v>2</v>
      </c>
      <c r="D55">
        <v>90</v>
      </c>
      <c r="E55">
        <v>34</v>
      </c>
      <c r="F55">
        <v>88101</v>
      </c>
      <c r="G55">
        <v>1</v>
      </c>
      <c r="H55">
        <v>7</v>
      </c>
      <c r="I55">
        <v>105</v>
      </c>
      <c r="J55">
        <v>145</v>
      </c>
      <c r="K55">
        <v>20190618</v>
      </c>
      <c r="L55" s="343">
        <f t="shared" si="0"/>
        <v>43634</v>
      </c>
      <c r="M55" s="1">
        <v>0</v>
      </c>
      <c r="O55" t="s">
        <v>208</v>
      </c>
      <c r="AD55" s="344" t="str">
        <f t="shared" si="1"/>
        <v>AG</v>
      </c>
    </row>
    <row r="56" spans="1:30" hidden="1" x14ac:dyDescent="0.25">
      <c r="A56" t="s">
        <v>204</v>
      </c>
      <c r="B56" t="s">
        <v>205</v>
      </c>
      <c r="C56">
        <v>2</v>
      </c>
      <c r="D56">
        <v>90</v>
      </c>
      <c r="E56">
        <v>34</v>
      </c>
      <c r="F56">
        <v>88101</v>
      </c>
      <c r="G56">
        <v>1</v>
      </c>
      <c r="H56">
        <v>7</v>
      </c>
      <c r="I56">
        <v>105</v>
      </c>
      <c r="J56">
        <v>145</v>
      </c>
      <c r="K56">
        <v>20190619</v>
      </c>
      <c r="L56" s="343">
        <f t="shared" si="0"/>
        <v>43635</v>
      </c>
      <c r="M56" s="1">
        <v>0</v>
      </c>
      <c r="N56">
        <v>3.2</v>
      </c>
      <c r="AD56" s="344">
        <f t="shared" si="1"/>
        <v>3.2</v>
      </c>
    </row>
    <row r="57" spans="1:30" hidden="1" x14ac:dyDescent="0.25">
      <c r="A57" t="s">
        <v>204</v>
      </c>
      <c r="B57" t="s">
        <v>205</v>
      </c>
      <c r="C57">
        <v>2</v>
      </c>
      <c r="D57">
        <v>90</v>
      </c>
      <c r="E57">
        <v>34</v>
      </c>
      <c r="F57">
        <v>88101</v>
      </c>
      <c r="G57">
        <v>1</v>
      </c>
      <c r="H57">
        <v>7</v>
      </c>
      <c r="I57">
        <v>105</v>
      </c>
      <c r="J57">
        <v>145</v>
      </c>
      <c r="K57">
        <v>20190620</v>
      </c>
      <c r="L57" s="343">
        <f t="shared" si="0"/>
        <v>43636</v>
      </c>
      <c r="M57" s="1">
        <v>0</v>
      </c>
      <c r="N57">
        <v>4</v>
      </c>
      <c r="AD57" s="344">
        <f t="shared" si="1"/>
        <v>4</v>
      </c>
    </row>
    <row r="58" spans="1:30" hidden="1" x14ac:dyDescent="0.25">
      <c r="A58" t="s">
        <v>204</v>
      </c>
      <c r="B58" t="s">
        <v>205</v>
      </c>
      <c r="C58">
        <v>2</v>
      </c>
      <c r="D58">
        <v>90</v>
      </c>
      <c r="E58">
        <v>34</v>
      </c>
      <c r="F58">
        <v>88101</v>
      </c>
      <c r="G58">
        <v>1</v>
      </c>
      <c r="H58">
        <v>7</v>
      </c>
      <c r="I58">
        <v>105</v>
      </c>
      <c r="J58">
        <v>145</v>
      </c>
      <c r="K58">
        <v>20190621</v>
      </c>
      <c r="L58" s="343">
        <f t="shared" si="0"/>
        <v>43637</v>
      </c>
      <c r="M58" s="1">
        <v>0</v>
      </c>
      <c r="N58">
        <v>4.5</v>
      </c>
      <c r="AD58" s="344">
        <f t="shared" si="1"/>
        <v>4.5</v>
      </c>
    </row>
    <row r="59" spans="1:30" hidden="1" x14ac:dyDescent="0.25">
      <c r="A59" t="s">
        <v>204</v>
      </c>
      <c r="B59" t="s">
        <v>205</v>
      </c>
      <c r="C59">
        <v>2</v>
      </c>
      <c r="D59">
        <v>90</v>
      </c>
      <c r="E59">
        <v>34</v>
      </c>
      <c r="F59">
        <v>88101</v>
      </c>
      <c r="G59">
        <v>1</v>
      </c>
      <c r="H59">
        <v>7</v>
      </c>
      <c r="I59">
        <v>105</v>
      </c>
      <c r="J59">
        <v>145</v>
      </c>
      <c r="K59">
        <v>20190622</v>
      </c>
      <c r="L59" s="343">
        <f t="shared" si="0"/>
        <v>43638</v>
      </c>
      <c r="M59" s="1">
        <v>0</v>
      </c>
      <c r="N59">
        <v>7.5</v>
      </c>
      <c r="AD59" s="344">
        <f t="shared" si="1"/>
        <v>7.5</v>
      </c>
    </row>
    <row r="60" spans="1:30" hidden="1" x14ac:dyDescent="0.25">
      <c r="A60" t="s">
        <v>204</v>
      </c>
      <c r="B60" t="s">
        <v>205</v>
      </c>
      <c r="C60">
        <v>2</v>
      </c>
      <c r="D60">
        <v>90</v>
      </c>
      <c r="E60">
        <v>34</v>
      </c>
      <c r="F60">
        <v>88101</v>
      </c>
      <c r="G60">
        <v>1</v>
      </c>
      <c r="H60">
        <v>7</v>
      </c>
      <c r="I60">
        <v>105</v>
      </c>
      <c r="J60">
        <v>145</v>
      </c>
      <c r="K60">
        <v>20190623</v>
      </c>
      <c r="L60" s="343">
        <f t="shared" si="0"/>
        <v>43639</v>
      </c>
      <c r="M60" s="1">
        <v>0</v>
      </c>
      <c r="N60">
        <v>16.2</v>
      </c>
      <c r="R60" t="s">
        <v>206</v>
      </c>
      <c r="AD60" s="344">
        <f t="shared" si="1"/>
        <v>16.2</v>
      </c>
    </row>
    <row r="61" spans="1:30" hidden="1" x14ac:dyDescent="0.25">
      <c r="A61" t="s">
        <v>204</v>
      </c>
      <c r="B61" t="s">
        <v>205</v>
      </c>
      <c r="C61">
        <v>2</v>
      </c>
      <c r="D61">
        <v>90</v>
      </c>
      <c r="E61">
        <v>34</v>
      </c>
      <c r="F61">
        <v>88101</v>
      </c>
      <c r="G61">
        <v>1</v>
      </c>
      <c r="H61">
        <v>7</v>
      </c>
      <c r="I61">
        <v>105</v>
      </c>
      <c r="J61">
        <v>145</v>
      </c>
      <c r="K61">
        <v>20190624</v>
      </c>
      <c r="L61" s="343">
        <f t="shared" si="0"/>
        <v>43640</v>
      </c>
      <c r="M61" s="1">
        <v>0</v>
      </c>
      <c r="N61">
        <v>5.7</v>
      </c>
      <c r="AD61" s="344">
        <f t="shared" si="1"/>
        <v>5.7</v>
      </c>
    </row>
    <row r="62" spans="1:30" hidden="1" x14ac:dyDescent="0.25">
      <c r="A62" t="s">
        <v>204</v>
      </c>
      <c r="B62" t="s">
        <v>205</v>
      </c>
      <c r="C62">
        <v>2</v>
      </c>
      <c r="D62">
        <v>90</v>
      </c>
      <c r="E62">
        <v>34</v>
      </c>
      <c r="F62">
        <v>88101</v>
      </c>
      <c r="G62">
        <v>1</v>
      </c>
      <c r="H62">
        <v>7</v>
      </c>
      <c r="I62">
        <v>105</v>
      </c>
      <c r="J62">
        <v>145</v>
      </c>
      <c r="K62">
        <v>20190625</v>
      </c>
      <c r="L62" s="343">
        <f t="shared" si="0"/>
        <v>43641</v>
      </c>
      <c r="M62" s="1">
        <v>0</v>
      </c>
      <c r="N62">
        <v>23.2</v>
      </c>
      <c r="R62" t="s">
        <v>206</v>
      </c>
      <c r="AD62" s="344">
        <f t="shared" si="1"/>
        <v>23.2</v>
      </c>
    </row>
    <row r="63" spans="1:30" hidden="1" x14ac:dyDescent="0.25">
      <c r="A63" t="s">
        <v>204</v>
      </c>
      <c r="B63" t="s">
        <v>205</v>
      </c>
      <c r="C63">
        <v>2</v>
      </c>
      <c r="D63">
        <v>90</v>
      </c>
      <c r="E63">
        <v>34</v>
      </c>
      <c r="F63">
        <v>88101</v>
      </c>
      <c r="G63">
        <v>1</v>
      </c>
      <c r="H63">
        <v>7</v>
      </c>
      <c r="I63">
        <v>105</v>
      </c>
      <c r="J63">
        <v>145</v>
      </c>
      <c r="K63">
        <v>20190626</v>
      </c>
      <c r="L63" s="343">
        <f t="shared" si="0"/>
        <v>43642</v>
      </c>
      <c r="M63" s="1">
        <v>0</v>
      </c>
      <c r="N63">
        <v>20.5</v>
      </c>
      <c r="R63" t="s">
        <v>206</v>
      </c>
      <c r="AD63" s="344">
        <f t="shared" si="1"/>
        <v>20.5</v>
      </c>
    </row>
    <row r="64" spans="1:30" hidden="1" x14ac:dyDescent="0.25">
      <c r="A64" t="s">
        <v>204</v>
      </c>
      <c r="B64" t="s">
        <v>205</v>
      </c>
      <c r="C64">
        <v>2</v>
      </c>
      <c r="D64">
        <v>90</v>
      </c>
      <c r="E64">
        <v>34</v>
      </c>
      <c r="F64">
        <v>88101</v>
      </c>
      <c r="G64">
        <v>1</v>
      </c>
      <c r="H64">
        <v>7</v>
      </c>
      <c r="I64">
        <v>105</v>
      </c>
      <c r="J64">
        <v>145</v>
      </c>
      <c r="K64">
        <v>20190627</v>
      </c>
      <c r="L64" s="343">
        <f t="shared" si="0"/>
        <v>43643</v>
      </c>
      <c r="M64" s="1">
        <v>0</v>
      </c>
      <c r="N64">
        <v>59.1</v>
      </c>
      <c r="R64" t="s">
        <v>206</v>
      </c>
      <c r="AD64" s="344">
        <f t="shared" si="1"/>
        <v>59.1</v>
      </c>
    </row>
    <row r="65" spans="1:30" hidden="1" x14ac:dyDescent="0.25">
      <c r="A65" t="s">
        <v>204</v>
      </c>
      <c r="B65" t="s">
        <v>205</v>
      </c>
      <c r="C65">
        <v>2</v>
      </c>
      <c r="D65">
        <v>90</v>
      </c>
      <c r="E65">
        <v>34</v>
      </c>
      <c r="F65">
        <v>88101</v>
      </c>
      <c r="G65">
        <v>1</v>
      </c>
      <c r="H65">
        <v>7</v>
      </c>
      <c r="I65">
        <v>105</v>
      </c>
      <c r="J65">
        <v>145</v>
      </c>
      <c r="K65">
        <v>20190628</v>
      </c>
      <c r="L65" s="343">
        <f t="shared" si="0"/>
        <v>43644</v>
      </c>
      <c r="M65" s="1">
        <v>0</v>
      </c>
      <c r="N65">
        <v>39.5</v>
      </c>
      <c r="R65" t="s">
        <v>206</v>
      </c>
      <c r="AD65" s="344">
        <f t="shared" si="1"/>
        <v>39.5</v>
      </c>
    </row>
    <row r="66" spans="1:30" hidden="1" x14ac:dyDescent="0.25">
      <c r="A66" t="s">
        <v>204</v>
      </c>
      <c r="B66" t="s">
        <v>205</v>
      </c>
      <c r="C66">
        <v>2</v>
      </c>
      <c r="D66">
        <v>90</v>
      </c>
      <c r="E66">
        <v>34</v>
      </c>
      <c r="F66">
        <v>88101</v>
      </c>
      <c r="G66">
        <v>1</v>
      </c>
      <c r="H66">
        <v>7</v>
      </c>
      <c r="I66">
        <v>105</v>
      </c>
      <c r="J66">
        <v>145</v>
      </c>
      <c r="K66">
        <v>20190629</v>
      </c>
      <c r="L66" s="343">
        <f t="shared" si="0"/>
        <v>43645</v>
      </c>
      <c r="M66" s="1">
        <v>0</v>
      </c>
      <c r="N66">
        <v>52.7</v>
      </c>
      <c r="R66" t="s">
        <v>206</v>
      </c>
      <c r="AD66" s="344">
        <f t="shared" si="1"/>
        <v>52.7</v>
      </c>
    </row>
    <row r="67" spans="1:30" hidden="1" x14ac:dyDescent="0.25">
      <c r="A67" t="s">
        <v>204</v>
      </c>
      <c r="B67" t="s">
        <v>205</v>
      </c>
      <c r="C67">
        <v>2</v>
      </c>
      <c r="D67">
        <v>90</v>
      </c>
      <c r="E67">
        <v>34</v>
      </c>
      <c r="F67">
        <v>88101</v>
      </c>
      <c r="G67">
        <v>1</v>
      </c>
      <c r="H67">
        <v>7</v>
      </c>
      <c r="I67">
        <v>105</v>
      </c>
      <c r="J67">
        <v>145</v>
      </c>
      <c r="K67">
        <v>20190630</v>
      </c>
      <c r="L67" s="343">
        <f t="shared" si="0"/>
        <v>43646</v>
      </c>
      <c r="M67" s="1">
        <v>0</v>
      </c>
      <c r="N67">
        <v>60</v>
      </c>
      <c r="R67" t="s">
        <v>206</v>
      </c>
      <c r="AD67" s="344">
        <f t="shared" si="1"/>
        <v>60</v>
      </c>
    </row>
    <row r="68" spans="1:30" hidden="1" x14ac:dyDescent="0.25">
      <c r="A68" t="s">
        <v>204</v>
      </c>
      <c r="B68" t="s">
        <v>205</v>
      </c>
      <c r="C68">
        <v>2</v>
      </c>
      <c r="D68">
        <v>90</v>
      </c>
      <c r="E68">
        <v>34</v>
      </c>
      <c r="F68">
        <v>88101</v>
      </c>
      <c r="G68">
        <v>1</v>
      </c>
      <c r="H68">
        <v>7</v>
      </c>
      <c r="I68">
        <v>105</v>
      </c>
      <c r="J68">
        <v>145</v>
      </c>
      <c r="K68">
        <v>20190701</v>
      </c>
      <c r="L68" s="343">
        <f t="shared" ref="L68:L131" si="2">DATE(LEFT(K68,4),MID(K68,5,2),RIGHT(K68,2))</f>
        <v>43647</v>
      </c>
      <c r="M68" s="1">
        <v>0</v>
      </c>
      <c r="N68">
        <v>8.3000000000000007</v>
      </c>
      <c r="AD68" s="344">
        <f t="shared" ref="AD68:AD131" si="3">IF(N68&lt;&gt;0,N68,O68)</f>
        <v>8.3000000000000007</v>
      </c>
    </row>
    <row r="69" spans="1:30" hidden="1" x14ac:dyDescent="0.25">
      <c r="A69" t="s">
        <v>204</v>
      </c>
      <c r="B69" t="s">
        <v>205</v>
      </c>
      <c r="C69">
        <v>2</v>
      </c>
      <c r="D69">
        <v>90</v>
      </c>
      <c r="E69">
        <v>34</v>
      </c>
      <c r="F69">
        <v>88101</v>
      </c>
      <c r="G69">
        <v>1</v>
      </c>
      <c r="H69">
        <v>7</v>
      </c>
      <c r="I69">
        <v>105</v>
      </c>
      <c r="J69">
        <v>145</v>
      </c>
      <c r="K69">
        <v>20190702</v>
      </c>
      <c r="L69" s="343">
        <f t="shared" si="2"/>
        <v>43648</v>
      </c>
      <c r="M69" s="1">
        <v>0</v>
      </c>
      <c r="N69">
        <v>8.8000000000000007</v>
      </c>
      <c r="AD69" s="344">
        <f t="shared" si="3"/>
        <v>8.8000000000000007</v>
      </c>
    </row>
    <row r="70" spans="1:30" hidden="1" x14ac:dyDescent="0.25">
      <c r="A70" t="s">
        <v>204</v>
      </c>
      <c r="B70" t="s">
        <v>205</v>
      </c>
      <c r="C70">
        <v>2</v>
      </c>
      <c r="D70">
        <v>90</v>
      </c>
      <c r="E70">
        <v>34</v>
      </c>
      <c r="F70">
        <v>88101</v>
      </c>
      <c r="G70">
        <v>1</v>
      </c>
      <c r="H70">
        <v>7</v>
      </c>
      <c r="I70">
        <v>105</v>
      </c>
      <c r="J70">
        <v>145</v>
      </c>
      <c r="K70">
        <v>20190703</v>
      </c>
      <c r="L70" s="343">
        <f t="shared" si="2"/>
        <v>43649</v>
      </c>
      <c r="M70" s="1">
        <v>0</v>
      </c>
      <c r="N70">
        <v>9.4</v>
      </c>
      <c r="AD70" s="344">
        <f t="shared" si="3"/>
        <v>9.4</v>
      </c>
    </row>
    <row r="71" spans="1:30" hidden="1" x14ac:dyDescent="0.25">
      <c r="A71" t="s">
        <v>204</v>
      </c>
      <c r="B71" t="s">
        <v>205</v>
      </c>
      <c r="C71">
        <v>2</v>
      </c>
      <c r="D71">
        <v>90</v>
      </c>
      <c r="E71">
        <v>34</v>
      </c>
      <c r="F71">
        <v>88101</v>
      </c>
      <c r="G71">
        <v>1</v>
      </c>
      <c r="H71">
        <v>7</v>
      </c>
      <c r="I71">
        <v>105</v>
      </c>
      <c r="J71">
        <v>145</v>
      </c>
      <c r="K71">
        <v>20190704</v>
      </c>
      <c r="L71" s="343">
        <f t="shared" si="2"/>
        <v>43650</v>
      </c>
      <c r="M71" s="1">
        <v>0</v>
      </c>
      <c r="N71">
        <v>1.7</v>
      </c>
      <c r="AD71" s="344">
        <f t="shared" si="3"/>
        <v>1.7</v>
      </c>
    </row>
    <row r="72" spans="1:30" hidden="1" x14ac:dyDescent="0.25">
      <c r="A72" t="s">
        <v>204</v>
      </c>
      <c r="B72" t="s">
        <v>205</v>
      </c>
      <c r="C72">
        <v>2</v>
      </c>
      <c r="D72">
        <v>90</v>
      </c>
      <c r="E72">
        <v>34</v>
      </c>
      <c r="F72">
        <v>88101</v>
      </c>
      <c r="G72">
        <v>1</v>
      </c>
      <c r="H72">
        <v>7</v>
      </c>
      <c r="I72">
        <v>105</v>
      </c>
      <c r="J72">
        <v>145</v>
      </c>
      <c r="K72">
        <v>20190705</v>
      </c>
      <c r="L72" s="343">
        <f t="shared" si="2"/>
        <v>43651</v>
      </c>
      <c r="M72" s="1">
        <v>0</v>
      </c>
      <c r="N72">
        <v>4.4000000000000004</v>
      </c>
      <c r="AD72" s="344">
        <f t="shared" si="3"/>
        <v>4.4000000000000004</v>
      </c>
    </row>
    <row r="73" spans="1:30" hidden="1" x14ac:dyDescent="0.25">
      <c r="A73" t="s">
        <v>204</v>
      </c>
      <c r="B73" t="s">
        <v>205</v>
      </c>
      <c r="C73">
        <v>2</v>
      </c>
      <c r="D73">
        <v>90</v>
      </c>
      <c r="E73">
        <v>34</v>
      </c>
      <c r="F73">
        <v>88101</v>
      </c>
      <c r="G73">
        <v>1</v>
      </c>
      <c r="H73">
        <v>7</v>
      </c>
      <c r="I73">
        <v>105</v>
      </c>
      <c r="J73">
        <v>145</v>
      </c>
      <c r="K73">
        <v>20190706</v>
      </c>
      <c r="L73" s="343">
        <f t="shared" si="2"/>
        <v>43652</v>
      </c>
      <c r="M73" s="1">
        <v>0</v>
      </c>
      <c r="N73">
        <v>25</v>
      </c>
      <c r="R73" t="s">
        <v>206</v>
      </c>
      <c r="AD73" s="344">
        <f t="shared" si="3"/>
        <v>25</v>
      </c>
    </row>
    <row r="74" spans="1:30" hidden="1" x14ac:dyDescent="0.25">
      <c r="A74" t="s">
        <v>204</v>
      </c>
      <c r="B74" t="s">
        <v>205</v>
      </c>
      <c r="C74">
        <v>2</v>
      </c>
      <c r="D74">
        <v>90</v>
      </c>
      <c r="E74">
        <v>34</v>
      </c>
      <c r="F74">
        <v>88101</v>
      </c>
      <c r="G74">
        <v>1</v>
      </c>
      <c r="H74">
        <v>7</v>
      </c>
      <c r="I74">
        <v>105</v>
      </c>
      <c r="J74">
        <v>145</v>
      </c>
      <c r="K74">
        <v>20190707</v>
      </c>
      <c r="L74" s="343">
        <f t="shared" si="2"/>
        <v>43653</v>
      </c>
      <c r="M74" s="1">
        <v>0</v>
      </c>
      <c r="N74">
        <v>102.7</v>
      </c>
      <c r="R74" t="s">
        <v>206</v>
      </c>
      <c r="AD74" s="344">
        <f t="shared" si="3"/>
        <v>102.7</v>
      </c>
    </row>
    <row r="75" spans="1:30" hidden="1" x14ac:dyDescent="0.25">
      <c r="A75" t="s">
        <v>204</v>
      </c>
      <c r="B75" t="s">
        <v>205</v>
      </c>
      <c r="C75">
        <v>2</v>
      </c>
      <c r="D75">
        <v>90</v>
      </c>
      <c r="E75">
        <v>34</v>
      </c>
      <c r="F75">
        <v>88101</v>
      </c>
      <c r="G75">
        <v>1</v>
      </c>
      <c r="H75">
        <v>7</v>
      </c>
      <c r="I75">
        <v>105</v>
      </c>
      <c r="J75">
        <v>145</v>
      </c>
      <c r="K75">
        <v>20190708</v>
      </c>
      <c r="L75" s="343">
        <f t="shared" si="2"/>
        <v>43654</v>
      </c>
      <c r="M75" s="1">
        <v>0</v>
      </c>
      <c r="N75">
        <v>112</v>
      </c>
      <c r="R75" t="s">
        <v>206</v>
      </c>
      <c r="AD75" s="344">
        <f t="shared" si="3"/>
        <v>112</v>
      </c>
    </row>
    <row r="76" spans="1:30" hidden="1" x14ac:dyDescent="0.25">
      <c r="A76" t="s">
        <v>204</v>
      </c>
      <c r="B76" t="s">
        <v>205</v>
      </c>
      <c r="C76">
        <v>2</v>
      </c>
      <c r="D76">
        <v>90</v>
      </c>
      <c r="E76">
        <v>34</v>
      </c>
      <c r="F76">
        <v>88101</v>
      </c>
      <c r="G76">
        <v>1</v>
      </c>
      <c r="H76">
        <v>7</v>
      </c>
      <c r="I76">
        <v>105</v>
      </c>
      <c r="J76">
        <v>145</v>
      </c>
      <c r="K76">
        <v>20190709</v>
      </c>
      <c r="L76" s="343">
        <f t="shared" si="2"/>
        <v>43655</v>
      </c>
      <c r="M76" s="1">
        <v>0</v>
      </c>
      <c r="O76" t="s">
        <v>207</v>
      </c>
      <c r="AD76" s="344" t="str">
        <f t="shared" si="3"/>
        <v>AF</v>
      </c>
    </row>
    <row r="77" spans="1:30" hidden="1" x14ac:dyDescent="0.25">
      <c r="A77" t="s">
        <v>204</v>
      </c>
      <c r="B77" t="s">
        <v>205</v>
      </c>
      <c r="C77">
        <v>2</v>
      </c>
      <c r="D77">
        <v>90</v>
      </c>
      <c r="E77">
        <v>34</v>
      </c>
      <c r="F77">
        <v>88101</v>
      </c>
      <c r="G77">
        <v>1</v>
      </c>
      <c r="H77">
        <v>7</v>
      </c>
      <c r="I77">
        <v>105</v>
      </c>
      <c r="J77">
        <v>145</v>
      </c>
      <c r="K77">
        <v>20190710</v>
      </c>
      <c r="L77" s="343">
        <f t="shared" si="2"/>
        <v>43656</v>
      </c>
      <c r="M77" s="1">
        <v>0</v>
      </c>
      <c r="N77">
        <v>185.1</v>
      </c>
      <c r="R77" t="s">
        <v>206</v>
      </c>
      <c r="AD77" s="344">
        <f t="shared" si="3"/>
        <v>185.1</v>
      </c>
    </row>
    <row r="78" spans="1:30" hidden="1" x14ac:dyDescent="0.25">
      <c r="A78" t="s">
        <v>204</v>
      </c>
      <c r="B78" t="s">
        <v>205</v>
      </c>
      <c r="C78">
        <v>2</v>
      </c>
      <c r="D78">
        <v>90</v>
      </c>
      <c r="E78">
        <v>34</v>
      </c>
      <c r="F78">
        <v>88101</v>
      </c>
      <c r="G78">
        <v>1</v>
      </c>
      <c r="H78">
        <v>7</v>
      </c>
      <c r="I78">
        <v>105</v>
      </c>
      <c r="J78">
        <v>145</v>
      </c>
      <c r="K78">
        <v>20190711</v>
      </c>
      <c r="L78" s="343">
        <f t="shared" si="2"/>
        <v>43657</v>
      </c>
      <c r="M78" s="1">
        <v>0</v>
      </c>
      <c r="N78">
        <v>211.6</v>
      </c>
      <c r="R78" t="s">
        <v>206</v>
      </c>
      <c r="AD78" s="344">
        <f t="shared" si="3"/>
        <v>211.6</v>
      </c>
    </row>
    <row r="79" spans="1:30" hidden="1" x14ac:dyDescent="0.25">
      <c r="A79" t="s">
        <v>204</v>
      </c>
      <c r="B79" t="s">
        <v>205</v>
      </c>
      <c r="C79">
        <v>2</v>
      </c>
      <c r="D79">
        <v>90</v>
      </c>
      <c r="E79">
        <v>34</v>
      </c>
      <c r="F79">
        <v>88101</v>
      </c>
      <c r="G79">
        <v>1</v>
      </c>
      <c r="H79">
        <v>7</v>
      </c>
      <c r="I79">
        <v>105</v>
      </c>
      <c r="J79">
        <v>145</v>
      </c>
      <c r="K79">
        <v>20190712</v>
      </c>
      <c r="L79" s="343">
        <f t="shared" si="2"/>
        <v>43658</v>
      </c>
      <c r="M79" s="1">
        <v>0</v>
      </c>
      <c r="N79">
        <v>65.5</v>
      </c>
      <c r="R79" t="s">
        <v>206</v>
      </c>
      <c r="AD79" s="344">
        <f t="shared" si="3"/>
        <v>65.5</v>
      </c>
    </row>
    <row r="80" spans="1:30" hidden="1" x14ac:dyDescent="0.25">
      <c r="A80" t="s">
        <v>204</v>
      </c>
      <c r="B80" t="s">
        <v>205</v>
      </c>
      <c r="C80">
        <v>2</v>
      </c>
      <c r="D80">
        <v>90</v>
      </c>
      <c r="E80">
        <v>34</v>
      </c>
      <c r="F80">
        <v>88101</v>
      </c>
      <c r="G80">
        <v>1</v>
      </c>
      <c r="H80">
        <v>7</v>
      </c>
      <c r="I80">
        <v>105</v>
      </c>
      <c r="J80">
        <v>145</v>
      </c>
      <c r="K80">
        <v>20190713</v>
      </c>
      <c r="L80" s="343">
        <f t="shared" si="2"/>
        <v>43659</v>
      </c>
      <c r="M80" s="1">
        <v>0</v>
      </c>
      <c r="N80">
        <v>24.5</v>
      </c>
      <c r="R80" t="s">
        <v>206</v>
      </c>
      <c r="AD80" s="344">
        <f t="shared" si="3"/>
        <v>24.5</v>
      </c>
    </row>
    <row r="81" spans="1:30" hidden="1" x14ac:dyDescent="0.25">
      <c r="A81" t="s">
        <v>204</v>
      </c>
      <c r="B81" t="s">
        <v>205</v>
      </c>
      <c r="C81">
        <v>2</v>
      </c>
      <c r="D81">
        <v>90</v>
      </c>
      <c r="E81">
        <v>34</v>
      </c>
      <c r="F81">
        <v>88101</v>
      </c>
      <c r="G81">
        <v>1</v>
      </c>
      <c r="H81">
        <v>7</v>
      </c>
      <c r="I81">
        <v>105</v>
      </c>
      <c r="J81">
        <v>145</v>
      </c>
      <c r="K81">
        <v>20190714</v>
      </c>
      <c r="L81" s="343">
        <f t="shared" si="2"/>
        <v>43660</v>
      </c>
      <c r="M81" s="1">
        <v>0</v>
      </c>
      <c r="N81">
        <v>16.7</v>
      </c>
      <c r="R81" t="s">
        <v>206</v>
      </c>
      <c r="AD81" s="344">
        <f t="shared" si="3"/>
        <v>16.7</v>
      </c>
    </row>
    <row r="82" spans="1:30" hidden="1" x14ac:dyDescent="0.25">
      <c r="A82" t="s">
        <v>204</v>
      </c>
      <c r="B82" t="s">
        <v>205</v>
      </c>
      <c r="C82">
        <v>2</v>
      </c>
      <c r="D82">
        <v>90</v>
      </c>
      <c r="E82">
        <v>34</v>
      </c>
      <c r="F82">
        <v>88101</v>
      </c>
      <c r="G82">
        <v>1</v>
      </c>
      <c r="H82">
        <v>7</v>
      </c>
      <c r="I82">
        <v>105</v>
      </c>
      <c r="J82">
        <v>145</v>
      </c>
      <c r="K82">
        <v>20190715</v>
      </c>
      <c r="L82" s="343">
        <f t="shared" si="2"/>
        <v>43661</v>
      </c>
      <c r="M82" s="1">
        <v>0</v>
      </c>
      <c r="N82">
        <v>11</v>
      </c>
      <c r="AD82" s="344">
        <f t="shared" si="3"/>
        <v>11</v>
      </c>
    </row>
    <row r="83" spans="1:30" hidden="1" x14ac:dyDescent="0.25">
      <c r="A83" t="s">
        <v>204</v>
      </c>
      <c r="B83" t="s">
        <v>205</v>
      </c>
      <c r="C83">
        <v>2</v>
      </c>
      <c r="D83">
        <v>90</v>
      </c>
      <c r="E83">
        <v>34</v>
      </c>
      <c r="F83">
        <v>88101</v>
      </c>
      <c r="G83">
        <v>1</v>
      </c>
      <c r="H83">
        <v>7</v>
      </c>
      <c r="I83">
        <v>105</v>
      </c>
      <c r="J83">
        <v>145</v>
      </c>
      <c r="K83">
        <v>20190716</v>
      </c>
      <c r="L83" s="343">
        <f t="shared" si="2"/>
        <v>43662</v>
      </c>
      <c r="M83" s="1">
        <v>0</v>
      </c>
      <c r="N83">
        <v>6.7</v>
      </c>
      <c r="AD83" s="344">
        <f t="shared" si="3"/>
        <v>6.7</v>
      </c>
    </row>
    <row r="84" spans="1:30" hidden="1" x14ac:dyDescent="0.25">
      <c r="A84" t="s">
        <v>204</v>
      </c>
      <c r="B84" t="s">
        <v>205</v>
      </c>
      <c r="C84">
        <v>2</v>
      </c>
      <c r="D84">
        <v>90</v>
      </c>
      <c r="E84">
        <v>34</v>
      </c>
      <c r="F84">
        <v>88101</v>
      </c>
      <c r="G84">
        <v>1</v>
      </c>
      <c r="H84">
        <v>7</v>
      </c>
      <c r="I84">
        <v>105</v>
      </c>
      <c r="J84">
        <v>145</v>
      </c>
      <c r="K84">
        <v>20190717</v>
      </c>
      <c r="L84" s="343">
        <f t="shared" si="2"/>
        <v>43663</v>
      </c>
      <c r="M84" s="1">
        <v>0</v>
      </c>
      <c r="N84">
        <v>7.9</v>
      </c>
      <c r="AD84" s="344">
        <f t="shared" si="3"/>
        <v>7.9</v>
      </c>
    </row>
    <row r="85" spans="1:30" hidden="1" x14ac:dyDescent="0.25">
      <c r="A85" t="s">
        <v>204</v>
      </c>
      <c r="B85" t="s">
        <v>205</v>
      </c>
      <c r="C85">
        <v>2</v>
      </c>
      <c r="D85">
        <v>90</v>
      </c>
      <c r="E85">
        <v>34</v>
      </c>
      <c r="F85">
        <v>88101</v>
      </c>
      <c r="G85">
        <v>1</v>
      </c>
      <c r="H85">
        <v>7</v>
      </c>
      <c r="I85">
        <v>105</v>
      </c>
      <c r="J85">
        <v>145</v>
      </c>
      <c r="K85">
        <v>20190718</v>
      </c>
      <c r="L85" s="343">
        <f t="shared" si="2"/>
        <v>43664</v>
      </c>
      <c r="M85" s="1">
        <v>0</v>
      </c>
      <c r="N85">
        <v>15.9</v>
      </c>
      <c r="R85" t="s">
        <v>206</v>
      </c>
      <c r="AD85" s="344">
        <f t="shared" si="3"/>
        <v>15.9</v>
      </c>
    </row>
    <row r="86" spans="1:30" hidden="1" x14ac:dyDescent="0.25">
      <c r="A86" t="s">
        <v>204</v>
      </c>
      <c r="B86" t="s">
        <v>205</v>
      </c>
      <c r="C86">
        <v>2</v>
      </c>
      <c r="D86">
        <v>90</v>
      </c>
      <c r="E86">
        <v>34</v>
      </c>
      <c r="F86">
        <v>88101</v>
      </c>
      <c r="G86">
        <v>1</v>
      </c>
      <c r="H86">
        <v>7</v>
      </c>
      <c r="I86">
        <v>105</v>
      </c>
      <c r="J86">
        <v>145</v>
      </c>
      <c r="K86">
        <v>20190719</v>
      </c>
      <c r="L86" s="343">
        <f t="shared" si="2"/>
        <v>43665</v>
      </c>
      <c r="M86" s="1">
        <v>0</v>
      </c>
      <c r="N86">
        <v>6.4</v>
      </c>
      <c r="AD86" s="344">
        <f t="shared" si="3"/>
        <v>6.4</v>
      </c>
    </row>
    <row r="87" spans="1:30" hidden="1" x14ac:dyDescent="0.25">
      <c r="A87" t="s">
        <v>204</v>
      </c>
      <c r="B87" t="s">
        <v>205</v>
      </c>
      <c r="C87">
        <v>2</v>
      </c>
      <c r="D87">
        <v>90</v>
      </c>
      <c r="E87">
        <v>34</v>
      </c>
      <c r="F87">
        <v>88101</v>
      </c>
      <c r="G87">
        <v>1</v>
      </c>
      <c r="H87">
        <v>7</v>
      </c>
      <c r="I87">
        <v>105</v>
      </c>
      <c r="J87">
        <v>145</v>
      </c>
      <c r="K87">
        <v>20190720</v>
      </c>
      <c r="L87" s="343">
        <f t="shared" si="2"/>
        <v>43666</v>
      </c>
      <c r="M87" s="1">
        <v>0</v>
      </c>
      <c r="N87">
        <v>13.1</v>
      </c>
      <c r="R87" t="s">
        <v>206</v>
      </c>
      <c r="AD87" s="344">
        <f t="shared" si="3"/>
        <v>13.1</v>
      </c>
    </row>
    <row r="88" spans="1:30" hidden="1" x14ac:dyDescent="0.25">
      <c r="A88" t="s">
        <v>204</v>
      </c>
      <c r="B88" t="s">
        <v>205</v>
      </c>
      <c r="C88">
        <v>2</v>
      </c>
      <c r="D88">
        <v>90</v>
      </c>
      <c r="E88">
        <v>34</v>
      </c>
      <c r="F88">
        <v>88101</v>
      </c>
      <c r="G88">
        <v>1</v>
      </c>
      <c r="H88">
        <v>7</v>
      </c>
      <c r="I88">
        <v>105</v>
      </c>
      <c r="J88">
        <v>145</v>
      </c>
      <c r="K88">
        <v>20190721</v>
      </c>
      <c r="L88" s="343">
        <f t="shared" si="2"/>
        <v>43667</v>
      </c>
      <c r="M88" s="1">
        <v>0</v>
      </c>
      <c r="N88">
        <v>7.6</v>
      </c>
      <c r="AD88" s="344">
        <f t="shared" si="3"/>
        <v>7.6</v>
      </c>
    </row>
    <row r="89" spans="1:30" hidden="1" x14ac:dyDescent="0.25">
      <c r="A89" t="s">
        <v>204</v>
      </c>
      <c r="B89" t="s">
        <v>205</v>
      </c>
      <c r="C89">
        <v>2</v>
      </c>
      <c r="D89">
        <v>90</v>
      </c>
      <c r="E89">
        <v>34</v>
      </c>
      <c r="F89">
        <v>88101</v>
      </c>
      <c r="G89">
        <v>1</v>
      </c>
      <c r="H89">
        <v>7</v>
      </c>
      <c r="I89">
        <v>105</v>
      </c>
      <c r="J89">
        <v>145</v>
      </c>
      <c r="K89">
        <v>20190722</v>
      </c>
      <c r="L89" s="343">
        <f t="shared" si="2"/>
        <v>43668</v>
      </c>
      <c r="M89" s="1">
        <v>0</v>
      </c>
      <c r="N89">
        <v>10</v>
      </c>
      <c r="AD89" s="344">
        <f t="shared" si="3"/>
        <v>10</v>
      </c>
    </row>
    <row r="90" spans="1:30" hidden="1" x14ac:dyDescent="0.25">
      <c r="A90" t="s">
        <v>204</v>
      </c>
      <c r="B90" t="s">
        <v>205</v>
      </c>
      <c r="C90">
        <v>2</v>
      </c>
      <c r="D90">
        <v>90</v>
      </c>
      <c r="E90">
        <v>34</v>
      </c>
      <c r="F90">
        <v>88101</v>
      </c>
      <c r="G90">
        <v>1</v>
      </c>
      <c r="H90">
        <v>7</v>
      </c>
      <c r="I90">
        <v>105</v>
      </c>
      <c r="J90">
        <v>145</v>
      </c>
      <c r="K90">
        <v>20190723</v>
      </c>
      <c r="L90" s="343">
        <f t="shared" si="2"/>
        <v>43669</v>
      </c>
      <c r="M90" s="1">
        <v>0</v>
      </c>
      <c r="N90">
        <v>32.799999999999997</v>
      </c>
      <c r="R90" t="s">
        <v>206</v>
      </c>
      <c r="AD90" s="344">
        <f t="shared" si="3"/>
        <v>32.799999999999997</v>
      </c>
    </row>
    <row r="91" spans="1:30" hidden="1" x14ac:dyDescent="0.25">
      <c r="A91" t="s">
        <v>204</v>
      </c>
      <c r="B91" t="s">
        <v>205</v>
      </c>
      <c r="C91">
        <v>2</v>
      </c>
      <c r="D91">
        <v>90</v>
      </c>
      <c r="E91">
        <v>34</v>
      </c>
      <c r="F91">
        <v>88101</v>
      </c>
      <c r="G91">
        <v>1</v>
      </c>
      <c r="H91">
        <v>7</v>
      </c>
      <c r="I91">
        <v>105</v>
      </c>
      <c r="J91">
        <v>145</v>
      </c>
      <c r="K91">
        <v>20190724</v>
      </c>
      <c r="L91" s="343">
        <f t="shared" si="2"/>
        <v>43670</v>
      </c>
      <c r="M91" s="1">
        <v>0</v>
      </c>
      <c r="N91">
        <v>18.7</v>
      </c>
      <c r="R91" t="s">
        <v>206</v>
      </c>
      <c r="AD91" s="344">
        <f t="shared" si="3"/>
        <v>18.7</v>
      </c>
    </row>
    <row r="92" spans="1:30" hidden="1" x14ac:dyDescent="0.25">
      <c r="A92" t="s">
        <v>204</v>
      </c>
      <c r="B92" t="s">
        <v>205</v>
      </c>
      <c r="C92">
        <v>2</v>
      </c>
      <c r="D92">
        <v>90</v>
      </c>
      <c r="E92">
        <v>34</v>
      </c>
      <c r="F92">
        <v>88101</v>
      </c>
      <c r="G92">
        <v>1</v>
      </c>
      <c r="H92">
        <v>7</v>
      </c>
      <c r="I92">
        <v>105</v>
      </c>
      <c r="J92">
        <v>145</v>
      </c>
      <c r="K92">
        <v>20190725</v>
      </c>
      <c r="L92" s="343">
        <f t="shared" si="2"/>
        <v>43671</v>
      </c>
      <c r="M92" s="1">
        <v>0</v>
      </c>
      <c r="N92">
        <v>9.8000000000000007</v>
      </c>
      <c r="AD92" s="344">
        <f t="shared" si="3"/>
        <v>9.8000000000000007</v>
      </c>
    </row>
    <row r="93" spans="1:30" hidden="1" x14ac:dyDescent="0.25">
      <c r="A93" t="s">
        <v>204</v>
      </c>
      <c r="B93" t="s">
        <v>205</v>
      </c>
      <c r="C93">
        <v>2</v>
      </c>
      <c r="D93">
        <v>90</v>
      </c>
      <c r="E93">
        <v>34</v>
      </c>
      <c r="F93">
        <v>88101</v>
      </c>
      <c r="G93">
        <v>1</v>
      </c>
      <c r="H93">
        <v>7</v>
      </c>
      <c r="I93">
        <v>105</v>
      </c>
      <c r="J93">
        <v>145</v>
      </c>
      <c r="K93">
        <v>20190726</v>
      </c>
      <c r="L93" s="343">
        <f t="shared" si="2"/>
        <v>43672</v>
      </c>
      <c r="M93" s="1">
        <v>0</v>
      </c>
      <c r="N93">
        <v>16.399999999999999</v>
      </c>
      <c r="R93" t="s">
        <v>206</v>
      </c>
      <c r="AD93" s="344">
        <f t="shared" si="3"/>
        <v>16.399999999999999</v>
      </c>
    </row>
    <row r="94" spans="1:30" hidden="1" x14ac:dyDescent="0.25">
      <c r="A94" t="s">
        <v>204</v>
      </c>
      <c r="B94" t="s">
        <v>205</v>
      </c>
      <c r="C94">
        <v>2</v>
      </c>
      <c r="D94">
        <v>90</v>
      </c>
      <c r="E94">
        <v>34</v>
      </c>
      <c r="F94">
        <v>88101</v>
      </c>
      <c r="G94">
        <v>1</v>
      </c>
      <c r="H94">
        <v>7</v>
      </c>
      <c r="I94">
        <v>105</v>
      </c>
      <c r="J94">
        <v>145</v>
      </c>
      <c r="K94">
        <v>20190727</v>
      </c>
      <c r="L94" s="343">
        <f t="shared" si="2"/>
        <v>43673</v>
      </c>
      <c r="M94" s="1">
        <v>0</v>
      </c>
      <c r="N94">
        <v>6.8</v>
      </c>
      <c r="AD94" s="344">
        <f t="shared" si="3"/>
        <v>6.8</v>
      </c>
    </row>
    <row r="95" spans="1:30" hidden="1" x14ac:dyDescent="0.25">
      <c r="A95" t="s">
        <v>204</v>
      </c>
      <c r="B95" t="s">
        <v>205</v>
      </c>
      <c r="C95">
        <v>2</v>
      </c>
      <c r="D95">
        <v>90</v>
      </c>
      <c r="E95">
        <v>34</v>
      </c>
      <c r="F95">
        <v>88101</v>
      </c>
      <c r="G95">
        <v>1</v>
      </c>
      <c r="H95">
        <v>7</v>
      </c>
      <c r="I95">
        <v>105</v>
      </c>
      <c r="J95">
        <v>145</v>
      </c>
      <c r="K95">
        <v>20190728</v>
      </c>
      <c r="L95" s="343">
        <f t="shared" si="2"/>
        <v>43674</v>
      </c>
      <c r="M95" s="1">
        <v>0</v>
      </c>
      <c r="N95">
        <v>4.8</v>
      </c>
      <c r="AD95" s="344">
        <f t="shared" si="3"/>
        <v>4.8</v>
      </c>
    </row>
    <row r="96" spans="1:30" hidden="1" x14ac:dyDescent="0.25">
      <c r="A96" t="s">
        <v>204</v>
      </c>
      <c r="B96" t="s">
        <v>205</v>
      </c>
      <c r="C96">
        <v>2</v>
      </c>
      <c r="D96">
        <v>90</v>
      </c>
      <c r="E96">
        <v>34</v>
      </c>
      <c r="F96">
        <v>88101</v>
      </c>
      <c r="G96">
        <v>1</v>
      </c>
      <c r="H96">
        <v>7</v>
      </c>
      <c r="I96">
        <v>105</v>
      </c>
      <c r="J96">
        <v>145</v>
      </c>
      <c r="K96">
        <v>20190729</v>
      </c>
      <c r="L96" s="343">
        <f t="shared" si="2"/>
        <v>43675</v>
      </c>
      <c r="M96" s="1">
        <v>0</v>
      </c>
      <c r="N96">
        <v>4.5</v>
      </c>
      <c r="AD96" s="344">
        <f t="shared" si="3"/>
        <v>4.5</v>
      </c>
    </row>
    <row r="97" spans="1:30" hidden="1" x14ac:dyDescent="0.25">
      <c r="A97" t="s">
        <v>204</v>
      </c>
      <c r="B97" t="s">
        <v>205</v>
      </c>
      <c r="C97">
        <v>2</v>
      </c>
      <c r="D97">
        <v>90</v>
      </c>
      <c r="E97">
        <v>34</v>
      </c>
      <c r="F97">
        <v>88101</v>
      </c>
      <c r="G97">
        <v>1</v>
      </c>
      <c r="H97">
        <v>7</v>
      </c>
      <c r="I97">
        <v>105</v>
      </c>
      <c r="J97">
        <v>145</v>
      </c>
      <c r="K97">
        <v>20190730</v>
      </c>
      <c r="L97" s="343">
        <f t="shared" si="2"/>
        <v>43676</v>
      </c>
      <c r="M97" s="1">
        <v>0</v>
      </c>
      <c r="N97">
        <v>7.1</v>
      </c>
      <c r="R97">
        <v>4</v>
      </c>
      <c r="AD97" s="344">
        <f t="shared" si="3"/>
        <v>7.1</v>
      </c>
    </row>
    <row r="98" spans="1:30" hidden="1" x14ac:dyDescent="0.25">
      <c r="A98" t="s">
        <v>204</v>
      </c>
      <c r="B98" t="s">
        <v>205</v>
      </c>
      <c r="C98">
        <v>2</v>
      </c>
      <c r="D98">
        <v>90</v>
      </c>
      <c r="E98">
        <v>34</v>
      </c>
      <c r="F98">
        <v>88101</v>
      </c>
      <c r="G98">
        <v>1</v>
      </c>
      <c r="H98">
        <v>7</v>
      </c>
      <c r="I98">
        <v>105</v>
      </c>
      <c r="J98">
        <v>145</v>
      </c>
      <c r="K98">
        <v>20190731</v>
      </c>
      <c r="L98" s="343">
        <f t="shared" si="2"/>
        <v>43677</v>
      </c>
      <c r="M98" s="1">
        <v>0</v>
      </c>
      <c r="N98">
        <v>9.9</v>
      </c>
      <c r="AD98" s="344">
        <f t="shared" si="3"/>
        <v>9.9</v>
      </c>
    </row>
    <row r="99" spans="1:30" hidden="1" x14ac:dyDescent="0.25">
      <c r="A99" t="s">
        <v>204</v>
      </c>
      <c r="B99" t="s">
        <v>205</v>
      </c>
      <c r="C99">
        <v>2</v>
      </c>
      <c r="D99">
        <v>90</v>
      </c>
      <c r="E99">
        <v>34</v>
      </c>
      <c r="F99">
        <v>88101</v>
      </c>
      <c r="G99">
        <v>1</v>
      </c>
      <c r="H99">
        <v>7</v>
      </c>
      <c r="I99">
        <v>105</v>
      </c>
      <c r="J99">
        <v>145</v>
      </c>
      <c r="K99">
        <v>20190801</v>
      </c>
      <c r="L99" s="343">
        <f t="shared" si="2"/>
        <v>43678</v>
      </c>
      <c r="M99" s="1">
        <v>0</v>
      </c>
      <c r="N99">
        <v>13.8</v>
      </c>
      <c r="AD99" s="344">
        <f t="shared" si="3"/>
        <v>13.8</v>
      </c>
    </row>
    <row r="100" spans="1:30" hidden="1" x14ac:dyDescent="0.25">
      <c r="A100" t="s">
        <v>204</v>
      </c>
      <c r="B100" t="s">
        <v>205</v>
      </c>
      <c r="C100">
        <v>2</v>
      </c>
      <c r="D100">
        <v>90</v>
      </c>
      <c r="E100">
        <v>34</v>
      </c>
      <c r="F100">
        <v>88101</v>
      </c>
      <c r="G100">
        <v>1</v>
      </c>
      <c r="H100">
        <v>7</v>
      </c>
      <c r="I100">
        <v>105</v>
      </c>
      <c r="J100">
        <v>145</v>
      </c>
      <c r="K100">
        <v>20190802</v>
      </c>
      <c r="L100" s="343">
        <f t="shared" si="2"/>
        <v>43679</v>
      </c>
      <c r="M100" s="1">
        <v>0</v>
      </c>
      <c r="N100">
        <v>10.9</v>
      </c>
      <c r="AD100" s="344">
        <f t="shared" si="3"/>
        <v>10.9</v>
      </c>
    </row>
    <row r="101" spans="1:30" hidden="1" x14ac:dyDescent="0.25">
      <c r="A101" t="s">
        <v>204</v>
      </c>
      <c r="B101" t="s">
        <v>205</v>
      </c>
      <c r="C101">
        <v>2</v>
      </c>
      <c r="D101">
        <v>90</v>
      </c>
      <c r="E101">
        <v>34</v>
      </c>
      <c r="F101">
        <v>88101</v>
      </c>
      <c r="G101">
        <v>1</v>
      </c>
      <c r="H101">
        <v>7</v>
      </c>
      <c r="I101">
        <v>105</v>
      </c>
      <c r="J101">
        <v>145</v>
      </c>
      <c r="K101">
        <v>20190803</v>
      </c>
      <c r="L101" s="343">
        <f t="shared" si="2"/>
        <v>43680</v>
      </c>
      <c r="M101" s="1">
        <v>0</v>
      </c>
      <c r="N101">
        <v>1.4</v>
      </c>
      <c r="AD101" s="344">
        <f t="shared" si="3"/>
        <v>1.4</v>
      </c>
    </row>
    <row r="102" spans="1:30" hidden="1" x14ac:dyDescent="0.25">
      <c r="A102" t="s">
        <v>204</v>
      </c>
      <c r="B102" t="s">
        <v>205</v>
      </c>
      <c r="C102">
        <v>2</v>
      </c>
      <c r="D102">
        <v>90</v>
      </c>
      <c r="E102">
        <v>34</v>
      </c>
      <c r="F102">
        <v>88101</v>
      </c>
      <c r="G102">
        <v>1</v>
      </c>
      <c r="H102">
        <v>7</v>
      </c>
      <c r="I102">
        <v>105</v>
      </c>
      <c r="J102">
        <v>145</v>
      </c>
      <c r="K102">
        <v>20190804</v>
      </c>
      <c r="L102" s="343">
        <f t="shared" si="2"/>
        <v>43681</v>
      </c>
      <c r="M102" s="1">
        <v>0</v>
      </c>
      <c r="N102">
        <v>1.7</v>
      </c>
      <c r="AD102" s="344">
        <f t="shared" si="3"/>
        <v>1.7</v>
      </c>
    </row>
    <row r="103" spans="1:30" hidden="1" x14ac:dyDescent="0.25">
      <c r="A103" t="s">
        <v>204</v>
      </c>
      <c r="B103" t="s">
        <v>205</v>
      </c>
      <c r="C103">
        <v>2</v>
      </c>
      <c r="D103">
        <v>90</v>
      </c>
      <c r="E103">
        <v>34</v>
      </c>
      <c r="F103">
        <v>88101</v>
      </c>
      <c r="G103">
        <v>1</v>
      </c>
      <c r="H103">
        <v>7</v>
      </c>
      <c r="I103">
        <v>105</v>
      </c>
      <c r="J103">
        <v>145</v>
      </c>
      <c r="K103">
        <v>20190805</v>
      </c>
      <c r="L103" s="343">
        <f t="shared" si="2"/>
        <v>43682</v>
      </c>
      <c r="M103" s="1">
        <v>0</v>
      </c>
      <c r="N103">
        <v>1.7</v>
      </c>
      <c r="R103">
        <v>4</v>
      </c>
      <c r="AD103" s="344">
        <f t="shared" si="3"/>
        <v>1.7</v>
      </c>
    </row>
    <row r="104" spans="1:30" hidden="1" x14ac:dyDescent="0.25">
      <c r="A104" t="s">
        <v>204</v>
      </c>
      <c r="B104" t="s">
        <v>205</v>
      </c>
      <c r="C104">
        <v>2</v>
      </c>
      <c r="D104">
        <v>90</v>
      </c>
      <c r="E104">
        <v>34</v>
      </c>
      <c r="F104">
        <v>88101</v>
      </c>
      <c r="G104">
        <v>1</v>
      </c>
      <c r="H104">
        <v>7</v>
      </c>
      <c r="I104">
        <v>105</v>
      </c>
      <c r="J104">
        <v>145</v>
      </c>
      <c r="K104">
        <v>20190806</v>
      </c>
      <c r="L104" s="343">
        <f t="shared" si="2"/>
        <v>43683</v>
      </c>
      <c r="M104" s="1">
        <v>0</v>
      </c>
      <c r="N104">
        <v>1.6</v>
      </c>
      <c r="AD104" s="344">
        <f t="shared" si="3"/>
        <v>1.6</v>
      </c>
    </row>
    <row r="105" spans="1:30" hidden="1" x14ac:dyDescent="0.25">
      <c r="A105" t="s">
        <v>204</v>
      </c>
      <c r="B105" t="s">
        <v>205</v>
      </c>
      <c r="C105">
        <v>2</v>
      </c>
      <c r="D105">
        <v>90</v>
      </c>
      <c r="E105">
        <v>34</v>
      </c>
      <c r="F105">
        <v>88101</v>
      </c>
      <c r="G105">
        <v>1</v>
      </c>
      <c r="H105">
        <v>7</v>
      </c>
      <c r="I105">
        <v>105</v>
      </c>
      <c r="J105">
        <v>145</v>
      </c>
      <c r="K105">
        <v>20190807</v>
      </c>
      <c r="L105" s="343">
        <f t="shared" si="2"/>
        <v>43684</v>
      </c>
      <c r="M105" s="1">
        <v>0</v>
      </c>
      <c r="N105">
        <v>3.1</v>
      </c>
      <c r="AD105" s="344">
        <f t="shared" si="3"/>
        <v>3.1</v>
      </c>
    </row>
    <row r="106" spans="1:30" hidden="1" x14ac:dyDescent="0.25">
      <c r="A106" t="s">
        <v>204</v>
      </c>
      <c r="B106" t="s">
        <v>205</v>
      </c>
      <c r="C106">
        <v>2</v>
      </c>
      <c r="D106">
        <v>90</v>
      </c>
      <c r="E106">
        <v>34</v>
      </c>
      <c r="F106">
        <v>88101</v>
      </c>
      <c r="G106">
        <v>1</v>
      </c>
      <c r="H106">
        <v>7</v>
      </c>
      <c r="I106">
        <v>105</v>
      </c>
      <c r="J106">
        <v>145</v>
      </c>
      <c r="K106">
        <v>20190808</v>
      </c>
      <c r="L106" s="343">
        <f t="shared" si="2"/>
        <v>43685</v>
      </c>
      <c r="M106" s="1">
        <v>0</v>
      </c>
      <c r="N106">
        <v>4</v>
      </c>
      <c r="AD106" s="344">
        <f t="shared" si="3"/>
        <v>4</v>
      </c>
    </row>
    <row r="107" spans="1:30" hidden="1" x14ac:dyDescent="0.25">
      <c r="A107" t="s">
        <v>204</v>
      </c>
      <c r="B107" t="s">
        <v>205</v>
      </c>
      <c r="C107">
        <v>2</v>
      </c>
      <c r="D107">
        <v>90</v>
      </c>
      <c r="E107">
        <v>34</v>
      </c>
      <c r="F107">
        <v>88101</v>
      </c>
      <c r="G107">
        <v>1</v>
      </c>
      <c r="H107">
        <v>7</v>
      </c>
      <c r="I107">
        <v>105</v>
      </c>
      <c r="J107">
        <v>145</v>
      </c>
      <c r="K107">
        <v>20190809</v>
      </c>
      <c r="L107" s="343">
        <f t="shared" si="2"/>
        <v>43686</v>
      </c>
      <c r="M107" s="1">
        <v>0</v>
      </c>
      <c r="N107">
        <v>4</v>
      </c>
      <c r="AD107" s="344">
        <f t="shared" si="3"/>
        <v>4</v>
      </c>
    </row>
    <row r="108" spans="1:30" hidden="1" x14ac:dyDescent="0.25">
      <c r="A108" t="s">
        <v>204</v>
      </c>
      <c r="B108" t="s">
        <v>205</v>
      </c>
      <c r="C108">
        <v>2</v>
      </c>
      <c r="D108">
        <v>90</v>
      </c>
      <c r="E108">
        <v>34</v>
      </c>
      <c r="F108">
        <v>88101</v>
      </c>
      <c r="G108">
        <v>1</v>
      </c>
      <c r="H108">
        <v>7</v>
      </c>
      <c r="I108">
        <v>105</v>
      </c>
      <c r="J108">
        <v>145</v>
      </c>
      <c r="K108">
        <v>20190810</v>
      </c>
      <c r="L108" s="343">
        <f t="shared" si="2"/>
        <v>43687</v>
      </c>
      <c r="M108" s="1">
        <v>0</v>
      </c>
      <c r="N108">
        <v>4.8</v>
      </c>
      <c r="AD108" s="344">
        <f t="shared" si="3"/>
        <v>4.8</v>
      </c>
    </row>
    <row r="109" spans="1:30" hidden="1" x14ac:dyDescent="0.25">
      <c r="A109" t="s">
        <v>204</v>
      </c>
      <c r="B109" t="s">
        <v>205</v>
      </c>
      <c r="C109">
        <v>2</v>
      </c>
      <c r="D109">
        <v>90</v>
      </c>
      <c r="E109">
        <v>34</v>
      </c>
      <c r="F109">
        <v>88101</v>
      </c>
      <c r="G109">
        <v>1</v>
      </c>
      <c r="H109">
        <v>7</v>
      </c>
      <c r="I109">
        <v>105</v>
      </c>
      <c r="J109">
        <v>145</v>
      </c>
      <c r="K109">
        <v>20190811</v>
      </c>
      <c r="L109" s="343">
        <f t="shared" si="2"/>
        <v>43688</v>
      </c>
      <c r="M109" s="1">
        <v>0</v>
      </c>
      <c r="N109">
        <v>4.5</v>
      </c>
      <c r="AD109" s="344">
        <f t="shared" si="3"/>
        <v>4.5</v>
      </c>
    </row>
    <row r="110" spans="1:30" hidden="1" x14ac:dyDescent="0.25">
      <c r="A110" t="s">
        <v>204</v>
      </c>
      <c r="B110" t="s">
        <v>205</v>
      </c>
      <c r="C110">
        <v>2</v>
      </c>
      <c r="D110">
        <v>90</v>
      </c>
      <c r="E110">
        <v>34</v>
      </c>
      <c r="F110">
        <v>88101</v>
      </c>
      <c r="G110">
        <v>1</v>
      </c>
      <c r="H110">
        <v>7</v>
      </c>
      <c r="I110">
        <v>105</v>
      </c>
      <c r="J110">
        <v>145</v>
      </c>
      <c r="K110">
        <v>20190812</v>
      </c>
      <c r="L110" s="343">
        <f t="shared" si="2"/>
        <v>43689</v>
      </c>
      <c r="M110" s="1">
        <v>0</v>
      </c>
      <c r="N110">
        <v>5.7</v>
      </c>
      <c r="AD110" s="344">
        <f t="shared" si="3"/>
        <v>5.7</v>
      </c>
    </row>
    <row r="111" spans="1:30" hidden="1" x14ac:dyDescent="0.25">
      <c r="A111" t="s">
        <v>204</v>
      </c>
      <c r="B111" t="s">
        <v>205</v>
      </c>
      <c r="C111">
        <v>2</v>
      </c>
      <c r="D111">
        <v>90</v>
      </c>
      <c r="E111">
        <v>34</v>
      </c>
      <c r="F111">
        <v>88101</v>
      </c>
      <c r="G111">
        <v>1</v>
      </c>
      <c r="H111">
        <v>7</v>
      </c>
      <c r="I111">
        <v>105</v>
      </c>
      <c r="J111">
        <v>145</v>
      </c>
      <c r="K111">
        <v>20190813</v>
      </c>
      <c r="L111" s="343">
        <f t="shared" si="2"/>
        <v>43690</v>
      </c>
      <c r="M111" s="1">
        <v>0</v>
      </c>
      <c r="N111">
        <v>2.2000000000000002</v>
      </c>
      <c r="AD111" s="344">
        <f t="shared" si="3"/>
        <v>2.2000000000000002</v>
      </c>
    </row>
    <row r="112" spans="1:30" hidden="1" x14ac:dyDescent="0.25">
      <c r="A112" t="s">
        <v>204</v>
      </c>
      <c r="B112" t="s">
        <v>205</v>
      </c>
      <c r="C112">
        <v>2</v>
      </c>
      <c r="D112">
        <v>90</v>
      </c>
      <c r="E112">
        <v>34</v>
      </c>
      <c r="F112">
        <v>88101</v>
      </c>
      <c r="G112">
        <v>1</v>
      </c>
      <c r="H112">
        <v>7</v>
      </c>
      <c r="I112">
        <v>105</v>
      </c>
      <c r="J112">
        <v>145</v>
      </c>
      <c r="K112">
        <v>20190814</v>
      </c>
      <c r="L112" s="343">
        <f t="shared" si="2"/>
        <v>43691</v>
      </c>
      <c r="M112" s="1">
        <v>0</v>
      </c>
      <c r="N112">
        <v>2.8</v>
      </c>
      <c r="AD112" s="344">
        <f t="shared" si="3"/>
        <v>2.8</v>
      </c>
    </row>
    <row r="113" spans="1:30" hidden="1" x14ac:dyDescent="0.25">
      <c r="A113" t="s">
        <v>204</v>
      </c>
      <c r="B113" t="s">
        <v>205</v>
      </c>
      <c r="C113">
        <v>2</v>
      </c>
      <c r="D113">
        <v>90</v>
      </c>
      <c r="E113">
        <v>34</v>
      </c>
      <c r="F113">
        <v>88101</v>
      </c>
      <c r="G113">
        <v>1</v>
      </c>
      <c r="H113">
        <v>7</v>
      </c>
      <c r="I113">
        <v>105</v>
      </c>
      <c r="J113">
        <v>145</v>
      </c>
      <c r="K113">
        <v>20190815</v>
      </c>
      <c r="L113" s="343">
        <f t="shared" si="2"/>
        <v>43692</v>
      </c>
      <c r="M113" s="1">
        <v>0</v>
      </c>
      <c r="N113">
        <v>2.2999999999999998</v>
      </c>
      <c r="AD113" s="344">
        <f t="shared" si="3"/>
        <v>2.2999999999999998</v>
      </c>
    </row>
    <row r="114" spans="1:30" hidden="1" x14ac:dyDescent="0.25">
      <c r="A114" t="s">
        <v>204</v>
      </c>
      <c r="B114" t="s">
        <v>205</v>
      </c>
      <c r="C114">
        <v>2</v>
      </c>
      <c r="D114">
        <v>90</v>
      </c>
      <c r="E114">
        <v>34</v>
      </c>
      <c r="F114">
        <v>88101</v>
      </c>
      <c r="G114">
        <v>1</v>
      </c>
      <c r="H114">
        <v>7</v>
      </c>
      <c r="I114">
        <v>105</v>
      </c>
      <c r="J114">
        <v>145</v>
      </c>
      <c r="K114">
        <v>20190816</v>
      </c>
      <c r="L114" s="343">
        <f t="shared" si="2"/>
        <v>43693</v>
      </c>
      <c r="M114" s="1">
        <v>0</v>
      </c>
      <c r="N114">
        <v>0.8</v>
      </c>
      <c r="AD114" s="344">
        <f t="shared" si="3"/>
        <v>0.8</v>
      </c>
    </row>
    <row r="115" spans="1:30" hidden="1" x14ac:dyDescent="0.25">
      <c r="A115" t="s">
        <v>204</v>
      </c>
      <c r="B115" t="s">
        <v>205</v>
      </c>
      <c r="C115">
        <v>2</v>
      </c>
      <c r="D115">
        <v>90</v>
      </c>
      <c r="E115">
        <v>34</v>
      </c>
      <c r="F115">
        <v>88101</v>
      </c>
      <c r="G115">
        <v>1</v>
      </c>
      <c r="H115">
        <v>7</v>
      </c>
      <c r="I115">
        <v>105</v>
      </c>
      <c r="J115">
        <v>145</v>
      </c>
      <c r="K115">
        <v>20190817</v>
      </c>
      <c r="L115" s="343">
        <f t="shared" si="2"/>
        <v>43694</v>
      </c>
      <c r="M115" s="1">
        <v>0</v>
      </c>
      <c r="N115">
        <v>1.6</v>
      </c>
      <c r="AD115" s="344">
        <f t="shared" si="3"/>
        <v>1.6</v>
      </c>
    </row>
    <row r="116" spans="1:30" hidden="1" x14ac:dyDescent="0.25">
      <c r="A116" t="s">
        <v>204</v>
      </c>
      <c r="B116" t="s">
        <v>205</v>
      </c>
      <c r="C116">
        <v>2</v>
      </c>
      <c r="D116">
        <v>90</v>
      </c>
      <c r="E116">
        <v>34</v>
      </c>
      <c r="F116">
        <v>88101</v>
      </c>
      <c r="G116">
        <v>1</v>
      </c>
      <c r="H116">
        <v>7</v>
      </c>
      <c r="I116">
        <v>105</v>
      </c>
      <c r="J116">
        <v>145</v>
      </c>
      <c r="K116">
        <v>20190818</v>
      </c>
      <c r="L116" s="343">
        <f t="shared" si="2"/>
        <v>43695</v>
      </c>
      <c r="M116" s="1">
        <v>0</v>
      </c>
      <c r="N116">
        <v>1.6</v>
      </c>
      <c r="AD116" s="344">
        <f t="shared" si="3"/>
        <v>1.6</v>
      </c>
    </row>
    <row r="117" spans="1:30" hidden="1" x14ac:dyDescent="0.25">
      <c r="A117" t="s">
        <v>204</v>
      </c>
      <c r="B117" t="s">
        <v>205</v>
      </c>
      <c r="C117">
        <v>2</v>
      </c>
      <c r="D117">
        <v>90</v>
      </c>
      <c r="E117">
        <v>34</v>
      </c>
      <c r="F117">
        <v>88101</v>
      </c>
      <c r="G117">
        <v>1</v>
      </c>
      <c r="H117">
        <v>7</v>
      </c>
      <c r="I117">
        <v>105</v>
      </c>
      <c r="J117">
        <v>145</v>
      </c>
      <c r="K117">
        <v>20190819</v>
      </c>
      <c r="L117" s="343">
        <f t="shared" si="2"/>
        <v>43696</v>
      </c>
      <c r="M117" s="1">
        <v>0</v>
      </c>
      <c r="N117">
        <v>2.7</v>
      </c>
      <c r="AD117" s="344">
        <f t="shared" si="3"/>
        <v>2.7</v>
      </c>
    </row>
    <row r="118" spans="1:30" hidden="1" x14ac:dyDescent="0.25">
      <c r="A118" t="s">
        <v>204</v>
      </c>
      <c r="B118" t="s">
        <v>205</v>
      </c>
      <c r="C118">
        <v>2</v>
      </c>
      <c r="D118">
        <v>90</v>
      </c>
      <c r="E118">
        <v>34</v>
      </c>
      <c r="F118">
        <v>88101</v>
      </c>
      <c r="G118">
        <v>1</v>
      </c>
      <c r="H118">
        <v>7</v>
      </c>
      <c r="I118">
        <v>105</v>
      </c>
      <c r="J118">
        <v>145</v>
      </c>
      <c r="K118">
        <v>20190820</v>
      </c>
      <c r="L118" s="343">
        <f t="shared" si="2"/>
        <v>43697</v>
      </c>
      <c r="M118" s="1">
        <v>0</v>
      </c>
      <c r="N118">
        <v>4.2</v>
      </c>
      <c r="AD118" s="344">
        <f t="shared" si="3"/>
        <v>4.2</v>
      </c>
    </row>
    <row r="119" spans="1:30" hidden="1" x14ac:dyDescent="0.25">
      <c r="A119" t="s">
        <v>204</v>
      </c>
      <c r="B119" t="s">
        <v>205</v>
      </c>
      <c r="C119">
        <v>2</v>
      </c>
      <c r="D119">
        <v>90</v>
      </c>
      <c r="E119">
        <v>34</v>
      </c>
      <c r="F119">
        <v>88101</v>
      </c>
      <c r="G119">
        <v>1</v>
      </c>
      <c r="H119">
        <v>7</v>
      </c>
      <c r="I119">
        <v>105</v>
      </c>
      <c r="J119">
        <v>145</v>
      </c>
      <c r="K119">
        <v>20190821</v>
      </c>
      <c r="L119" s="343">
        <f t="shared" si="2"/>
        <v>43698</v>
      </c>
      <c r="M119" s="1">
        <v>0</v>
      </c>
      <c r="N119">
        <v>3.6</v>
      </c>
      <c r="AD119" s="344">
        <f t="shared" si="3"/>
        <v>3.6</v>
      </c>
    </row>
    <row r="120" spans="1:30" hidden="1" x14ac:dyDescent="0.25">
      <c r="A120" t="s">
        <v>204</v>
      </c>
      <c r="B120" t="s">
        <v>205</v>
      </c>
      <c r="C120">
        <v>2</v>
      </c>
      <c r="D120">
        <v>90</v>
      </c>
      <c r="E120">
        <v>34</v>
      </c>
      <c r="F120">
        <v>88101</v>
      </c>
      <c r="G120">
        <v>1</v>
      </c>
      <c r="H120">
        <v>7</v>
      </c>
      <c r="I120">
        <v>105</v>
      </c>
      <c r="J120">
        <v>145</v>
      </c>
      <c r="K120">
        <v>20190822</v>
      </c>
      <c r="L120" s="343">
        <f t="shared" si="2"/>
        <v>43699</v>
      </c>
      <c r="M120" s="1">
        <v>0</v>
      </c>
      <c r="N120">
        <v>6.3</v>
      </c>
      <c r="AD120" s="344">
        <f t="shared" si="3"/>
        <v>6.3</v>
      </c>
    </row>
    <row r="121" spans="1:30" hidden="1" x14ac:dyDescent="0.25">
      <c r="A121" t="s">
        <v>204</v>
      </c>
      <c r="B121" t="s">
        <v>205</v>
      </c>
      <c r="C121">
        <v>2</v>
      </c>
      <c r="D121">
        <v>90</v>
      </c>
      <c r="E121">
        <v>34</v>
      </c>
      <c r="F121">
        <v>88101</v>
      </c>
      <c r="G121">
        <v>1</v>
      </c>
      <c r="H121">
        <v>7</v>
      </c>
      <c r="I121">
        <v>105</v>
      </c>
      <c r="J121">
        <v>145</v>
      </c>
      <c r="K121">
        <v>20190823</v>
      </c>
      <c r="L121" s="343">
        <f t="shared" si="2"/>
        <v>43700</v>
      </c>
      <c r="M121" s="1">
        <v>0</v>
      </c>
      <c r="N121">
        <v>7.6</v>
      </c>
      <c r="AD121" s="344">
        <f t="shared" si="3"/>
        <v>7.6</v>
      </c>
    </row>
    <row r="122" spans="1:30" hidden="1" x14ac:dyDescent="0.25">
      <c r="A122" t="s">
        <v>204</v>
      </c>
      <c r="B122" t="s">
        <v>205</v>
      </c>
      <c r="C122">
        <v>2</v>
      </c>
      <c r="D122">
        <v>90</v>
      </c>
      <c r="E122">
        <v>34</v>
      </c>
      <c r="F122">
        <v>88101</v>
      </c>
      <c r="G122">
        <v>1</v>
      </c>
      <c r="H122">
        <v>7</v>
      </c>
      <c r="I122">
        <v>105</v>
      </c>
      <c r="J122">
        <v>145</v>
      </c>
      <c r="K122">
        <v>20190824</v>
      </c>
      <c r="L122" s="343">
        <f t="shared" si="2"/>
        <v>43701</v>
      </c>
      <c r="M122" s="1">
        <v>0</v>
      </c>
      <c r="N122">
        <v>5.0999999999999996</v>
      </c>
      <c r="AD122" s="344">
        <f t="shared" si="3"/>
        <v>5.0999999999999996</v>
      </c>
    </row>
    <row r="123" spans="1:30" hidden="1" x14ac:dyDescent="0.25">
      <c r="A123" t="s">
        <v>204</v>
      </c>
      <c r="B123" t="s">
        <v>205</v>
      </c>
      <c r="C123">
        <v>2</v>
      </c>
      <c r="D123">
        <v>90</v>
      </c>
      <c r="E123">
        <v>34</v>
      </c>
      <c r="F123">
        <v>88101</v>
      </c>
      <c r="G123">
        <v>1</v>
      </c>
      <c r="H123">
        <v>7</v>
      </c>
      <c r="I123">
        <v>105</v>
      </c>
      <c r="J123">
        <v>145</v>
      </c>
      <c r="K123">
        <v>20190825</v>
      </c>
      <c r="L123" s="343">
        <f t="shared" si="2"/>
        <v>43702</v>
      </c>
      <c r="M123" s="1">
        <v>0</v>
      </c>
      <c r="N123">
        <v>3.7</v>
      </c>
      <c r="R123">
        <v>3</v>
      </c>
      <c r="AD123" s="344">
        <f t="shared" si="3"/>
        <v>3.7</v>
      </c>
    </row>
    <row r="124" spans="1:30" hidden="1" x14ac:dyDescent="0.25">
      <c r="A124" t="s">
        <v>204</v>
      </c>
      <c r="B124" t="s">
        <v>205</v>
      </c>
      <c r="C124">
        <v>2</v>
      </c>
      <c r="D124">
        <v>90</v>
      </c>
      <c r="E124">
        <v>34</v>
      </c>
      <c r="F124">
        <v>88101</v>
      </c>
      <c r="G124">
        <v>1</v>
      </c>
      <c r="H124">
        <v>7</v>
      </c>
      <c r="I124">
        <v>105</v>
      </c>
      <c r="J124">
        <v>145</v>
      </c>
      <c r="K124">
        <v>20190826</v>
      </c>
      <c r="L124" s="343">
        <f t="shared" si="2"/>
        <v>43703</v>
      </c>
      <c r="M124" s="1">
        <v>0</v>
      </c>
      <c r="N124">
        <v>3.9</v>
      </c>
      <c r="R124">
        <v>3</v>
      </c>
      <c r="AD124" s="344">
        <f t="shared" si="3"/>
        <v>3.9</v>
      </c>
    </row>
    <row r="125" spans="1:30" hidden="1" x14ac:dyDescent="0.25">
      <c r="A125" t="s">
        <v>204</v>
      </c>
      <c r="B125" t="s">
        <v>205</v>
      </c>
      <c r="C125">
        <v>2</v>
      </c>
      <c r="D125">
        <v>90</v>
      </c>
      <c r="E125">
        <v>34</v>
      </c>
      <c r="F125">
        <v>88101</v>
      </c>
      <c r="G125">
        <v>1</v>
      </c>
      <c r="H125">
        <v>7</v>
      </c>
      <c r="I125">
        <v>105</v>
      </c>
      <c r="J125">
        <v>145</v>
      </c>
      <c r="K125">
        <v>20190827</v>
      </c>
      <c r="L125" s="343">
        <f t="shared" si="2"/>
        <v>43704</v>
      </c>
      <c r="M125" s="1">
        <v>0</v>
      </c>
      <c r="N125">
        <v>3.7</v>
      </c>
      <c r="AD125" s="344">
        <f t="shared" si="3"/>
        <v>3.7</v>
      </c>
    </row>
    <row r="126" spans="1:30" hidden="1" x14ac:dyDescent="0.25">
      <c r="A126" t="s">
        <v>204</v>
      </c>
      <c r="B126" t="s">
        <v>205</v>
      </c>
      <c r="C126">
        <v>2</v>
      </c>
      <c r="D126">
        <v>90</v>
      </c>
      <c r="E126">
        <v>34</v>
      </c>
      <c r="F126">
        <v>88101</v>
      </c>
      <c r="G126">
        <v>1</v>
      </c>
      <c r="H126">
        <v>7</v>
      </c>
      <c r="I126">
        <v>105</v>
      </c>
      <c r="J126">
        <v>145</v>
      </c>
      <c r="K126">
        <v>20190828</v>
      </c>
      <c r="L126" s="343">
        <f t="shared" si="2"/>
        <v>43705</v>
      </c>
      <c r="M126" s="1">
        <v>0</v>
      </c>
      <c r="N126">
        <v>3</v>
      </c>
      <c r="AD126" s="344">
        <f t="shared" si="3"/>
        <v>3</v>
      </c>
    </row>
    <row r="127" spans="1:30" hidden="1" x14ac:dyDescent="0.25">
      <c r="A127" t="s">
        <v>204</v>
      </c>
      <c r="B127" t="s">
        <v>205</v>
      </c>
      <c r="C127">
        <v>2</v>
      </c>
      <c r="D127">
        <v>90</v>
      </c>
      <c r="E127">
        <v>34</v>
      </c>
      <c r="F127">
        <v>88101</v>
      </c>
      <c r="G127">
        <v>1</v>
      </c>
      <c r="H127">
        <v>7</v>
      </c>
      <c r="I127">
        <v>105</v>
      </c>
      <c r="J127">
        <v>145</v>
      </c>
      <c r="K127">
        <v>20190829</v>
      </c>
      <c r="L127" s="343">
        <f t="shared" si="2"/>
        <v>43706</v>
      </c>
      <c r="M127" s="1">
        <v>0</v>
      </c>
      <c r="N127">
        <v>4.2</v>
      </c>
      <c r="R127">
        <v>3</v>
      </c>
      <c r="AD127" s="344">
        <f t="shared" si="3"/>
        <v>4.2</v>
      </c>
    </row>
    <row r="128" spans="1:30" hidden="1" x14ac:dyDescent="0.25">
      <c r="A128" t="s">
        <v>204</v>
      </c>
      <c r="B128" t="s">
        <v>205</v>
      </c>
      <c r="C128">
        <v>2</v>
      </c>
      <c r="D128">
        <v>90</v>
      </c>
      <c r="E128">
        <v>34</v>
      </c>
      <c r="F128">
        <v>88101</v>
      </c>
      <c r="G128">
        <v>1</v>
      </c>
      <c r="H128">
        <v>7</v>
      </c>
      <c r="I128">
        <v>105</v>
      </c>
      <c r="J128">
        <v>145</v>
      </c>
      <c r="K128">
        <v>20190830</v>
      </c>
      <c r="L128" s="343">
        <f t="shared" si="2"/>
        <v>43707</v>
      </c>
      <c r="M128" s="1">
        <v>0</v>
      </c>
      <c r="N128">
        <v>5.5</v>
      </c>
      <c r="AD128" s="344">
        <f t="shared" si="3"/>
        <v>5.5</v>
      </c>
    </row>
    <row r="129" spans="1:30" hidden="1" x14ac:dyDescent="0.25">
      <c r="A129" t="s">
        <v>204</v>
      </c>
      <c r="B129" t="s">
        <v>205</v>
      </c>
      <c r="C129">
        <v>2</v>
      </c>
      <c r="D129">
        <v>90</v>
      </c>
      <c r="E129">
        <v>34</v>
      </c>
      <c r="F129">
        <v>88101</v>
      </c>
      <c r="G129">
        <v>1</v>
      </c>
      <c r="H129">
        <v>7</v>
      </c>
      <c r="I129">
        <v>105</v>
      </c>
      <c r="J129">
        <v>145</v>
      </c>
      <c r="K129">
        <v>20190831</v>
      </c>
      <c r="L129" s="343">
        <f t="shared" si="2"/>
        <v>43708</v>
      </c>
      <c r="M129" s="1">
        <v>0</v>
      </c>
      <c r="N129">
        <v>11.8</v>
      </c>
      <c r="AD129" s="344">
        <f t="shared" si="3"/>
        <v>11.8</v>
      </c>
    </row>
    <row r="130" spans="1:30" hidden="1" x14ac:dyDescent="0.25">
      <c r="A130" t="s">
        <v>204</v>
      </c>
      <c r="B130" t="s">
        <v>205</v>
      </c>
      <c r="C130">
        <v>2</v>
      </c>
      <c r="D130">
        <v>90</v>
      </c>
      <c r="E130">
        <v>34</v>
      </c>
      <c r="F130">
        <v>88101</v>
      </c>
      <c r="G130">
        <v>2</v>
      </c>
      <c r="H130">
        <v>7</v>
      </c>
      <c r="I130">
        <v>105</v>
      </c>
      <c r="J130">
        <v>143</v>
      </c>
      <c r="K130">
        <v>20190602</v>
      </c>
      <c r="L130" s="343">
        <f t="shared" si="2"/>
        <v>43618</v>
      </c>
      <c r="M130" s="1">
        <v>0</v>
      </c>
      <c r="N130">
        <v>2.2999999999999998</v>
      </c>
      <c r="AD130" s="344">
        <f t="shared" si="3"/>
        <v>2.2999999999999998</v>
      </c>
    </row>
    <row r="131" spans="1:30" hidden="1" x14ac:dyDescent="0.25">
      <c r="A131" t="s">
        <v>204</v>
      </c>
      <c r="B131" t="s">
        <v>205</v>
      </c>
      <c r="C131">
        <v>2</v>
      </c>
      <c r="D131">
        <v>90</v>
      </c>
      <c r="E131">
        <v>34</v>
      </c>
      <c r="F131">
        <v>88101</v>
      </c>
      <c r="G131">
        <v>2</v>
      </c>
      <c r="H131">
        <v>7</v>
      </c>
      <c r="I131">
        <v>105</v>
      </c>
      <c r="J131">
        <v>143</v>
      </c>
      <c r="K131">
        <v>20190605</v>
      </c>
      <c r="L131" s="343">
        <f t="shared" si="2"/>
        <v>43621</v>
      </c>
      <c r="M131" s="1">
        <v>0</v>
      </c>
      <c r="N131">
        <v>3.4</v>
      </c>
      <c r="AD131" s="344">
        <f t="shared" si="3"/>
        <v>3.4</v>
      </c>
    </row>
    <row r="132" spans="1:30" hidden="1" x14ac:dyDescent="0.25">
      <c r="A132" t="s">
        <v>204</v>
      </c>
      <c r="B132" t="s">
        <v>205</v>
      </c>
      <c r="C132">
        <v>2</v>
      </c>
      <c r="D132">
        <v>90</v>
      </c>
      <c r="E132">
        <v>34</v>
      </c>
      <c r="F132">
        <v>88101</v>
      </c>
      <c r="G132">
        <v>2</v>
      </c>
      <c r="H132">
        <v>7</v>
      </c>
      <c r="I132">
        <v>105</v>
      </c>
      <c r="J132">
        <v>143</v>
      </c>
      <c r="K132">
        <v>20190608</v>
      </c>
      <c r="L132" s="343">
        <f t="shared" ref="L132:L195" si="4">DATE(LEFT(K132,4),MID(K132,5,2),RIGHT(K132,2))</f>
        <v>43624</v>
      </c>
      <c r="M132" s="1">
        <v>0</v>
      </c>
      <c r="N132">
        <v>0.4</v>
      </c>
      <c r="AD132" s="344">
        <f t="shared" ref="AD132:AD195" si="5">IF(N132&lt;&gt;0,N132,O132)</f>
        <v>0.4</v>
      </c>
    </row>
    <row r="133" spans="1:30" hidden="1" x14ac:dyDescent="0.25">
      <c r="A133" t="s">
        <v>204</v>
      </c>
      <c r="B133" t="s">
        <v>205</v>
      </c>
      <c r="C133">
        <v>2</v>
      </c>
      <c r="D133">
        <v>90</v>
      </c>
      <c r="E133">
        <v>34</v>
      </c>
      <c r="F133">
        <v>88101</v>
      </c>
      <c r="G133">
        <v>2</v>
      </c>
      <c r="H133">
        <v>7</v>
      </c>
      <c r="I133">
        <v>105</v>
      </c>
      <c r="J133">
        <v>143</v>
      </c>
      <c r="K133">
        <v>20190611</v>
      </c>
      <c r="L133" s="343">
        <f t="shared" si="4"/>
        <v>43627</v>
      </c>
      <c r="M133" s="1">
        <v>0</v>
      </c>
      <c r="N133">
        <v>2.2999999999999998</v>
      </c>
      <c r="AD133" s="344">
        <f t="shared" si="5"/>
        <v>2.2999999999999998</v>
      </c>
    </row>
    <row r="134" spans="1:30" hidden="1" x14ac:dyDescent="0.25">
      <c r="A134" t="s">
        <v>204</v>
      </c>
      <c r="B134" t="s">
        <v>205</v>
      </c>
      <c r="C134">
        <v>2</v>
      </c>
      <c r="D134">
        <v>90</v>
      </c>
      <c r="E134">
        <v>34</v>
      </c>
      <c r="F134">
        <v>88101</v>
      </c>
      <c r="G134">
        <v>2</v>
      </c>
      <c r="H134">
        <v>7</v>
      </c>
      <c r="I134">
        <v>105</v>
      </c>
      <c r="J134">
        <v>143</v>
      </c>
      <c r="K134">
        <v>20190614</v>
      </c>
      <c r="L134" s="343">
        <f t="shared" si="4"/>
        <v>43630</v>
      </c>
      <c r="M134" s="1">
        <v>0</v>
      </c>
      <c r="N134">
        <v>6</v>
      </c>
      <c r="AD134" s="344">
        <f t="shared" si="5"/>
        <v>6</v>
      </c>
    </row>
    <row r="135" spans="1:30" hidden="1" x14ac:dyDescent="0.25">
      <c r="A135" t="s">
        <v>204</v>
      </c>
      <c r="B135" t="s">
        <v>205</v>
      </c>
      <c r="C135">
        <v>2</v>
      </c>
      <c r="D135">
        <v>90</v>
      </c>
      <c r="E135">
        <v>34</v>
      </c>
      <c r="F135">
        <v>88101</v>
      </c>
      <c r="G135">
        <v>2</v>
      </c>
      <c r="H135">
        <v>7</v>
      </c>
      <c r="I135">
        <v>105</v>
      </c>
      <c r="J135">
        <v>143</v>
      </c>
      <c r="K135">
        <v>20190617</v>
      </c>
      <c r="L135" s="343">
        <f t="shared" si="4"/>
        <v>43633</v>
      </c>
      <c r="M135" s="1">
        <v>0</v>
      </c>
      <c r="O135" t="s">
        <v>207</v>
      </c>
      <c r="AD135" s="344" t="str">
        <f t="shared" si="5"/>
        <v>AF</v>
      </c>
    </row>
    <row r="136" spans="1:30" hidden="1" x14ac:dyDescent="0.25">
      <c r="A136" t="s">
        <v>204</v>
      </c>
      <c r="B136" t="s">
        <v>205</v>
      </c>
      <c r="C136">
        <v>2</v>
      </c>
      <c r="D136">
        <v>90</v>
      </c>
      <c r="E136">
        <v>34</v>
      </c>
      <c r="F136">
        <v>88101</v>
      </c>
      <c r="G136">
        <v>2</v>
      </c>
      <c r="H136">
        <v>7</v>
      </c>
      <c r="I136">
        <v>105</v>
      </c>
      <c r="J136">
        <v>143</v>
      </c>
      <c r="K136">
        <v>20190618</v>
      </c>
      <c r="L136" s="343">
        <f t="shared" si="4"/>
        <v>43634</v>
      </c>
      <c r="M136" s="1">
        <v>0</v>
      </c>
      <c r="N136">
        <v>3</v>
      </c>
      <c r="AD136" s="344">
        <f t="shared" si="5"/>
        <v>3</v>
      </c>
    </row>
    <row r="137" spans="1:30" hidden="1" x14ac:dyDescent="0.25">
      <c r="A137" t="s">
        <v>204</v>
      </c>
      <c r="B137" t="s">
        <v>205</v>
      </c>
      <c r="C137">
        <v>2</v>
      </c>
      <c r="D137">
        <v>90</v>
      </c>
      <c r="E137">
        <v>34</v>
      </c>
      <c r="F137">
        <v>88101</v>
      </c>
      <c r="G137">
        <v>2</v>
      </c>
      <c r="H137">
        <v>7</v>
      </c>
      <c r="I137">
        <v>105</v>
      </c>
      <c r="J137">
        <v>143</v>
      </c>
      <c r="K137">
        <v>20190620</v>
      </c>
      <c r="L137" s="343">
        <f t="shared" si="4"/>
        <v>43636</v>
      </c>
      <c r="M137" s="1">
        <v>0</v>
      </c>
      <c r="N137">
        <v>4</v>
      </c>
      <c r="AD137" s="344">
        <f t="shared" si="5"/>
        <v>4</v>
      </c>
    </row>
    <row r="138" spans="1:30" hidden="1" x14ac:dyDescent="0.25">
      <c r="A138" t="s">
        <v>204</v>
      </c>
      <c r="B138" t="s">
        <v>205</v>
      </c>
      <c r="C138">
        <v>2</v>
      </c>
      <c r="D138">
        <v>90</v>
      </c>
      <c r="E138">
        <v>34</v>
      </c>
      <c r="F138">
        <v>88101</v>
      </c>
      <c r="G138">
        <v>2</v>
      </c>
      <c r="H138">
        <v>7</v>
      </c>
      <c r="I138">
        <v>105</v>
      </c>
      <c r="J138">
        <v>143</v>
      </c>
      <c r="K138">
        <v>20190623</v>
      </c>
      <c r="L138" s="343">
        <f t="shared" si="4"/>
        <v>43639</v>
      </c>
      <c r="M138" s="1">
        <v>0</v>
      </c>
      <c r="N138">
        <v>16.2</v>
      </c>
      <c r="AD138" s="344">
        <f t="shared" si="5"/>
        <v>16.2</v>
      </c>
    </row>
    <row r="139" spans="1:30" hidden="1" x14ac:dyDescent="0.25">
      <c r="A139" t="s">
        <v>204</v>
      </c>
      <c r="B139" t="s">
        <v>205</v>
      </c>
      <c r="C139">
        <v>2</v>
      </c>
      <c r="D139">
        <v>90</v>
      </c>
      <c r="E139">
        <v>34</v>
      </c>
      <c r="F139">
        <v>88101</v>
      </c>
      <c r="G139">
        <v>2</v>
      </c>
      <c r="H139">
        <v>7</v>
      </c>
      <c r="I139">
        <v>105</v>
      </c>
      <c r="J139">
        <v>143</v>
      </c>
      <c r="K139">
        <v>20190626</v>
      </c>
      <c r="L139" s="343">
        <f t="shared" si="4"/>
        <v>43642</v>
      </c>
      <c r="M139" s="1">
        <v>0</v>
      </c>
      <c r="N139">
        <v>20.2</v>
      </c>
      <c r="R139">
        <v>1</v>
      </c>
      <c r="AD139" s="344">
        <f t="shared" si="5"/>
        <v>20.2</v>
      </c>
    </row>
    <row r="140" spans="1:30" hidden="1" x14ac:dyDescent="0.25">
      <c r="A140" t="s">
        <v>204</v>
      </c>
      <c r="B140" t="s">
        <v>205</v>
      </c>
      <c r="C140">
        <v>2</v>
      </c>
      <c r="D140">
        <v>90</v>
      </c>
      <c r="E140">
        <v>34</v>
      </c>
      <c r="F140">
        <v>88101</v>
      </c>
      <c r="G140">
        <v>2</v>
      </c>
      <c r="H140">
        <v>7</v>
      </c>
      <c r="I140">
        <v>105</v>
      </c>
      <c r="J140">
        <v>143</v>
      </c>
      <c r="K140">
        <v>20190629</v>
      </c>
      <c r="L140" s="343">
        <f t="shared" si="4"/>
        <v>43645</v>
      </c>
      <c r="M140" s="1">
        <v>0</v>
      </c>
      <c r="N140">
        <v>53.4</v>
      </c>
      <c r="AD140" s="344">
        <f t="shared" si="5"/>
        <v>53.4</v>
      </c>
    </row>
    <row r="141" spans="1:30" hidden="1" x14ac:dyDescent="0.25">
      <c r="A141" t="s">
        <v>204</v>
      </c>
      <c r="B141" t="s">
        <v>205</v>
      </c>
      <c r="C141">
        <v>2</v>
      </c>
      <c r="D141">
        <v>90</v>
      </c>
      <c r="E141">
        <v>34</v>
      </c>
      <c r="F141">
        <v>88101</v>
      </c>
      <c r="G141">
        <v>2</v>
      </c>
      <c r="H141">
        <v>7</v>
      </c>
      <c r="I141">
        <v>105</v>
      </c>
      <c r="J141">
        <v>143</v>
      </c>
      <c r="K141">
        <v>20190702</v>
      </c>
      <c r="L141" s="343">
        <f t="shared" si="4"/>
        <v>43648</v>
      </c>
      <c r="M141" s="1">
        <v>0</v>
      </c>
      <c r="O141" t="s">
        <v>207</v>
      </c>
      <c r="AD141" s="344" t="str">
        <f t="shared" si="5"/>
        <v>AF</v>
      </c>
    </row>
    <row r="142" spans="1:30" hidden="1" x14ac:dyDescent="0.25">
      <c r="A142" t="s">
        <v>204</v>
      </c>
      <c r="B142" t="s">
        <v>205</v>
      </c>
      <c r="C142">
        <v>2</v>
      </c>
      <c r="D142">
        <v>90</v>
      </c>
      <c r="E142">
        <v>34</v>
      </c>
      <c r="F142">
        <v>88101</v>
      </c>
      <c r="G142">
        <v>2</v>
      </c>
      <c r="H142">
        <v>7</v>
      </c>
      <c r="I142">
        <v>105</v>
      </c>
      <c r="J142">
        <v>143</v>
      </c>
      <c r="K142">
        <v>20190703</v>
      </c>
      <c r="L142" s="343">
        <f t="shared" si="4"/>
        <v>43649</v>
      </c>
      <c r="M142" s="1">
        <v>0</v>
      </c>
      <c r="N142">
        <v>10.199999999999999</v>
      </c>
      <c r="AD142" s="344">
        <f t="shared" si="5"/>
        <v>10.199999999999999</v>
      </c>
    </row>
    <row r="143" spans="1:30" hidden="1" x14ac:dyDescent="0.25">
      <c r="A143" t="s">
        <v>204</v>
      </c>
      <c r="B143" t="s">
        <v>205</v>
      </c>
      <c r="C143">
        <v>2</v>
      </c>
      <c r="D143">
        <v>90</v>
      </c>
      <c r="E143">
        <v>34</v>
      </c>
      <c r="F143">
        <v>88101</v>
      </c>
      <c r="G143">
        <v>2</v>
      </c>
      <c r="H143">
        <v>7</v>
      </c>
      <c r="I143">
        <v>105</v>
      </c>
      <c r="J143">
        <v>143</v>
      </c>
      <c r="K143">
        <v>20190705</v>
      </c>
      <c r="L143" s="343">
        <f t="shared" si="4"/>
        <v>43651</v>
      </c>
      <c r="M143" s="1">
        <v>0</v>
      </c>
      <c r="N143">
        <v>4.8</v>
      </c>
      <c r="AD143" s="344">
        <f t="shared" si="5"/>
        <v>4.8</v>
      </c>
    </row>
    <row r="144" spans="1:30" hidden="1" x14ac:dyDescent="0.25">
      <c r="A144" t="s">
        <v>204</v>
      </c>
      <c r="B144" t="s">
        <v>205</v>
      </c>
      <c r="C144">
        <v>2</v>
      </c>
      <c r="D144">
        <v>90</v>
      </c>
      <c r="E144">
        <v>34</v>
      </c>
      <c r="F144">
        <v>88101</v>
      </c>
      <c r="G144">
        <v>2</v>
      </c>
      <c r="H144">
        <v>7</v>
      </c>
      <c r="I144">
        <v>105</v>
      </c>
      <c r="J144">
        <v>143</v>
      </c>
      <c r="K144">
        <v>20190708</v>
      </c>
      <c r="L144" s="343">
        <f t="shared" si="4"/>
        <v>43654</v>
      </c>
      <c r="M144" s="1">
        <v>0</v>
      </c>
      <c r="O144" t="s">
        <v>207</v>
      </c>
      <c r="AD144" s="344" t="str">
        <f t="shared" si="5"/>
        <v>AF</v>
      </c>
    </row>
    <row r="145" spans="1:30" hidden="1" x14ac:dyDescent="0.25">
      <c r="A145" t="s">
        <v>204</v>
      </c>
      <c r="B145" t="s">
        <v>205</v>
      </c>
      <c r="C145">
        <v>2</v>
      </c>
      <c r="D145">
        <v>90</v>
      </c>
      <c r="E145">
        <v>34</v>
      </c>
      <c r="F145">
        <v>88101</v>
      </c>
      <c r="G145">
        <v>2</v>
      </c>
      <c r="H145">
        <v>7</v>
      </c>
      <c r="I145">
        <v>105</v>
      </c>
      <c r="J145">
        <v>143</v>
      </c>
      <c r="K145">
        <v>20190709</v>
      </c>
      <c r="L145" s="343">
        <f t="shared" si="4"/>
        <v>43655</v>
      </c>
      <c r="M145" s="1">
        <v>0</v>
      </c>
      <c r="N145">
        <v>130.9</v>
      </c>
      <c r="R145">
        <v>3</v>
      </c>
      <c r="AD145" s="344">
        <f t="shared" si="5"/>
        <v>130.9</v>
      </c>
    </row>
    <row r="146" spans="1:30" hidden="1" x14ac:dyDescent="0.25">
      <c r="A146" t="s">
        <v>204</v>
      </c>
      <c r="B146" t="s">
        <v>205</v>
      </c>
      <c r="C146">
        <v>2</v>
      </c>
      <c r="D146">
        <v>90</v>
      </c>
      <c r="E146">
        <v>34</v>
      </c>
      <c r="F146">
        <v>88101</v>
      </c>
      <c r="G146">
        <v>2</v>
      </c>
      <c r="H146">
        <v>7</v>
      </c>
      <c r="I146">
        <v>105</v>
      </c>
      <c r="J146">
        <v>143</v>
      </c>
      <c r="K146">
        <v>20190711</v>
      </c>
      <c r="L146" s="343">
        <f t="shared" si="4"/>
        <v>43657</v>
      </c>
      <c r="M146" s="1">
        <v>0</v>
      </c>
      <c r="N146">
        <v>212.4</v>
      </c>
      <c r="AD146" s="344">
        <f t="shared" si="5"/>
        <v>212.4</v>
      </c>
    </row>
    <row r="147" spans="1:30" hidden="1" x14ac:dyDescent="0.25">
      <c r="A147" t="s">
        <v>204</v>
      </c>
      <c r="B147" t="s">
        <v>205</v>
      </c>
      <c r="C147">
        <v>2</v>
      </c>
      <c r="D147">
        <v>90</v>
      </c>
      <c r="E147">
        <v>34</v>
      </c>
      <c r="F147">
        <v>88101</v>
      </c>
      <c r="G147">
        <v>2</v>
      </c>
      <c r="H147">
        <v>7</v>
      </c>
      <c r="I147">
        <v>105</v>
      </c>
      <c r="J147">
        <v>143</v>
      </c>
      <c r="K147">
        <v>20190714</v>
      </c>
      <c r="L147" s="343">
        <f t="shared" si="4"/>
        <v>43660</v>
      </c>
      <c r="M147" s="1">
        <v>0</v>
      </c>
      <c r="N147">
        <v>17</v>
      </c>
      <c r="AD147" s="344">
        <f t="shared" si="5"/>
        <v>17</v>
      </c>
    </row>
    <row r="148" spans="1:30" hidden="1" x14ac:dyDescent="0.25">
      <c r="A148" t="s">
        <v>204</v>
      </c>
      <c r="B148" t="s">
        <v>205</v>
      </c>
      <c r="C148">
        <v>2</v>
      </c>
      <c r="D148">
        <v>90</v>
      </c>
      <c r="E148">
        <v>34</v>
      </c>
      <c r="F148">
        <v>88101</v>
      </c>
      <c r="G148">
        <v>2</v>
      </c>
      <c r="H148">
        <v>7</v>
      </c>
      <c r="I148">
        <v>105</v>
      </c>
      <c r="J148">
        <v>143</v>
      </c>
      <c r="K148">
        <v>20190717</v>
      </c>
      <c r="L148" s="343">
        <f t="shared" si="4"/>
        <v>43663</v>
      </c>
      <c r="M148" s="1">
        <v>0</v>
      </c>
      <c r="N148">
        <v>7.9</v>
      </c>
      <c r="AD148" s="344">
        <f t="shared" si="5"/>
        <v>7.9</v>
      </c>
    </row>
    <row r="149" spans="1:30" hidden="1" x14ac:dyDescent="0.25">
      <c r="A149" t="s">
        <v>204</v>
      </c>
      <c r="B149" t="s">
        <v>205</v>
      </c>
      <c r="C149">
        <v>2</v>
      </c>
      <c r="D149">
        <v>90</v>
      </c>
      <c r="E149">
        <v>34</v>
      </c>
      <c r="F149">
        <v>88101</v>
      </c>
      <c r="G149">
        <v>2</v>
      </c>
      <c r="H149">
        <v>7</v>
      </c>
      <c r="I149">
        <v>105</v>
      </c>
      <c r="J149">
        <v>143</v>
      </c>
      <c r="K149">
        <v>20190720</v>
      </c>
      <c r="L149" s="343">
        <f t="shared" si="4"/>
        <v>43666</v>
      </c>
      <c r="M149" s="1">
        <v>0</v>
      </c>
      <c r="N149">
        <v>13.2</v>
      </c>
      <c r="AD149" s="344">
        <f t="shared" si="5"/>
        <v>13.2</v>
      </c>
    </row>
    <row r="150" spans="1:30" hidden="1" x14ac:dyDescent="0.25">
      <c r="A150" t="s">
        <v>204</v>
      </c>
      <c r="B150" t="s">
        <v>205</v>
      </c>
      <c r="C150">
        <v>2</v>
      </c>
      <c r="D150">
        <v>90</v>
      </c>
      <c r="E150">
        <v>34</v>
      </c>
      <c r="F150">
        <v>88101</v>
      </c>
      <c r="G150">
        <v>2</v>
      </c>
      <c r="H150">
        <v>7</v>
      </c>
      <c r="I150">
        <v>105</v>
      </c>
      <c r="J150">
        <v>143</v>
      </c>
      <c r="K150">
        <v>20190723</v>
      </c>
      <c r="L150" s="343">
        <f t="shared" si="4"/>
        <v>43669</v>
      </c>
      <c r="M150" s="1">
        <v>0</v>
      </c>
      <c r="N150">
        <v>32.9</v>
      </c>
      <c r="AD150" s="344">
        <f t="shared" si="5"/>
        <v>32.9</v>
      </c>
    </row>
    <row r="151" spans="1:30" hidden="1" x14ac:dyDescent="0.25">
      <c r="A151" t="s">
        <v>204</v>
      </c>
      <c r="B151" t="s">
        <v>205</v>
      </c>
      <c r="C151">
        <v>2</v>
      </c>
      <c r="D151">
        <v>90</v>
      </c>
      <c r="E151">
        <v>34</v>
      </c>
      <c r="F151">
        <v>88101</v>
      </c>
      <c r="G151">
        <v>2</v>
      </c>
      <c r="H151">
        <v>7</v>
      </c>
      <c r="I151">
        <v>105</v>
      </c>
      <c r="J151">
        <v>143</v>
      </c>
      <c r="K151">
        <v>20190726</v>
      </c>
      <c r="L151" s="343">
        <f t="shared" si="4"/>
        <v>43672</v>
      </c>
      <c r="M151" s="1">
        <v>0</v>
      </c>
      <c r="N151">
        <v>16.600000000000001</v>
      </c>
      <c r="AD151" s="344">
        <f t="shared" si="5"/>
        <v>16.600000000000001</v>
      </c>
    </row>
    <row r="152" spans="1:30" hidden="1" x14ac:dyDescent="0.25">
      <c r="A152" t="s">
        <v>204</v>
      </c>
      <c r="B152" t="s">
        <v>205</v>
      </c>
      <c r="C152">
        <v>2</v>
      </c>
      <c r="D152">
        <v>90</v>
      </c>
      <c r="E152">
        <v>34</v>
      </c>
      <c r="F152">
        <v>88101</v>
      </c>
      <c r="G152">
        <v>2</v>
      </c>
      <c r="H152">
        <v>7</v>
      </c>
      <c r="I152">
        <v>105</v>
      </c>
      <c r="J152">
        <v>143</v>
      </c>
      <c r="K152">
        <v>20190729</v>
      </c>
      <c r="L152" s="343">
        <f t="shared" si="4"/>
        <v>43675</v>
      </c>
      <c r="M152" s="1">
        <v>0</v>
      </c>
      <c r="O152" t="s">
        <v>207</v>
      </c>
      <c r="AD152" s="344" t="str">
        <f t="shared" si="5"/>
        <v>AF</v>
      </c>
    </row>
    <row r="153" spans="1:30" hidden="1" x14ac:dyDescent="0.25">
      <c r="A153" t="s">
        <v>204</v>
      </c>
      <c r="B153" t="s">
        <v>205</v>
      </c>
      <c r="C153">
        <v>2</v>
      </c>
      <c r="D153">
        <v>90</v>
      </c>
      <c r="E153">
        <v>34</v>
      </c>
      <c r="F153">
        <v>88101</v>
      </c>
      <c r="G153">
        <v>2</v>
      </c>
      <c r="H153">
        <v>7</v>
      </c>
      <c r="I153">
        <v>105</v>
      </c>
      <c r="J153">
        <v>143</v>
      </c>
      <c r="K153">
        <v>20190730</v>
      </c>
      <c r="L153" s="343">
        <f t="shared" si="4"/>
        <v>43676</v>
      </c>
      <c r="M153" s="1">
        <v>0</v>
      </c>
      <c r="N153">
        <v>7.6</v>
      </c>
      <c r="AD153" s="344">
        <f t="shared" si="5"/>
        <v>7.6</v>
      </c>
    </row>
    <row r="154" spans="1:30" hidden="1" x14ac:dyDescent="0.25">
      <c r="A154" t="s">
        <v>204</v>
      </c>
      <c r="B154" t="s">
        <v>205</v>
      </c>
      <c r="C154">
        <v>2</v>
      </c>
      <c r="D154">
        <v>90</v>
      </c>
      <c r="E154">
        <v>34</v>
      </c>
      <c r="F154">
        <v>88101</v>
      </c>
      <c r="G154">
        <v>2</v>
      </c>
      <c r="H154">
        <v>7</v>
      </c>
      <c r="I154">
        <v>105</v>
      </c>
      <c r="J154">
        <v>143</v>
      </c>
      <c r="K154">
        <v>20190801</v>
      </c>
      <c r="L154" s="343">
        <f t="shared" si="4"/>
        <v>43678</v>
      </c>
      <c r="M154" s="1">
        <v>0</v>
      </c>
      <c r="N154">
        <v>14</v>
      </c>
      <c r="AD154" s="344">
        <f t="shared" si="5"/>
        <v>14</v>
      </c>
    </row>
    <row r="155" spans="1:30" hidden="1" x14ac:dyDescent="0.25">
      <c r="A155" t="s">
        <v>204</v>
      </c>
      <c r="B155" t="s">
        <v>205</v>
      </c>
      <c r="C155">
        <v>2</v>
      </c>
      <c r="D155">
        <v>90</v>
      </c>
      <c r="E155">
        <v>34</v>
      </c>
      <c r="F155">
        <v>88101</v>
      </c>
      <c r="G155">
        <v>2</v>
      </c>
      <c r="H155">
        <v>7</v>
      </c>
      <c r="I155">
        <v>105</v>
      </c>
      <c r="J155">
        <v>143</v>
      </c>
      <c r="K155">
        <v>20190804</v>
      </c>
      <c r="L155" s="343">
        <f t="shared" si="4"/>
        <v>43681</v>
      </c>
      <c r="M155" s="1">
        <v>0</v>
      </c>
      <c r="N155">
        <v>1.8</v>
      </c>
      <c r="AD155" s="344">
        <f t="shared" si="5"/>
        <v>1.8</v>
      </c>
    </row>
    <row r="156" spans="1:30" hidden="1" x14ac:dyDescent="0.25">
      <c r="A156" t="s">
        <v>204</v>
      </c>
      <c r="B156" t="s">
        <v>205</v>
      </c>
      <c r="C156">
        <v>2</v>
      </c>
      <c r="D156">
        <v>90</v>
      </c>
      <c r="E156">
        <v>34</v>
      </c>
      <c r="F156">
        <v>88101</v>
      </c>
      <c r="G156">
        <v>2</v>
      </c>
      <c r="H156">
        <v>7</v>
      </c>
      <c r="I156">
        <v>105</v>
      </c>
      <c r="J156">
        <v>143</v>
      </c>
      <c r="K156">
        <v>20190807</v>
      </c>
      <c r="L156" s="343">
        <f t="shared" si="4"/>
        <v>43684</v>
      </c>
      <c r="M156" s="1">
        <v>0</v>
      </c>
      <c r="N156">
        <v>3.4</v>
      </c>
      <c r="AD156" s="344">
        <f t="shared" si="5"/>
        <v>3.4</v>
      </c>
    </row>
    <row r="157" spans="1:30" hidden="1" x14ac:dyDescent="0.25">
      <c r="A157" t="s">
        <v>204</v>
      </c>
      <c r="B157" t="s">
        <v>205</v>
      </c>
      <c r="C157">
        <v>2</v>
      </c>
      <c r="D157">
        <v>90</v>
      </c>
      <c r="E157">
        <v>34</v>
      </c>
      <c r="F157">
        <v>88101</v>
      </c>
      <c r="G157">
        <v>2</v>
      </c>
      <c r="H157">
        <v>7</v>
      </c>
      <c r="I157">
        <v>105</v>
      </c>
      <c r="J157">
        <v>143</v>
      </c>
      <c r="K157">
        <v>20190810</v>
      </c>
      <c r="L157" s="343">
        <f t="shared" si="4"/>
        <v>43687</v>
      </c>
      <c r="M157" s="1">
        <v>0</v>
      </c>
      <c r="N157">
        <v>5.0999999999999996</v>
      </c>
      <c r="AD157" s="344">
        <f t="shared" si="5"/>
        <v>5.0999999999999996</v>
      </c>
    </row>
    <row r="158" spans="1:30" hidden="1" x14ac:dyDescent="0.25">
      <c r="A158" t="s">
        <v>204</v>
      </c>
      <c r="B158" t="s">
        <v>205</v>
      </c>
      <c r="C158">
        <v>2</v>
      </c>
      <c r="D158">
        <v>90</v>
      </c>
      <c r="E158">
        <v>34</v>
      </c>
      <c r="F158">
        <v>88101</v>
      </c>
      <c r="G158">
        <v>2</v>
      </c>
      <c r="H158">
        <v>7</v>
      </c>
      <c r="I158">
        <v>105</v>
      </c>
      <c r="J158">
        <v>143</v>
      </c>
      <c r="K158">
        <v>20190813</v>
      </c>
      <c r="L158" s="343">
        <f t="shared" si="4"/>
        <v>43690</v>
      </c>
      <c r="M158" s="1">
        <v>0</v>
      </c>
      <c r="N158">
        <v>2.1</v>
      </c>
      <c r="AD158" s="344">
        <f t="shared" si="5"/>
        <v>2.1</v>
      </c>
    </row>
    <row r="159" spans="1:30" hidden="1" x14ac:dyDescent="0.25">
      <c r="A159" t="s">
        <v>204</v>
      </c>
      <c r="B159" t="s">
        <v>205</v>
      </c>
      <c r="C159">
        <v>2</v>
      </c>
      <c r="D159">
        <v>90</v>
      </c>
      <c r="E159">
        <v>34</v>
      </c>
      <c r="F159">
        <v>88101</v>
      </c>
      <c r="G159">
        <v>2</v>
      </c>
      <c r="H159">
        <v>7</v>
      </c>
      <c r="I159">
        <v>105</v>
      </c>
      <c r="J159">
        <v>143</v>
      </c>
      <c r="K159">
        <v>20190816</v>
      </c>
      <c r="L159" s="343">
        <f t="shared" si="4"/>
        <v>43693</v>
      </c>
      <c r="M159" s="1">
        <v>0</v>
      </c>
      <c r="N159">
        <v>1.4</v>
      </c>
      <c r="AD159" s="344">
        <f t="shared" si="5"/>
        <v>1.4</v>
      </c>
    </row>
    <row r="160" spans="1:30" hidden="1" x14ac:dyDescent="0.25">
      <c r="A160" t="s">
        <v>204</v>
      </c>
      <c r="B160" t="s">
        <v>205</v>
      </c>
      <c r="C160">
        <v>2</v>
      </c>
      <c r="D160">
        <v>90</v>
      </c>
      <c r="E160">
        <v>34</v>
      </c>
      <c r="F160">
        <v>88101</v>
      </c>
      <c r="G160">
        <v>2</v>
      </c>
      <c r="H160">
        <v>7</v>
      </c>
      <c r="I160">
        <v>105</v>
      </c>
      <c r="J160">
        <v>143</v>
      </c>
      <c r="K160">
        <v>20190819</v>
      </c>
      <c r="L160" s="343">
        <f t="shared" si="4"/>
        <v>43696</v>
      </c>
      <c r="M160" s="1">
        <v>0</v>
      </c>
      <c r="O160" t="s">
        <v>207</v>
      </c>
      <c r="AD160" s="344" t="str">
        <f t="shared" si="5"/>
        <v>AF</v>
      </c>
    </row>
    <row r="161" spans="1:30" hidden="1" x14ac:dyDescent="0.25">
      <c r="A161" t="s">
        <v>204</v>
      </c>
      <c r="B161" t="s">
        <v>205</v>
      </c>
      <c r="C161">
        <v>2</v>
      </c>
      <c r="D161">
        <v>90</v>
      </c>
      <c r="E161">
        <v>34</v>
      </c>
      <c r="F161">
        <v>88101</v>
      </c>
      <c r="G161">
        <v>2</v>
      </c>
      <c r="H161">
        <v>7</v>
      </c>
      <c r="I161">
        <v>105</v>
      </c>
      <c r="J161">
        <v>143</v>
      </c>
      <c r="K161">
        <v>20190820</v>
      </c>
      <c r="L161" s="343">
        <f t="shared" si="4"/>
        <v>43697</v>
      </c>
      <c r="M161" s="1">
        <v>0</v>
      </c>
      <c r="N161">
        <v>4.3</v>
      </c>
      <c r="AD161" s="344">
        <f t="shared" si="5"/>
        <v>4.3</v>
      </c>
    </row>
    <row r="162" spans="1:30" hidden="1" x14ac:dyDescent="0.25">
      <c r="A162" t="s">
        <v>204</v>
      </c>
      <c r="B162" t="s">
        <v>205</v>
      </c>
      <c r="C162">
        <v>2</v>
      </c>
      <c r="D162">
        <v>90</v>
      </c>
      <c r="E162">
        <v>34</v>
      </c>
      <c r="F162">
        <v>88101</v>
      </c>
      <c r="G162">
        <v>2</v>
      </c>
      <c r="H162">
        <v>7</v>
      </c>
      <c r="I162">
        <v>105</v>
      </c>
      <c r="J162">
        <v>143</v>
      </c>
      <c r="K162">
        <v>20190822</v>
      </c>
      <c r="L162" s="343">
        <f t="shared" si="4"/>
        <v>43699</v>
      </c>
      <c r="M162" s="1">
        <v>0</v>
      </c>
      <c r="N162">
        <v>6.8</v>
      </c>
      <c r="AD162" s="344">
        <f t="shared" si="5"/>
        <v>6.8</v>
      </c>
    </row>
    <row r="163" spans="1:30" hidden="1" x14ac:dyDescent="0.25">
      <c r="A163" t="s">
        <v>204</v>
      </c>
      <c r="B163" t="s">
        <v>205</v>
      </c>
      <c r="C163">
        <v>2</v>
      </c>
      <c r="D163">
        <v>90</v>
      </c>
      <c r="E163">
        <v>34</v>
      </c>
      <c r="F163">
        <v>88101</v>
      </c>
      <c r="G163">
        <v>2</v>
      </c>
      <c r="H163">
        <v>7</v>
      </c>
      <c r="I163">
        <v>105</v>
      </c>
      <c r="J163">
        <v>143</v>
      </c>
      <c r="K163">
        <v>20190825</v>
      </c>
      <c r="L163" s="343">
        <f t="shared" si="4"/>
        <v>43702</v>
      </c>
      <c r="M163" s="1">
        <v>0</v>
      </c>
      <c r="N163">
        <v>4</v>
      </c>
      <c r="AD163" s="344">
        <f t="shared" si="5"/>
        <v>4</v>
      </c>
    </row>
    <row r="164" spans="1:30" hidden="1" x14ac:dyDescent="0.25">
      <c r="A164" t="s">
        <v>204</v>
      </c>
      <c r="B164" t="s">
        <v>205</v>
      </c>
      <c r="C164">
        <v>2</v>
      </c>
      <c r="D164">
        <v>90</v>
      </c>
      <c r="E164">
        <v>34</v>
      </c>
      <c r="F164">
        <v>88101</v>
      </c>
      <c r="G164">
        <v>2</v>
      </c>
      <c r="H164">
        <v>7</v>
      </c>
      <c r="I164">
        <v>105</v>
      </c>
      <c r="J164">
        <v>143</v>
      </c>
      <c r="K164">
        <v>20190828</v>
      </c>
      <c r="L164" s="343">
        <f t="shared" si="4"/>
        <v>43705</v>
      </c>
      <c r="M164" s="1">
        <v>0</v>
      </c>
      <c r="N164">
        <v>2.8</v>
      </c>
      <c r="AD164" s="344">
        <f t="shared" si="5"/>
        <v>2.8</v>
      </c>
    </row>
    <row r="165" spans="1:30" hidden="1" x14ac:dyDescent="0.25">
      <c r="A165" t="s">
        <v>204</v>
      </c>
      <c r="B165" t="s">
        <v>205</v>
      </c>
      <c r="C165">
        <v>2</v>
      </c>
      <c r="D165">
        <v>90</v>
      </c>
      <c r="E165">
        <v>34</v>
      </c>
      <c r="F165">
        <v>88101</v>
      </c>
      <c r="G165">
        <v>2</v>
      </c>
      <c r="H165">
        <v>7</v>
      </c>
      <c r="I165">
        <v>105</v>
      </c>
      <c r="J165">
        <v>143</v>
      </c>
      <c r="K165">
        <v>20190831</v>
      </c>
      <c r="L165" s="343">
        <f t="shared" si="4"/>
        <v>43708</v>
      </c>
      <c r="M165" s="1">
        <v>0</v>
      </c>
      <c r="N165">
        <v>12</v>
      </c>
      <c r="AD165" s="344">
        <f t="shared" si="5"/>
        <v>12</v>
      </c>
    </row>
    <row r="166" spans="1:30" hidden="1" x14ac:dyDescent="0.25">
      <c r="A166" t="s">
        <v>204</v>
      </c>
      <c r="B166" t="s">
        <v>205</v>
      </c>
      <c r="C166">
        <v>2</v>
      </c>
      <c r="D166">
        <v>90</v>
      </c>
      <c r="E166">
        <v>35</v>
      </c>
      <c r="F166">
        <v>88101</v>
      </c>
      <c r="G166">
        <v>1</v>
      </c>
      <c r="H166">
        <v>7</v>
      </c>
      <c r="I166">
        <v>105</v>
      </c>
      <c r="J166">
        <v>145</v>
      </c>
      <c r="K166">
        <v>20190601</v>
      </c>
      <c r="L166" s="343">
        <f t="shared" si="4"/>
        <v>43617</v>
      </c>
      <c r="M166" s="1">
        <v>0</v>
      </c>
      <c r="N166">
        <v>1.2</v>
      </c>
      <c r="R166" t="s">
        <v>209</v>
      </c>
      <c r="AD166" s="344">
        <f t="shared" si="5"/>
        <v>1.2</v>
      </c>
    </row>
    <row r="167" spans="1:30" hidden="1" x14ac:dyDescent="0.25">
      <c r="A167" t="s">
        <v>204</v>
      </c>
      <c r="B167" t="s">
        <v>205</v>
      </c>
      <c r="C167">
        <v>2</v>
      </c>
      <c r="D167">
        <v>90</v>
      </c>
      <c r="E167">
        <v>35</v>
      </c>
      <c r="F167">
        <v>88101</v>
      </c>
      <c r="G167">
        <v>1</v>
      </c>
      <c r="H167">
        <v>7</v>
      </c>
      <c r="I167">
        <v>105</v>
      </c>
      <c r="J167">
        <v>145</v>
      </c>
      <c r="K167">
        <v>20190602</v>
      </c>
      <c r="L167" s="343">
        <f t="shared" si="4"/>
        <v>43618</v>
      </c>
      <c r="M167" s="1">
        <v>0</v>
      </c>
      <c r="N167">
        <v>2.6</v>
      </c>
      <c r="R167" t="s">
        <v>209</v>
      </c>
      <c r="AD167" s="344">
        <f t="shared" si="5"/>
        <v>2.6</v>
      </c>
    </row>
    <row r="168" spans="1:30" hidden="1" x14ac:dyDescent="0.25">
      <c r="A168" t="s">
        <v>204</v>
      </c>
      <c r="B168" t="s">
        <v>205</v>
      </c>
      <c r="C168">
        <v>2</v>
      </c>
      <c r="D168">
        <v>90</v>
      </c>
      <c r="E168">
        <v>35</v>
      </c>
      <c r="F168">
        <v>88101</v>
      </c>
      <c r="G168">
        <v>1</v>
      </c>
      <c r="H168">
        <v>7</v>
      </c>
      <c r="I168">
        <v>105</v>
      </c>
      <c r="J168">
        <v>145</v>
      </c>
      <c r="K168">
        <v>20190603</v>
      </c>
      <c r="L168" s="343">
        <f t="shared" si="4"/>
        <v>43619</v>
      </c>
      <c r="M168" s="1">
        <v>0</v>
      </c>
      <c r="N168">
        <v>2.2000000000000002</v>
      </c>
      <c r="R168" t="s">
        <v>209</v>
      </c>
      <c r="AD168" s="344">
        <f t="shared" si="5"/>
        <v>2.2000000000000002</v>
      </c>
    </row>
    <row r="169" spans="1:30" hidden="1" x14ac:dyDescent="0.25">
      <c r="A169" t="s">
        <v>204</v>
      </c>
      <c r="B169" t="s">
        <v>205</v>
      </c>
      <c r="C169">
        <v>2</v>
      </c>
      <c r="D169">
        <v>90</v>
      </c>
      <c r="E169">
        <v>35</v>
      </c>
      <c r="F169">
        <v>88101</v>
      </c>
      <c r="G169">
        <v>1</v>
      </c>
      <c r="H169">
        <v>7</v>
      </c>
      <c r="I169">
        <v>105</v>
      </c>
      <c r="J169">
        <v>145</v>
      </c>
      <c r="K169">
        <v>20190604</v>
      </c>
      <c r="L169" s="343">
        <f t="shared" si="4"/>
        <v>43620</v>
      </c>
      <c r="M169" s="1">
        <v>0</v>
      </c>
      <c r="N169">
        <v>3.3</v>
      </c>
      <c r="R169" t="s">
        <v>209</v>
      </c>
      <c r="AD169" s="344">
        <f t="shared" si="5"/>
        <v>3.3</v>
      </c>
    </row>
    <row r="170" spans="1:30" hidden="1" x14ac:dyDescent="0.25">
      <c r="A170" t="s">
        <v>204</v>
      </c>
      <c r="B170" t="s">
        <v>205</v>
      </c>
      <c r="C170">
        <v>2</v>
      </c>
      <c r="D170">
        <v>90</v>
      </c>
      <c r="E170">
        <v>35</v>
      </c>
      <c r="F170">
        <v>88101</v>
      </c>
      <c r="G170">
        <v>1</v>
      </c>
      <c r="H170">
        <v>7</v>
      </c>
      <c r="I170">
        <v>105</v>
      </c>
      <c r="J170">
        <v>145</v>
      </c>
      <c r="K170">
        <v>20190605</v>
      </c>
      <c r="L170" s="343">
        <f t="shared" si="4"/>
        <v>43621</v>
      </c>
      <c r="M170" s="1">
        <v>0</v>
      </c>
      <c r="N170">
        <v>3.5</v>
      </c>
      <c r="R170" t="s">
        <v>209</v>
      </c>
      <c r="AD170" s="344">
        <f t="shared" si="5"/>
        <v>3.5</v>
      </c>
    </row>
    <row r="171" spans="1:30" hidden="1" x14ac:dyDescent="0.25">
      <c r="A171" t="s">
        <v>204</v>
      </c>
      <c r="B171" t="s">
        <v>205</v>
      </c>
      <c r="C171">
        <v>2</v>
      </c>
      <c r="D171">
        <v>90</v>
      </c>
      <c r="E171">
        <v>35</v>
      </c>
      <c r="F171">
        <v>88101</v>
      </c>
      <c r="G171">
        <v>1</v>
      </c>
      <c r="H171">
        <v>7</v>
      </c>
      <c r="I171">
        <v>105</v>
      </c>
      <c r="J171">
        <v>145</v>
      </c>
      <c r="K171">
        <v>20190606</v>
      </c>
      <c r="L171" s="343">
        <f t="shared" si="4"/>
        <v>43622</v>
      </c>
      <c r="M171" s="1">
        <v>0</v>
      </c>
      <c r="N171">
        <v>3.2</v>
      </c>
      <c r="R171" t="s">
        <v>209</v>
      </c>
      <c r="AD171" s="344">
        <f t="shared" si="5"/>
        <v>3.2</v>
      </c>
    </row>
    <row r="172" spans="1:30" hidden="1" x14ac:dyDescent="0.25">
      <c r="A172" t="s">
        <v>204</v>
      </c>
      <c r="B172" t="s">
        <v>205</v>
      </c>
      <c r="C172">
        <v>2</v>
      </c>
      <c r="D172">
        <v>90</v>
      </c>
      <c r="E172">
        <v>35</v>
      </c>
      <c r="F172">
        <v>88101</v>
      </c>
      <c r="G172">
        <v>1</v>
      </c>
      <c r="H172">
        <v>7</v>
      </c>
      <c r="I172">
        <v>105</v>
      </c>
      <c r="J172">
        <v>145</v>
      </c>
      <c r="K172">
        <v>20190607</v>
      </c>
      <c r="L172" s="343">
        <f t="shared" si="4"/>
        <v>43623</v>
      </c>
      <c r="M172" s="1">
        <v>0</v>
      </c>
      <c r="N172">
        <v>4.7</v>
      </c>
      <c r="R172" t="s">
        <v>209</v>
      </c>
      <c r="AD172" s="344">
        <f t="shared" si="5"/>
        <v>4.7</v>
      </c>
    </row>
    <row r="173" spans="1:30" hidden="1" x14ac:dyDescent="0.25">
      <c r="A173" t="s">
        <v>204</v>
      </c>
      <c r="B173" t="s">
        <v>205</v>
      </c>
      <c r="C173">
        <v>2</v>
      </c>
      <c r="D173">
        <v>90</v>
      </c>
      <c r="E173">
        <v>35</v>
      </c>
      <c r="F173">
        <v>88101</v>
      </c>
      <c r="G173">
        <v>1</v>
      </c>
      <c r="H173">
        <v>7</v>
      </c>
      <c r="I173">
        <v>105</v>
      </c>
      <c r="J173">
        <v>145</v>
      </c>
      <c r="K173">
        <v>20190608</v>
      </c>
      <c r="L173" s="343">
        <f t="shared" si="4"/>
        <v>43624</v>
      </c>
      <c r="M173" s="1">
        <v>0</v>
      </c>
      <c r="N173">
        <v>7.4</v>
      </c>
      <c r="R173" t="s">
        <v>209</v>
      </c>
      <c r="AD173" s="344">
        <f t="shared" si="5"/>
        <v>7.4</v>
      </c>
    </row>
    <row r="174" spans="1:30" hidden="1" x14ac:dyDescent="0.25">
      <c r="A174" t="s">
        <v>204</v>
      </c>
      <c r="B174" t="s">
        <v>205</v>
      </c>
      <c r="C174">
        <v>2</v>
      </c>
      <c r="D174">
        <v>90</v>
      </c>
      <c r="E174">
        <v>35</v>
      </c>
      <c r="F174">
        <v>88101</v>
      </c>
      <c r="G174">
        <v>1</v>
      </c>
      <c r="H174">
        <v>7</v>
      </c>
      <c r="I174">
        <v>105</v>
      </c>
      <c r="J174">
        <v>145</v>
      </c>
      <c r="K174">
        <v>20190609</v>
      </c>
      <c r="L174" s="343">
        <f t="shared" si="4"/>
        <v>43625</v>
      </c>
      <c r="M174" s="1">
        <v>0</v>
      </c>
      <c r="N174">
        <v>4.8</v>
      </c>
      <c r="R174" t="s">
        <v>209</v>
      </c>
      <c r="AD174" s="344">
        <f t="shared" si="5"/>
        <v>4.8</v>
      </c>
    </row>
    <row r="175" spans="1:30" hidden="1" x14ac:dyDescent="0.25">
      <c r="A175" t="s">
        <v>204</v>
      </c>
      <c r="B175" t="s">
        <v>205</v>
      </c>
      <c r="C175">
        <v>2</v>
      </c>
      <c r="D175">
        <v>90</v>
      </c>
      <c r="E175">
        <v>35</v>
      </c>
      <c r="F175">
        <v>88101</v>
      </c>
      <c r="G175">
        <v>1</v>
      </c>
      <c r="H175">
        <v>7</v>
      </c>
      <c r="I175">
        <v>105</v>
      </c>
      <c r="J175">
        <v>145</v>
      </c>
      <c r="K175">
        <v>20190610</v>
      </c>
      <c r="L175" s="343">
        <f t="shared" si="4"/>
        <v>43626</v>
      </c>
      <c r="M175" s="1">
        <v>0</v>
      </c>
      <c r="N175">
        <v>3.9</v>
      </c>
      <c r="R175" t="s">
        <v>209</v>
      </c>
      <c r="AD175" s="344">
        <f t="shared" si="5"/>
        <v>3.9</v>
      </c>
    </row>
    <row r="176" spans="1:30" hidden="1" x14ac:dyDescent="0.25">
      <c r="A176" t="s">
        <v>204</v>
      </c>
      <c r="B176" t="s">
        <v>205</v>
      </c>
      <c r="C176">
        <v>2</v>
      </c>
      <c r="D176">
        <v>90</v>
      </c>
      <c r="E176">
        <v>35</v>
      </c>
      <c r="F176">
        <v>88101</v>
      </c>
      <c r="G176">
        <v>1</v>
      </c>
      <c r="H176">
        <v>7</v>
      </c>
      <c r="I176">
        <v>105</v>
      </c>
      <c r="J176">
        <v>145</v>
      </c>
      <c r="K176">
        <v>20190611</v>
      </c>
      <c r="L176" s="343">
        <f t="shared" si="4"/>
        <v>43627</v>
      </c>
      <c r="M176" s="1">
        <v>0</v>
      </c>
      <c r="N176">
        <v>2.8</v>
      </c>
      <c r="R176" t="s">
        <v>209</v>
      </c>
      <c r="AD176" s="344">
        <f t="shared" si="5"/>
        <v>2.8</v>
      </c>
    </row>
    <row r="177" spans="1:30" hidden="1" x14ac:dyDescent="0.25">
      <c r="A177" t="s">
        <v>204</v>
      </c>
      <c r="B177" t="s">
        <v>205</v>
      </c>
      <c r="C177">
        <v>2</v>
      </c>
      <c r="D177">
        <v>90</v>
      </c>
      <c r="E177">
        <v>35</v>
      </c>
      <c r="F177">
        <v>88101</v>
      </c>
      <c r="G177">
        <v>1</v>
      </c>
      <c r="H177">
        <v>7</v>
      </c>
      <c r="I177">
        <v>105</v>
      </c>
      <c r="J177">
        <v>145</v>
      </c>
      <c r="K177">
        <v>20190612</v>
      </c>
      <c r="L177" s="343">
        <f t="shared" si="4"/>
        <v>43628</v>
      </c>
      <c r="M177" s="1">
        <v>0</v>
      </c>
      <c r="N177">
        <v>3.7</v>
      </c>
      <c r="AD177" s="344">
        <f t="shared" si="5"/>
        <v>3.7</v>
      </c>
    </row>
    <row r="178" spans="1:30" hidden="1" x14ac:dyDescent="0.25">
      <c r="A178" t="s">
        <v>204</v>
      </c>
      <c r="B178" t="s">
        <v>205</v>
      </c>
      <c r="C178">
        <v>2</v>
      </c>
      <c r="D178">
        <v>90</v>
      </c>
      <c r="E178">
        <v>35</v>
      </c>
      <c r="F178">
        <v>88101</v>
      </c>
      <c r="G178">
        <v>1</v>
      </c>
      <c r="H178">
        <v>7</v>
      </c>
      <c r="I178">
        <v>105</v>
      </c>
      <c r="J178">
        <v>145</v>
      </c>
      <c r="K178">
        <v>20190613</v>
      </c>
      <c r="L178" s="343">
        <f t="shared" si="4"/>
        <v>43629</v>
      </c>
      <c r="M178" s="1">
        <v>0</v>
      </c>
      <c r="N178">
        <v>4.3</v>
      </c>
      <c r="AD178" s="344">
        <f t="shared" si="5"/>
        <v>4.3</v>
      </c>
    </row>
    <row r="179" spans="1:30" hidden="1" x14ac:dyDescent="0.25">
      <c r="A179" t="s">
        <v>204</v>
      </c>
      <c r="B179" t="s">
        <v>205</v>
      </c>
      <c r="C179">
        <v>2</v>
      </c>
      <c r="D179">
        <v>90</v>
      </c>
      <c r="E179">
        <v>35</v>
      </c>
      <c r="F179">
        <v>88101</v>
      </c>
      <c r="G179">
        <v>1</v>
      </c>
      <c r="H179">
        <v>7</v>
      </c>
      <c r="I179">
        <v>105</v>
      </c>
      <c r="J179">
        <v>145</v>
      </c>
      <c r="K179">
        <v>20190614</v>
      </c>
      <c r="L179" s="343">
        <f t="shared" si="4"/>
        <v>43630</v>
      </c>
      <c r="M179" s="1">
        <v>0</v>
      </c>
      <c r="N179">
        <v>5.4</v>
      </c>
      <c r="AD179" s="344">
        <f t="shared" si="5"/>
        <v>5.4</v>
      </c>
    </row>
    <row r="180" spans="1:30" hidden="1" x14ac:dyDescent="0.25">
      <c r="A180" t="s">
        <v>204</v>
      </c>
      <c r="B180" t="s">
        <v>205</v>
      </c>
      <c r="C180">
        <v>2</v>
      </c>
      <c r="D180">
        <v>90</v>
      </c>
      <c r="E180">
        <v>35</v>
      </c>
      <c r="F180">
        <v>88101</v>
      </c>
      <c r="G180">
        <v>1</v>
      </c>
      <c r="H180">
        <v>7</v>
      </c>
      <c r="I180">
        <v>105</v>
      </c>
      <c r="J180">
        <v>145</v>
      </c>
      <c r="K180">
        <v>20190615</v>
      </c>
      <c r="L180" s="343">
        <f t="shared" si="4"/>
        <v>43631</v>
      </c>
      <c r="M180" s="1">
        <v>0</v>
      </c>
      <c r="N180">
        <v>5.7</v>
      </c>
      <c r="AD180" s="344">
        <f t="shared" si="5"/>
        <v>5.7</v>
      </c>
    </row>
    <row r="181" spans="1:30" hidden="1" x14ac:dyDescent="0.25">
      <c r="A181" t="s">
        <v>204</v>
      </c>
      <c r="B181" t="s">
        <v>205</v>
      </c>
      <c r="C181">
        <v>2</v>
      </c>
      <c r="D181">
        <v>90</v>
      </c>
      <c r="E181">
        <v>35</v>
      </c>
      <c r="F181">
        <v>88101</v>
      </c>
      <c r="G181">
        <v>1</v>
      </c>
      <c r="H181">
        <v>7</v>
      </c>
      <c r="I181">
        <v>105</v>
      </c>
      <c r="J181">
        <v>145</v>
      </c>
      <c r="K181">
        <v>20190616</v>
      </c>
      <c r="L181" s="343">
        <f t="shared" si="4"/>
        <v>43632</v>
      </c>
      <c r="M181" s="1">
        <v>0</v>
      </c>
      <c r="N181">
        <v>3.7</v>
      </c>
      <c r="AD181" s="344">
        <f t="shared" si="5"/>
        <v>3.7</v>
      </c>
    </row>
    <row r="182" spans="1:30" hidden="1" x14ac:dyDescent="0.25">
      <c r="A182" t="s">
        <v>204</v>
      </c>
      <c r="B182" t="s">
        <v>205</v>
      </c>
      <c r="C182">
        <v>2</v>
      </c>
      <c r="D182">
        <v>90</v>
      </c>
      <c r="E182">
        <v>35</v>
      </c>
      <c r="F182">
        <v>88101</v>
      </c>
      <c r="G182">
        <v>1</v>
      </c>
      <c r="H182">
        <v>7</v>
      </c>
      <c r="I182">
        <v>105</v>
      </c>
      <c r="J182">
        <v>145</v>
      </c>
      <c r="K182">
        <v>20190617</v>
      </c>
      <c r="L182" s="343">
        <f t="shared" si="4"/>
        <v>43633</v>
      </c>
      <c r="M182" s="1">
        <v>0</v>
      </c>
      <c r="N182">
        <v>3.8</v>
      </c>
      <c r="AD182" s="344">
        <f t="shared" si="5"/>
        <v>3.8</v>
      </c>
    </row>
    <row r="183" spans="1:30" hidden="1" x14ac:dyDescent="0.25">
      <c r="A183" t="s">
        <v>204</v>
      </c>
      <c r="B183" t="s">
        <v>205</v>
      </c>
      <c r="C183">
        <v>2</v>
      </c>
      <c r="D183">
        <v>90</v>
      </c>
      <c r="E183">
        <v>35</v>
      </c>
      <c r="F183">
        <v>88101</v>
      </c>
      <c r="G183">
        <v>1</v>
      </c>
      <c r="H183">
        <v>7</v>
      </c>
      <c r="I183">
        <v>105</v>
      </c>
      <c r="J183">
        <v>145</v>
      </c>
      <c r="K183">
        <v>20190618</v>
      </c>
      <c r="L183" s="343">
        <f t="shared" si="4"/>
        <v>43634</v>
      </c>
      <c r="M183" s="1">
        <v>0</v>
      </c>
      <c r="N183">
        <v>5.0999999999999996</v>
      </c>
      <c r="AD183" s="344">
        <f t="shared" si="5"/>
        <v>5.0999999999999996</v>
      </c>
    </row>
    <row r="184" spans="1:30" hidden="1" x14ac:dyDescent="0.25">
      <c r="A184" t="s">
        <v>204</v>
      </c>
      <c r="B184" t="s">
        <v>205</v>
      </c>
      <c r="C184">
        <v>2</v>
      </c>
      <c r="D184">
        <v>90</v>
      </c>
      <c r="E184">
        <v>35</v>
      </c>
      <c r="F184">
        <v>88101</v>
      </c>
      <c r="G184">
        <v>1</v>
      </c>
      <c r="H184">
        <v>7</v>
      </c>
      <c r="I184">
        <v>105</v>
      </c>
      <c r="J184">
        <v>145</v>
      </c>
      <c r="K184">
        <v>20190619</v>
      </c>
      <c r="L184" s="343">
        <f t="shared" si="4"/>
        <v>43635</v>
      </c>
      <c r="M184" s="1">
        <v>0</v>
      </c>
      <c r="N184">
        <v>3.7</v>
      </c>
      <c r="AD184" s="344">
        <f t="shared" si="5"/>
        <v>3.7</v>
      </c>
    </row>
    <row r="185" spans="1:30" hidden="1" x14ac:dyDescent="0.25">
      <c r="A185" t="s">
        <v>204</v>
      </c>
      <c r="B185" t="s">
        <v>205</v>
      </c>
      <c r="C185">
        <v>2</v>
      </c>
      <c r="D185">
        <v>90</v>
      </c>
      <c r="E185">
        <v>35</v>
      </c>
      <c r="F185">
        <v>88101</v>
      </c>
      <c r="G185">
        <v>1</v>
      </c>
      <c r="H185">
        <v>7</v>
      </c>
      <c r="I185">
        <v>105</v>
      </c>
      <c r="J185">
        <v>145</v>
      </c>
      <c r="K185">
        <v>20190620</v>
      </c>
      <c r="L185" s="343">
        <f t="shared" si="4"/>
        <v>43636</v>
      </c>
      <c r="M185" s="1">
        <v>0</v>
      </c>
      <c r="N185">
        <v>5.5</v>
      </c>
      <c r="AD185" s="344">
        <f t="shared" si="5"/>
        <v>5.5</v>
      </c>
    </row>
    <row r="186" spans="1:30" hidden="1" x14ac:dyDescent="0.25">
      <c r="A186" t="s">
        <v>204</v>
      </c>
      <c r="B186" t="s">
        <v>205</v>
      </c>
      <c r="C186">
        <v>2</v>
      </c>
      <c r="D186">
        <v>90</v>
      </c>
      <c r="E186">
        <v>35</v>
      </c>
      <c r="F186">
        <v>88101</v>
      </c>
      <c r="G186">
        <v>1</v>
      </c>
      <c r="H186">
        <v>7</v>
      </c>
      <c r="I186">
        <v>105</v>
      </c>
      <c r="J186">
        <v>145</v>
      </c>
      <c r="K186">
        <v>20190621</v>
      </c>
      <c r="L186" s="343">
        <f t="shared" si="4"/>
        <v>43637</v>
      </c>
      <c r="M186" s="1">
        <v>0</v>
      </c>
      <c r="N186">
        <v>6.9</v>
      </c>
      <c r="AD186" s="344">
        <f t="shared" si="5"/>
        <v>6.9</v>
      </c>
    </row>
    <row r="187" spans="1:30" hidden="1" x14ac:dyDescent="0.25">
      <c r="A187" t="s">
        <v>204</v>
      </c>
      <c r="B187" t="s">
        <v>205</v>
      </c>
      <c r="C187">
        <v>2</v>
      </c>
      <c r="D187">
        <v>90</v>
      </c>
      <c r="E187">
        <v>35</v>
      </c>
      <c r="F187">
        <v>88101</v>
      </c>
      <c r="G187">
        <v>1</v>
      </c>
      <c r="H187">
        <v>7</v>
      </c>
      <c r="I187">
        <v>105</v>
      </c>
      <c r="J187">
        <v>145</v>
      </c>
      <c r="K187">
        <v>20190622</v>
      </c>
      <c r="L187" s="343">
        <f t="shared" si="4"/>
        <v>43638</v>
      </c>
      <c r="M187" s="1">
        <v>0</v>
      </c>
      <c r="N187">
        <v>9.8000000000000007</v>
      </c>
      <c r="AD187" s="344">
        <f t="shared" si="5"/>
        <v>9.8000000000000007</v>
      </c>
    </row>
    <row r="188" spans="1:30" hidden="1" x14ac:dyDescent="0.25">
      <c r="A188" t="s">
        <v>204</v>
      </c>
      <c r="B188" t="s">
        <v>205</v>
      </c>
      <c r="C188">
        <v>2</v>
      </c>
      <c r="D188">
        <v>90</v>
      </c>
      <c r="E188">
        <v>35</v>
      </c>
      <c r="F188">
        <v>88101</v>
      </c>
      <c r="G188">
        <v>1</v>
      </c>
      <c r="H188">
        <v>7</v>
      </c>
      <c r="I188">
        <v>105</v>
      </c>
      <c r="J188">
        <v>145</v>
      </c>
      <c r="K188">
        <v>20190623</v>
      </c>
      <c r="L188" s="343">
        <f t="shared" si="4"/>
        <v>43639</v>
      </c>
      <c r="M188" s="1">
        <v>0</v>
      </c>
      <c r="N188">
        <v>11.9</v>
      </c>
      <c r="AD188" s="344">
        <f t="shared" si="5"/>
        <v>11.9</v>
      </c>
    </row>
    <row r="189" spans="1:30" hidden="1" x14ac:dyDescent="0.25">
      <c r="A189" t="s">
        <v>204</v>
      </c>
      <c r="B189" t="s">
        <v>205</v>
      </c>
      <c r="C189">
        <v>2</v>
      </c>
      <c r="D189">
        <v>90</v>
      </c>
      <c r="E189">
        <v>35</v>
      </c>
      <c r="F189">
        <v>88101</v>
      </c>
      <c r="G189">
        <v>1</v>
      </c>
      <c r="H189">
        <v>7</v>
      </c>
      <c r="I189">
        <v>105</v>
      </c>
      <c r="J189">
        <v>145</v>
      </c>
      <c r="K189">
        <v>20190624</v>
      </c>
      <c r="L189" s="343">
        <f t="shared" si="4"/>
        <v>43640</v>
      </c>
      <c r="M189" s="1">
        <v>0</v>
      </c>
      <c r="N189">
        <v>6.7</v>
      </c>
      <c r="AD189" s="344">
        <f t="shared" si="5"/>
        <v>6.7</v>
      </c>
    </row>
    <row r="190" spans="1:30" hidden="1" x14ac:dyDescent="0.25">
      <c r="A190" t="s">
        <v>204</v>
      </c>
      <c r="B190" t="s">
        <v>205</v>
      </c>
      <c r="C190">
        <v>2</v>
      </c>
      <c r="D190">
        <v>90</v>
      </c>
      <c r="E190">
        <v>35</v>
      </c>
      <c r="F190">
        <v>88101</v>
      </c>
      <c r="G190">
        <v>1</v>
      </c>
      <c r="H190">
        <v>7</v>
      </c>
      <c r="I190">
        <v>105</v>
      </c>
      <c r="J190">
        <v>145</v>
      </c>
      <c r="K190">
        <v>20190625</v>
      </c>
      <c r="L190" s="343">
        <f t="shared" si="4"/>
        <v>43641</v>
      </c>
      <c r="M190" s="1">
        <v>0</v>
      </c>
      <c r="N190">
        <v>18.3</v>
      </c>
      <c r="R190" t="s">
        <v>206</v>
      </c>
      <c r="AD190" s="344">
        <f t="shared" si="5"/>
        <v>18.3</v>
      </c>
    </row>
    <row r="191" spans="1:30" hidden="1" x14ac:dyDescent="0.25">
      <c r="A191" t="s">
        <v>204</v>
      </c>
      <c r="B191" t="s">
        <v>205</v>
      </c>
      <c r="C191">
        <v>2</v>
      </c>
      <c r="D191">
        <v>90</v>
      </c>
      <c r="E191">
        <v>35</v>
      </c>
      <c r="F191">
        <v>88101</v>
      </c>
      <c r="G191">
        <v>1</v>
      </c>
      <c r="H191">
        <v>7</v>
      </c>
      <c r="I191">
        <v>105</v>
      </c>
      <c r="J191">
        <v>145</v>
      </c>
      <c r="K191">
        <v>20190626</v>
      </c>
      <c r="L191" s="343">
        <f t="shared" si="4"/>
        <v>43642</v>
      </c>
      <c r="M191" s="1">
        <v>0</v>
      </c>
      <c r="N191">
        <v>16.5</v>
      </c>
      <c r="R191" t="s">
        <v>206</v>
      </c>
      <c r="AD191" s="344">
        <f t="shared" si="5"/>
        <v>16.5</v>
      </c>
    </row>
    <row r="192" spans="1:30" hidden="1" x14ac:dyDescent="0.25">
      <c r="A192" t="s">
        <v>204</v>
      </c>
      <c r="B192" t="s">
        <v>205</v>
      </c>
      <c r="C192">
        <v>2</v>
      </c>
      <c r="D192">
        <v>90</v>
      </c>
      <c r="E192">
        <v>35</v>
      </c>
      <c r="F192">
        <v>88101</v>
      </c>
      <c r="G192">
        <v>1</v>
      </c>
      <c r="H192">
        <v>7</v>
      </c>
      <c r="I192">
        <v>105</v>
      </c>
      <c r="J192">
        <v>145</v>
      </c>
      <c r="K192">
        <v>20190627</v>
      </c>
      <c r="L192" s="343">
        <f t="shared" si="4"/>
        <v>43643</v>
      </c>
      <c r="M192" s="1">
        <v>0</v>
      </c>
      <c r="N192">
        <v>64.400000000000006</v>
      </c>
      <c r="R192" t="s">
        <v>206</v>
      </c>
      <c r="AD192" s="344">
        <f t="shared" si="5"/>
        <v>64.400000000000006</v>
      </c>
    </row>
    <row r="193" spans="1:30" hidden="1" x14ac:dyDescent="0.25">
      <c r="A193" t="s">
        <v>204</v>
      </c>
      <c r="B193" t="s">
        <v>205</v>
      </c>
      <c r="C193">
        <v>2</v>
      </c>
      <c r="D193">
        <v>90</v>
      </c>
      <c r="E193">
        <v>35</v>
      </c>
      <c r="F193">
        <v>88101</v>
      </c>
      <c r="G193">
        <v>1</v>
      </c>
      <c r="H193">
        <v>7</v>
      </c>
      <c r="I193">
        <v>105</v>
      </c>
      <c r="J193">
        <v>145</v>
      </c>
      <c r="K193">
        <v>20190628</v>
      </c>
      <c r="L193" s="343">
        <f t="shared" si="4"/>
        <v>43644</v>
      </c>
      <c r="M193" s="1">
        <v>0</v>
      </c>
      <c r="N193">
        <v>38.5</v>
      </c>
      <c r="R193" t="s">
        <v>206</v>
      </c>
      <c r="AD193" s="344">
        <f t="shared" si="5"/>
        <v>38.5</v>
      </c>
    </row>
    <row r="194" spans="1:30" hidden="1" x14ac:dyDescent="0.25">
      <c r="A194" t="s">
        <v>204</v>
      </c>
      <c r="B194" t="s">
        <v>205</v>
      </c>
      <c r="C194">
        <v>2</v>
      </c>
      <c r="D194">
        <v>90</v>
      </c>
      <c r="E194">
        <v>35</v>
      </c>
      <c r="F194">
        <v>88101</v>
      </c>
      <c r="G194">
        <v>1</v>
      </c>
      <c r="H194">
        <v>7</v>
      </c>
      <c r="I194">
        <v>105</v>
      </c>
      <c r="J194">
        <v>145</v>
      </c>
      <c r="K194">
        <v>20190629</v>
      </c>
      <c r="L194" s="343">
        <f t="shared" si="4"/>
        <v>43645</v>
      </c>
      <c r="M194" s="1">
        <v>0</v>
      </c>
      <c r="N194">
        <v>94</v>
      </c>
      <c r="R194" t="s">
        <v>206</v>
      </c>
      <c r="AD194" s="344">
        <f t="shared" si="5"/>
        <v>94</v>
      </c>
    </row>
    <row r="195" spans="1:30" hidden="1" x14ac:dyDescent="0.25">
      <c r="A195" t="s">
        <v>204</v>
      </c>
      <c r="B195" t="s">
        <v>205</v>
      </c>
      <c r="C195">
        <v>2</v>
      </c>
      <c r="D195">
        <v>90</v>
      </c>
      <c r="E195">
        <v>35</v>
      </c>
      <c r="F195">
        <v>88101</v>
      </c>
      <c r="G195">
        <v>1</v>
      </c>
      <c r="H195">
        <v>7</v>
      </c>
      <c r="I195">
        <v>105</v>
      </c>
      <c r="J195">
        <v>145</v>
      </c>
      <c r="K195">
        <v>20190630</v>
      </c>
      <c r="L195" s="343">
        <f t="shared" si="4"/>
        <v>43646</v>
      </c>
      <c r="M195" s="1">
        <v>0</v>
      </c>
      <c r="N195">
        <v>53.3</v>
      </c>
      <c r="R195" t="s">
        <v>206</v>
      </c>
      <c r="AD195" s="344">
        <f t="shared" si="5"/>
        <v>53.3</v>
      </c>
    </row>
    <row r="196" spans="1:30" hidden="1" x14ac:dyDescent="0.25">
      <c r="A196" t="s">
        <v>204</v>
      </c>
      <c r="B196" t="s">
        <v>205</v>
      </c>
      <c r="C196">
        <v>2</v>
      </c>
      <c r="D196">
        <v>90</v>
      </c>
      <c r="E196">
        <v>35</v>
      </c>
      <c r="F196">
        <v>88101</v>
      </c>
      <c r="G196">
        <v>1</v>
      </c>
      <c r="H196">
        <v>7</v>
      </c>
      <c r="I196">
        <v>105</v>
      </c>
      <c r="J196">
        <v>145</v>
      </c>
      <c r="K196">
        <v>20190701</v>
      </c>
      <c r="L196" s="343">
        <f t="shared" ref="L196:L259" si="6">DATE(LEFT(K196,4),MID(K196,5,2),RIGHT(K196,2))</f>
        <v>43647</v>
      </c>
      <c r="M196" s="1">
        <v>0</v>
      </c>
      <c r="N196">
        <v>9.8000000000000007</v>
      </c>
      <c r="AD196" s="344">
        <f t="shared" ref="AD196:AD259" si="7">IF(N196&lt;&gt;0,N196,O196)</f>
        <v>9.8000000000000007</v>
      </c>
    </row>
    <row r="197" spans="1:30" hidden="1" x14ac:dyDescent="0.25">
      <c r="A197" t="s">
        <v>204</v>
      </c>
      <c r="B197" t="s">
        <v>205</v>
      </c>
      <c r="C197">
        <v>2</v>
      </c>
      <c r="D197">
        <v>90</v>
      </c>
      <c r="E197">
        <v>35</v>
      </c>
      <c r="F197">
        <v>88101</v>
      </c>
      <c r="G197">
        <v>1</v>
      </c>
      <c r="H197">
        <v>7</v>
      </c>
      <c r="I197">
        <v>105</v>
      </c>
      <c r="J197">
        <v>145</v>
      </c>
      <c r="K197">
        <v>20190702</v>
      </c>
      <c r="L197" s="343">
        <f t="shared" si="6"/>
        <v>43648</v>
      </c>
      <c r="M197" s="1">
        <v>0</v>
      </c>
      <c r="N197">
        <v>20.100000000000001</v>
      </c>
      <c r="R197" t="s">
        <v>206</v>
      </c>
      <c r="AD197" s="344">
        <f t="shared" si="7"/>
        <v>20.100000000000001</v>
      </c>
    </row>
    <row r="198" spans="1:30" hidden="1" x14ac:dyDescent="0.25">
      <c r="A198" t="s">
        <v>204</v>
      </c>
      <c r="B198" t="s">
        <v>205</v>
      </c>
      <c r="C198">
        <v>2</v>
      </c>
      <c r="D198">
        <v>90</v>
      </c>
      <c r="E198">
        <v>35</v>
      </c>
      <c r="F198">
        <v>88101</v>
      </c>
      <c r="G198">
        <v>1</v>
      </c>
      <c r="H198">
        <v>7</v>
      </c>
      <c r="I198">
        <v>105</v>
      </c>
      <c r="J198">
        <v>145</v>
      </c>
      <c r="K198">
        <v>20190703</v>
      </c>
      <c r="L198" s="343">
        <f t="shared" si="6"/>
        <v>43649</v>
      </c>
      <c r="M198" s="1">
        <v>0</v>
      </c>
      <c r="N198">
        <v>23.8</v>
      </c>
      <c r="R198" t="s">
        <v>206</v>
      </c>
      <c r="AD198" s="344">
        <f t="shared" si="7"/>
        <v>23.8</v>
      </c>
    </row>
    <row r="199" spans="1:30" hidden="1" x14ac:dyDescent="0.25">
      <c r="A199" t="s">
        <v>204</v>
      </c>
      <c r="B199" t="s">
        <v>205</v>
      </c>
      <c r="C199">
        <v>2</v>
      </c>
      <c r="D199">
        <v>90</v>
      </c>
      <c r="E199">
        <v>35</v>
      </c>
      <c r="F199">
        <v>88101</v>
      </c>
      <c r="G199">
        <v>1</v>
      </c>
      <c r="H199">
        <v>7</v>
      </c>
      <c r="I199">
        <v>105</v>
      </c>
      <c r="J199">
        <v>145</v>
      </c>
      <c r="K199">
        <v>20190704</v>
      </c>
      <c r="L199" s="343">
        <f t="shared" si="6"/>
        <v>43650</v>
      </c>
      <c r="M199" s="1">
        <v>0</v>
      </c>
      <c r="N199">
        <v>2.9</v>
      </c>
      <c r="AD199" s="344">
        <f t="shared" si="7"/>
        <v>2.9</v>
      </c>
    </row>
    <row r="200" spans="1:30" hidden="1" x14ac:dyDescent="0.25">
      <c r="A200" t="s">
        <v>204</v>
      </c>
      <c r="B200" t="s">
        <v>205</v>
      </c>
      <c r="C200">
        <v>2</v>
      </c>
      <c r="D200">
        <v>90</v>
      </c>
      <c r="E200">
        <v>35</v>
      </c>
      <c r="F200">
        <v>88101</v>
      </c>
      <c r="G200">
        <v>1</v>
      </c>
      <c r="H200">
        <v>7</v>
      </c>
      <c r="I200">
        <v>105</v>
      </c>
      <c r="J200">
        <v>145</v>
      </c>
      <c r="K200">
        <v>20190705</v>
      </c>
      <c r="L200" s="343">
        <f t="shared" si="6"/>
        <v>43651</v>
      </c>
      <c r="M200" s="1">
        <v>0</v>
      </c>
      <c r="N200">
        <v>4.8</v>
      </c>
      <c r="AD200" s="344">
        <f t="shared" si="7"/>
        <v>4.8</v>
      </c>
    </row>
    <row r="201" spans="1:30" hidden="1" x14ac:dyDescent="0.25">
      <c r="A201" t="s">
        <v>204</v>
      </c>
      <c r="B201" t="s">
        <v>205</v>
      </c>
      <c r="C201">
        <v>2</v>
      </c>
      <c r="D201">
        <v>90</v>
      </c>
      <c r="E201">
        <v>35</v>
      </c>
      <c r="F201">
        <v>88101</v>
      </c>
      <c r="G201">
        <v>1</v>
      </c>
      <c r="H201">
        <v>7</v>
      </c>
      <c r="I201">
        <v>105</v>
      </c>
      <c r="J201">
        <v>145</v>
      </c>
      <c r="K201">
        <v>20190706</v>
      </c>
      <c r="L201" s="343">
        <f t="shared" si="6"/>
        <v>43652</v>
      </c>
      <c r="M201" s="1">
        <v>0</v>
      </c>
      <c r="N201">
        <v>22</v>
      </c>
      <c r="R201" t="s">
        <v>206</v>
      </c>
      <c r="AD201" s="344">
        <f t="shared" si="7"/>
        <v>22</v>
      </c>
    </row>
    <row r="202" spans="1:30" hidden="1" x14ac:dyDescent="0.25">
      <c r="A202" t="s">
        <v>204</v>
      </c>
      <c r="B202" t="s">
        <v>205</v>
      </c>
      <c r="C202">
        <v>2</v>
      </c>
      <c r="D202">
        <v>90</v>
      </c>
      <c r="E202">
        <v>35</v>
      </c>
      <c r="F202">
        <v>88101</v>
      </c>
      <c r="G202">
        <v>1</v>
      </c>
      <c r="H202">
        <v>7</v>
      </c>
      <c r="I202">
        <v>105</v>
      </c>
      <c r="J202">
        <v>145</v>
      </c>
      <c r="K202">
        <v>20190707</v>
      </c>
      <c r="L202" s="343">
        <f t="shared" si="6"/>
        <v>43653</v>
      </c>
      <c r="M202" s="1">
        <v>0</v>
      </c>
      <c r="N202">
        <v>314.5</v>
      </c>
      <c r="R202" t="s">
        <v>206</v>
      </c>
      <c r="AD202" s="344">
        <f t="shared" si="7"/>
        <v>314.5</v>
      </c>
    </row>
    <row r="203" spans="1:30" hidden="1" x14ac:dyDescent="0.25">
      <c r="A203" t="s">
        <v>204</v>
      </c>
      <c r="B203" t="s">
        <v>205</v>
      </c>
      <c r="C203">
        <v>2</v>
      </c>
      <c r="D203">
        <v>90</v>
      </c>
      <c r="E203">
        <v>35</v>
      </c>
      <c r="F203">
        <v>88101</v>
      </c>
      <c r="G203">
        <v>1</v>
      </c>
      <c r="H203">
        <v>7</v>
      </c>
      <c r="I203">
        <v>105</v>
      </c>
      <c r="J203">
        <v>145</v>
      </c>
      <c r="K203">
        <v>20190708</v>
      </c>
      <c r="L203" s="343">
        <f t="shared" si="6"/>
        <v>43654</v>
      </c>
      <c r="M203" s="1">
        <v>0</v>
      </c>
      <c r="O203" t="s">
        <v>207</v>
      </c>
      <c r="AD203" s="344" t="str">
        <f t="shared" si="7"/>
        <v>AF</v>
      </c>
    </row>
    <row r="204" spans="1:30" hidden="1" x14ac:dyDescent="0.25">
      <c r="A204" t="s">
        <v>204</v>
      </c>
      <c r="B204" t="s">
        <v>205</v>
      </c>
      <c r="C204">
        <v>2</v>
      </c>
      <c r="D204">
        <v>90</v>
      </c>
      <c r="E204">
        <v>35</v>
      </c>
      <c r="F204">
        <v>88101</v>
      </c>
      <c r="G204">
        <v>1</v>
      </c>
      <c r="H204">
        <v>7</v>
      </c>
      <c r="I204">
        <v>105</v>
      </c>
      <c r="J204">
        <v>145</v>
      </c>
      <c r="K204">
        <v>20190709</v>
      </c>
      <c r="L204" s="343">
        <f t="shared" si="6"/>
        <v>43655</v>
      </c>
      <c r="M204" s="1">
        <v>0</v>
      </c>
      <c r="N204">
        <v>327</v>
      </c>
      <c r="R204" t="s">
        <v>206</v>
      </c>
      <c r="AD204" s="344">
        <f t="shared" si="7"/>
        <v>327</v>
      </c>
    </row>
    <row r="205" spans="1:30" hidden="1" x14ac:dyDescent="0.25">
      <c r="A205" t="s">
        <v>204</v>
      </c>
      <c r="B205" t="s">
        <v>205</v>
      </c>
      <c r="C205">
        <v>2</v>
      </c>
      <c r="D205">
        <v>90</v>
      </c>
      <c r="E205">
        <v>35</v>
      </c>
      <c r="F205">
        <v>88101</v>
      </c>
      <c r="G205">
        <v>1</v>
      </c>
      <c r="H205">
        <v>7</v>
      </c>
      <c r="I205">
        <v>105</v>
      </c>
      <c r="J205">
        <v>145</v>
      </c>
      <c r="K205">
        <v>20190710</v>
      </c>
      <c r="L205" s="343">
        <f t="shared" si="6"/>
        <v>43656</v>
      </c>
      <c r="M205" s="1">
        <v>0</v>
      </c>
      <c r="N205">
        <v>278.39999999999998</v>
      </c>
      <c r="R205" t="s">
        <v>206</v>
      </c>
      <c r="AD205" s="344">
        <f t="shared" si="7"/>
        <v>278.39999999999998</v>
      </c>
    </row>
    <row r="206" spans="1:30" hidden="1" x14ac:dyDescent="0.25">
      <c r="A206" t="s">
        <v>204</v>
      </c>
      <c r="B206" t="s">
        <v>205</v>
      </c>
      <c r="C206">
        <v>2</v>
      </c>
      <c r="D206">
        <v>90</v>
      </c>
      <c r="E206">
        <v>35</v>
      </c>
      <c r="F206">
        <v>88101</v>
      </c>
      <c r="G206">
        <v>1</v>
      </c>
      <c r="H206">
        <v>7</v>
      </c>
      <c r="I206">
        <v>105</v>
      </c>
      <c r="J206">
        <v>145</v>
      </c>
      <c r="K206">
        <v>20190711</v>
      </c>
      <c r="L206" s="343">
        <f t="shared" si="6"/>
        <v>43657</v>
      </c>
      <c r="M206" s="1">
        <v>0</v>
      </c>
      <c r="N206">
        <v>210</v>
      </c>
      <c r="R206" t="s">
        <v>206</v>
      </c>
      <c r="AD206" s="344">
        <f t="shared" si="7"/>
        <v>210</v>
      </c>
    </row>
    <row r="207" spans="1:30" hidden="1" x14ac:dyDescent="0.25">
      <c r="A207" t="s">
        <v>204</v>
      </c>
      <c r="B207" t="s">
        <v>205</v>
      </c>
      <c r="C207">
        <v>2</v>
      </c>
      <c r="D207">
        <v>90</v>
      </c>
      <c r="E207">
        <v>35</v>
      </c>
      <c r="F207">
        <v>88101</v>
      </c>
      <c r="G207">
        <v>1</v>
      </c>
      <c r="H207">
        <v>7</v>
      </c>
      <c r="I207">
        <v>105</v>
      </c>
      <c r="J207">
        <v>145</v>
      </c>
      <c r="K207">
        <v>20190712</v>
      </c>
      <c r="L207" s="343">
        <f t="shared" si="6"/>
        <v>43658</v>
      </c>
      <c r="M207" s="1">
        <v>0</v>
      </c>
      <c r="N207">
        <v>57.4</v>
      </c>
      <c r="R207" t="s">
        <v>206</v>
      </c>
      <c r="AD207" s="344">
        <f t="shared" si="7"/>
        <v>57.4</v>
      </c>
    </row>
    <row r="208" spans="1:30" hidden="1" x14ac:dyDescent="0.25">
      <c r="A208" t="s">
        <v>204</v>
      </c>
      <c r="B208" t="s">
        <v>205</v>
      </c>
      <c r="C208">
        <v>2</v>
      </c>
      <c r="D208">
        <v>90</v>
      </c>
      <c r="E208">
        <v>35</v>
      </c>
      <c r="F208">
        <v>88101</v>
      </c>
      <c r="G208">
        <v>1</v>
      </c>
      <c r="H208">
        <v>7</v>
      </c>
      <c r="I208">
        <v>105</v>
      </c>
      <c r="J208">
        <v>145</v>
      </c>
      <c r="K208">
        <v>20190713</v>
      </c>
      <c r="L208" s="343">
        <f t="shared" si="6"/>
        <v>43659</v>
      </c>
      <c r="M208" s="1">
        <v>0</v>
      </c>
      <c r="N208">
        <v>26.2</v>
      </c>
      <c r="R208" t="s">
        <v>206</v>
      </c>
      <c r="AD208" s="344">
        <f t="shared" si="7"/>
        <v>26.2</v>
      </c>
    </row>
    <row r="209" spans="1:30" hidden="1" x14ac:dyDescent="0.25">
      <c r="A209" t="s">
        <v>204</v>
      </c>
      <c r="B209" t="s">
        <v>205</v>
      </c>
      <c r="C209">
        <v>2</v>
      </c>
      <c r="D209">
        <v>90</v>
      </c>
      <c r="E209">
        <v>35</v>
      </c>
      <c r="F209">
        <v>88101</v>
      </c>
      <c r="G209">
        <v>1</v>
      </c>
      <c r="H209">
        <v>7</v>
      </c>
      <c r="I209">
        <v>105</v>
      </c>
      <c r="J209">
        <v>145</v>
      </c>
      <c r="K209">
        <v>20190714</v>
      </c>
      <c r="L209" s="343">
        <f t="shared" si="6"/>
        <v>43660</v>
      </c>
      <c r="M209" s="1">
        <v>0</v>
      </c>
      <c r="N209">
        <v>19.100000000000001</v>
      </c>
      <c r="R209" t="s">
        <v>206</v>
      </c>
      <c r="AD209" s="344">
        <f t="shared" si="7"/>
        <v>19.100000000000001</v>
      </c>
    </row>
    <row r="210" spans="1:30" hidden="1" x14ac:dyDescent="0.25">
      <c r="A210" t="s">
        <v>204</v>
      </c>
      <c r="B210" t="s">
        <v>205</v>
      </c>
      <c r="C210">
        <v>2</v>
      </c>
      <c r="D210">
        <v>90</v>
      </c>
      <c r="E210">
        <v>35</v>
      </c>
      <c r="F210">
        <v>88101</v>
      </c>
      <c r="G210">
        <v>1</v>
      </c>
      <c r="H210">
        <v>7</v>
      </c>
      <c r="I210">
        <v>105</v>
      </c>
      <c r="J210">
        <v>145</v>
      </c>
      <c r="K210">
        <v>20190715</v>
      </c>
      <c r="L210" s="343">
        <f t="shared" si="6"/>
        <v>43661</v>
      </c>
      <c r="M210" s="1">
        <v>0</v>
      </c>
      <c r="N210">
        <v>15.8</v>
      </c>
      <c r="R210" t="s">
        <v>206</v>
      </c>
      <c r="AD210" s="344">
        <f t="shared" si="7"/>
        <v>15.8</v>
      </c>
    </row>
    <row r="211" spans="1:30" hidden="1" x14ac:dyDescent="0.25">
      <c r="A211" t="s">
        <v>204</v>
      </c>
      <c r="B211" t="s">
        <v>205</v>
      </c>
      <c r="C211">
        <v>2</v>
      </c>
      <c r="D211">
        <v>90</v>
      </c>
      <c r="E211">
        <v>35</v>
      </c>
      <c r="F211">
        <v>88101</v>
      </c>
      <c r="G211">
        <v>1</v>
      </c>
      <c r="H211">
        <v>7</v>
      </c>
      <c r="I211">
        <v>105</v>
      </c>
      <c r="J211">
        <v>145</v>
      </c>
      <c r="K211">
        <v>20190716</v>
      </c>
      <c r="L211" s="343">
        <f t="shared" si="6"/>
        <v>43662</v>
      </c>
      <c r="M211" s="1">
        <v>0</v>
      </c>
      <c r="N211">
        <v>8.1</v>
      </c>
      <c r="AD211" s="344">
        <f t="shared" si="7"/>
        <v>8.1</v>
      </c>
    </row>
    <row r="212" spans="1:30" hidden="1" x14ac:dyDescent="0.25">
      <c r="A212" t="s">
        <v>204</v>
      </c>
      <c r="B212" t="s">
        <v>205</v>
      </c>
      <c r="C212">
        <v>2</v>
      </c>
      <c r="D212">
        <v>90</v>
      </c>
      <c r="E212">
        <v>35</v>
      </c>
      <c r="F212">
        <v>88101</v>
      </c>
      <c r="G212">
        <v>1</v>
      </c>
      <c r="H212">
        <v>7</v>
      </c>
      <c r="I212">
        <v>105</v>
      </c>
      <c r="J212">
        <v>145</v>
      </c>
      <c r="K212">
        <v>20190717</v>
      </c>
      <c r="L212" s="343">
        <f t="shared" si="6"/>
        <v>43663</v>
      </c>
      <c r="M212" s="1">
        <v>0</v>
      </c>
      <c r="N212">
        <v>10.199999999999999</v>
      </c>
      <c r="AD212" s="344">
        <f t="shared" si="7"/>
        <v>10.199999999999999</v>
      </c>
    </row>
    <row r="213" spans="1:30" hidden="1" x14ac:dyDescent="0.25">
      <c r="A213" t="s">
        <v>204</v>
      </c>
      <c r="B213" t="s">
        <v>205</v>
      </c>
      <c r="C213">
        <v>2</v>
      </c>
      <c r="D213">
        <v>90</v>
      </c>
      <c r="E213">
        <v>35</v>
      </c>
      <c r="F213">
        <v>88101</v>
      </c>
      <c r="G213">
        <v>1</v>
      </c>
      <c r="H213">
        <v>7</v>
      </c>
      <c r="I213">
        <v>105</v>
      </c>
      <c r="J213">
        <v>145</v>
      </c>
      <c r="K213">
        <v>20190718</v>
      </c>
      <c r="L213" s="343">
        <f t="shared" si="6"/>
        <v>43664</v>
      </c>
      <c r="M213" s="1">
        <v>0</v>
      </c>
      <c r="O213" t="s">
        <v>207</v>
      </c>
      <c r="AD213" s="344" t="str">
        <f t="shared" si="7"/>
        <v>AF</v>
      </c>
    </row>
    <row r="214" spans="1:30" hidden="1" x14ac:dyDescent="0.25">
      <c r="A214" t="s">
        <v>204</v>
      </c>
      <c r="B214" t="s">
        <v>205</v>
      </c>
      <c r="C214">
        <v>2</v>
      </c>
      <c r="D214">
        <v>90</v>
      </c>
      <c r="E214">
        <v>35</v>
      </c>
      <c r="F214">
        <v>88101</v>
      </c>
      <c r="G214">
        <v>1</v>
      </c>
      <c r="H214">
        <v>7</v>
      </c>
      <c r="I214">
        <v>105</v>
      </c>
      <c r="J214">
        <v>145</v>
      </c>
      <c r="K214">
        <v>20190719</v>
      </c>
      <c r="L214" s="343">
        <f t="shared" si="6"/>
        <v>43665</v>
      </c>
      <c r="M214" s="1">
        <v>0</v>
      </c>
      <c r="N214">
        <v>6.8</v>
      </c>
      <c r="AD214" s="344">
        <f t="shared" si="7"/>
        <v>6.8</v>
      </c>
    </row>
    <row r="215" spans="1:30" hidden="1" x14ac:dyDescent="0.25">
      <c r="A215" t="s">
        <v>204</v>
      </c>
      <c r="B215" t="s">
        <v>205</v>
      </c>
      <c r="C215">
        <v>2</v>
      </c>
      <c r="D215">
        <v>90</v>
      </c>
      <c r="E215">
        <v>35</v>
      </c>
      <c r="F215">
        <v>88101</v>
      </c>
      <c r="G215">
        <v>1</v>
      </c>
      <c r="H215">
        <v>7</v>
      </c>
      <c r="I215">
        <v>105</v>
      </c>
      <c r="J215">
        <v>145</v>
      </c>
      <c r="K215">
        <v>20190720</v>
      </c>
      <c r="L215" s="343">
        <f t="shared" si="6"/>
        <v>43666</v>
      </c>
      <c r="M215" s="1">
        <v>0</v>
      </c>
      <c r="N215">
        <v>12.6</v>
      </c>
      <c r="R215" t="s">
        <v>206</v>
      </c>
      <c r="AD215" s="344">
        <f t="shared" si="7"/>
        <v>12.6</v>
      </c>
    </row>
    <row r="216" spans="1:30" hidden="1" x14ac:dyDescent="0.25">
      <c r="A216" t="s">
        <v>204</v>
      </c>
      <c r="B216" t="s">
        <v>205</v>
      </c>
      <c r="C216">
        <v>2</v>
      </c>
      <c r="D216">
        <v>90</v>
      </c>
      <c r="E216">
        <v>35</v>
      </c>
      <c r="F216">
        <v>88101</v>
      </c>
      <c r="G216">
        <v>1</v>
      </c>
      <c r="H216">
        <v>7</v>
      </c>
      <c r="I216">
        <v>105</v>
      </c>
      <c r="J216">
        <v>145</v>
      </c>
      <c r="K216">
        <v>20190721</v>
      </c>
      <c r="L216" s="343">
        <f t="shared" si="6"/>
        <v>43667</v>
      </c>
      <c r="M216" s="1">
        <v>0</v>
      </c>
      <c r="N216">
        <v>8.8000000000000007</v>
      </c>
      <c r="AD216" s="344">
        <f t="shared" si="7"/>
        <v>8.8000000000000007</v>
      </c>
    </row>
    <row r="217" spans="1:30" hidden="1" x14ac:dyDescent="0.25">
      <c r="A217" t="s">
        <v>204</v>
      </c>
      <c r="B217" t="s">
        <v>205</v>
      </c>
      <c r="C217">
        <v>2</v>
      </c>
      <c r="D217">
        <v>90</v>
      </c>
      <c r="E217">
        <v>35</v>
      </c>
      <c r="F217">
        <v>88101</v>
      </c>
      <c r="G217">
        <v>1</v>
      </c>
      <c r="H217">
        <v>7</v>
      </c>
      <c r="I217">
        <v>105</v>
      </c>
      <c r="J217">
        <v>145</v>
      </c>
      <c r="K217">
        <v>20190722</v>
      </c>
      <c r="L217" s="343">
        <f t="shared" si="6"/>
        <v>43668</v>
      </c>
      <c r="M217" s="1">
        <v>0</v>
      </c>
      <c r="N217">
        <v>14.8</v>
      </c>
      <c r="R217" t="s">
        <v>206</v>
      </c>
      <c r="AD217" s="344">
        <f t="shared" si="7"/>
        <v>14.8</v>
      </c>
    </row>
    <row r="218" spans="1:30" hidden="1" x14ac:dyDescent="0.25">
      <c r="A218" t="s">
        <v>204</v>
      </c>
      <c r="B218" t="s">
        <v>205</v>
      </c>
      <c r="C218">
        <v>2</v>
      </c>
      <c r="D218">
        <v>90</v>
      </c>
      <c r="E218">
        <v>35</v>
      </c>
      <c r="F218">
        <v>88101</v>
      </c>
      <c r="G218">
        <v>1</v>
      </c>
      <c r="H218">
        <v>7</v>
      </c>
      <c r="I218">
        <v>105</v>
      </c>
      <c r="J218">
        <v>145</v>
      </c>
      <c r="K218">
        <v>20190723</v>
      </c>
      <c r="L218" s="343">
        <f t="shared" si="6"/>
        <v>43669</v>
      </c>
      <c r="M218" s="1">
        <v>0</v>
      </c>
      <c r="N218">
        <v>30.6</v>
      </c>
      <c r="R218" t="s">
        <v>206</v>
      </c>
      <c r="AD218" s="344">
        <f t="shared" si="7"/>
        <v>30.6</v>
      </c>
    </row>
    <row r="219" spans="1:30" hidden="1" x14ac:dyDescent="0.25">
      <c r="A219" t="s">
        <v>204</v>
      </c>
      <c r="B219" t="s">
        <v>205</v>
      </c>
      <c r="C219">
        <v>2</v>
      </c>
      <c r="D219">
        <v>90</v>
      </c>
      <c r="E219">
        <v>35</v>
      </c>
      <c r="F219">
        <v>88101</v>
      </c>
      <c r="G219">
        <v>1</v>
      </c>
      <c r="H219">
        <v>7</v>
      </c>
      <c r="I219">
        <v>105</v>
      </c>
      <c r="J219">
        <v>145</v>
      </c>
      <c r="K219">
        <v>20190724</v>
      </c>
      <c r="L219" s="343">
        <f t="shared" si="6"/>
        <v>43670</v>
      </c>
      <c r="M219" s="1">
        <v>0</v>
      </c>
      <c r="N219">
        <v>21</v>
      </c>
      <c r="R219" t="s">
        <v>206</v>
      </c>
      <c r="AD219" s="344">
        <f t="shared" si="7"/>
        <v>21</v>
      </c>
    </row>
    <row r="220" spans="1:30" hidden="1" x14ac:dyDescent="0.25">
      <c r="A220" t="s">
        <v>204</v>
      </c>
      <c r="B220" t="s">
        <v>205</v>
      </c>
      <c r="C220">
        <v>2</v>
      </c>
      <c r="D220">
        <v>90</v>
      </c>
      <c r="E220">
        <v>35</v>
      </c>
      <c r="F220">
        <v>88101</v>
      </c>
      <c r="G220">
        <v>1</v>
      </c>
      <c r="H220">
        <v>7</v>
      </c>
      <c r="I220">
        <v>105</v>
      </c>
      <c r="J220">
        <v>145</v>
      </c>
      <c r="K220">
        <v>20190725</v>
      </c>
      <c r="L220" s="343">
        <f t="shared" si="6"/>
        <v>43671</v>
      </c>
      <c r="M220" s="1">
        <v>0</v>
      </c>
      <c r="N220">
        <v>10.5</v>
      </c>
      <c r="AD220" s="344">
        <f t="shared" si="7"/>
        <v>10.5</v>
      </c>
    </row>
    <row r="221" spans="1:30" hidden="1" x14ac:dyDescent="0.25">
      <c r="A221" t="s">
        <v>204</v>
      </c>
      <c r="B221" t="s">
        <v>205</v>
      </c>
      <c r="C221">
        <v>2</v>
      </c>
      <c r="D221">
        <v>90</v>
      </c>
      <c r="E221">
        <v>35</v>
      </c>
      <c r="F221">
        <v>88101</v>
      </c>
      <c r="G221">
        <v>1</v>
      </c>
      <c r="H221">
        <v>7</v>
      </c>
      <c r="I221">
        <v>105</v>
      </c>
      <c r="J221">
        <v>145</v>
      </c>
      <c r="K221">
        <v>20190726</v>
      </c>
      <c r="L221" s="343">
        <f t="shared" si="6"/>
        <v>43672</v>
      </c>
      <c r="M221" s="1">
        <v>0</v>
      </c>
      <c r="N221">
        <v>16.399999999999999</v>
      </c>
      <c r="R221" t="s">
        <v>206</v>
      </c>
      <c r="AD221" s="344">
        <f t="shared" si="7"/>
        <v>16.399999999999999</v>
      </c>
    </row>
    <row r="222" spans="1:30" hidden="1" x14ac:dyDescent="0.25">
      <c r="A222" t="s">
        <v>204</v>
      </c>
      <c r="B222" t="s">
        <v>205</v>
      </c>
      <c r="C222">
        <v>2</v>
      </c>
      <c r="D222">
        <v>90</v>
      </c>
      <c r="E222">
        <v>35</v>
      </c>
      <c r="F222">
        <v>88101</v>
      </c>
      <c r="G222">
        <v>1</v>
      </c>
      <c r="H222">
        <v>7</v>
      </c>
      <c r="I222">
        <v>105</v>
      </c>
      <c r="J222">
        <v>145</v>
      </c>
      <c r="K222">
        <v>20190727</v>
      </c>
      <c r="L222" s="343">
        <f t="shared" si="6"/>
        <v>43673</v>
      </c>
      <c r="M222" s="1">
        <v>0</v>
      </c>
      <c r="N222">
        <v>8.6999999999999993</v>
      </c>
      <c r="AD222" s="344">
        <f t="shared" si="7"/>
        <v>8.6999999999999993</v>
      </c>
    </row>
    <row r="223" spans="1:30" hidden="1" x14ac:dyDescent="0.25">
      <c r="A223" t="s">
        <v>204</v>
      </c>
      <c r="B223" t="s">
        <v>205</v>
      </c>
      <c r="C223">
        <v>2</v>
      </c>
      <c r="D223">
        <v>90</v>
      </c>
      <c r="E223">
        <v>35</v>
      </c>
      <c r="F223">
        <v>88101</v>
      </c>
      <c r="G223">
        <v>1</v>
      </c>
      <c r="H223">
        <v>7</v>
      </c>
      <c r="I223">
        <v>105</v>
      </c>
      <c r="J223">
        <v>145</v>
      </c>
      <c r="K223">
        <v>20190728</v>
      </c>
      <c r="L223" s="343">
        <f t="shared" si="6"/>
        <v>43674</v>
      </c>
      <c r="M223" s="1">
        <v>0</v>
      </c>
      <c r="N223">
        <v>4.4000000000000004</v>
      </c>
      <c r="AD223" s="344">
        <f t="shared" si="7"/>
        <v>4.4000000000000004</v>
      </c>
    </row>
    <row r="224" spans="1:30" hidden="1" x14ac:dyDescent="0.25">
      <c r="A224" t="s">
        <v>204</v>
      </c>
      <c r="B224" t="s">
        <v>205</v>
      </c>
      <c r="C224">
        <v>2</v>
      </c>
      <c r="D224">
        <v>90</v>
      </c>
      <c r="E224">
        <v>35</v>
      </c>
      <c r="F224">
        <v>88101</v>
      </c>
      <c r="G224">
        <v>1</v>
      </c>
      <c r="H224">
        <v>7</v>
      </c>
      <c r="I224">
        <v>105</v>
      </c>
      <c r="J224">
        <v>145</v>
      </c>
      <c r="K224">
        <v>20190729</v>
      </c>
      <c r="L224" s="343">
        <f t="shared" si="6"/>
        <v>43675</v>
      </c>
      <c r="M224" s="1">
        <v>0</v>
      </c>
      <c r="N224">
        <v>4.2</v>
      </c>
      <c r="AD224" s="344">
        <f t="shared" si="7"/>
        <v>4.2</v>
      </c>
    </row>
    <row r="225" spans="1:30" hidden="1" x14ac:dyDescent="0.25">
      <c r="A225" t="s">
        <v>204</v>
      </c>
      <c r="B225" t="s">
        <v>205</v>
      </c>
      <c r="C225">
        <v>2</v>
      </c>
      <c r="D225">
        <v>90</v>
      </c>
      <c r="E225">
        <v>35</v>
      </c>
      <c r="F225">
        <v>88101</v>
      </c>
      <c r="G225">
        <v>1</v>
      </c>
      <c r="H225">
        <v>7</v>
      </c>
      <c r="I225">
        <v>105</v>
      </c>
      <c r="J225">
        <v>145</v>
      </c>
      <c r="K225">
        <v>20190730</v>
      </c>
      <c r="L225" s="343">
        <f t="shared" si="6"/>
        <v>43676</v>
      </c>
      <c r="M225" s="1">
        <v>0</v>
      </c>
      <c r="N225">
        <v>6.2</v>
      </c>
      <c r="AD225" s="344">
        <f t="shared" si="7"/>
        <v>6.2</v>
      </c>
    </row>
    <row r="226" spans="1:30" hidden="1" x14ac:dyDescent="0.25">
      <c r="A226" t="s">
        <v>204</v>
      </c>
      <c r="B226" t="s">
        <v>205</v>
      </c>
      <c r="C226">
        <v>2</v>
      </c>
      <c r="D226">
        <v>90</v>
      </c>
      <c r="E226">
        <v>35</v>
      </c>
      <c r="F226">
        <v>88101</v>
      </c>
      <c r="G226">
        <v>1</v>
      </c>
      <c r="H226">
        <v>7</v>
      </c>
      <c r="I226">
        <v>105</v>
      </c>
      <c r="J226">
        <v>145</v>
      </c>
      <c r="K226">
        <v>20190731</v>
      </c>
      <c r="L226" s="343">
        <f t="shared" si="6"/>
        <v>43677</v>
      </c>
      <c r="M226" s="1">
        <v>0</v>
      </c>
      <c r="N226">
        <v>8.6</v>
      </c>
      <c r="AD226" s="344">
        <f t="shared" si="7"/>
        <v>8.6</v>
      </c>
    </row>
    <row r="227" spans="1:30" hidden="1" x14ac:dyDescent="0.25">
      <c r="A227" t="s">
        <v>204</v>
      </c>
      <c r="B227" t="s">
        <v>205</v>
      </c>
      <c r="C227">
        <v>2</v>
      </c>
      <c r="D227">
        <v>90</v>
      </c>
      <c r="E227">
        <v>35</v>
      </c>
      <c r="F227">
        <v>88101</v>
      </c>
      <c r="G227">
        <v>1</v>
      </c>
      <c r="H227">
        <v>7</v>
      </c>
      <c r="I227">
        <v>105</v>
      </c>
      <c r="J227">
        <v>145</v>
      </c>
      <c r="K227">
        <v>20190801</v>
      </c>
      <c r="L227" s="343">
        <f t="shared" si="6"/>
        <v>43678</v>
      </c>
      <c r="M227" s="1">
        <v>0</v>
      </c>
      <c r="N227">
        <v>10.1</v>
      </c>
      <c r="AD227" s="344">
        <f t="shared" si="7"/>
        <v>10.1</v>
      </c>
    </row>
    <row r="228" spans="1:30" hidden="1" x14ac:dyDescent="0.25">
      <c r="A228" t="s">
        <v>204</v>
      </c>
      <c r="B228" t="s">
        <v>205</v>
      </c>
      <c r="C228">
        <v>2</v>
      </c>
      <c r="D228">
        <v>90</v>
      </c>
      <c r="E228">
        <v>35</v>
      </c>
      <c r="F228">
        <v>88101</v>
      </c>
      <c r="G228">
        <v>1</v>
      </c>
      <c r="H228">
        <v>7</v>
      </c>
      <c r="I228">
        <v>105</v>
      </c>
      <c r="J228">
        <v>145</v>
      </c>
      <c r="K228">
        <v>20190802</v>
      </c>
      <c r="L228" s="343">
        <f t="shared" si="6"/>
        <v>43679</v>
      </c>
      <c r="M228" s="1">
        <v>0</v>
      </c>
      <c r="N228">
        <v>10.6</v>
      </c>
      <c r="AD228" s="344">
        <f t="shared" si="7"/>
        <v>10.6</v>
      </c>
    </row>
    <row r="229" spans="1:30" hidden="1" x14ac:dyDescent="0.25">
      <c r="A229" t="s">
        <v>204</v>
      </c>
      <c r="B229" t="s">
        <v>205</v>
      </c>
      <c r="C229">
        <v>2</v>
      </c>
      <c r="D229">
        <v>90</v>
      </c>
      <c r="E229">
        <v>35</v>
      </c>
      <c r="F229">
        <v>88101</v>
      </c>
      <c r="G229">
        <v>1</v>
      </c>
      <c r="H229">
        <v>7</v>
      </c>
      <c r="I229">
        <v>105</v>
      </c>
      <c r="J229">
        <v>145</v>
      </c>
      <c r="K229">
        <v>20190803</v>
      </c>
      <c r="L229" s="343">
        <f t="shared" si="6"/>
        <v>43680</v>
      </c>
      <c r="M229" s="1">
        <v>0</v>
      </c>
      <c r="N229">
        <v>1.3</v>
      </c>
      <c r="AD229" s="344">
        <f t="shared" si="7"/>
        <v>1.3</v>
      </c>
    </row>
    <row r="230" spans="1:30" hidden="1" x14ac:dyDescent="0.25">
      <c r="A230" t="s">
        <v>204</v>
      </c>
      <c r="B230" t="s">
        <v>205</v>
      </c>
      <c r="C230">
        <v>2</v>
      </c>
      <c r="D230">
        <v>90</v>
      </c>
      <c r="E230">
        <v>35</v>
      </c>
      <c r="F230">
        <v>88101</v>
      </c>
      <c r="G230">
        <v>1</v>
      </c>
      <c r="H230">
        <v>7</v>
      </c>
      <c r="I230">
        <v>105</v>
      </c>
      <c r="J230">
        <v>145</v>
      </c>
      <c r="K230">
        <v>20190804</v>
      </c>
      <c r="L230" s="343">
        <f t="shared" si="6"/>
        <v>43681</v>
      </c>
      <c r="M230" s="1">
        <v>0</v>
      </c>
      <c r="N230">
        <v>1.3</v>
      </c>
      <c r="AD230" s="344">
        <f t="shared" si="7"/>
        <v>1.3</v>
      </c>
    </row>
    <row r="231" spans="1:30" hidden="1" x14ac:dyDescent="0.25">
      <c r="A231" t="s">
        <v>204</v>
      </c>
      <c r="B231" t="s">
        <v>205</v>
      </c>
      <c r="C231">
        <v>2</v>
      </c>
      <c r="D231">
        <v>90</v>
      </c>
      <c r="E231">
        <v>35</v>
      </c>
      <c r="F231">
        <v>88101</v>
      </c>
      <c r="G231">
        <v>1</v>
      </c>
      <c r="H231">
        <v>7</v>
      </c>
      <c r="I231">
        <v>105</v>
      </c>
      <c r="J231">
        <v>145</v>
      </c>
      <c r="K231">
        <v>20190805</v>
      </c>
      <c r="L231" s="343">
        <f t="shared" si="6"/>
        <v>43682</v>
      </c>
      <c r="M231" s="1">
        <v>0</v>
      </c>
      <c r="N231">
        <v>1.4</v>
      </c>
      <c r="AD231" s="344">
        <f t="shared" si="7"/>
        <v>1.4</v>
      </c>
    </row>
    <row r="232" spans="1:30" hidden="1" x14ac:dyDescent="0.25">
      <c r="A232" t="s">
        <v>204</v>
      </c>
      <c r="B232" t="s">
        <v>205</v>
      </c>
      <c r="C232">
        <v>2</v>
      </c>
      <c r="D232">
        <v>90</v>
      </c>
      <c r="E232">
        <v>35</v>
      </c>
      <c r="F232">
        <v>88101</v>
      </c>
      <c r="G232">
        <v>1</v>
      </c>
      <c r="H232">
        <v>7</v>
      </c>
      <c r="I232">
        <v>105</v>
      </c>
      <c r="J232">
        <v>145</v>
      </c>
      <c r="K232">
        <v>20190806</v>
      </c>
      <c r="L232" s="343">
        <f t="shared" si="6"/>
        <v>43683</v>
      </c>
      <c r="M232" s="1">
        <v>0</v>
      </c>
      <c r="N232">
        <v>1.8</v>
      </c>
      <c r="AD232" s="344">
        <f t="shared" si="7"/>
        <v>1.8</v>
      </c>
    </row>
    <row r="233" spans="1:30" hidden="1" x14ac:dyDescent="0.25">
      <c r="A233" t="s">
        <v>204</v>
      </c>
      <c r="B233" t="s">
        <v>205</v>
      </c>
      <c r="C233">
        <v>2</v>
      </c>
      <c r="D233">
        <v>90</v>
      </c>
      <c r="E233">
        <v>35</v>
      </c>
      <c r="F233">
        <v>88101</v>
      </c>
      <c r="G233">
        <v>1</v>
      </c>
      <c r="H233">
        <v>7</v>
      </c>
      <c r="I233">
        <v>105</v>
      </c>
      <c r="J233">
        <v>145</v>
      </c>
      <c r="K233">
        <v>20190807</v>
      </c>
      <c r="L233" s="343">
        <f t="shared" si="6"/>
        <v>43684</v>
      </c>
      <c r="M233" s="1">
        <v>0</v>
      </c>
      <c r="N233">
        <v>3.1</v>
      </c>
      <c r="R233">
        <v>3</v>
      </c>
      <c r="AD233" s="344">
        <f t="shared" si="7"/>
        <v>3.1</v>
      </c>
    </row>
    <row r="234" spans="1:30" hidden="1" x14ac:dyDescent="0.25">
      <c r="A234" t="s">
        <v>204</v>
      </c>
      <c r="B234" t="s">
        <v>205</v>
      </c>
      <c r="C234">
        <v>2</v>
      </c>
      <c r="D234">
        <v>90</v>
      </c>
      <c r="E234">
        <v>35</v>
      </c>
      <c r="F234">
        <v>88101</v>
      </c>
      <c r="G234">
        <v>1</v>
      </c>
      <c r="H234">
        <v>7</v>
      </c>
      <c r="I234">
        <v>105</v>
      </c>
      <c r="J234">
        <v>145</v>
      </c>
      <c r="K234">
        <v>20190808</v>
      </c>
      <c r="L234" s="343">
        <f t="shared" si="6"/>
        <v>43685</v>
      </c>
      <c r="M234" s="1">
        <v>0</v>
      </c>
      <c r="N234">
        <v>3.4</v>
      </c>
      <c r="AD234" s="344">
        <f t="shared" si="7"/>
        <v>3.4</v>
      </c>
    </row>
    <row r="235" spans="1:30" hidden="1" x14ac:dyDescent="0.25">
      <c r="A235" t="s">
        <v>204</v>
      </c>
      <c r="B235" t="s">
        <v>205</v>
      </c>
      <c r="C235">
        <v>2</v>
      </c>
      <c r="D235">
        <v>90</v>
      </c>
      <c r="E235">
        <v>35</v>
      </c>
      <c r="F235">
        <v>88101</v>
      </c>
      <c r="G235">
        <v>1</v>
      </c>
      <c r="H235">
        <v>7</v>
      </c>
      <c r="I235">
        <v>105</v>
      </c>
      <c r="J235">
        <v>145</v>
      </c>
      <c r="K235">
        <v>20190809</v>
      </c>
      <c r="L235" s="343">
        <f t="shared" si="6"/>
        <v>43686</v>
      </c>
      <c r="M235" s="1">
        <v>0</v>
      </c>
      <c r="N235">
        <v>3.8</v>
      </c>
      <c r="AD235" s="344">
        <f t="shared" si="7"/>
        <v>3.8</v>
      </c>
    </row>
    <row r="236" spans="1:30" hidden="1" x14ac:dyDescent="0.25">
      <c r="A236" t="s">
        <v>204</v>
      </c>
      <c r="B236" t="s">
        <v>205</v>
      </c>
      <c r="C236">
        <v>2</v>
      </c>
      <c r="D236">
        <v>90</v>
      </c>
      <c r="E236">
        <v>35</v>
      </c>
      <c r="F236">
        <v>88101</v>
      </c>
      <c r="G236">
        <v>1</v>
      </c>
      <c r="H236">
        <v>7</v>
      </c>
      <c r="I236">
        <v>105</v>
      </c>
      <c r="J236">
        <v>145</v>
      </c>
      <c r="K236">
        <v>20190810</v>
      </c>
      <c r="L236" s="343">
        <f t="shared" si="6"/>
        <v>43687</v>
      </c>
      <c r="M236" s="1">
        <v>0</v>
      </c>
      <c r="N236">
        <v>5.2</v>
      </c>
      <c r="AD236" s="344">
        <f t="shared" si="7"/>
        <v>5.2</v>
      </c>
    </row>
    <row r="237" spans="1:30" hidden="1" x14ac:dyDescent="0.25">
      <c r="A237" t="s">
        <v>204</v>
      </c>
      <c r="B237" t="s">
        <v>205</v>
      </c>
      <c r="C237">
        <v>2</v>
      </c>
      <c r="D237">
        <v>90</v>
      </c>
      <c r="E237">
        <v>35</v>
      </c>
      <c r="F237">
        <v>88101</v>
      </c>
      <c r="G237">
        <v>1</v>
      </c>
      <c r="H237">
        <v>7</v>
      </c>
      <c r="I237">
        <v>105</v>
      </c>
      <c r="J237">
        <v>145</v>
      </c>
      <c r="K237">
        <v>20190811</v>
      </c>
      <c r="L237" s="343">
        <f t="shared" si="6"/>
        <v>43688</v>
      </c>
      <c r="M237" s="1">
        <v>0</v>
      </c>
      <c r="N237">
        <v>4.3</v>
      </c>
      <c r="AD237" s="344">
        <f t="shared" si="7"/>
        <v>4.3</v>
      </c>
    </row>
    <row r="238" spans="1:30" hidden="1" x14ac:dyDescent="0.25">
      <c r="A238" t="s">
        <v>204</v>
      </c>
      <c r="B238" t="s">
        <v>205</v>
      </c>
      <c r="C238">
        <v>2</v>
      </c>
      <c r="D238">
        <v>90</v>
      </c>
      <c r="E238">
        <v>35</v>
      </c>
      <c r="F238">
        <v>88101</v>
      </c>
      <c r="G238">
        <v>1</v>
      </c>
      <c r="H238">
        <v>7</v>
      </c>
      <c r="I238">
        <v>105</v>
      </c>
      <c r="J238">
        <v>145</v>
      </c>
      <c r="K238">
        <v>20190812</v>
      </c>
      <c r="L238" s="343">
        <f t="shared" si="6"/>
        <v>43689</v>
      </c>
      <c r="M238" s="1">
        <v>0</v>
      </c>
      <c r="N238">
        <v>5.7</v>
      </c>
      <c r="AD238" s="344">
        <f t="shared" si="7"/>
        <v>5.7</v>
      </c>
    </row>
    <row r="239" spans="1:30" hidden="1" x14ac:dyDescent="0.25">
      <c r="A239" t="s">
        <v>204</v>
      </c>
      <c r="B239" t="s">
        <v>205</v>
      </c>
      <c r="C239">
        <v>2</v>
      </c>
      <c r="D239">
        <v>90</v>
      </c>
      <c r="E239">
        <v>35</v>
      </c>
      <c r="F239">
        <v>88101</v>
      </c>
      <c r="G239">
        <v>1</v>
      </c>
      <c r="H239">
        <v>7</v>
      </c>
      <c r="I239">
        <v>105</v>
      </c>
      <c r="J239">
        <v>145</v>
      </c>
      <c r="K239">
        <v>20190813</v>
      </c>
      <c r="L239" s="343">
        <f t="shared" si="6"/>
        <v>43690</v>
      </c>
      <c r="M239" s="1">
        <v>0</v>
      </c>
      <c r="N239">
        <v>2.2000000000000002</v>
      </c>
      <c r="AD239" s="344">
        <f t="shared" si="7"/>
        <v>2.2000000000000002</v>
      </c>
    </row>
    <row r="240" spans="1:30" hidden="1" x14ac:dyDescent="0.25">
      <c r="A240" t="s">
        <v>204</v>
      </c>
      <c r="B240" t="s">
        <v>205</v>
      </c>
      <c r="C240">
        <v>2</v>
      </c>
      <c r="D240">
        <v>90</v>
      </c>
      <c r="E240">
        <v>35</v>
      </c>
      <c r="F240">
        <v>88101</v>
      </c>
      <c r="G240">
        <v>1</v>
      </c>
      <c r="H240">
        <v>7</v>
      </c>
      <c r="I240">
        <v>105</v>
      </c>
      <c r="J240">
        <v>145</v>
      </c>
      <c r="K240">
        <v>20190814</v>
      </c>
      <c r="L240" s="343">
        <f t="shared" si="6"/>
        <v>43691</v>
      </c>
      <c r="M240" s="1">
        <v>0</v>
      </c>
      <c r="N240">
        <v>2.9</v>
      </c>
      <c r="AD240" s="344">
        <f t="shared" si="7"/>
        <v>2.9</v>
      </c>
    </row>
    <row r="241" spans="1:30" hidden="1" x14ac:dyDescent="0.25">
      <c r="A241" t="s">
        <v>204</v>
      </c>
      <c r="B241" t="s">
        <v>205</v>
      </c>
      <c r="C241">
        <v>2</v>
      </c>
      <c r="D241">
        <v>90</v>
      </c>
      <c r="E241">
        <v>35</v>
      </c>
      <c r="F241">
        <v>88101</v>
      </c>
      <c r="G241">
        <v>1</v>
      </c>
      <c r="H241">
        <v>7</v>
      </c>
      <c r="I241">
        <v>105</v>
      </c>
      <c r="J241">
        <v>145</v>
      </c>
      <c r="K241">
        <v>20190815</v>
      </c>
      <c r="L241" s="343">
        <f t="shared" si="6"/>
        <v>43692</v>
      </c>
      <c r="M241" s="1">
        <v>0</v>
      </c>
      <c r="N241">
        <v>2.7</v>
      </c>
      <c r="AD241" s="344">
        <f t="shared" si="7"/>
        <v>2.7</v>
      </c>
    </row>
    <row r="242" spans="1:30" hidden="1" x14ac:dyDescent="0.25">
      <c r="A242" t="s">
        <v>204</v>
      </c>
      <c r="B242" t="s">
        <v>205</v>
      </c>
      <c r="C242">
        <v>2</v>
      </c>
      <c r="D242">
        <v>90</v>
      </c>
      <c r="E242">
        <v>35</v>
      </c>
      <c r="F242">
        <v>88101</v>
      </c>
      <c r="G242">
        <v>1</v>
      </c>
      <c r="H242">
        <v>7</v>
      </c>
      <c r="I242">
        <v>105</v>
      </c>
      <c r="J242">
        <v>145</v>
      </c>
      <c r="K242">
        <v>20190816</v>
      </c>
      <c r="L242" s="343">
        <f t="shared" si="6"/>
        <v>43693</v>
      </c>
      <c r="M242" s="1">
        <v>0</v>
      </c>
      <c r="O242" t="s">
        <v>207</v>
      </c>
      <c r="AD242" s="344" t="str">
        <f t="shared" si="7"/>
        <v>AF</v>
      </c>
    </row>
    <row r="243" spans="1:30" hidden="1" x14ac:dyDescent="0.25">
      <c r="A243" t="s">
        <v>204</v>
      </c>
      <c r="B243" t="s">
        <v>205</v>
      </c>
      <c r="C243">
        <v>2</v>
      </c>
      <c r="D243">
        <v>90</v>
      </c>
      <c r="E243">
        <v>35</v>
      </c>
      <c r="F243">
        <v>88101</v>
      </c>
      <c r="G243">
        <v>1</v>
      </c>
      <c r="H243">
        <v>7</v>
      </c>
      <c r="I243">
        <v>105</v>
      </c>
      <c r="J243">
        <v>145</v>
      </c>
      <c r="K243">
        <v>20190817</v>
      </c>
      <c r="L243" s="343">
        <f t="shared" si="6"/>
        <v>43694</v>
      </c>
      <c r="M243" s="1">
        <v>0</v>
      </c>
      <c r="N243">
        <v>2.1</v>
      </c>
      <c r="AD243" s="344">
        <f t="shared" si="7"/>
        <v>2.1</v>
      </c>
    </row>
    <row r="244" spans="1:30" hidden="1" x14ac:dyDescent="0.25">
      <c r="A244" t="s">
        <v>204</v>
      </c>
      <c r="B244" t="s">
        <v>205</v>
      </c>
      <c r="C244">
        <v>2</v>
      </c>
      <c r="D244">
        <v>90</v>
      </c>
      <c r="E244">
        <v>35</v>
      </c>
      <c r="F244">
        <v>88101</v>
      </c>
      <c r="G244">
        <v>1</v>
      </c>
      <c r="H244">
        <v>7</v>
      </c>
      <c r="I244">
        <v>105</v>
      </c>
      <c r="J244">
        <v>145</v>
      </c>
      <c r="K244">
        <v>20190818</v>
      </c>
      <c r="L244" s="343">
        <f t="shared" si="6"/>
        <v>43695</v>
      </c>
      <c r="M244" s="1">
        <v>0</v>
      </c>
      <c r="N244">
        <v>2.2000000000000002</v>
      </c>
      <c r="AD244" s="344">
        <f t="shared" si="7"/>
        <v>2.2000000000000002</v>
      </c>
    </row>
    <row r="245" spans="1:30" hidden="1" x14ac:dyDescent="0.25">
      <c r="A245" t="s">
        <v>204</v>
      </c>
      <c r="B245" t="s">
        <v>205</v>
      </c>
      <c r="C245">
        <v>2</v>
      </c>
      <c r="D245">
        <v>90</v>
      </c>
      <c r="E245">
        <v>35</v>
      </c>
      <c r="F245">
        <v>88101</v>
      </c>
      <c r="G245">
        <v>1</v>
      </c>
      <c r="H245">
        <v>7</v>
      </c>
      <c r="I245">
        <v>105</v>
      </c>
      <c r="J245">
        <v>145</v>
      </c>
      <c r="K245">
        <v>20190819</v>
      </c>
      <c r="L245" s="343">
        <f t="shared" si="6"/>
        <v>43696</v>
      </c>
      <c r="M245" s="1">
        <v>0</v>
      </c>
      <c r="O245" t="s">
        <v>207</v>
      </c>
      <c r="AD245" s="344" t="str">
        <f t="shared" si="7"/>
        <v>AF</v>
      </c>
    </row>
    <row r="246" spans="1:30" hidden="1" x14ac:dyDescent="0.25">
      <c r="A246" t="s">
        <v>204</v>
      </c>
      <c r="B246" t="s">
        <v>205</v>
      </c>
      <c r="C246">
        <v>2</v>
      </c>
      <c r="D246">
        <v>90</v>
      </c>
      <c r="E246">
        <v>35</v>
      </c>
      <c r="F246">
        <v>88101</v>
      </c>
      <c r="G246">
        <v>1</v>
      </c>
      <c r="H246">
        <v>7</v>
      </c>
      <c r="I246">
        <v>105</v>
      </c>
      <c r="J246">
        <v>145</v>
      </c>
      <c r="K246">
        <v>20190820</v>
      </c>
      <c r="L246" s="343">
        <f t="shared" si="6"/>
        <v>43697</v>
      </c>
      <c r="M246" s="1">
        <v>0</v>
      </c>
      <c r="N246">
        <v>4.8</v>
      </c>
      <c r="AD246" s="344">
        <f t="shared" si="7"/>
        <v>4.8</v>
      </c>
    </row>
    <row r="247" spans="1:30" hidden="1" x14ac:dyDescent="0.25">
      <c r="A247" t="s">
        <v>204</v>
      </c>
      <c r="B247" t="s">
        <v>205</v>
      </c>
      <c r="C247">
        <v>2</v>
      </c>
      <c r="D247">
        <v>90</v>
      </c>
      <c r="E247">
        <v>35</v>
      </c>
      <c r="F247">
        <v>88101</v>
      </c>
      <c r="G247">
        <v>1</v>
      </c>
      <c r="H247">
        <v>7</v>
      </c>
      <c r="I247">
        <v>105</v>
      </c>
      <c r="J247">
        <v>145</v>
      </c>
      <c r="K247">
        <v>20190821</v>
      </c>
      <c r="L247" s="343">
        <f t="shared" si="6"/>
        <v>43698</v>
      </c>
      <c r="M247" s="1">
        <v>0</v>
      </c>
      <c r="N247">
        <v>3.9</v>
      </c>
      <c r="AD247" s="344">
        <f t="shared" si="7"/>
        <v>3.9</v>
      </c>
    </row>
    <row r="248" spans="1:30" hidden="1" x14ac:dyDescent="0.25">
      <c r="A248" t="s">
        <v>204</v>
      </c>
      <c r="B248" t="s">
        <v>205</v>
      </c>
      <c r="C248">
        <v>2</v>
      </c>
      <c r="D248">
        <v>90</v>
      </c>
      <c r="E248">
        <v>35</v>
      </c>
      <c r="F248">
        <v>88101</v>
      </c>
      <c r="G248">
        <v>1</v>
      </c>
      <c r="H248">
        <v>7</v>
      </c>
      <c r="I248">
        <v>105</v>
      </c>
      <c r="J248">
        <v>145</v>
      </c>
      <c r="K248">
        <v>20190822</v>
      </c>
      <c r="L248" s="343">
        <f t="shared" si="6"/>
        <v>43699</v>
      </c>
      <c r="M248" s="1">
        <v>0</v>
      </c>
      <c r="N248">
        <v>1.2</v>
      </c>
      <c r="AD248" s="344">
        <f t="shared" si="7"/>
        <v>1.2</v>
      </c>
    </row>
    <row r="249" spans="1:30" hidden="1" x14ac:dyDescent="0.25">
      <c r="A249" t="s">
        <v>204</v>
      </c>
      <c r="B249" t="s">
        <v>205</v>
      </c>
      <c r="C249">
        <v>2</v>
      </c>
      <c r="D249">
        <v>90</v>
      </c>
      <c r="E249">
        <v>35</v>
      </c>
      <c r="F249">
        <v>88101</v>
      </c>
      <c r="G249">
        <v>1</v>
      </c>
      <c r="H249">
        <v>7</v>
      </c>
      <c r="I249">
        <v>105</v>
      </c>
      <c r="J249">
        <v>145</v>
      </c>
      <c r="K249">
        <v>20190823</v>
      </c>
      <c r="L249" s="343">
        <f t="shared" si="6"/>
        <v>43700</v>
      </c>
      <c r="M249" s="1">
        <v>0</v>
      </c>
      <c r="N249">
        <v>7.6</v>
      </c>
      <c r="AD249" s="344">
        <f t="shared" si="7"/>
        <v>7.6</v>
      </c>
    </row>
    <row r="250" spans="1:30" hidden="1" x14ac:dyDescent="0.25">
      <c r="A250" t="s">
        <v>204</v>
      </c>
      <c r="B250" t="s">
        <v>205</v>
      </c>
      <c r="C250">
        <v>2</v>
      </c>
      <c r="D250">
        <v>90</v>
      </c>
      <c r="E250">
        <v>35</v>
      </c>
      <c r="F250">
        <v>88101</v>
      </c>
      <c r="G250">
        <v>1</v>
      </c>
      <c r="H250">
        <v>7</v>
      </c>
      <c r="I250">
        <v>105</v>
      </c>
      <c r="J250">
        <v>145</v>
      </c>
      <c r="K250">
        <v>20190824</v>
      </c>
      <c r="L250" s="343">
        <f t="shared" si="6"/>
        <v>43701</v>
      </c>
      <c r="M250" s="1">
        <v>0</v>
      </c>
      <c r="N250">
        <v>6.2</v>
      </c>
      <c r="AD250" s="344">
        <f t="shared" si="7"/>
        <v>6.2</v>
      </c>
    </row>
    <row r="251" spans="1:30" hidden="1" x14ac:dyDescent="0.25">
      <c r="A251" t="s">
        <v>204</v>
      </c>
      <c r="B251" t="s">
        <v>205</v>
      </c>
      <c r="C251">
        <v>2</v>
      </c>
      <c r="D251">
        <v>90</v>
      </c>
      <c r="E251">
        <v>35</v>
      </c>
      <c r="F251">
        <v>88101</v>
      </c>
      <c r="G251">
        <v>1</v>
      </c>
      <c r="H251">
        <v>7</v>
      </c>
      <c r="I251">
        <v>105</v>
      </c>
      <c r="J251">
        <v>145</v>
      </c>
      <c r="K251">
        <v>20190825</v>
      </c>
      <c r="L251" s="343">
        <f t="shared" si="6"/>
        <v>43702</v>
      </c>
      <c r="M251" s="1">
        <v>0</v>
      </c>
      <c r="N251">
        <v>5.4</v>
      </c>
      <c r="AD251" s="344">
        <f t="shared" si="7"/>
        <v>5.4</v>
      </c>
    </row>
    <row r="252" spans="1:30" hidden="1" x14ac:dyDescent="0.25">
      <c r="A252" t="s">
        <v>204</v>
      </c>
      <c r="B252" t="s">
        <v>205</v>
      </c>
      <c r="C252">
        <v>2</v>
      </c>
      <c r="D252">
        <v>90</v>
      </c>
      <c r="E252">
        <v>35</v>
      </c>
      <c r="F252">
        <v>88101</v>
      </c>
      <c r="G252">
        <v>1</v>
      </c>
      <c r="H252">
        <v>7</v>
      </c>
      <c r="I252">
        <v>105</v>
      </c>
      <c r="J252">
        <v>145</v>
      </c>
      <c r="K252">
        <v>20190826</v>
      </c>
      <c r="L252" s="343">
        <f t="shared" si="6"/>
        <v>43703</v>
      </c>
      <c r="M252" s="1">
        <v>0</v>
      </c>
      <c r="N252">
        <v>5.2</v>
      </c>
      <c r="AD252" s="344">
        <f t="shared" si="7"/>
        <v>5.2</v>
      </c>
    </row>
    <row r="253" spans="1:30" hidden="1" x14ac:dyDescent="0.25">
      <c r="A253" t="s">
        <v>204</v>
      </c>
      <c r="B253" t="s">
        <v>205</v>
      </c>
      <c r="C253">
        <v>2</v>
      </c>
      <c r="D253">
        <v>90</v>
      </c>
      <c r="E253">
        <v>35</v>
      </c>
      <c r="F253">
        <v>88101</v>
      </c>
      <c r="G253">
        <v>1</v>
      </c>
      <c r="H253">
        <v>7</v>
      </c>
      <c r="I253">
        <v>105</v>
      </c>
      <c r="J253">
        <v>145</v>
      </c>
      <c r="K253">
        <v>20190827</v>
      </c>
      <c r="L253" s="343">
        <f t="shared" si="6"/>
        <v>43704</v>
      </c>
      <c r="M253" s="1">
        <v>0</v>
      </c>
      <c r="N253">
        <v>4.4000000000000004</v>
      </c>
      <c r="AD253" s="344">
        <f t="shared" si="7"/>
        <v>4.4000000000000004</v>
      </c>
    </row>
    <row r="254" spans="1:30" hidden="1" x14ac:dyDescent="0.25">
      <c r="A254" t="s">
        <v>204</v>
      </c>
      <c r="B254" t="s">
        <v>205</v>
      </c>
      <c r="C254">
        <v>2</v>
      </c>
      <c r="D254">
        <v>90</v>
      </c>
      <c r="E254">
        <v>35</v>
      </c>
      <c r="F254">
        <v>88101</v>
      </c>
      <c r="G254">
        <v>1</v>
      </c>
      <c r="H254">
        <v>7</v>
      </c>
      <c r="I254">
        <v>105</v>
      </c>
      <c r="J254">
        <v>145</v>
      </c>
      <c r="K254">
        <v>20190828</v>
      </c>
      <c r="L254" s="343">
        <f t="shared" si="6"/>
        <v>43705</v>
      </c>
      <c r="M254" s="1">
        <v>0</v>
      </c>
      <c r="N254">
        <v>3.4</v>
      </c>
      <c r="AD254" s="344">
        <f t="shared" si="7"/>
        <v>3.4</v>
      </c>
    </row>
    <row r="255" spans="1:30" hidden="1" x14ac:dyDescent="0.25">
      <c r="A255" t="s">
        <v>204</v>
      </c>
      <c r="B255" t="s">
        <v>205</v>
      </c>
      <c r="C255">
        <v>2</v>
      </c>
      <c r="D255">
        <v>90</v>
      </c>
      <c r="E255">
        <v>35</v>
      </c>
      <c r="F255">
        <v>88101</v>
      </c>
      <c r="G255">
        <v>1</v>
      </c>
      <c r="H255">
        <v>7</v>
      </c>
      <c r="I255">
        <v>105</v>
      </c>
      <c r="J255">
        <v>145</v>
      </c>
      <c r="K255">
        <v>20190829</v>
      </c>
      <c r="L255" s="343">
        <f t="shared" si="6"/>
        <v>43706</v>
      </c>
      <c r="M255" s="1">
        <v>0</v>
      </c>
      <c r="N255">
        <v>4.4000000000000004</v>
      </c>
      <c r="AD255" s="344">
        <f t="shared" si="7"/>
        <v>4.4000000000000004</v>
      </c>
    </row>
    <row r="256" spans="1:30" hidden="1" x14ac:dyDescent="0.25">
      <c r="A256" t="s">
        <v>204</v>
      </c>
      <c r="B256" t="s">
        <v>205</v>
      </c>
      <c r="C256">
        <v>2</v>
      </c>
      <c r="D256">
        <v>90</v>
      </c>
      <c r="E256">
        <v>35</v>
      </c>
      <c r="F256">
        <v>88101</v>
      </c>
      <c r="G256">
        <v>1</v>
      </c>
      <c r="H256">
        <v>7</v>
      </c>
      <c r="I256">
        <v>105</v>
      </c>
      <c r="J256">
        <v>145</v>
      </c>
      <c r="K256">
        <v>20190830</v>
      </c>
      <c r="L256" s="343">
        <f t="shared" si="6"/>
        <v>43707</v>
      </c>
      <c r="M256" s="1">
        <v>0</v>
      </c>
      <c r="N256">
        <v>10.199999999999999</v>
      </c>
      <c r="AD256" s="344">
        <f t="shared" si="7"/>
        <v>10.199999999999999</v>
      </c>
    </row>
    <row r="257" spans="1:30" hidden="1" x14ac:dyDescent="0.25">
      <c r="A257" t="s">
        <v>204</v>
      </c>
      <c r="B257" t="s">
        <v>205</v>
      </c>
      <c r="C257">
        <v>2</v>
      </c>
      <c r="D257">
        <v>90</v>
      </c>
      <c r="E257">
        <v>35</v>
      </c>
      <c r="F257">
        <v>88101</v>
      </c>
      <c r="G257">
        <v>1</v>
      </c>
      <c r="H257">
        <v>7</v>
      </c>
      <c r="I257">
        <v>105</v>
      </c>
      <c r="J257">
        <v>145</v>
      </c>
      <c r="K257">
        <v>20190831</v>
      </c>
      <c r="L257" s="343">
        <f t="shared" si="6"/>
        <v>43708</v>
      </c>
      <c r="M257" s="1">
        <v>0</v>
      </c>
      <c r="N257">
        <v>11.7</v>
      </c>
      <c r="AD257" s="344">
        <f t="shared" si="7"/>
        <v>11.7</v>
      </c>
    </row>
    <row r="258" spans="1:30" hidden="1" x14ac:dyDescent="0.25">
      <c r="A258" t="s">
        <v>204</v>
      </c>
      <c r="B258" t="s">
        <v>205</v>
      </c>
      <c r="C258">
        <v>2</v>
      </c>
      <c r="D258">
        <v>90</v>
      </c>
      <c r="E258">
        <v>35</v>
      </c>
      <c r="F258">
        <v>88101</v>
      </c>
      <c r="G258">
        <v>2</v>
      </c>
      <c r="H258">
        <v>7</v>
      </c>
      <c r="I258">
        <v>105</v>
      </c>
      <c r="J258">
        <v>143</v>
      </c>
      <c r="K258">
        <v>20190602</v>
      </c>
      <c r="L258" s="343">
        <f t="shared" si="6"/>
        <v>43618</v>
      </c>
      <c r="M258" s="1">
        <v>0</v>
      </c>
      <c r="N258">
        <v>2.2000000000000002</v>
      </c>
      <c r="AD258" s="344">
        <f t="shared" si="7"/>
        <v>2.2000000000000002</v>
      </c>
    </row>
    <row r="259" spans="1:30" hidden="1" x14ac:dyDescent="0.25">
      <c r="A259" t="s">
        <v>204</v>
      </c>
      <c r="B259" t="s">
        <v>205</v>
      </c>
      <c r="C259">
        <v>2</v>
      </c>
      <c r="D259">
        <v>90</v>
      </c>
      <c r="E259">
        <v>35</v>
      </c>
      <c r="F259">
        <v>88101</v>
      </c>
      <c r="G259">
        <v>2</v>
      </c>
      <c r="H259">
        <v>7</v>
      </c>
      <c r="I259">
        <v>105</v>
      </c>
      <c r="J259">
        <v>143</v>
      </c>
      <c r="K259">
        <v>20190608</v>
      </c>
      <c r="L259" s="343">
        <f t="shared" si="6"/>
        <v>43624</v>
      </c>
      <c r="M259" s="1">
        <v>0</v>
      </c>
      <c r="N259">
        <v>6.5</v>
      </c>
      <c r="AD259" s="344">
        <f t="shared" si="7"/>
        <v>6.5</v>
      </c>
    </row>
    <row r="260" spans="1:30" hidden="1" x14ac:dyDescent="0.25">
      <c r="A260" t="s">
        <v>204</v>
      </c>
      <c r="B260" t="s">
        <v>205</v>
      </c>
      <c r="C260">
        <v>2</v>
      </c>
      <c r="D260">
        <v>90</v>
      </c>
      <c r="E260">
        <v>35</v>
      </c>
      <c r="F260">
        <v>88101</v>
      </c>
      <c r="G260">
        <v>2</v>
      </c>
      <c r="H260">
        <v>7</v>
      </c>
      <c r="I260">
        <v>105</v>
      </c>
      <c r="J260">
        <v>143</v>
      </c>
      <c r="K260">
        <v>20190614</v>
      </c>
      <c r="L260" s="343">
        <f t="shared" ref="L260:L323" si="8">DATE(LEFT(K260,4),MID(K260,5,2),RIGHT(K260,2))</f>
        <v>43630</v>
      </c>
      <c r="M260" s="1">
        <v>0</v>
      </c>
      <c r="N260">
        <v>4.7</v>
      </c>
      <c r="AD260" s="344">
        <f t="shared" ref="AD260:AD323" si="9">IF(N260&lt;&gt;0,N260,O260)</f>
        <v>4.7</v>
      </c>
    </row>
    <row r="261" spans="1:30" hidden="1" x14ac:dyDescent="0.25">
      <c r="A261" t="s">
        <v>204</v>
      </c>
      <c r="B261" t="s">
        <v>205</v>
      </c>
      <c r="C261">
        <v>2</v>
      </c>
      <c r="D261">
        <v>90</v>
      </c>
      <c r="E261">
        <v>35</v>
      </c>
      <c r="F261">
        <v>88101</v>
      </c>
      <c r="G261">
        <v>2</v>
      </c>
      <c r="H261">
        <v>7</v>
      </c>
      <c r="I261">
        <v>105</v>
      </c>
      <c r="J261">
        <v>143</v>
      </c>
      <c r="K261">
        <v>20190620</v>
      </c>
      <c r="L261" s="343">
        <f t="shared" si="8"/>
        <v>43636</v>
      </c>
      <c r="M261" s="1">
        <v>0</v>
      </c>
      <c r="N261">
        <v>5.8</v>
      </c>
      <c r="AD261" s="344">
        <f t="shared" si="9"/>
        <v>5.8</v>
      </c>
    </row>
    <row r="262" spans="1:30" hidden="1" x14ac:dyDescent="0.25">
      <c r="A262" t="s">
        <v>204</v>
      </c>
      <c r="B262" t="s">
        <v>205</v>
      </c>
      <c r="C262">
        <v>2</v>
      </c>
      <c r="D262">
        <v>90</v>
      </c>
      <c r="E262">
        <v>35</v>
      </c>
      <c r="F262">
        <v>88101</v>
      </c>
      <c r="G262">
        <v>2</v>
      </c>
      <c r="H262">
        <v>7</v>
      </c>
      <c r="I262">
        <v>105</v>
      </c>
      <c r="J262">
        <v>143</v>
      </c>
      <c r="K262">
        <v>20190626</v>
      </c>
      <c r="L262" s="343">
        <f t="shared" si="8"/>
        <v>43642</v>
      </c>
      <c r="M262" s="1">
        <v>0</v>
      </c>
      <c r="O262" t="s">
        <v>210</v>
      </c>
      <c r="AD262" s="344" t="str">
        <f t="shared" si="9"/>
        <v>AJ</v>
      </c>
    </row>
    <row r="263" spans="1:30" hidden="1" x14ac:dyDescent="0.25">
      <c r="A263" t="s">
        <v>204</v>
      </c>
      <c r="B263" t="s">
        <v>205</v>
      </c>
      <c r="C263">
        <v>2</v>
      </c>
      <c r="D263">
        <v>90</v>
      </c>
      <c r="E263">
        <v>35</v>
      </c>
      <c r="F263">
        <v>88101</v>
      </c>
      <c r="G263">
        <v>2</v>
      </c>
      <c r="H263">
        <v>7</v>
      </c>
      <c r="I263">
        <v>105</v>
      </c>
      <c r="J263">
        <v>145</v>
      </c>
      <c r="K263">
        <v>20190719</v>
      </c>
      <c r="L263" s="343">
        <f t="shared" si="8"/>
        <v>43665</v>
      </c>
      <c r="M263" s="1">
        <v>0</v>
      </c>
      <c r="N263">
        <v>7</v>
      </c>
      <c r="AD263" s="344">
        <f t="shared" si="9"/>
        <v>7</v>
      </c>
    </row>
    <row r="264" spans="1:30" hidden="1" x14ac:dyDescent="0.25">
      <c r="A264" t="s">
        <v>204</v>
      </c>
      <c r="B264" t="s">
        <v>205</v>
      </c>
      <c r="C264">
        <v>2</v>
      </c>
      <c r="D264">
        <v>90</v>
      </c>
      <c r="E264">
        <v>35</v>
      </c>
      <c r="F264">
        <v>88101</v>
      </c>
      <c r="G264">
        <v>2</v>
      </c>
      <c r="H264">
        <v>7</v>
      </c>
      <c r="I264">
        <v>105</v>
      </c>
      <c r="J264">
        <v>145</v>
      </c>
      <c r="K264">
        <v>20190720</v>
      </c>
      <c r="L264" s="343">
        <f t="shared" si="8"/>
        <v>43666</v>
      </c>
      <c r="M264" s="1">
        <v>0</v>
      </c>
      <c r="N264">
        <v>12.6</v>
      </c>
      <c r="AD264" s="344">
        <f t="shared" si="9"/>
        <v>12.6</v>
      </c>
    </row>
    <row r="265" spans="1:30" hidden="1" x14ac:dyDescent="0.25">
      <c r="A265" t="s">
        <v>204</v>
      </c>
      <c r="B265" t="s">
        <v>205</v>
      </c>
      <c r="C265">
        <v>2</v>
      </c>
      <c r="D265">
        <v>90</v>
      </c>
      <c r="E265">
        <v>35</v>
      </c>
      <c r="F265">
        <v>88101</v>
      </c>
      <c r="G265">
        <v>2</v>
      </c>
      <c r="H265">
        <v>7</v>
      </c>
      <c r="I265">
        <v>105</v>
      </c>
      <c r="J265">
        <v>145</v>
      </c>
      <c r="K265">
        <v>20190723</v>
      </c>
      <c r="L265" s="343">
        <f t="shared" si="8"/>
        <v>43669</v>
      </c>
      <c r="M265" s="1">
        <v>0</v>
      </c>
      <c r="N265">
        <v>30.8</v>
      </c>
      <c r="AD265" s="344">
        <f t="shared" si="9"/>
        <v>30.8</v>
      </c>
    </row>
    <row r="266" spans="1:30" hidden="1" x14ac:dyDescent="0.25">
      <c r="A266" t="s">
        <v>204</v>
      </c>
      <c r="B266" t="s">
        <v>205</v>
      </c>
      <c r="C266">
        <v>2</v>
      </c>
      <c r="D266">
        <v>90</v>
      </c>
      <c r="E266">
        <v>35</v>
      </c>
      <c r="F266">
        <v>88101</v>
      </c>
      <c r="G266">
        <v>2</v>
      </c>
      <c r="H266">
        <v>7</v>
      </c>
      <c r="I266">
        <v>105</v>
      </c>
      <c r="J266">
        <v>145</v>
      </c>
      <c r="K266">
        <v>20190726</v>
      </c>
      <c r="L266" s="343">
        <f t="shared" si="8"/>
        <v>43672</v>
      </c>
      <c r="M266" s="1">
        <v>0</v>
      </c>
      <c r="N266">
        <v>16.600000000000001</v>
      </c>
      <c r="AD266" s="344">
        <f t="shared" si="9"/>
        <v>16.600000000000001</v>
      </c>
    </row>
    <row r="267" spans="1:30" hidden="1" x14ac:dyDescent="0.25">
      <c r="A267" t="s">
        <v>204</v>
      </c>
      <c r="B267" t="s">
        <v>205</v>
      </c>
      <c r="C267">
        <v>2</v>
      </c>
      <c r="D267">
        <v>90</v>
      </c>
      <c r="E267">
        <v>35</v>
      </c>
      <c r="F267">
        <v>88101</v>
      </c>
      <c r="G267">
        <v>2</v>
      </c>
      <c r="H267">
        <v>7</v>
      </c>
      <c r="I267">
        <v>105</v>
      </c>
      <c r="J267">
        <v>145</v>
      </c>
      <c r="K267">
        <v>20190729</v>
      </c>
      <c r="L267" s="343">
        <f t="shared" si="8"/>
        <v>43675</v>
      </c>
      <c r="M267" s="1">
        <v>0</v>
      </c>
      <c r="O267" t="s">
        <v>208</v>
      </c>
      <c r="AD267" s="344" t="str">
        <f t="shared" si="9"/>
        <v>AG</v>
      </c>
    </row>
    <row r="268" spans="1:30" hidden="1" x14ac:dyDescent="0.25">
      <c r="A268" t="s">
        <v>204</v>
      </c>
      <c r="B268" t="s">
        <v>205</v>
      </c>
      <c r="C268">
        <v>2</v>
      </c>
      <c r="D268">
        <v>90</v>
      </c>
      <c r="E268">
        <v>35</v>
      </c>
      <c r="F268">
        <v>88101</v>
      </c>
      <c r="G268">
        <v>2</v>
      </c>
      <c r="H268">
        <v>7</v>
      </c>
      <c r="I268">
        <v>105</v>
      </c>
      <c r="J268">
        <v>145</v>
      </c>
      <c r="K268">
        <v>20190731</v>
      </c>
      <c r="L268" s="343">
        <f t="shared" si="8"/>
        <v>43677</v>
      </c>
      <c r="M268" s="1">
        <v>0</v>
      </c>
      <c r="N268">
        <v>8.6</v>
      </c>
      <c r="R268">
        <v>4</v>
      </c>
      <c r="AD268" s="344">
        <f t="shared" si="9"/>
        <v>8.6</v>
      </c>
    </row>
    <row r="269" spans="1:30" hidden="1" x14ac:dyDescent="0.25">
      <c r="A269" t="s">
        <v>204</v>
      </c>
      <c r="B269" t="s">
        <v>205</v>
      </c>
      <c r="C269">
        <v>2</v>
      </c>
      <c r="D269">
        <v>90</v>
      </c>
      <c r="E269">
        <v>35</v>
      </c>
      <c r="F269">
        <v>88101</v>
      </c>
      <c r="G269">
        <v>2</v>
      </c>
      <c r="H269">
        <v>7</v>
      </c>
      <c r="I269">
        <v>105</v>
      </c>
      <c r="J269">
        <v>145</v>
      </c>
      <c r="K269">
        <v>20190801</v>
      </c>
      <c r="L269" s="343">
        <f t="shared" si="8"/>
        <v>43678</v>
      </c>
      <c r="M269" s="1">
        <v>0</v>
      </c>
      <c r="N269">
        <v>10.199999999999999</v>
      </c>
      <c r="AD269" s="344">
        <f t="shared" si="9"/>
        <v>10.199999999999999</v>
      </c>
    </row>
    <row r="270" spans="1:30" hidden="1" x14ac:dyDescent="0.25">
      <c r="A270" t="s">
        <v>204</v>
      </c>
      <c r="B270" t="s">
        <v>205</v>
      </c>
      <c r="C270">
        <v>2</v>
      </c>
      <c r="D270">
        <v>90</v>
      </c>
      <c r="E270">
        <v>35</v>
      </c>
      <c r="F270">
        <v>88101</v>
      </c>
      <c r="G270">
        <v>2</v>
      </c>
      <c r="H270">
        <v>7</v>
      </c>
      <c r="I270">
        <v>105</v>
      </c>
      <c r="J270">
        <v>145</v>
      </c>
      <c r="K270">
        <v>20190804</v>
      </c>
      <c r="L270" s="343">
        <f t="shared" si="8"/>
        <v>43681</v>
      </c>
      <c r="M270" s="1">
        <v>0</v>
      </c>
      <c r="N270">
        <v>0.8</v>
      </c>
      <c r="AD270" s="344">
        <f t="shared" si="9"/>
        <v>0.8</v>
      </c>
    </row>
    <row r="271" spans="1:30" hidden="1" x14ac:dyDescent="0.25">
      <c r="A271" t="s">
        <v>204</v>
      </c>
      <c r="B271" t="s">
        <v>205</v>
      </c>
      <c r="C271">
        <v>2</v>
      </c>
      <c r="D271">
        <v>90</v>
      </c>
      <c r="E271">
        <v>35</v>
      </c>
      <c r="F271">
        <v>88101</v>
      </c>
      <c r="G271">
        <v>2</v>
      </c>
      <c r="H271">
        <v>7</v>
      </c>
      <c r="I271">
        <v>105</v>
      </c>
      <c r="J271">
        <v>145</v>
      </c>
      <c r="K271">
        <v>20190807</v>
      </c>
      <c r="L271" s="343">
        <f t="shared" si="8"/>
        <v>43684</v>
      </c>
      <c r="M271" s="1">
        <v>0</v>
      </c>
      <c r="N271">
        <v>3.1</v>
      </c>
      <c r="AD271" s="344">
        <f t="shared" si="9"/>
        <v>3.1</v>
      </c>
    </row>
    <row r="272" spans="1:30" hidden="1" x14ac:dyDescent="0.25">
      <c r="A272" t="s">
        <v>204</v>
      </c>
      <c r="B272" t="s">
        <v>205</v>
      </c>
      <c r="C272">
        <v>2</v>
      </c>
      <c r="D272">
        <v>90</v>
      </c>
      <c r="E272">
        <v>35</v>
      </c>
      <c r="F272">
        <v>88101</v>
      </c>
      <c r="G272">
        <v>2</v>
      </c>
      <c r="H272">
        <v>7</v>
      </c>
      <c r="I272">
        <v>105</v>
      </c>
      <c r="J272">
        <v>145</v>
      </c>
      <c r="K272">
        <v>20190810</v>
      </c>
      <c r="L272" s="343">
        <f t="shared" si="8"/>
        <v>43687</v>
      </c>
      <c r="M272" s="1">
        <v>0</v>
      </c>
      <c r="N272">
        <v>5.0999999999999996</v>
      </c>
      <c r="AD272" s="344">
        <f t="shared" si="9"/>
        <v>5.0999999999999996</v>
      </c>
    </row>
    <row r="273" spans="1:30" hidden="1" x14ac:dyDescent="0.25">
      <c r="A273" t="s">
        <v>204</v>
      </c>
      <c r="B273" t="s">
        <v>205</v>
      </c>
      <c r="C273">
        <v>2</v>
      </c>
      <c r="D273">
        <v>90</v>
      </c>
      <c r="E273">
        <v>35</v>
      </c>
      <c r="F273">
        <v>88101</v>
      </c>
      <c r="G273">
        <v>2</v>
      </c>
      <c r="H273">
        <v>7</v>
      </c>
      <c r="I273">
        <v>105</v>
      </c>
      <c r="J273">
        <v>145</v>
      </c>
      <c r="K273">
        <v>20190813</v>
      </c>
      <c r="L273" s="343">
        <f t="shared" si="8"/>
        <v>43690</v>
      </c>
      <c r="M273" s="1">
        <v>0</v>
      </c>
      <c r="N273">
        <v>2.2999999999999998</v>
      </c>
      <c r="AD273" s="344">
        <f t="shared" si="9"/>
        <v>2.2999999999999998</v>
      </c>
    </row>
    <row r="274" spans="1:30" hidden="1" x14ac:dyDescent="0.25">
      <c r="A274" t="s">
        <v>204</v>
      </c>
      <c r="B274" t="s">
        <v>205</v>
      </c>
      <c r="C274">
        <v>2</v>
      </c>
      <c r="D274">
        <v>90</v>
      </c>
      <c r="E274">
        <v>35</v>
      </c>
      <c r="F274">
        <v>88101</v>
      </c>
      <c r="G274">
        <v>2</v>
      </c>
      <c r="H274">
        <v>7</v>
      </c>
      <c r="I274">
        <v>105</v>
      </c>
      <c r="J274">
        <v>145</v>
      </c>
      <c r="K274">
        <v>20190816</v>
      </c>
      <c r="L274" s="343">
        <f t="shared" si="8"/>
        <v>43693</v>
      </c>
      <c r="M274" s="1">
        <v>0</v>
      </c>
      <c r="N274">
        <v>1</v>
      </c>
      <c r="AD274" s="344">
        <f t="shared" si="9"/>
        <v>1</v>
      </c>
    </row>
    <row r="275" spans="1:30" hidden="1" x14ac:dyDescent="0.25">
      <c r="A275" t="s">
        <v>204</v>
      </c>
      <c r="B275" t="s">
        <v>205</v>
      </c>
      <c r="C275">
        <v>2</v>
      </c>
      <c r="D275">
        <v>90</v>
      </c>
      <c r="E275">
        <v>35</v>
      </c>
      <c r="F275">
        <v>88101</v>
      </c>
      <c r="G275">
        <v>2</v>
      </c>
      <c r="H275">
        <v>7</v>
      </c>
      <c r="I275">
        <v>105</v>
      </c>
      <c r="J275">
        <v>145</v>
      </c>
      <c r="K275">
        <v>20190819</v>
      </c>
      <c r="L275" s="343">
        <f t="shared" si="8"/>
        <v>43696</v>
      </c>
      <c r="M275" s="1">
        <v>0</v>
      </c>
      <c r="N275">
        <v>4.0999999999999996</v>
      </c>
      <c r="AD275" s="344">
        <f t="shared" si="9"/>
        <v>4.0999999999999996</v>
      </c>
    </row>
    <row r="276" spans="1:30" hidden="1" x14ac:dyDescent="0.25">
      <c r="A276" t="s">
        <v>204</v>
      </c>
      <c r="B276" t="s">
        <v>205</v>
      </c>
      <c r="C276">
        <v>2</v>
      </c>
      <c r="D276">
        <v>90</v>
      </c>
      <c r="E276">
        <v>35</v>
      </c>
      <c r="F276">
        <v>88101</v>
      </c>
      <c r="G276">
        <v>2</v>
      </c>
      <c r="H276">
        <v>7</v>
      </c>
      <c r="I276">
        <v>105</v>
      </c>
      <c r="J276">
        <v>145</v>
      </c>
      <c r="K276">
        <v>20190821</v>
      </c>
      <c r="L276" s="343">
        <f t="shared" si="8"/>
        <v>43698</v>
      </c>
      <c r="M276" s="1">
        <v>0</v>
      </c>
      <c r="N276">
        <v>3.8</v>
      </c>
      <c r="AD276" s="344">
        <f t="shared" si="9"/>
        <v>3.8</v>
      </c>
    </row>
    <row r="277" spans="1:30" hidden="1" x14ac:dyDescent="0.25">
      <c r="A277" t="s">
        <v>204</v>
      </c>
      <c r="B277" t="s">
        <v>205</v>
      </c>
      <c r="C277">
        <v>2</v>
      </c>
      <c r="D277">
        <v>90</v>
      </c>
      <c r="E277">
        <v>35</v>
      </c>
      <c r="F277">
        <v>88101</v>
      </c>
      <c r="G277">
        <v>2</v>
      </c>
      <c r="H277">
        <v>7</v>
      </c>
      <c r="I277">
        <v>105</v>
      </c>
      <c r="J277">
        <v>145</v>
      </c>
      <c r="K277">
        <v>20190822</v>
      </c>
      <c r="L277" s="343">
        <f t="shared" si="8"/>
        <v>43699</v>
      </c>
      <c r="M277" s="1">
        <v>0</v>
      </c>
      <c r="O277" t="s">
        <v>207</v>
      </c>
      <c r="AD277" s="344" t="str">
        <f t="shared" si="9"/>
        <v>AF</v>
      </c>
    </row>
    <row r="278" spans="1:30" hidden="1" x14ac:dyDescent="0.25">
      <c r="A278" t="s">
        <v>204</v>
      </c>
      <c r="B278" t="s">
        <v>205</v>
      </c>
      <c r="C278">
        <v>2</v>
      </c>
      <c r="D278">
        <v>90</v>
      </c>
      <c r="E278">
        <v>35</v>
      </c>
      <c r="F278">
        <v>88101</v>
      </c>
      <c r="G278">
        <v>2</v>
      </c>
      <c r="H278">
        <v>7</v>
      </c>
      <c r="I278">
        <v>105</v>
      </c>
      <c r="J278">
        <v>145</v>
      </c>
      <c r="K278">
        <v>20190823</v>
      </c>
      <c r="L278" s="343">
        <f t="shared" si="8"/>
        <v>43700</v>
      </c>
      <c r="M278" s="1">
        <v>0</v>
      </c>
      <c r="N278">
        <v>7.3</v>
      </c>
      <c r="AD278" s="344">
        <f t="shared" si="9"/>
        <v>7.3</v>
      </c>
    </row>
    <row r="279" spans="1:30" hidden="1" x14ac:dyDescent="0.25">
      <c r="A279" t="s">
        <v>204</v>
      </c>
      <c r="B279" t="s">
        <v>205</v>
      </c>
      <c r="C279">
        <v>2</v>
      </c>
      <c r="D279">
        <v>90</v>
      </c>
      <c r="E279">
        <v>35</v>
      </c>
      <c r="F279">
        <v>88101</v>
      </c>
      <c r="G279">
        <v>2</v>
      </c>
      <c r="H279">
        <v>7</v>
      </c>
      <c r="I279">
        <v>105</v>
      </c>
      <c r="J279">
        <v>145</v>
      </c>
      <c r="K279">
        <v>20190825</v>
      </c>
      <c r="L279" s="343">
        <f t="shared" si="8"/>
        <v>43702</v>
      </c>
      <c r="M279" s="1">
        <v>0</v>
      </c>
      <c r="N279">
        <v>5.6</v>
      </c>
      <c r="AD279" s="344">
        <f t="shared" si="9"/>
        <v>5.6</v>
      </c>
    </row>
    <row r="280" spans="1:30" hidden="1" x14ac:dyDescent="0.25">
      <c r="A280" t="s">
        <v>204</v>
      </c>
      <c r="B280" t="s">
        <v>205</v>
      </c>
      <c r="C280">
        <v>2</v>
      </c>
      <c r="D280">
        <v>90</v>
      </c>
      <c r="E280">
        <v>35</v>
      </c>
      <c r="F280">
        <v>88101</v>
      </c>
      <c r="G280">
        <v>2</v>
      </c>
      <c r="H280">
        <v>7</v>
      </c>
      <c r="I280">
        <v>105</v>
      </c>
      <c r="J280">
        <v>145</v>
      </c>
      <c r="K280">
        <v>20190828</v>
      </c>
      <c r="L280" s="343">
        <f t="shared" si="8"/>
        <v>43705</v>
      </c>
      <c r="M280" s="1">
        <v>0</v>
      </c>
      <c r="N280">
        <v>3.4</v>
      </c>
      <c r="AD280" s="344">
        <f t="shared" si="9"/>
        <v>3.4</v>
      </c>
    </row>
    <row r="281" spans="1:30" hidden="1" x14ac:dyDescent="0.25">
      <c r="A281" t="s">
        <v>204</v>
      </c>
      <c r="B281" t="s">
        <v>205</v>
      </c>
      <c r="C281">
        <v>2</v>
      </c>
      <c r="D281">
        <v>90</v>
      </c>
      <c r="E281">
        <v>35</v>
      </c>
      <c r="F281">
        <v>88101</v>
      </c>
      <c r="G281">
        <v>2</v>
      </c>
      <c r="H281">
        <v>7</v>
      </c>
      <c r="I281">
        <v>105</v>
      </c>
      <c r="J281">
        <v>145</v>
      </c>
      <c r="K281">
        <v>20190831</v>
      </c>
      <c r="L281" s="343">
        <f t="shared" si="8"/>
        <v>43708</v>
      </c>
      <c r="M281" s="1">
        <v>0</v>
      </c>
      <c r="N281">
        <v>11.5</v>
      </c>
      <c r="AD281" s="344">
        <f t="shared" si="9"/>
        <v>11.5</v>
      </c>
    </row>
    <row r="282" spans="1:30" hidden="1" x14ac:dyDescent="0.25">
      <c r="A282" t="s">
        <v>204</v>
      </c>
      <c r="B282" t="s">
        <v>205</v>
      </c>
      <c r="C282">
        <v>2</v>
      </c>
      <c r="D282">
        <v>90</v>
      </c>
      <c r="E282">
        <v>35</v>
      </c>
      <c r="F282">
        <v>88101</v>
      </c>
      <c r="G282">
        <v>4</v>
      </c>
      <c r="H282">
        <v>7</v>
      </c>
      <c r="I282">
        <v>105</v>
      </c>
      <c r="J282">
        <v>143</v>
      </c>
      <c r="K282">
        <v>20190605</v>
      </c>
      <c r="L282" s="343">
        <f t="shared" si="8"/>
        <v>43621</v>
      </c>
      <c r="M282" s="1">
        <v>0</v>
      </c>
      <c r="N282">
        <v>4.0999999999999996</v>
      </c>
      <c r="AD282" s="344">
        <f t="shared" si="9"/>
        <v>4.0999999999999996</v>
      </c>
    </row>
    <row r="283" spans="1:30" hidden="1" x14ac:dyDescent="0.25">
      <c r="A283" t="s">
        <v>204</v>
      </c>
      <c r="B283" t="s">
        <v>205</v>
      </c>
      <c r="C283">
        <v>2</v>
      </c>
      <c r="D283">
        <v>90</v>
      </c>
      <c r="E283">
        <v>35</v>
      </c>
      <c r="F283">
        <v>88101</v>
      </c>
      <c r="G283">
        <v>4</v>
      </c>
      <c r="H283">
        <v>7</v>
      </c>
      <c r="I283">
        <v>105</v>
      </c>
      <c r="J283">
        <v>143</v>
      </c>
      <c r="K283">
        <v>20190611</v>
      </c>
      <c r="L283" s="343">
        <f t="shared" si="8"/>
        <v>43627</v>
      </c>
      <c r="M283" s="1">
        <v>0</v>
      </c>
      <c r="N283">
        <v>3.1</v>
      </c>
      <c r="AD283" s="344">
        <f t="shared" si="9"/>
        <v>3.1</v>
      </c>
    </row>
    <row r="284" spans="1:30" hidden="1" x14ac:dyDescent="0.25">
      <c r="A284" t="s">
        <v>204</v>
      </c>
      <c r="B284" t="s">
        <v>205</v>
      </c>
      <c r="C284">
        <v>2</v>
      </c>
      <c r="D284">
        <v>90</v>
      </c>
      <c r="E284">
        <v>35</v>
      </c>
      <c r="F284">
        <v>88101</v>
      </c>
      <c r="G284">
        <v>4</v>
      </c>
      <c r="H284">
        <v>7</v>
      </c>
      <c r="I284">
        <v>105</v>
      </c>
      <c r="J284">
        <v>143</v>
      </c>
      <c r="K284">
        <v>20190617</v>
      </c>
      <c r="L284" s="343">
        <f t="shared" si="8"/>
        <v>43633</v>
      </c>
      <c r="M284" s="1">
        <v>0</v>
      </c>
      <c r="N284">
        <v>3.8</v>
      </c>
      <c r="AD284" s="344">
        <f t="shared" si="9"/>
        <v>3.8</v>
      </c>
    </row>
    <row r="285" spans="1:30" hidden="1" x14ac:dyDescent="0.25">
      <c r="A285" t="s">
        <v>204</v>
      </c>
      <c r="B285" t="s">
        <v>205</v>
      </c>
      <c r="C285">
        <v>2</v>
      </c>
      <c r="D285">
        <v>90</v>
      </c>
      <c r="E285">
        <v>35</v>
      </c>
      <c r="F285">
        <v>88101</v>
      </c>
      <c r="G285">
        <v>4</v>
      </c>
      <c r="H285">
        <v>7</v>
      </c>
      <c r="I285">
        <v>105</v>
      </c>
      <c r="J285">
        <v>143</v>
      </c>
      <c r="K285">
        <v>20190623</v>
      </c>
      <c r="L285" s="343">
        <f t="shared" si="8"/>
        <v>43639</v>
      </c>
      <c r="M285" s="1">
        <v>0</v>
      </c>
      <c r="N285">
        <v>11.6</v>
      </c>
      <c r="AD285" s="344">
        <f t="shared" si="9"/>
        <v>11.6</v>
      </c>
    </row>
    <row r="286" spans="1:30" hidden="1" x14ac:dyDescent="0.25">
      <c r="A286" t="s">
        <v>204</v>
      </c>
      <c r="B286" t="s">
        <v>205</v>
      </c>
      <c r="C286">
        <v>2</v>
      </c>
      <c r="D286">
        <v>90</v>
      </c>
      <c r="E286">
        <v>35</v>
      </c>
      <c r="F286">
        <v>88101</v>
      </c>
      <c r="G286">
        <v>4</v>
      </c>
      <c r="H286">
        <v>7</v>
      </c>
      <c r="I286">
        <v>105</v>
      </c>
      <c r="J286">
        <v>143</v>
      </c>
      <c r="K286">
        <v>20190629</v>
      </c>
      <c r="L286" s="343">
        <f t="shared" si="8"/>
        <v>43645</v>
      </c>
      <c r="M286" s="1">
        <v>0</v>
      </c>
      <c r="N286">
        <v>95.8</v>
      </c>
      <c r="AD286" s="344">
        <f t="shared" si="9"/>
        <v>95.8</v>
      </c>
    </row>
    <row r="287" spans="1:30" x14ac:dyDescent="0.25">
      <c r="A287" t="s">
        <v>204</v>
      </c>
      <c r="B287" t="s">
        <v>205</v>
      </c>
      <c r="C287">
        <v>2</v>
      </c>
      <c r="D287">
        <v>90</v>
      </c>
      <c r="E287">
        <v>40</v>
      </c>
      <c r="F287">
        <v>88101</v>
      </c>
      <c r="G287">
        <v>1</v>
      </c>
      <c r="H287">
        <v>7</v>
      </c>
      <c r="I287">
        <v>105</v>
      </c>
      <c r="J287">
        <v>145</v>
      </c>
      <c r="K287">
        <v>20190717</v>
      </c>
      <c r="L287" s="343">
        <f t="shared" si="8"/>
        <v>43663</v>
      </c>
      <c r="M287" s="1">
        <v>0</v>
      </c>
      <c r="N287">
        <v>7.8</v>
      </c>
      <c r="AD287" s="344">
        <f t="shared" si="9"/>
        <v>7.8</v>
      </c>
    </row>
    <row r="288" spans="1:30" x14ac:dyDescent="0.25">
      <c r="A288" t="s">
        <v>204</v>
      </c>
      <c r="B288" t="s">
        <v>205</v>
      </c>
      <c r="C288">
        <v>2</v>
      </c>
      <c r="D288">
        <v>90</v>
      </c>
      <c r="E288">
        <v>40</v>
      </c>
      <c r="F288">
        <v>88101</v>
      </c>
      <c r="G288">
        <v>1</v>
      </c>
      <c r="H288">
        <v>7</v>
      </c>
      <c r="I288">
        <v>105</v>
      </c>
      <c r="J288">
        <v>145</v>
      </c>
      <c r="K288">
        <v>20190718</v>
      </c>
      <c r="L288" s="343">
        <f t="shared" si="8"/>
        <v>43664</v>
      </c>
      <c r="M288" s="1">
        <v>0</v>
      </c>
      <c r="N288">
        <v>15.4</v>
      </c>
      <c r="R288" t="s">
        <v>206</v>
      </c>
      <c r="AD288" s="344">
        <f t="shared" si="9"/>
        <v>15.4</v>
      </c>
    </row>
    <row r="289" spans="1:30" x14ac:dyDescent="0.25">
      <c r="A289" t="s">
        <v>204</v>
      </c>
      <c r="B289" t="s">
        <v>205</v>
      </c>
      <c r="C289">
        <v>2</v>
      </c>
      <c r="D289">
        <v>90</v>
      </c>
      <c r="E289">
        <v>40</v>
      </c>
      <c r="F289">
        <v>88101</v>
      </c>
      <c r="G289">
        <v>1</v>
      </c>
      <c r="H289">
        <v>7</v>
      </c>
      <c r="I289">
        <v>105</v>
      </c>
      <c r="J289">
        <v>145</v>
      </c>
      <c r="K289">
        <v>20190719</v>
      </c>
      <c r="L289" s="343">
        <f t="shared" si="8"/>
        <v>43665</v>
      </c>
      <c r="M289" s="1">
        <v>0</v>
      </c>
      <c r="N289">
        <v>6.8</v>
      </c>
      <c r="AD289" s="344">
        <f t="shared" si="9"/>
        <v>6.8</v>
      </c>
    </row>
    <row r="290" spans="1:30" x14ac:dyDescent="0.25">
      <c r="A290" t="s">
        <v>204</v>
      </c>
      <c r="B290" t="s">
        <v>205</v>
      </c>
      <c r="C290">
        <v>2</v>
      </c>
      <c r="D290">
        <v>90</v>
      </c>
      <c r="E290">
        <v>40</v>
      </c>
      <c r="F290">
        <v>88101</v>
      </c>
      <c r="G290">
        <v>1</v>
      </c>
      <c r="H290">
        <v>7</v>
      </c>
      <c r="I290">
        <v>105</v>
      </c>
      <c r="J290">
        <v>145</v>
      </c>
      <c r="K290">
        <v>20190720</v>
      </c>
      <c r="L290" s="343">
        <f t="shared" si="8"/>
        <v>43666</v>
      </c>
      <c r="M290" s="1">
        <v>0</v>
      </c>
      <c r="N290">
        <v>12.4</v>
      </c>
      <c r="R290" t="s">
        <v>206</v>
      </c>
      <c r="AD290" s="344">
        <f t="shared" si="9"/>
        <v>12.4</v>
      </c>
    </row>
    <row r="291" spans="1:30" x14ac:dyDescent="0.25">
      <c r="A291" t="s">
        <v>204</v>
      </c>
      <c r="B291" t="s">
        <v>205</v>
      </c>
      <c r="C291">
        <v>2</v>
      </c>
      <c r="D291">
        <v>90</v>
      </c>
      <c r="E291">
        <v>40</v>
      </c>
      <c r="F291">
        <v>88101</v>
      </c>
      <c r="G291">
        <v>1</v>
      </c>
      <c r="H291">
        <v>7</v>
      </c>
      <c r="I291">
        <v>105</v>
      </c>
      <c r="J291">
        <v>145</v>
      </c>
      <c r="K291">
        <v>20190721</v>
      </c>
      <c r="L291" s="343">
        <f t="shared" si="8"/>
        <v>43667</v>
      </c>
      <c r="M291" s="1">
        <v>0</v>
      </c>
      <c r="N291">
        <v>6.9</v>
      </c>
      <c r="AD291" s="344">
        <f t="shared" si="9"/>
        <v>6.9</v>
      </c>
    </row>
    <row r="292" spans="1:30" x14ac:dyDescent="0.25">
      <c r="A292" t="s">
        <v>204</v>
      </c>
      <c r="B292" t="s">
        <v>205</v>
      </c>
      <c r="C292">
        <v>2</v>
      </c>
      <c r="D292">
        <v>90</v>
      </c>
      <c r="E292">
        <v>40</v>
      </c>
      <c r="F292">
        <v>88101</v>
      </c>
      <c r="G292">
        <v>1</v>
      </c>
      <c r="H292">
        <v>7</v>
      </c>
      <c r="I292">
        <v>105</v>
      </c>
      <c r="J292">
        <v>145</v>
      </c>
      <c r="K292">
        <v>20190722</v>
      </c>
      <c r="L292" s="343">
        <f t="shared" si="8"/>
        <v>43668</v>
      </c>
      <c r="M292" s="1">
        <v>0</v>
      </c>
      <c r="N292">
        <v>9.6999999999999993</v>
      </c>
      <c r="AD292" s="344">
        <f t="shared" si="9"/>
        <v>9.6999999999999993</v>
      </c>
    </row>
    <row r="293" spans="1:30" x14ac:dyDescent="0.25">
      <c r="A293" t="s">
        <v>204</v>
      </c>
      <c r="B293" t="s">
        <v>205</v>
      </c>
      <c r="C293">
        <v>2</v>
      </c>
      <c r="D293">
        <v>90</v>
      </c>
      <c r="E293">
        <v>40</v>
      </c>
      <c r="F293">
        <v>88101</v>
      </c>
      <c r="G293">
        <v>1</v>
      </c>
      <c r="H293">
        <v>7</v>
      </c>
      <c r="I293">
        <v>105</v>
      </c>
      <c r="J293">
        <v>145</v>
      </c>
      <c r="K293">
        <v>20190723</v>
      </c>
      <c r="L293" s="343">
        <f t="shared" si="8"/>
        <v>43669</v>
      </c>
      <c r="M293" s="1">
        <v>0</v>
      </c>
      <c r="N293">
        <v>31.7</v>
      </c>
      <c r="R293" t="s">
        <v>206</v>
      </c>
      <c r="AD293" s="344">
        <f t="shared" si="9"/>
        <v>31.7</v>
      </c>
    </row>
    <row r="294" spans="1:30" x14ac:dyDescent="0.25">
      <c r="A294" t="s">
        <v>204</v>
      </c>
      <c r="B294" t="s">
        <v>205</v>
      </c>
      <c r="C294">
        <v>2</v>
      </c>
      <c r="D294">
        <v>90</v>
      </c>
      <c r="E294">
        <v>40</v>
      </c>
      <c r="F294">
        <v>88101</v>
      </c>
      <c r="G294">
        <v>1</v>
      </c>
      <c r="H294">
        <v>7</v>
      </c>
      <c r="I294">
        <v>105</v>
      </c>
      <c r="J294">
        <v>145</v>
      </c>
      <c r="K294">
        <v>20190724</v>
      </c>
      <c r="L294" s="343">
        <f t="shared" si="8"/>
        <v>43670</v>
      </c>
      <c r="M294" s="1">
        <v>0</v>
      </c>
      <c r="N294">
        <v>17.899999999999999</v>
      </c>
      <c r="R294" t="s">
        <v>206</v>
      </c>
      <c r="AD294" s="344">
        <f t="shared" si="9"/>
        <v>17.899999999999999</v>
      </c>
    </row>
    <row r="295" spans="1:30" x14ac:dyDescent="0.25">
      <c r="A295" t="s">
        <v>204</v>
      </c>
      <c r="B295" t="s">
        <v>205</v>
      </c>
      <c r="C295">
        <v>2</v>
      </c>
      <c r="D295">
        <v>90</v>
      </c>
      <c r="E295">
        <v>40</v>
      </c>
      <c r="F295">
        <v>88101</v>
      </c>
      <c r="G295">
        <v>1</v>
      </c>
      <c r="H295">
        <v>7</v>
      </c>
      <c r="I295">
        <v>105</v>
      </c>
      <c r="J295">
        <v>145</v>
      </c>
      <c r="K295">
        <v>20190725</v>
      </c>
      <c r="L295" s="343">
        <f t="shared" si="8"/>
        <v>43671</v>
      </c>
      <c r="M295" s="1">
        <v>0</v>
      </c>
      <c r="N295">
        <v>10.199999999999999</v>
      </c>
      <c r="R295">
        <v>4</v>
      </c>
      <c r="AD295" s="344">
        <f t="shared" si="9"/>
        <v>10.199999999999999</v>
      </c>
    </row>
    <row r="296" spans="1:30" x14ac:dyDescent="0.25">
      <c r="A296" t="s">
        <v>204</v>
      </c>
      <c r="B296" t="s">
        <v>205</v>
      </c>
      <c r="C296">
        <v>2</v>
      </c>
      <c r="D296">
        <v>90</v>
      </c>
      <c r="E296">
        <v>40</v>
      </c>
      <c r="F296">
        <v>88101</v>
      </c>
      <c r="G296">
        <v>1</v>
      </c>
      <c r="H296">
        <v>7</v>
      </c>
      <c r="I296">
        <v>105</v>
      </c>
      <c r="J296">
        <v>145</v>
      </c>
      <c r="K296">
        <v>20190726</v>
      </c>
      <c r="L296" s="343">
        <f t="shared" si="8"/>
        <v>43672</v>
      </c>
      <c r="M296" s="1">
        <v>0</v>
      </c>
      <c r="N296">
        <v>16.5</v>
      </c>
      <c r="R296" t="s">
        <v>206</v>
      </c>
      <c r="AD296" s="344">
        <f t="shared" si="9"/>
        <v>16.5</v>
      </c>
    </row>
    <row r="297" spans="1:30" x14ac:dyDescent="0.25">
      <c r="A297" t="s">
        <v>204</v>
      </c>
      <c r="B297" t="s">
        <v>205</v>
      </c>
      <c r="C297">
        <v>2</v>
      </c>
      <c r="D297">
        <v>90</v>
      </c>
      <c r="E297">
        <v>40</v>
      </c>
      <c r="F297">
        <v>88101</v>
      </c>
      <c r="G297">
        <v>1</v>
      </c>
      <c r="H297">
        <v>7</v>
      </c>
      <c r="I297">
        <v>105</v>
      </c>
      <c r="J297">
        <v>145</v>
      </c>
      <c r="K297">
        <v>20190727</v>
      </c>
      <c r="L297" s="343">
        <f t="shared" si="8"/>
        <v>43673</v>
      </c>
      <c r="M297" s="1">
        <v>0</v>
      </c>
      <c r="N297">
        <v>6.7</v>
      </c>
      <c r="R297">
        <v>4</v>
      </c>
      <c r="AD297" s="344">
        <f t="shared" si="9"/>
        <v>6.7</v>
      </c>
    </row>
    <row r="298" spans="1:30" x14ac:dyDescent="0.25">
      <c r="A298" t="s">
        <v>204</v>
      </c>
      <c r="B298" t="s">
        <v>205</v>
      </c>
      <c r="C298">
        <v>2</v>
      </c>
      <c r="D298">
        <v>90</v>
      </c>
      <c r="E298">
        <v>40</v>
      </c>
      <c r="F298">
        <v>88101</v>
      </c>
      <c r="G298">
        <v>1</v>
      </c>
      <c r="H298">
        <v>7</v>
      </c>
      <c r="I298">
        <v>105</v>
      </c>
      <c r="J298">
        <v>145</v>
      </c>
      <c r="K298">
        <v>20190728</v>
      </c>
      <c r="L298" s="343">
        <f t="shared" si="8"/>
        <v>43674</v>
      </c>
      <c r="M298" s="1">
        <v>0</v>
      </c>
      <c r="N298">
        <v>4.7</v>
      </c>
      <c r="AD298" s="344">
        <f t="shared" si="9"/>
        <v>4.7</v>
      </c>
    </row>
    <row r="299" spans="1:30" x14ac:dyDescent="0.25">
      <c r="A299" t="s">
        <v>204</v>
      </c>
      <c r="B299" t="s">
        <v>205</v>
      </c>
      <c r="C299">
        <v>2</v>
      </c>
      <c r="D299">
        <v>90</v>
      </c>
      <c r="E299">
        <v>40</v>
      </c>
      <c r="F299">
        <v>88101</v>
      </c>
      <c r="G299">
        <v>1</v>
      </c>
      <c r="H299">
        <v>7</v>
      </c>
      <c r="I299">
        <v>105</v>
      </c>
      <c r="J299">
        <v>145</v>
      </c>
      <c r="K299">
        <v>20190729</v>
      </c>
      <c r="L299" s="343">
        <f t="shared" si="8"/>
        <v>43675</v>
      </c>
      <c r="M299" s="1">
        <v>0</v>
      </c>
      <c r="N299">
        <v>5</v>
      </c>
      <c r="AD299" s="344">
        <f t="shared" si="9"/>
        <v>5</v>
      </c>
    </row>
    <row r="300" spans="1:30" x14ac:dyDescent="0.25">
      <c r="A300" t="s">
        <v>204</v>
      </c>
      <c r="B300" t="s">
        <v>205</v>
      </c>
      <c r="C300">
        <v>2</v>
      </c>
      <c r="D300">
        <v>90</v>
      </c>
      <c r="E300">
        <v>40</v>
      </c>
      <c r="F300">
        <v>88101</v>
      </c>
      <c r="G300">
        <v>1</v>
      </c>
      <c r="H300">
        <v>7</v>
      </c>
      <c r="I300">
        <v>105</v>
      </c>
      <c r="J300">
        <v>145</v>
      </c>
      <c r="K300">
        <v>20190730</v>
      </c>
      <c r="L300" s="343">
        <f t="shared" si="8"/>
        <v>43676</v>
      </c>
      <c r="M300" s="1">
        <v>0</v>
      </c>
      <c r="N300">
        <v>7.6</v>
      </c>
      <c r="AD300" s="344">
        <f t="shared" si="9"/>
        <v>7.6</v>
      </c>
    </row>
    <row r="301" spans="1:30" x14ac:dyDescent="0.25">
      <c r="A301" t="s">
        <v>204</v>
      </c>
      <c r="B301" t="s">
        <v>205</v>
      </c>
      <c r="C301">
        <v>2</v>
      </c>
      <c r="D301">
        <v>90</v>
      </c>
      <c r="E301">
        <v>40</v>
      </c>
      <c r="F301">
        <v>88101</v>
      </c>
      <c r="G301">
        <v>1</v>
      </c>
      <c r="H301">
        <v>7</v>
      </c>
      <c r="I301">
        <v>105</v>
      </c>
      <c r="J301">
        <v>145</v>
      </c>
      <c r="K301">
        <v>20190731</v>
      </c>
      <c r="L301" s="343">
        <f t="shared" si="8"/>
        <v>43677</v>
      </c>
      <c r="M301" s="1">
        <v>0</v>
      </c>
      <c r="N301">
        <v>9.6999999999999993</v>
      </c>
      <c r="R301">
        <v>4</v>
      </c>
      <c r="AD301" s="344">
        <f t="shared" si="9"/>
        <v>9.6999999999999993</v>
      </c>
    </row>
    <row r="302" spans="1:30" x14ac:dyDescent="0.25">
      <c r="A302" t="s">
        <v>204</v>
      </c>
      <c r="B302" t="s">
        <v>205</v>
      </c>
      <c r="C302">
        <v>2</v>
      </c>
      <c r="D302">
        <v>90</v>
      </c>
      <c r="E302">
        <v>40</v>
      </c>
      <c r="F302">
        <v>88101</v>
      </c>
      <c r="G302">
        <v>1</v>
      </c>
      <c r="H302">
        <v>7</v>
      </c>
      <c r="I302">
        <v>105</v>
      </c>
      <c r="J302">
        <v>145</v>
      </c>
      <c r="K302">
        <v>20190801</v>
      </c>
      <c r="L302" s="343">
        <f t="shared" si="8"/>
        <v>43678</v>
      </c>
      <c r="M302" s="1">
        <v>0</v>
      </c>
      <c r="N302">
        <v>13.8</v>
      </c>
      <c r="R302" t="s">
        <v>206</v>
      </c>
      <c r="AD302" s="344">
        <f t="shared" si="9"/>
        <v>13.8</v>
      </c>
    </row>
    <row r="303" spans="1:30" x14ac:dyDescent="0.25">
      <c r="A303" t="s">
        <v>204</v>
      </c>
      <c r="B303" t="s">
        <v>205</v>
      </c>
      <c r="C303">
        <v>2</v>
      </c>
      <c r="D303">
        <v>90</v>
      </c>
      <c r="E303">
        <v>40</v>
      </c>
      <c r="F303">
        <v>88101</v>
      </c>
      <c r="G303">
        <v>1</v>
      </c>
      <c r="H303">
        <v>7</v>
      </c>
      <c r="I303">
        <v>105</v>
      </c>
      <c r="J303">
        <v>145</v>
      </c>
      <c r="K303">
        <v>20190802</v>
      </c>
      <c r="L303" s="343">
        <f t="shared" si="8"/>
        <v>43679</v>
      </c>
      <c r="M303" s="1">
        <v>0</v>
      </c>
      <c r="N303">
        <v>10.9</v>
      </c>
      <c r="AD303" s="344">
        <f t="shared" si="9"/>
        <v>10.9</v>
      </c>
    </row>
    <row r="304" spans="1:30" x14ac:dyDescent="0.25">
      <c r="A304" t="s">
        <v>204</v>
      </c>
      <c r="B304" t="s">
        <v>205</v>
      </c>
      <c r="C304">
        <v>2</v>
      </c>
      <c r="D304">
        <v>90</v>
      </c>
      <c r="E304">
        <v>40</v>
      </c>
      <c r="F304">
        <v>88101</v>
      </c>
      <c r="G304">
        <v>1</v>
      </c>
      <c r="H304">
        <v>7</v>
      </c>
      <c r="I304">
        <v>105</v>
      </c>
      <c r="J304">
        <v>145</v>
      </c>
      <c r="K304">
        <v>20190803</v>
      </c>
      <c r="L304" s="343">
        <f t="shared" si="8"/>
        <v>43680</v>
      </c>
      <c r="M304" s="1">
        <v>0</v>
      </c>
      <c r="N304">
        <v>1.9</v>
      </c>
      <c r="AD304" s="344">
        <f t="shared" si="9"/>
        <v>1.9</v>
      </c>
    </row>
    <row r="305" spans="1:30" x14ac:dyDescent="0.25">
      <c r="A305" t="s">
        <v>204</v>
      </c>
      <c r="B305" t="s">
        <v>205</v>
      </c>
      <c r="C305">
        <v>2</v>
      </c>
      <c r="D305">
        <v>90</v>
      </c>
      <c r="E305">
        <v>40</v>
      </c>
      <c r="F305">
        <v>88101</v>
      </c>
      <c r="G305">
        <v>1</v>
      </c>
      <c r="H305">
        <v>7</v>
      </c>
      <c r="I305">
        <v>105</v>
      </c>
      <c r="J305">
        <v>145</v>
      </c>
      <c r="K305">
        <v>20190804</v>
      </c>
      <c r="L305" s="343">
        <f t="shared" si="8"/>
        <v>43681</v>
      </c>
      <c r="M305" s="1">
        <v>0</v>
      </c>
      <c r="N305">
        <v>2.2999999999999998</v>
      </c>
      <c r="AD305" s="344">
        <f t="shared" si="9"/>
        <v>2.2999999999999998</v>
      </c>
    </row>
    <row r="306" spans="1:30" x14ac:dyDescent="0.25">
      <c r="A306" t="s">
        <v>204</v>
      </c>
      <c r="B306" t="s">
        <v>205</v>
      </c>
      <c r="C306">
        <v>2</v>
      </c>
      <c r="D306">
        <v>90</v>
      </c>
      <c r="E306">
        <v>40</v>
      </c>
      <c r="F306">
        <v>88101</v>
      </c>
      <c r="G306">
        <v>1</v>
      </c>
      <c r="H306">
        <v>7</v>
      </c>
      <c r="I306">
        <v>105</v>
      </c>
      <c r="J306">
        <v>145</v>
      </c>
      <c r="K306">
        <v>20190805</v>
      </c>
      <c r="L306" s="343">
        <f t="shared" si="8"/>
        <v>43682</v>
      </c>
      <c r="M306" s="1">
        <v>0</v>
      </c>
      <c r="N306">
        <v>2</v>
      </c>
      <c r="AD306" s="344">
        <f t="shared" si="9"/>
        <v>2</v>
      </c>
    </row>
    <row r="307" spans="1:30" x14ac:dyDescent="0.25">
      <c r="A307" t="s">
        <v>204</v>
      </c>
      <c r="B307" t="s">
        <v>205</v>
      </c>
      <c r="C307">
        <v>2</v>
      </c>
      <c r="D307">
        <v>90</v>
      </c>
      <c r="E307">
        <v>40</v>
      </c>
      <c r="F307">
        <v>88101</v>
      </c>
      <c r="G307">
        <v>1</v>
      </c>
      <c r="H307">
        <v>7</v>
      </c>
      <c r="I307">
        <v>105</v>
      </c>
      <c r="J307">
        <v>145</v>
      </c>
      <c r="K307">
        <v>20190806</v>
      </c>
      <c r="L307" s="343">
        <f t="shared" si="8"/>
        <v>43683</v>
      </c>
      <c r="M307" s="1">
        <v>0</v>
      </c>
      <c r="O307" t="s">
        <v>208</v>
      </c>
      <c r="R307">
        <v>3</v>
      </c>
      <c r="AD307" s="344" t="str">
        <f t="shared" si="9"/>
        <v>AG</v>
      </c>
    </row>
    <row r="308" spans="1:30" x14ac:dyDescent="0.25">
      <c r="A308" t="s">
        <v>204</v>
      </c>
      <c r="B308" t="s">
        <v>205</v>
      </c>
      <c r="C308">
        <v>2</v>
      </c>
      <c r="D308">
        <v>90</v>
      </c>
      <c r="E308">
        <v>40</v>
      </c>
      <c r="F308">
        <v>88101</v>
      </c>
      <c r="G308">
        <v>1</v>
      </c>
      <c r="H308">
        <v>7</v>
      </c>
      <c r="I308">
        <v>105</v>
      </c>
      <c r="J308">
        <v>145</v>
      </c>
      <c r="K308">
        <v>20190807</v>
      </c>
      <c r="L308" s="343">
        <f t="shared" si="8"/>
        <v>43684</v>
      </c>
      <c r="M308" s="1">
        <v>0</v>
      </c>
      <c r="O308" t="s">
        <v>207</v>
      </c>
      <c r="AD308" s="344" t="str">
        <f t="shared" si="9"/>
        <v>AF</v>
      </c>
    </row>
    <row r="309" spans="1:30" x14ac:dyDescent="0.25">
      <c r="A309" t="s">
        <v>204</v>
      </c>
      <c r="B309" t="s">
        <v>205</v>
      </c>
      <c r="C309">
        <v>2</v>
      </c>
      <c r="D309">
        <v>90</v>
      </c>
      <c r="E309">
        <v>40</v>
      </c>
      <c r="F309">
        <v>88101</v>
      </c>
      <c r="G309">
        <v>1</v>
      </c>
      <c r="H309">
        <v>7</v>
      </c>
      <c r="I309">
        <v>105</v>
      </c>
      <c r="J309">
        <v>145</v>
      </c>
      <c r="K309">
        <v>20190808</v>
      </c>
      <c r="L309" s="343">
        <f t="shared" si="8"/>
        <v>43685</v>
      </c>
      <c r="M309" s="1">
        <v>0</v>
      </c>
      <c r="O309" t="s">
        <v>207</v>
      </c>
      <c r="AD309" s="344" t="str">
        <f t="shared" si="9"/>
        <v>AF</v>
      </c>
    </row>
    <row r="310" spans="1:30" x14ac:dyDescent="0.25">
      <c r="A310" t="s">
        <v>204</v>
      </c>
      <c r="B310" t="s">
        <v>205</v>
      </c>
      <c r="C310">
        <v>2</v>
      </c>
      <c r="D310">
        <v>90</v>
      </c>
      <c r="E310">
        <v>40</v>
      </c>
      <c r="F310">
        <v>88101</v>
      </c>
      <c r="G310">
        <v>1</v>
      </c>
      <c r="H310">
        <v>7</v>
      </c>
      <c r="I310">
        <v>105</v>
      </c>
      <c r="J310">
        <v>145</v>
      </c>
      <c r="K310">
        <v>20190809</v>
      </c>
      <c r="L310" s="343">
        <f t="shared" si="8"/>
        <v>43686</v>
      </c>
      <c r="M310" s="1">
        <v>0</v>
      </c>
      <c r="O310" t="s">
        <v>207</v>
      </c>
      <c r="AD310" s="344" t="str">
        <f t="shared" si="9"/>
        <v>AF</v>
      </c>
    </row>
    <row r="311" spans="1:30" x14ac:dyDescent="0.25">
      <c r="A311" t="s">
        <v>204</v>
      </c>
      <c r="B311" t="s">
        <v>205</v>
      </c>
      <c r="C311">
        <v>2</v>
      </c>
      <c r="D311">
        <v>90</v>
      </c>
      <c r="E311">
        <v>40</v>
      </c>
      <c r="F311">
        <v>88101</v>
      </c>
      <c r="G311">
        <v>1</v>
      </c>
      <c r="H311">
        <v>7</v>
      </c>
      <c r="I311">
        <v>105</v>
      </c>
      <c r="J311">
        <v>145</v>
      </c>
      <c r="K311">
        <v>20190810</v>
      </c>
      <c r="L311" s="343">
        <f t="shared" si="8"/>
        <v>43687</v>
      </c>
      <c r="M311" s="1">
        <v>0</v>
      </c>
      <c r="N311">
        <v>5.3</v>
      </c>
      <c r="AD311" s="344">
        <f t="shared" si="9"/>
        <v>5.3</v>
      </c>
    </row>
    <row r="312" spans="1:30" x14ac:dyDescent="0.25">
      <c r="A312" t="s">
        <v>204</v>
      </c>
      <c r="B312" t="s">
        <v>205</v>
      </c>
      <c r="C312">
        <v>2</v>
      </c>
      <c r="D312">
        <v>90</v>
      </c>
      <c r="E312">
        <v>40</v>
      </c>
      <c r="F312">
        <v>88101</v>
      </c>
      <c r="G312">
        <v>1</v>
      </c>
      <c r="H312">
        <v>7</v>
      </c>
      <c r="I312">
        <v>105</v>
      </c>
      <c r="J312">
        <v>145</v>
      </c>
      <c r="K312">
        <v>20190811</v>
      </c>
      <c r="L312" s="343">
        <f t="shared" si="8"/>
        <v>43688</v>
      </c>
      <c r="M312" s="1">
        <v>0</v>
      </c>
      <c r="N312">
        <v>4.2</v>
      </c>
      <c r="AD312" s="344">
        <f t="shared" si="9"/>
        <v>4.2</v>
      </c>
    </row>
    <row r="313" spans="1:30" x14ac:dyDescent="0.25">
      <c r="A313" t="s">
        <v>204</v>
      </c>
      <c r="B313" t="s">
        <v>205</v>
      </c>
      <c r="C313">
        <v>2</v>
      </c>
      <c r="D313">
        <v>90</v>
      </c>
      <c r="E313">
        <v>40</v>
      </c>
      <c r="F313">
        <v>88101</v>
      </c>
      <c r="G313">
        <v>1</v>
      </c>
      <c r="H313">
        <v>7</v>
      </c>
      <c r="I313">
        <v>105</v>
      </c>
      <c r="J313">
        <v>145</v>
      </c>
      <c r="K313">
        <v>20190812</v>
      </c>
      <c r="L313" s="343">
        <f t="shared" si="8"/>
        <v>43689</v>
      </c>
      <c r="M313" s="1">
        <v>0</v>
      </c>
      <c r="N313">
        <v>5.4</v>
      </c>
      <c r="AD313" s="344">
        <f t="shared" si="9"/>
        <v>5.4</v>
      </c>
    </row>
    <row r="314" spans="1:30" x14ac:dyDescent="0.25">
      <c r="A314" t="s">
        <v>204</v>
      </c>
      <c r="B314" t="s">
        <v>205</v>
      </c>
      <c r="C314">
        <v>2</v>
      </c>
      <c r="D314">
        <v>90</v>
      </c>
      <c r="E314">
        <v>40</v>
      </c>
      <c r="F314">
        <v>88101</v>
      </c>
      <c r="G314">
        <v>1</v>
      </c>
      <c r="H314">
        <v>7</v>
      </c>
      <c r="I314">
        <v>105</v>
      </c>
      <c r="J314">
        <v>145</v>
      </c>
      <c r="K314">
        <v>20190813</v>
      </c>
      <c r="L314" s="343">
        <f t="shared" si="8"/>
        <v>43690</v>
      </c>
      <c r="M314" s="1">
        <v>0</v>
      </c>
      <c r="N314">
        <v>2.1</v>
      </c>
      <c r="AD314" s="344">
        <f t="shared" si="9"/>
        <v>2.1</v>
      </c>
    </row>
    <row r="315" spans="1:30" x14ac:dyDescent="0.25">
      <c r="A315" t="s">
        <v>204</v>
      </c>
      <c r="B315" t="s">
        <v>205</v>
      </c>
      <c r="C315">
        <v>2</v>
      </c>
      <c r="D315">
        <v>90</v>
      </c>
      <c r="E315">
        <v>40</v>
      </c>
      <c r="F315">
        <v>88101</v>
      </c>
      <c r="G315">
        <v>1</v>
      </c>
      <c r="H315">
        <v>7</v>
      </c>
      <c r="I315">
        <v>105</v>
      </c>
      <c r="J315">
        <v>145</v>
      </c>
      <c r="K315">
        <v>20190814</v>
      </c>
      <c r="L315" s="343">
        <f t="shared" si="8"/>
        <v>43691</v>
      </c>
      <c r="M315" s="1">
        <v>0</v>
      </c>
      <c r="N315">
        <v>3</v>
      </c>
      <c r="AD315" s="344">
        <f t="shared" si="9"/>
        <v>3</v>
      </c>
    </row>
    <row r="316" spans="1:30" x14ac:dyDescent="0.25">
      <c r="A316" t="s">
        <v>204</v>
      </c>
      <c r="B316" t="s">
        <v>205</v>
      </c>
      <c r="C316">
        <v>2</v>
      </c>
      <c r="D316">
        <v>90</v>
      </c>
      <c r="E316">
        <v>40</v>
      </c>
      <c r="F316">
        <v>88101</v>
      </c>
      <c r="G316">
        <v>1</v>
      </c>
      <c r="H316">
        <v>7</v>
      </c>
      <c r="I316">
        <v>105</v>
      </c>
      <c r="J316">
        <v>145</v>
      </c>
      <c r="K316">
        <v>20190815</v>
      </c>
      <c r="L316" s="343">
        <f t="shared" si="8"/>
        <v>43692</v>
      </c>
      <c r="M316" s="1">
        <v>0</v>
      </c>
      <c r="N316">
        <v>2.6</v>
      </c>
      <c r="AD316" s="344">
        <f t="shared" si="9"/>
        <v>2.6</v>
      </c>
    </row>
    <row r="317" spans="1:30" x14ac:dyDescent="0.25">
      <c r="A317" t="s">
        <v>204</v>
      </c>
      <c r="B317" t="s">
        <v>205</v>
      </c>
      <c r="C317">
        <v>2</v>
      </c>
      <c r="D317">
        <v>90</v>
      </c>
      <c r="E317">
        <v>40</v>
      </c>
      <c r="F317">
        <v>88101</v>
      </c>
      <c r="G317">
        <v>1</v>
      </c>
      <c r="H317">
        <v>7</v>
      </c>
      <c r="I317">
        <v>105</v>
      </c>
      <c r="J317">
        <v>145</v>
      </c>
      <c r="K317">
        <v>20190816</v>
      </c>
      <c r="L317" s="343">
        <f t="shared" si="8"/>
        <v>43693</v>
      </c>
      <c r="M317" s="1">
        <v>0</v>
      </c>
      <c r="O317" t="s">
        <v>207</v>
      </c>
      <c r="AD317" s="344" t="str">
        <f t="shared" si="9"/>
        <v>AF</v>
      </c>
    </row>
    <row r="318" spans="1:30" x14ac:dyDescent="0.25">
      <c r="A318" t="s">
        <v>204</v>
      </c>
      <c r="B318" t="s">
        <v>205</v>
      </c>
      <c r="C318">
        <v>2</v>
      </c>
      <c r="D318">
        <v>90</v>
      </c>
      <c r="E318">
        <v>40</v>
      </c>
      <c r="F318">
        <v>88101</v>
      </c>
      <c r="G318">
        <v>1</v>
      </c>
      <c r="H318">
        <v>7</v>
      </c>
      <c r="I318">
        <v>105</v>
      </c>
      <c r="J318">
        <v>145</v>
      </c>
      <c r="K318">
        <v>20190817</v>
      </c>
      <c r="L318" s="343">
        <f t="shared" si="8"/>
        <v>43694</v>
      </c>
      <c r="M318" s="1">
        <v>0</v>
      </c>
      <c r="O318" t="s">
        <v>207</v>
      </c>
      <c r="AD318" s="344" t="str">
        <f t="shared" si="9"/>
        <v>AF</v>
      </c>
    </row>
    <row r="319" spans="1:30" x14ac:dyDescent="0.25">
      <c r="A319" t="s">
        <v>204</v>
      </c>
      <c r="B319" t="s">
        <v>205</v>
      </c>
      <c r="C319">
        <v>2</v>
      </c>
      <c r="D319">
        <v>90</v>
      </c>
      <c r="E319">
        <v>40</v>
      </c>
      <c r="F319">
        <v>88101</v>
      </c>
      <c r="G319">
        <v>1</v>
      </c>
      <c r="H319">
        <v>7</v>
      </c>
      <c r="I319">
        <v>105</v>
      </c>
      <c r="J319">
        <v>145</v>
      </c>
      <c r="K319">
        <v>20190818</v>
      </c>
      <c r="L319" s="343">
        <f t="shared" si="8"/>
        <v>43695</v>
      </c>
      <c r="M319" s="1">
        <v>0</v>
      </c>
      <c r="O319" t="s">
        <v>207</v>
      </c>
      <c r="AD319" s="344" t="str">
        <f t="shared" si="9"/>
        <v>AF</v>
      </c>
    </row>
    <row r="320" spans="1:30" x14ac:dyDescent="0.25">
      <c r="A320" t="s">
        <v>204</v>
      </c>
      <c r="B320" t="s">
        <v>205</v>
      </c>
      <c r="C320">
        <v>2</v>
      </c>
      <c r="D320">
        <v>90</v>
      </c>
      <c r="E320">
        <v>40</v>
      </c>
      <c r="F320">
        <v>88101</v>
      </c>
      <c r="G320">
        <v>1</v>
      </c>
      <c r="H320">
        <v>7</v>
      </c>
      <c r="I320">
        <v>105</v>
      </c>
      <c r="J320">
        <v>145</v>
      </c>
      <c r="K320">
        <v>20190819</v>
      </c>
      <c r="L320" s="343">
        <f t="shared" si="8"/>
        <v>43696</v>
      </c>
      <c r="M320" s="1">
        <v>0</v>
      </c>
      <c r="O320" t="s">
        <v>207</v>
      </c>
      <c r="AD320" s="344" t="str">
        <f t="shared" si="9"/>
        <v>AF</v>
      </c>
    </row>
    <row r="321" spans="1:30" x14ac:dyDescent="0.25">
      <c r="A321" t="s">
        <v>204</v>
      </c>
      <c r="B321" t="s">
        <v>205</v>
      </c>
      <c r="C321">
        <v>2</v>
      </c>
      <c r="D321">
        <v>90</v>
      </c>
      <c r="E321">
        <v>40</v>
      </c>
      <c r="F321">
        <v>88101</v>
      </c>
      <c r="G321">
        <v>1</v>
      </c>
      <c r="H321">
        <v>7</v>
      </c>
      <c r="I321">
        <v>105</v>
      </c>
      <c r="J321">
        <v>145</v>
      </c>
      <c r="K321">
        <v>20190820</v>
      </c>
      <c r="L321" s="343">
        <f t="shared" si="8"/>
        <v>43697</v>
      </c>
      <c r="M321" s="1">
        <v>0</v>
      </c>
      <c r="O321" t="s">
        <v>208</v>
      </c>
      <c r="R321">
        <v>3</v>
      </c>
      <c r="AD321" s="344" t="str">
        <f t="shared" si="9"/>
        <v>AG</v>
      </c>
    </row>
    <row r="322" spans="1:30" x14ac:dyDescent="0.25">
      <c r="A322" t="s">
        <v>204</v>
      </c>
      <c r="B322" t="s">
        <v>205</v>
      </c>
      <c r="C322">
        <v>2</v>
      </c>
      <c r="D322">
        <v>90</v>
      </c>
      <c r="E322">
        <v>40</v>
      </c>
      <c r="F322">
        <v>88101</v>
      </c>
      <c r="G322">
        <v>1</v>
      </c>
      <c r="H322">
        <v>7</v>
      </c>
      <c r="I322">
        <v>105</v>
      </c>
      <c r="J322">
        <v>145</v>
      </c>
      <c r="K322">
        <v>20190821</v>
      </c>
      <c r="L322" s="343">
        <f t="shared" si="8"/>
        <v>43698</v>
      </c>
      <c r="M322" s="1">
        <v>0</v>
      </c>
      <c r="O322" t="s">
        <v>207</v>
      </c>
      <c r="AD322" s="344" t="str">
        <f t="shared" si="9"/>
        <v>AF</v>
      </c>
    </row>
    <row r="323" spans="1:30" x14ac:dyDescent="0.25">
      <c r="A323" t="s">
        <v>204</v>
      </c>
      <c r="B323" t="s">
        <v>205</v>
      </c>
      <c r="C323">
        <v>2</v>
      </c>
      <c r="D323">
        <v>90</v>
      </c>
      <c r="E323">
        <v>40</v>
      </c>
      <c r="F323">
        <v>88101</v>
      </c>
      <c r="G323">
        <v>1</v>
      </c>
      <c r="H323">
        <v>7</v>
      </c>
      <c r="I323">
        <v>105</v>
      </c>
      <c r="J323">
        <v>145</v>
      </c>
      <c r="K323">
        <v>20190822</v>
      </c>
      <c r="L323" s="343">
        <f t="shared" si="8"/>
        <v>43699</v>
      </c>
      <c r="M323" s="1">
        <v>0</v>
      </c>
      <c r="O323" t="s">
        <v>207</v>
      </c>
      <c r="AD323" s="344" t="str">
        <f t="shared" si="9"/>
        <v>AF</v>
      </c>
    </row>
    <row r="324" spans="1:30" x14ac:dyDescent="0.25">
      <c r="A324" t="s">
        <v>204</v>
      </c>
      <c r="B324" t="s">
        <v>205</v>
      </c>
      <c r="C324">
        <v>2</v>
      </c>
      <c r="D324">
        <v>90</v>
      </c>
      <c r="E324">
        <v>40</v>
      </c>
      <c r="F324">
        <v>88101</v>
      </c>
      <c r="G324">
        <v>1</v>
      </c>
      <c r="H324">
        <v>7</v>
      </c>
      <c r="I324">
        <v>105</v>
      </c>
      <c r="J324">
        <v>145</v>
      </c>
      <c r="K324">
        <v>20190823</v>
      </c>
      <c r="L324" s="343">
        <f t="shared" ref="L324:L333" si="10">DATE(LEFT(K324,4),MID(K324,5,2),RIGHT(K324,2))</f>
        <v>43700</v>
      </c>
      <c r="M324" s="1">
        <v>0</v>
      </c>
      <c r="N324">
        <v>7.4</v>
      </c>
      <c r="AD324" s="344">
        <f t="shared" ref="AD324:AD332" si="11">IF(N324&lt;&gt;0,N324,O324)</f>
        <v>7.4</v>
      </c>
    </row>
    <row r="325" spans="1:30" x14ac:dyDescent="0.25">
      <c r="A325" t="s">
        <v>204</v>
      </c>
      <c r="B325" t="s">
        <v>205</v>
      </c>
      <c r="C325">
        <v>2</v>
      </c>
      <c r="D325">
        <v>90</v>
      </c>
      <c r="E325">
        <v>40</v>
      </c>
      <c r="F325">
        <v>88101</v>
      </c>
      <c r="G325">
        <v>1</v>
      </c>
      <c r="H325">
        <v>7</v>
      </c>
      <c r="I325">
        <v>105</v>
      </c>
      <c r="J325">
        <v>145</v>
      </c>
      <c r="K325">
        <v>20190824</v>
      </c>
      <c r="L325" s="343">
        <f t="shared" si="10"/>
        <v>43701</v>
      </c>
      <c r="M325" s="1">
        <v>0</v>
      </c>
      <c r="N325">
        <v>5.0999999999999996</v>
      </c>
      <c r="AD325" s="344">
        <f t="shared" si="11"/>
        <v>5.0999999999999996</v>
      </c>
    </row>
    <row r="326" spans="1:30" x14ac:dyDescent="0.25">
      <c r="A326" t="s">
        <v>204</v>
      </c>
      <c r="B326" t="s">
        <v>205</v>
      </c>
      <c r="C326">
        <v>2</v>
      </c>
      <c r="D326">
        <v>90</v>
      </c>
      <c r="E326">
        <v>40</v>
      </c>
      <c r="F326">
        <v>88101</v>
      </c>
      <c r="G326">
        <v>1</v>
      </c>
      <c r="H326">
        <v>7</v>
      </c>
      <c r="I326">
        <v>105</v>
      </c>
      <c r="J326">
        <v>145</v>
      </c>
      <c r="K326">
        <v>20190825</v>
      </c>
      <c r="L326" s="343">
        <f t="shared" si="10"/>
        <v>43702</v>
      </c>
      <c r="M326" s="1">
        <v>0</v>
      </c>
      <c r="N326">
        <v>3.9</v>
      </c>
      <c r="AD326" s="344">
        <f t="shared" si="11"/>
        <v>3.9</v>
      </c>
    </row>
    <row r="327" spans="1:30" x14ac:dyDescent="0.25">
      <c r="A327" t="s">
        <v>204</v>
      </c>
      <c r="B327" t="s">
        <v>205</v>
      </c>
      <c r="C327">
        <v>2</v>
      </c>
      <c r="D327">
        <v>90</v>
      </c>
      <c r="E327">
        <v>40</v>
      </c>
      <c r="F327">
        <v>88101</v>
      </c>
      <c r="G327">
        <v>1</v>
      </c>
      <c r="H327">
        <v>7</v>
      </c>
      <c r="I327">
        <v>105</v>
      </c>
      <c r="J327">
        <v>145</v>
      </c>
      <c r="K327">
        <v>20190826</v>
      </c>
      <c r="L327" s="343">
        <f t="shared" si="10"/>
        <v>43703</v>
      </c>
      <c r="M327" s="1">
        <v>0</v>
      </c>
      <c r="N327">
        <v>4.2</v>
      </c>
      <c r="AD327" s="344">
        <f t="shared" si="11"/>
        <v>4.2</v>
      </c>
    </row>
    <row r="328" spans="1:30" x14ac:dyDescent="0.25">
      <c r="A328" t="s">
        <v>204</v>
      </c>
      <c r="B328" t="s">
        <v>205</v>
      </c>
      <c r="C328">
        <v>2</v>
      </c>
      <c r="D328">
        <v>90</v>
      </c>
      <c r="E328">
        <v>40</v>
      </c>
      <c r="F328">
        <v>88101</v>
      </c>
      <c r="G328">
        <v>1</v>
      </c>
      <c r="H328">
        <v>7</v>
      </c>
      <c r="I328">
        <v>105</v>
      </c>
      <c r="J328">
        <v>145</v>
      </c>
      <c r="K328">
        <v>20190827</v>
      </c>
      <c r="L328" s="343">
        <f t="shared" si="10"/>
        <v>43704</v>
      </c>
      <c r="M328" s="1">
        <v>0</v>
      </c>
      <c r="O328" t="s">
        <v>207</v>
      </c>
      <c r="AD328" s="344" t="str">
        <f t="shared" si="11"/>
        <v>AF</v>
      </c>
    </row>
    <row r="329" spans="1:30" x14ac:dyDescent="0.25">
      <c r="A329" t="s">
        <v>204</v>
      </c>
      <c r="B329" t="s">
        <v>205</v>
      </c>
      <c r="C329">
        <v>2</v>
      </c>
      <c r="D329">
        <v>90</v>
      </c>
      <c r="E329">
        <v>40</v>
      </c>
      <c r="F329">
        <v>88101</v>
      </c>
      <c r="G329">
        <v>1</v>
      </c>
      <c r="H329">
        <v>7</v>
      </c>
      <c r="I329">
        <v>105</v>
      </c>
      <c r="J329">
        <v>145</v>
      </c>
      <c r="K329">
        <v>20190828</v>
      </c>
      <c r="L329" s="343">
        <f t="shared" si="10"/>
        <v>43705</v>
      </c>
      <c r="M329" s="1">
        <v>0</v>
      </c>
      <c r="N329">
        <v>3</v>
      </c>
      <c r="AD329" s="344">
        <f t="shared" si="11"/>
        <v>3</v>
      </c>
    </row>
    <row r="330" spans="1:30" x14ac:dyDescent="0.25">
      <c r="A330" t="s">
        <v>204</v>
      </c>
      <c r="B330" t="s">
        <v>205</v>
      </c>
      <c r="C330">
        <v>2</v>
      </c>
      <c r="D330">
        <v>90</v>
      </c>
      <c r="E330">
        <v>40</v>
      </c>
      <c r="F330">
        <v>88101</v>
      </c>
      <c r="G330">
        <v>1</v>
      </c>
      <c r="H330">
        <v>7</v>
      </c>
      <c r="I330">
        <v>105</v>
      </c>
      <c r="J330">
        <v>145</v>
      </c>
      <c r="K330">
        <v>20190829</v>
      </c>
      <c r="L330" s="343">
        <f t="shared" si="10"/>
        <v>43706</v>
      </c>
      <c r="M330" s="1">
        <v>0</v>
      </c>
      <c r="N330">
        <v>3.2</v>
      </c>
      <c r="AD330" s="344">
        <f t="shared" si="11"/>
        <v>3.2</v>
      </c>
    </row>
    <row r="331" spans="1:30" x14ac:dyDescent="0.25">
      <c r="A331" t="s">
        <v>204</v>
      </c>
      <c r="B331" t="s">
        <v>205</v>
      </c>
      <c r="C331">
        <v>2</v>
      </c>
      <c r="D331">
        <v>90</v>
      </c>
      <c r="E331">
        <v>40</v>
      </c>
      <c r="F331">
        <v>88101</v>
      </c>
      <c r="G331">
        <v>1</v>
      </c>
      <c r="H331">
        <v>7</v>
      </c>
      <c r="I331">
        <v>105</v>
      </c>
      <c r="J331">
        <v>145</v>
      </c>
      <c r="K331">
        <v>20190830</v>
      </c>
      <c r="L331" s="343">
        <f t="shared" si="10"/>
        <v>43707</v>
      </c>
      <c r="M331" s="1">
        <v>0</v>
      </c>
      <c r="N331">
        <v>5.8</v>
      </c>
      <c r="AD331" s="344">
        <f t="shared" si="11"/>
        <v>5.8</v>
      </c>
    </row>
    <row r="332" spans="1:30" x14ac:dyDescent="0.25">
      <c r="A332" t="s">
        <v>204</v>
      </c>
      <c r="B332" t="s">
        <v>205</v>
      </c>
      <c r="C332">
        <v>2</v>
      </c>
      <c r="D332">
        <v>90</v>
      </c>
      <c r="E332">
        <v>40</v>
      </c>
      <c r="F332">
        <v>88101</v>
      </c>
      <c r="G332">
        <v>1</v>
      </c>
      <c r="H332">
        <v>7</v>
      </c>
      <c r="I332">
        <v>105</v>
      </c>
      <c r="J332">
        <v>145</v>
      </c>
      <c r="K332">
        <v>20190831</v>
      </c>
      <c r="L332" s="343">
        <f t="shared" si="10"/>
        <v>43708</v>
      </c>
      <c r="M332" s="1">
        <v>0</v>
      </c>
      <c r="N332">
        <v>11.2</v>
      </c>
      <c r="AD332" s="344">
        <f t="shared" si="11"/>
        <v>11.2</v>
      </c>
    </row>
    <row r="333" spans="1:30" hidden="1" x14ac:dyDescent="0.25">
      <c r="A333" t="s">
        <v>307</v>
      </c>
      <c r="L333" s="343" t="e">
        <f t="shared" si="10"/>
        <v>#VALUE!</v>
      </c>
    </row>
  </sheetData>
  <autoFilter ref="A3:AB333" xr:uid="{F3ED5DBE-22BE-4DC8-9E16-3C73A6E2740F}">
    <filterColumn colId="4">
      <filters>
        <filter val="40"/>
      </filters>
    </filterColumn>
  </autoFilter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>
    <tabColor rgb="FFFFFF00"/>
  </sheetPr>
  <dimension ref="A2:H18"/>
  <sheetViews>
    <sheetView topLeftCell="A4" zoomScale="60" zoomScaleNormal="60" workbookViewId="0">
      <selection activeCell="O63" sqref="O63"/>
    </sheetView>
  </sheetViews>
  <sheetFormatPr defaultRowHeight="15" x14ac:dyDescent="0.25"/>
  <cols>
    <col min="1" max="1" width="12.5703125" customWidth="1"/>
    <col min="3" max="3" width="22.5703125" customWidth="1"/>
    <col min="4" max="4" width="17.5703125" customWidth="1"/>
    <col min="5" max="5" width="13.42578125" customWidth="1"/>
    <col min="6" max="6" width="11.42578125" customWidth="1"/>
    <col min="7" max="7" width="14" customWidth="1"/>
    <col min="8" max="8" width="19" customWidth="1"/>
  </cols>
  <sheetData>
    <row r="2" spans="1:8" ht="15.75" thickBot="1" x14ac:dyDescent="0.3">
      <c r="A2" s="28" t="s">
        <v>28</v>
      </c>
      <c r="B2" s="28"/>
      <c r="C2" s="28"/>
      <c r="D2" s="28"/>
      <c r="E2" s="28"/>
      <c r="F2" s="28"/>
      <c r="G2" s="28"/>
      <c r="H2" s="28"/>
    </row>
    <row r="3" spans="1:8" ht="15.75" thickTop="1" x14ac:dyDescent="0.25">
      <c r="A3" s="29"/>
      <c r="B3" s="29"/>
      <c r="C3" s="30" t="str">
        <f>'[2]Valid Input'!$A$4</f>
        <v>Prescribed</v>
      </c>
      <c r="D3" s="30" t="str">
        <f>'[2]Valid Input'!$A$4</f>
        <v>Prescribed</v>
      </c>
      <c r="E3" s="30" t="str">
        <f>'[2]Valid Input'!$A$3</f>
        <v>WFU</v>
      </c>
      <c r="F3" s="30" t="str">
        <f>'[2]Valid Input'!$A$3</f>
        <v>WFU</v>
      </c>
      <c r="G3" s="30" t="str">
        <f>'[2]Valid Input'!$A$2</f>
        <v>Wildfire</v>
      </c>
      <c r="H3" s="30" t="str">
        <f>'[2]Valid Input'!$A$2</f>
        <v>Wildfire</v>
      </c>
    </row>
    <row r="4" spans="1:8" x14ac:dyDescent="0.25">
      <c r="A4" s="11"/>
      <c r="B4" s="11"/>
      <c r="C4" s="31" t="s">
        <v>29</v>
      </c>
      <c r="D4" s="31" t="s">
        <v>30</v>
      </c>
      <c r="E4" s="31" t="s">
        <v>29</v>
      </c>
      <c r="F4" s="31" t="s">
        <v>30</v>
      </c>
      <c r="G4" s="31" t="s">
        <v>29</v>
      </c>
      <c r="H4" s="31" t="s">
        <v>30</v>
      </c>
    </row>
    <row r="5" spans="1:8" x14ac:dyDescent="0.25">
      <c r="A5" s="32" t="s">
        <v>31</v>
      </c>
      <c r="B5" s="32" t="s">
        <v>31</v>
      </c>
      <c r="C5" s="32" t="str">
        <f t="shared" ref="C5:H5" si="0">C3&amp;" "&amp;C4</f>
        <v>Prescribed acres</v>
      </c>
      <c r="D5" s="32" t="str">
        <f t="shared" si="0"/>
        <v>Prescribed PM2.5</v>
      </c>
      <c r="E5" s="32" t="str">
        <f t="shared" si="0"/>
        <v>WFU acres</v>
      </c>
      <c r="F5" s="32" t="str">
        <f t="shared" si="0"/>
        <v>WFU PM2.5</v>
      </c>
      <c r="G5" s="32" t="str">
        <f t="shared" si="0"/>
        <v>Wildfire acres</v>
      </c>
      <c r="H5" s="32" t="str">
        <f t="shared" si="0"/>
        <v>Wildfire PM2.5</v>
      </c>
    </row>
    <row r="6" spans="1:8" x14ac:dyDescent="0.25">
      <c r="A6" s="11" t="str">
        <f t="shared" ref="A6:A17" si="1">VLOOKUP(B6,Month,2,0)</f>
        <v>January</v>
      </c>
      <c r="B6" s="33">
        <v>1</v>
      </c>
      <c r="C6" s="26">
        <v>0</v>
      </c>
      <c r="D6" s="34">
        <v>0</v>
      </c>
      <c r="E6" s="26">
        <f t="array" ref="E6">SUM(IF(([2]Event!$A$2:$A$803=E$3),IF([2]Event!$BQ$2:$BQ$803=$B6,[2]Event!$H$2:$H$803,0),0))</f>
        <v>0</v>
      </c>
      <c r="F6" s="26">
        <f t="array" ref="F6">SUM(IF(([2]Event!$A$2:$A$803=F$3),IF([2]Event!$BQ$2:$BQ$803=$B6,[2]Event!$AR$2:$AR$803+[2]Event!$BE$2:$BE$803,0),0))</f>
        <v>0</v>
      </c>
      <c r="G6" t="e">
        <f>SUMIF([2]Event!BQ13:BQ783,1,[2]Event!H14:H784)</f>
        <v>#VALUE!</v>
      </c>
      <c r="H6" s="26" t="e">
        <f>SUMIF([2]Event!BQ14:BQ783,1,[2]Event!AR14:AR783)+SUMIF([2]Event!BQ14:BQ783,1,[2]Event!BE14:BE783)</f>
        <v>#VALUE!</v>
      </c>
    </row>
    <row r="7" spans="1:8" x14ac:dyDescent="0.25">
      <c r="A7" s="11" t="str">
        <f t="shared" si="1"/>
        <v>February</v>
      </c>
      <c r="B7" s="33">
        <v>2</v>
      </c>
      <c r="C7" s="26">
        <v>0</v>
      </c>
      <c r="D7" s="34">
        <v>0</v>
      </c>
      <c r="E7" s="26">
        <f t="array" ref="E7">SUM(IF(([2]Event!$A$2:$A$803=E$3),IF([2]Event!$BQ$2:$BQ$803=$B7,[2]Event!$H$2:$H$803,0),0))</f>
        <v>0</v>
      </c>
      <c r="F7" s="26">
        <f t="array" ref="F7">SUM(IF(([2]Event!$A$2:$A$803=F$3),IF([2]Event!$BQ$2:$BQ$803=$B7,[2]Event!$AR$2:$AR$803+[2]Event!$BE$2:$BE$803,0),0))</f>
        <v>0</v>
      </c>
      <c r="G7" t="e">
        <f>SUMIF([2]Event!BQ13:BQ783,2,[2]Event!H14:H784)</f>
        <v>#VALUE!</v>
      </c>
      <c r="H7" s="26" t="e">
        <f>SUMIF([2]Event!BQ14:BQ783,2,[2]Event!AR14:AR783)+SUMIF([2]Event!BQ14:BQ783,2,[2]Event!BE14:BE783)</f>
        <v>#VALUE!</v>
      </c>
    </row>
    <row r="8" spans="1:8" x14ac:dyDescent="0.25">
      <c r="A8" s="11" t="str">
        <f t="shared" si="1"/>
        <v>March</v>
      </c>
      <c r="B8" s="33">
        <v>3</v>
      </c>
      <c r="C8" s="26">
        <v>0</v>
      </c>
      <c r="D8" s="34">
        <v>0</v>
      </c>
      <c r="E8" s="26">
        <f t="array" ref="E8">SUM(IF(([2]Event!$A$2:$A$803=E$3),IF([2]Event!$BQ$2:$BQ$803=$B8,[2]Event!$H$2:$H$803,0),0))</f>
        <v>0</v>
      </c>
      <c r="F8" s="26">
        <f t="array" ref="F8">SUM(IF(([2]Event!$A$2:$A$803=F$3),IF([2]Event!$BQ$2:$BQ$803=$B8,[2]Event!$AR$2:$AR$803+[2]Event!$BE$2:$BE$803,0),0))</f>
        <v>0</v>
      </c>
      <c r="G8" t="e">
        <f>SUMIF([2]Event!BQ13:BQ783,3,[2]Event!H14:H784)</f>
        <v>#VALUE!</v>
      </c>
      <c r="H8" s="26"/>
    </row>
    <row r="9" spans="1:8" x14ac:dyDescent="0.25">
      <c r="A9" s="11" t="str">
        <f t="shared" si="1"/>
        <v>April</v>
      </c>
      <c r="B9" s="33">
        <v>4</v>
      </c>
      <c r="C9" s="26">
        <v>10488</v>
      </c>
      <c r="D9" s="35">
        <v>27</v>
      </c>
      <c r="E9" s="26">
        <f t="array" ref="E9">SUM(IF(([2]Event!$A$2:$A$803=E$3),IF([2]Event!$BQ$2:$BQ$803=$B9,[2]Event!$H$2:$H$803,0),0))</f>
        <v>0</v>
      </c>
      <c r="F9" s="26">
        <f t="array" ref="F9">SUM(IF(([2]Event!$A$2:$A$803=F$3),IF([2]Event!$BQ$2:$BQ$803=$B9,[2]Event!$AR$2:$AR$803+[2]Event!$BE$2:$BE$803,0),0))</f>
        <v>0</v>
      </c>
      <c r="G9" t="e">
        <f>SUMIF([2]Event!BQ13:BQ783,4,[2]Event!H14:H784)</f>
        <v>#VALUE!</v>
      </c>
      <c r="H9" s="26" t="e">
        <f>SUMIF([2]Event!BQ14:BQ783,4,[2]Event!AR14:AR783)+SUMIF([2]Event!BQ14:BQ783,4,[2]Event!BE14:BE783)</f>
        <v>#VALUE!</v>
      </c>
    </row>
    <row r="10" spans="1:8" x14ac:dyDescent="0.25">
      <c r="A10" s="11" t="str">
        <f t="shared" si="1"/>
        <v>May</v>
      </c>
      <c r="B10" s="33">
        <v>5</v>
      </c>
      <c r="C10" s="26">
        <v>1558</v>
      </c>
      <c r="D10" s="34">
        <v>1</v>
      </c>
      <c r="E10" s="26">
        <f t="array" ref="E10">SUM(IF(([2]Event!$A$2:$A$803=E$3),IF([2]Event!$BQ$2:$BQ$803=$B10,[2]Event!$H$2:$H$803,0),0))</f>
        <v>0</v>
      </c>
      <c r="F10" s="26">
        <f t="array" ref="F10">SUM(IF(([2]Event!$A$2:$A$803=F$3),IF([2]Event!$BQ$2:$BQ$803=$B10,[2]Event!$AR$2:$AR$803+[2]Event!$BE$2:$BE$803,0),0))</f>
        <v>0</v>
      </c>
      <c r="G10" t="e">
        <f>SUMIF([2]Event!BQ13:BQ783,5,[2]Event!H14:H784)</f>
        <v>#VALUE!</v>
      </c>
      <c r="H10" s="26" t="e">
        <f>SUMIF([2]Event!BQ14:BQ783,5,[2]Event!AR14:AR783)+SUMIF([2]Event!BQ14:BQ783,5,[2]Event!BE14:BE783)</f>
        <v>#VALUE!</v>
      </c>
    </row>
    <row r="11" spans="1:8" x14ac:dyDescent="0.25">
      <c r="A11" s="11" t="str">
        <f t="shared" si="1"/>
        <v>June</v>
      </c>
      <c r="B11" s="33">
        <v>6</v>
      </c>
      <c r="C11" s="26">
        <v>0</v>
      </c>
      <c r="D11" s="34">
        <v>0</v>
      </c>
      <c r="E11" s="26">
        <f t="array" ref="E11">SUM(IF(([2]Event!$A$2:$A$803=E$3),IF([2]Event!$BQ$2:$BQ$803=$B11,[2]Event!$H$2:$H$803,0),0))</f>
        <v>0</v>
      </c>
      <c r="F11" s="26">
        <f t="array" ref="F11">SUM(IF(([2]Event!$A$2:$A$803=F$3),IF([2]Event!$BQ$2:$BQ$803=$B11,[2]Event!$AR$2:$AR$803+[2]Event!$BE$2:$BE$803,0),0))</f>
        <v>0</v>
      </c>
      <c r="G11" t="e">
        <f>SUMIF([2]Event!BQ13:BQ783,6,[2]Event!H14:H784)</f>
        <v>#VALUE!</v>
      </c>
      <c r="H11" s="26" t="e">
        <f>SUMIF([2]Event!BQ14:BQ783,6,[2]Event!AR14:AR783)+SUMIF([2]Event!BQ14:BQ783,6,[2]Event!BE14:BE783)</f>
        <v>#VALUE!</v>
      </c>
    </row>
    <row r="12" spans="1:8" x14ac:dyDescent="0.25">
      <c r="A12" s="11" t="str">
        <f t="shared" si="1"/>
        <v>July</v>
      </c>
      <c r="B12" s="33">
        <v>7</v>
      </c>
      <c r="C12" s="26">
        <v>0</v>
      </c>
      <c r="D12" s="34">
        <v>0</v>
      </c>
      <c r="E12" s="26">
        <f t="array" ref="E12">SUM(IF(([2]Event!$A$2:$A$803=E$3),IF([2]Event!$BQ$2:$BQ$803=$B12,[2]Event!$H$2:$H$803,0),0))</f>
        <v>0</v>
      </c>
      <c r="F12" s="26">
        <f t="array" ref="F12">SUM(IF(([2]Event!$A$2:$A$803=F$3),IF([2]Event!$BQ$2:$BQ$803=$B12,[2]Event!$AR$2:$AR$803+[2]Event!$BE$2:$BE$803,0),0))</f>
        <v>0</v>
      </c>
      <c r="G12" t="e">
        <f>SUMIF([2]Event!BQ13:BQ783,7,[2]Event!H14:H784)</f>
        <v>#VALUE!</v>
      </c>
      <c r="H12" s="26" t="e">
        <f>SUMIF([2]Event!BQ14:BQ783,7,[2]Event!AR14:AR783)+SUMIF([2]Event!BQ14:BQ783,7,[2]Event!BE14:BE783)</f>
        <v>#VALUE!</v>
      </c>
    </row>
    <row r="13" spans="1:8" x14ac:dyDescent="0.25">
      <c r="A13" s="11" t="str">
        <f t="shared" si="1"/>
        <v>August</v>
      </c>
      <c r="B13" s="33">
        <v>8</v>
      </c>
      <c r="C13" s="26">
        <v>0</v>
      </c>
      <c r="D13" s="34">
        <v>0</v>
      </c>
      <c r="E13" s="26">
        <f t="array" ref="E13">SUM(IF(([2]Event!$A$2:$A$803=E$3),IF([2]Event!$BQ$2:$BQ$803=$B13,[2]Event!$H$2:$H$803,0),0))</f>
        <v>0</v>
      </c>
      <c r="F13" s="26">
        <f t="array" ref="F13">SUM(IF(([2]Event!$A$2:$A$803=F$3),IF([2]Event!$BQ$2:$BQ$803=$B13,[2]Event!$AR$2:$AR$803+[2]Event!$BE$2:$BE$803,0),0))</f>
        <v>0</v>
      </c>
      <c r="G13" t="e">
        <f>SUMIF([2]Event!BQ13:BQ783,8,[2]Event!H14:H784)</f>
        <v>#VALUE!</v>
      </c>
      <c r="H13" s="26" t="e">
        <f>SUMIF([2]Event!BQ14:BQ783,8,[2]Event!AR14:AR783)+SUMIF([2]Event!BQ14:BQ783,8,[2]Event!BE14:BE783)</f>
        <v>#VALUE!</v>
      </c>
    </row>
    <row r="14" spans="1:8" x14ac:dyDescent="0.25">
      <c r="A14" s="11" t="str">
        <f t="shared" si="1"/>
        <v>September</v>
      </c>
      <c r="B14" s="33">
        <v>9</v>
      </c>
      <c r="C14" s="26">
        <v>0</v>
      </c>
      <c r="D14" s="34">
        <v>0</v>
      </c>
      <c r="E14" s="26">
        <f t="array" ref="E14">SUM(IF(([2]Event!$A$2:$A$803=E$3),IF([2]Event!$BQ$2:$BQ$803=$B14,[2]Event!$H$2:$H$803,0),0))</f>
        <v>0</v>
      </c>
      <c r="F14" s="26">
        <f t="array" ref="F14">SUM(IF(([2]Event!$A$2:$A$803=F$3),IF([2]Event!$BQ$2:$BQ$803=$B14,[2]Event!$AR$2:$AR$803+[2]Event!$BE$2:$BE$803,0),0))</f>
        <v>0</v>
      </c>
      <c r="G14" t="e">
        <f>SUMIF([2]Event!BQ13:BQ783,9,[2]Event!H14:H784)</f>
        <v>#VALUE!</v>
      </c>
      <c r="H14" s="26" t="e">
        <f>SUMIF([2]Event!BQ14:BQ783,9,[2]Event!AR14:AR783)+SUMIF([2]Event!BQ14:BQ783,9,[2]Event!BE14:BE783)</f>
        <v>#VALUE!</v>
      </c>
    </row>
    <row r="15" spans="1:8" x14ac:dyDescent="0.25">
      <c r="A15" s="11" t="str">
        <f t="shared" si="1"/>
        <v>October</v>
      </c>
      <c r="B15" s="33">
        <v>10</v>
      </c>
      <c r="C15" s="26">
        <v>0</v>
      </c>
      <c r="D15" s="34">
        <v>0</v>
      </c>
      <c r="E15" s="26">
        <f t="array" ref="E15">SUM(IF(([2]Event!$A$2:$A$803=E$3),IF([2]Event!$BQ$2:$BQ$803=$B15,[2]Event!$H$2:$H$803,0),0))</f>
        <v>0</v>
      </c>
      <c r="F15" s="26">
        <f t="array" ref="F15">SUM(IF(([2]Event!$A$2:$A$803=F$3),IF([2]Event!$BQ$2:$BQ$803=$B15,[2]Event!$AR$2:$AR$803+[2]Event!$BE$2:$BE$803,0),0))</f>
        <v>0</v>
      </c>
      <c r="G15" t="e">
        <f>SUMIF([2]Event!BQ13:BQ783,10,[2]Event!H14:H784)</f>
        <v>#VALUE!</v>
      </c>
      <c r="H15" s="26" t="e">
        <f>SUMIF([2]Event!BQ14:BQ783,10,[2]Event!AR14:AR783)+SUMIF([2]Event!BQ14:BQ783,10,[2]Event!BE14:BE783)</f>
        <v>#VALUE!</v>
      </c>
    </row>
    <row r="16" spans="1:8" x14ac:dyDescent="0.25">
      <c r="A16" s="11" t="str">
        <f t="shared" si="1"/>
        <v>November</v>
      </c>
      <c r="B16" s="33">
        <v>11</v>
      </c>
      <c r="C16" s="26">
        <v>0</v>
      </c>
      <c r="D16" s="34">
        <v>0</v>
      </c>
      <c r="E16" s="26">
        <f t="array" ref="E16">SUM(IF(([2]Event!$A$2:$A$803=E$3),IF([2]Event!$BQ$2:$BQ$803=$B16,[2]Event!$H$2:$H$803,0),0))</f>
        <v>0</v>
      </c>
      <c r="F16" s="26">
        <f t="array" ref="F16">SUM(IF(([2]Event!$A$2:$A$803=F$3),IF([2]Event!$BQ$2:$BQ$803=$B16,[2]Event!$AR$2:$AR$803+[2]Event!$BE$2:$BE$803,0),0))</f>
        <v>0</v>
      </c>
      <c r="G16" t="e">
        <f>SUMIF([2]Event!BQ13:BQ783,11,[2]Event!H14:H784)</f>
        <v>#VALUE!</v>
      </c>
      <c r="H16" s="26" t="e">
        <f>SUMIF([2]Event!BQ14:BQ783,11,[2]Event!AR14:AR783)+SUMIF([2]Event!BQ14:BQ783,11,[2]Event!BE14:BE783)</f>
        <v>#VALUE!</v>
      </c>
    </row>
    <row r="17" spans="1:8" ht="15.75" thickBot="1" x14ac:dyDescent="0.3">
      <c r="A17" s="36" t="str">
        <f t="shared" si="1"/>
        <v>December</v>
      </c>
      <c r="B17" s="37">
        <v>12</v>
      </c>
      <c r="C17" s="26">
        <v>0</v>
      </c>
      <c r="D17" s="34">
        <v>0</v>
      </c>
      <c r="E17" s="26">
        <f t="array" ref="E17">SUM(IF(([2]Event!$A$2:$A$803=E$3),IF([2]Event!$BQ$2:$BQ$803=$B17,[2]Event!$H$2:$H$803,0),0))</f>
        <v>0</v>
      </c>
      <c r="F17" s="26">
        <f t="array" ref="F17">SUM(IF(([2]Event!$A$2:$A$803=F$3),IF([2]Event!$BQ$2:$BQ$803=$B17,[2]Event!$AR$2:$AR$803+[2]Event!$BE$2:$BE$803,0),0))</f>
        <v>0</v>
      </c>
      <c r="G17" t="e">
        <f>SUMIF([2]Event!BQ13:BQ783,12,[2]Event!H14:H784)</f>
        <v>#VALUE!</v>
      </c>
      <c r="H17" s="26" t="e">
        <f>SUMIF([2]Event!BQ14:BQ783,12,[2]Event!AR14:AR783)+SUMIF([2]Event!BQ14:BQ783,12,[2]Event!BE14:BE783)</f>
        <v>#VALUE!</v>
      </c>
    </row>
    <row r="18" spans="1:8" ht="15.75" thickTop="1" x14ac:dyDescent="0.25">
      <c r="C18" s="38">
        <f>SUM(C6:C17)</f>
        <v>12046</v>
      </c>
      <c r="D18" s="38">
        <f>SUM(D6:D17)</f>
        <v>28</v>
      </c>
      <c r="E18" s="38"/>
      <c r="F18" s="38"/>
      <c r="G18" s="38" t="e">
        <f>SUM(G6:G17)</f>
        <v>#VALUE!</v>
      </c>
      <c r="H18" s="38" t="e">
        <f>SUM(H6:H17)</f>
        <v>#VALUE!</v>
      </c>
    </row>
  </sheetData>
  <pageMargins left="0.7" right="0.7" top="0.75" bottom="0.75" header="0.3" footer="0.3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00B050"/>
  </sheetPr>
  <dimension ref="A2:V109"/>
  <sheetViews>
    <sheetView zoomScale="60" zoomScaleNormal="60" workbookViewId="0">
      <selection activeCell="AT32" sqref="AT32"/>
    </sheetView>
  </sheetViews>
  <sheetFormatPr defaultRowHeight="15" x14ac:dyDescent="0.25"/>
  <cols>
    <col min="1" max="1" width="13.7109375" customWidth="1"/>
  </cols>
  <sheetData>
    <row r="2" spans="1:22" x14ac:dyDescent="0.25">
      <c r="B2" s="125">
        <v>2000</v>
      </c>
      <c r="C2" s="125">
        <v>2001</v>
      </c>
      <c r="D2" s="125">
        <v>2002</v>
      </c>
      <c r="E2" s="125">
        <v>2003</v>
      </c>
      <c r="F2" s="125">
        <v>2004</v>
      </c>
      <c r="G2" s="125">
        <v>2005</v>
      </c>
      <c r="H2" s="125">
        <v>2006</v>
      </c>
      <c r="I2" s="125">
        <v>2007</v>
      </c>
      <c r="J2" s="125">
        <v>2008</v>
      </c>
      <c r="K2" s="125">
        <v>2009</v>
      </c>
      <c r="L2" s="125">
        <v>2010</v>
      </c>
      <c r="M2" s="125">
        <v>2011</v>
      </c>
      <c r="N2" s="125">
        <v>2012</v>
      </c>
      <c r="O2" s="125">
        <v>2013</v>
      </c>
      <c r="P2" s="125">
        <v>2014</v>
      </c>
      <c r="Q2" s="125">
        <v>2015</v>
      </c>
      <c r="R2" s="125">
        <v>2016</v>
      </c>
      <c r="S2" s="125">
        <v>2017</v>
      </c>
      <c r="T2" s="125">
        <v>2018</v>
      </c>
      <c r="U2" s="125">
        <v>2019</v>
      </c>
    </row>
    <row r="3" spans="1:22" x14ac:dyDescent="0.25">
      <c r="A3" t="s">
        <v>2</v>
      </c>
      <c r="B3" s="7">
        <v>30</v>
      </c>
      <c r="C3" s="7">
        <v>30</v>
      </c>
      <c r="D3" s="7">
        <v>28</v>
      </c>
      <c r="E3" s="7">
        <v>21</v>
      </c>
      <c r="F3" s="7">
        <v>27</v>
      </c>
      <c r="G3" s="7">
        <v>12</v>
      </c>
      <c r="H3" s="7">
        <v>15</v>
      </c>
      <c r="I3" s="7">
        <v>29</v>
      </c>
      <c r="J3" s="7">
        <v>31</v>
      </c>
      <c r="K3" s="7">
        <v>30</v>
      </c>
      <c r="L3" s="7">
        <v>28</v>
      </c>
      <c r="M3" s="7">
        <v>31</v>
      </c>
      <c r="N3" s="7">
        <v>29</v>
      </c>
      <c r="O3" s="7">
        <v>30</v>
      </c>
      <c r="P3" s="7">
        <v>29</v>
      </c>
      <c r="Q3" s="7">
        <v>34</v>
      </c>
      <c r="R3" s="7">
        <f>COUNT(R$20:R$111)</f>
        <v>90</v>
      </c>
      <c r="S3" s="7">
        <f>COUNT(S$20:S$111)</f>
        <v>81</v>
      </c>
      <c r="T3" s="7">
        <f>COUNT(T$20:T$111)</f>
        <v>87</v>
      </c>
      <c r="U3" s="7">
        <f>COUNT(U$20:U$111)</f>
        <v>90</v>
      </c>
      <c r="V3" s="12"/>
    </row>
    <row r="4" spans="1:22" x14ac:dyDescent="0.25">
      <c r="A4" t="s">
        <v>3</v>
      </c>
      <c r="B4" s="7">
        <v>11.400000000000002</v>
      </c>
      <c r="C4" s="7">
        <v>5.7833333333333341</v>
      </c>
      <c r="D4" s="7">
        <v>11.353571428571431</v>
      </c>
      <c r="E4" s="7">
        <v>4.019047619047619</v>
      </c>
      <c r="F4" s="7">
        <v>128.9296296296296</v>
      </c>
      <c r="G4" s="7">
        <v>13.916666666666666</v>
      </c>
      <c r="H4" s="7">
        <v>5.3400000000000016</v>
      </c>
      <c r="I4" s="7">
        <v>4.1310344827586212</v>
      </c>
      <c r="J4" s="7">
        <v>2.8709677419354835</v>
      </c>
      <c r="K4" s="7">
        <v>25.036666666666676</v>
      </c>
      <c r="L4" s="7">
        <v>7.7392857142857121</v>
      </c>
      <c r="M4" s="7">
        <v>3.4903225806451612</v>
      </c>
      <c r="N4" s="7">
        <v>1.9620689655172421</v>
      </c>
      <c r="O4" s="7">
        <v>10.036666666666664</v>
      </c>
      <c r="P4" s="7">
        <v>2.8655172413793117</v>
      </c>
      <c r="Q4" s="7">
        <v>12.870588235294122</v>
      </c>
      <c r="R4" s="7">
        <f>AVERAGE(R$20:R$111)</f>
        <v>2.99</v>
      </c>
      <c r="S4" s="7">
        <f>AVERAGE(S$20:S$111)</f>
        <v>5.1679012345678998</v>
      </c>
      <c r="T4" s="7">
        <f>AVERAGE(T$20:T$111)</f>
        <v>3.2045977011494253</v>
      </c>
      <c r="U4" s="7">
        <f>AVERAGE(U$20:U$111)</f>
        <v>17.355555555555561</v>
      </c>
      <c r="V4" s="12"/>
    </row>
    <row r="5" spans="1:22" x14ac:dyDescent="0.25">
      <c r="A5" t="s">
        <v>4</v>
      </c>
      <c r="B5" s="7">
        <v>19.922799277071547</v>
      </c>
      <c r="C5" s="7">
        <v>5.3004933624199051</v>
      </c>
      <c r="D5" s="7">
        <v>16.740381033383233</v>
      </c>
      <c r="E5" s="7">
        <v>2.1129645164126747</v>
      </c>
      <c r="F5" s="7">
        <v>161.20398643385113</v>
      </c>
      <c r="G5" s="7">
        <v>11.898268272264996</v>
      </c>
      <c r="H5" s="7">
        <v>6.6459224878330989</v>
      </c>
      <c r="I5" s="7">
        <v>2.2546940635476562</v>
      </c>
      <c r="J5" s="7">
        <v>1.4848554471478834</v>
      </c>
      <c r="K5" s="7">
        <v>39.293365969275285</v>
      </c>
      <c r="L5" s="7">
        <v>8.8655947257513343</v>
      </c>
      <c r="M5" s="7">
        <v>3.6183195767012881</v>
      </c>
      <c r="N5" s="7">
        <v>2.9836954307779671</v>
      </c>
      <c r="O5" s="7">
        <v>12.530610336384212</v>
      </c>
      <c r="P5" s="7">
        <v>0.86819840641779289</v>
      </c>
      <c r="Q5" s="7">
        <v>22.496282917363022</v>
      </c>
      <c r="R5" s="7">
        <f>STDEV(R$20:R$111)</f>
        <v>2.5028545500840442</v>
      </c>
      <c r="S5" s="7">
        <f>STDEV(S$20:S$111)</f>
        <v>6.1226797066418115</v>
      </c>
      <c r="T5" s="7">
        <f>STDEV(T$20:T$111)</f>
        <v>6.8671260710583004</v>
      </c>
      <c r="U5" s="7">
        <f>STDEV(U$20:U$111)</f>
        <v>33.565582664025513</v>
      </c>
      <c r="V5" s="12"/>
    </row>
    <row r="6" spans="1:22" x14ac:dyDescent="0.25">
      <c r="A6" t="s">
        <v>5</v>
      </c>
      <c r="B6" s="7">
        <v>1.6</v>
      </c>
      <c r="C6" s="7">
        <v>2.2000000000000002</v>
      </c>
      <c r="D6" s="7">
        <v>1</v>
      </c>
      <c r="E6" s="7">
        <v>0.3</v>
      </c>
      <c r="F6" s="7">
        <v>2.8</v>
      </c>
      <c r="G6" s="7">
        <v>2.4</v>
      </c>
      <c r="H6" s="7">
        <v>1.2</v>
      </c>
      <c r="I6" s="7">
        <v>1.4</v>
      </c>
      <c r="J6" s="7">
        <v>1</v>
      </c>
      <c r="K6" s="7">
        <v>3.1</v>
      </c>
      <c r="L6" s="7">
        <v>1.3</v>
      </c>
      <c r="M6" s="7">
        <v>1</v>
      </c>
      <c r="N6" s="7">
        <v>0</v>
      </c>
      <c r="O6" s="7">
        <v>1.2</v>
      </c>
      <c r="P6" s="7">
        <v>1.4</v>
      </c>
      <c r="Q6" s="7">
        <v>1.2</v>
      </c>
      <c r="R6" s="7">
        <f>MIN(R$20:R$111)</f>
        <v>-0.1</v>
      </c>
      <c r="S6" s="7">
        <f>MIN(S$20:S$111)</f>
        <v>-0.1</v>
      </c>
      <c r="T6" s="7">
        <f>MIN(T$20:T$111)</f>
        <v>-3.4</v>
      </c>
      <c r="U6" s="7">
        <f>MIN(U$20:U$111)</f>
        <v>0.9</v>
      </c>
      <c r="V6" s="12"/>
    </row>
    <row r="7" spans="1:22" x14ac:dyDescent="0.25">
      <c r="A7" t="s">
        <v>6</v>
      </c>
      <c r="B7" s="7">
        <v>2.5</v>
      </c>
      <c r="C7" s="7">
        <v>2.99</v>
      </c>
      <c r="D7" s="7">
        <v>3.38</v>
      </c>
      <c r="E7" s="7">
        <v>1</v>
      </c>
      <c r="F7" s="7">
        <v>3.16</v>
      </c>
      <c r="G7" s="7">
        <v>3.07</v>
      </c>
      <c r="H7" s="7">
        <v>1.82</v>
      </c>
      <c r="I7" s="7">
        <v>1.7</v>
      </c>
      <c r="J7" s="7">
        <v>1.5</v>
      </c>
      <c r="K7" s="7">
        <v>3.49</v>
      </c>
      <c r="L7" s="7">
        <v>2.42</v>
      </c>
      <c r="M7" s="7">
        <v>1.7</v>
      </c>
      <c r="N7" s="7">
        <v>0</v>
      </c>
      <c r="O7" s="7">
        <v>2.1300000000000003</v>
      </c>
      <c r="P7" s="7">
        <v>1.7</v>
      </c>
      <c r="Q7" s="7">
        <v>1.6</v>
      </c>
      <c r="R7" s="7">
        <f>PERCENTILE(R$20:R$111,0.1)</f>
        <v>1.1000000000000001</v>
      </c>
      <c r="S7" s="7">
        <f>PERCENTILE(S$20:S$111,0.1)</f>
        <v>1.3</v>
      </c>
      <c r="T7" s="7">
        <f>PERCENTILE(T$20:T$111,0.1)</f>
        <v>-0.58000000000000007</v>
      </c>
      <c r="U7" s="7">
        <f>PERCENTILE(U$20:U$111,0.1)</f>
        <v>2.0900000000000003</v>
      </c>
      <c r="V7" s="12"/>
    </row>
    <row r="8" spans="1:22" x14ac:dyDescent="0.25">
      <c r="A8" t="s">
        <v>7</v>
      </c>
      <c r="B8" s="7">
        <v>3.8499999999999996</v>
      </c>
      <c r="C8" s="7">
        <v>4.6500000000000004</v>
      </c>
      <c r="D8" s="7">
        <v>5.8000000000000007</v>
      </c>
      <c r="E8" s="7">
        <v>3.9</v>
      </c>
      <c r="F8" s="7">
        <v>39.700000000000003</v>
      </c>
      <c r="G8" s="7">
        <v>7.85</v>
      </c>
      <c r="H8" s="7">
        <v>3.8</v>
      </c>
      <c r="I8" s="7">
        <v>4</v>
      </c>
      <c r="J8" s="7">
        <v>2.7</v>
      </c>
      <c r="K8" s="7">
        <v>7.85</v>
      </c>
      <c r="L8" s="7">
        <v>5</v>
      </c>
      <c r="M8" s="7">
        <v>3</v>
      </c>
      <c r="N8" s="7">
        <v>0.9</v>
      </c>
      <c r="O8" s="7">
        <v>5.4</v>
      </c>
      <c r="P8" s="7">
        <v>2.9</v>
      </c>
      <c r="Q8" s="7">
        <v>4.5999999999999996</v>
      </c>
      <c r="R8" s="7">
        <f>MEDIAN(R$20:R$111)</f>
        <v>2.4</v>
      </c>
      <c r="S8" s="7">
        <f>MEDIAN(S$20:S$111)</f>
        <v>3.7</v>
      </c>
      <c r="T8" s="7">
        <f>MEDIAN(T$20:T$111)</f>
        <v>1.9</v>
      </c>
      <c r="U8" s="7">
        <f>MEDIAN(U$20:U$111)</f>
        <v>5</v>
      </c>
      <c r="V8" s="12"/>
    </row>
    <row r="9" spans="1:22" x14ac:dyDescent="0.25">
      <c r="A9" t="s">
        <v>8</v>
      </c>
      <c r="B9" s="7">
        <v>39.990000000000009</v>
      </c>
      <c r="C9" s="7">
        <v>7.41</v>
      </c>
      <c r="D9" s="7">
        <v>25.720000000000002</v>
      </c>
      <c r="E9" s="7">
        <v>6.6</v>
      </c>
      <c r="F9" s="7">
        <v>378.88</v>
      </c>
      <c r="G9" s="7">
        <v>31.78</v>
      </c>
      <c r="H9" s="7">
        <v>9.3399999999999963</v>
      </c>
      <c r="I9" s="7">
        <v>5.7</v>
      </c>
      <c r="J9" s="7">
        <v>4</v>
      </c>
      <c r="K9" s="7">
        <v>76.740000000000023</v>
      </c>
      <c r="L9" s="7">
        <v>14.020000000000008</v>
      </c>
      <c r="M9" s="7">
        <v>4.2</v>
      </c>
      <c r="N9" s="7">
        <v>3.78</v>
      </c>
      <c r="O9" s="7">
        <v>24.32</v>
      </c>
      <c r="P9" s="7">
        <v>4.0199999999999996</v>
      </c>
      <c r="Q9" s="7">
        <v>29.45</v>
      </c>
      <c r="R9" s="7">
        <f>PERCENTILE(R$20:R$111,0.9)</f>
        <v>5.2300000000000031</v>
      </c>
      <c r="S9" s="7">
        <f>PERCENTILE(S$20:S$111,0.9)</f>
        <v>7.6</v>
      </c>
      <c r="T9" s="7">
        <f>PERCENTILE(T$20:T$111,0.9)</f>
        <v>7.7200000000000015</v>
      </c>
      <c r="U9" s="7">
        <f>PERCENTILE(U$20:U$111,0.9)</f>
        <v>43.660000000000103</v>
      </c>
      <c r="V9" s="12"/>
    </row>
    <row r="10" spans="1:22" x14ac:dyDescent="0.25">
      <c r="A10" t="s">
        <v>9</v>
      </c>
      <c r="B10" s="7">
        <v>90.7</v>
      </c>
      <c r="C10" s="7">
        <v>32.200000000000003</v>
      </c>
      <c r="D10" s="7">
        <v>83.4</v>
      </c>
      <c r="E10" s="7">
        <v>7.5</v>
      </c>
      <c r="F10" s="7">
        <v>505.6</v>
      </c>
      <c r="G10" s="7">
        <v>33.5</v>
      </c>
      <c r="H10" s="7">
        <v>27.4</v>
      </c>
      <c r="I10" s="7">
        <v>12.4</v>
      </c>
      <c r="J10" s="7">
        <v>8.1</v>
      </c>
      <c r="K10" s="7">
        <v>159.5</v>
      </c>
      <c r="L10" s="7">
        <v>44.5</v>
      </c>
      <c r="M10" s="7">
        <v>22.4</v>
      </c>
      <c r="N10" s="7">
        <v>14.8</v>
      </c>
      <c r="O10" s="7">
        <v>58.7</v>
      </c>
      <c r="P10" s="7">
        <v>4.8</v>
      </c>
      <c r="Q10" s="7">
        <v>105</v>
      </c>
      <c r="R10" s="7">
        <f>MAX(R$20:R$111)</f>
        <v>20.6</v>
      </c>
      <c r="S10" s="7">
        <f>MAX(S$20:S$111)</f>
        <v>40.5</v>
      </c>
      <c r="T10" s="7">
        <f>MAX(T$20:T$111)</f>
        <v>58.1</v>
      </c>
      <c r="U10" s="7">
        <f>MAX(U$20:U$111)</f>
        <v>182.5</v>
      </c>
      <c r="V10" s="12"/>
    </row>
    <row r="11" spans="1:22" x14ac:dyDescent="0.25">
      <c r="A11" t="s">
        <v>10</v>
      </c>
      <c r="B11" s="7">
        <v>2.5</v>
      </c>
      <c r="C11" s="7">
        <v>2.99</v>
      </c>
      <c r="D11" s="7">
        <v>3.38</v>
      </c>
      <c r="E11" s="7">
        <v>1</v>
      </c>
      <c r="F11" s="7">
        <v>3.16</v>
      </c>
      <c r="G11" s="7">
        <v>3.07</v>
      </c>
      <c r="H11" s="7">
        <v>1.82</v>
      </c>
      <c r="I11" s="7">
        <v>1.7</v>
      </c>
      <c r="J11" s="7">
        <v>1.5</v>
      </c>
      <c r="K11" s="7">
        <v>3.49</v>
      </c>
      <c r="L11" s="7">
        <v>2.42</v>
      </c>
      <c r="M11" s="7">
        <v>1.7</v>
      </c>
      <c r="N11" s="7">
        <v>0</v>
      </c>
      <c r="O11" s="7">
        <v>2.1300000000000003</v>
      </c>
      <c r="P11" s="7">
        <v>1.7</v>
      </c>
      <c r="Q11" s="7">
        <v>1.6</v>
      </c>
      <c r="R11" s="7">
        <f>R$7</f>
        <v>1.1000000000000001</v>
      </c>
      <c r="S11" s="7">
        <f>S$7</f>
        <v>1.3</v>
      </c>
      <c r="T11" s="7">
        <f>T$7</f>
        <v>-0.58000000000000007</v>
      </c>
      <c r="U11" s="7">
        <f>U$7</f>
        <v>2.0900000000000003</v>
      </c>
      <c r="V11" s="12"/>
    </row>
    <row r="12" spans="1:22" x14ac:dyDescent="0.25">
      <c r="A12" t="s">
        <v>11</v>
      </c>
      <c r="B12" s="7">
        <v>1.3499999999999996</v>
      </c>
      <c r="C12" s="7">
        <v>1.6600000000000001</v>
      </c>
      <c r="D12" s="7">
        <v>2.4200000000000008</v>
      </c>
      <c r="E12" s="7">
        <v>2.9</v>
      </c>
      <c r="F12" s="7">
        <v>36.540000000000006</v>
      </c>
      <c r="G12" s="7">
        <v>4.7799999999999994</v>
      </c>
      <c r="H12" s="7">
        <v>1.9799999999999998</v>
      </c>
      <c r="I12" s="7">
        <v>2.2999999999999998</v>
      </c>
      <c r="J12" s="7">
        <v>1.2000000000000002</v>
      </c>
      <c r="K12" s="7">
        <v>4.3599999999999994</v>
      </c>
      <c r="L12" s="7">
        <v>2.58</v>
      </c>
      <c r="M12" s="7">
        <v>1.3</v>
      </c>
      <c r="N12" s="7">
        <v>0.9</v>
      </c>
      <c r="O12" s="7">
        <v>3.27</v>
      </c>
      <c r="P12" s="7">
        <v>1.2</v>
      </c>
      <c r="Q12" s="7">
        <v>2.9999999999999996</v>
      </c>
      <c r="R12" s="7">
        <f>R$8-R$7</f>
        <v>1.2999999999999998</v>
      </c>
      <c r="S12" s="7">
        <f>S$8-S$7</f>
        <v>2.4000000000000004</v>
      </c>
      <c r="T12" s="7">
        <f>T$8-T$7</f>
        <v>2.48</v>
      </c>
      <c r="U12" s="7">
        <f>U$8-U$7</f>
        <v>2.9099999999999997</v>
      </c>
      <c r="V12" s="12"/>
    </row>
    <row r="13" spans="1:22" x14ac:dyDescent="0.25">
      <c r="A13" t="s">
        <v>12</v>
      </c>
      <c r="B13" s="7">
        <v>36.140000000000008</v>
      </c>
      <c r="C13" s="7">
        <v>2.76</v>
      </c>
      <c r="D13" s="7">
        <v>19.920000000000002</v>
      </c>
      <c r="E13" s="7">
        <v>2.6999999999999997</v>
      </c>
      <c r="F13" s="7">
        <v>339.18</v>
      </c>
      <c r="G13" s="7">
        <v>23.93</v>
      </c>
      <c r="H13" s="7">
        <v>5.5399999999999965</v>
      </c>
      <c r="I13" s="7">
        <v>1.7000000000000002</v>
      </c>
      <c r="J13" s="7">
        <v>1.2999999999999998</v>
      </c>
      <c r="K13" s="7">
        <v>68.890000000000029</v>
      </c>
      <c r="L13" s="7">
        <v>9.0200000000000085</v>
      </c>
      <c r="M13" s="7">
        <v>1.2000000000000002</v>
      </c>
      <c r="N13" s="7">
        <v>2.88</v>
      </c>
      <c r="O13" s="7">
        <v>18.920000000000002</v>
      </c>
      <c r="P13" s="7">
        <v>1.1199999999999997</v>
      </c>
      <c r="Q13" s="7">
        <v>24.85</v>
      </c>
      <c r="R13" s="7">
        <f>R$9-R$8</f>
        <v>2.8300000000000032</v>
      </c>
      <c r="S13" s="7">
        <f>S$9-S$8</f>
        <v>3.8999999999999995</v>
      </c>
      <c r="T13" s="7">
        <f>T$9-T$8</f>
        <v>5.8200000000000021</v>
      </c>
      <c r="U13" s="7">
        <f>U$9-U$8</f>
        <v>38.660000000000103</v>
      </c>
      <c r="V13" s="12"/>
    </row>
    <row r="14" spans="1:22" x14ac:dyDescent="0.25">
      <c r="A14" t="s">
        <v>13</v>
      </c>
      <c r="B14" s="7">
        <v>0.89999999999999991</v>
      </c>
      <c r="C14" s="7">
        <v>0.79</v>
      </c>
      <c r="D14" s="7">
        <v>2.38</v>
      </c>
      <c r="E14" s="7">
        <v>0.7</v>
      </c>
      <c r="F14" s="7">
        <v>0.36000000000000032</v>
      </c>
      <c r="G14" s="7">
        <v>0.66999999999999993</v>
      </c>
      <c r="H14" s="7">
        <v>0.62000000000000011</v>
      </c>
      <c r="I14" s="7">
        <v>0.30000000000000004</v>
      </c>
      <c r="J14" s="7">
        <v>0.5</v>
      </c>
      <c r="K14" s="7">
        <v>0.39000000000000012</v>
      </c>
      <c r="L14" s="7">
        <v>1.1199999999999999</v>
      </c>
      <c r="M14" s="7">
        <v>0.7</v>
      </c>
      <c r="N14" s="7">
        <v>0</v>
      </c>
      <c r="O14" s="7">
        <v>0.93000000000000038</v>
      </c>
      <c r="P14" s="7">
        <v>0.30000000000000004</v>
      </c>
      <c r="Q14" s="7">
        <v>0.40000000000000013</v>
      </c>
      <c r="R14" s="7">
        <f>R$7-R$6</f>
        <v>1.2000000000000002</v>
      </c>
      <c r="S14" s="7">
        <f>S$7-S$6</f>
        <v>1.4000000000000001</v>
      </c>
      <c r="T14" s="7">
        <f>T$7-T$6</f>
        <v>2.82</v>
      </c>
      <c r="U14" s="7">
        <f>U$7-U$6</f>
        <v>1.1900000000000004</v>
      </c>
      <c r="V14" s="12"/>
    </row>
    <row r="15" spans="1:22" x14ac:dyDescent="0.25">
      <c r="A15" t="s">
        <v>14</v>
      </c>
      <c r="B15" s="7">
        <v>50.709999999999994</v>
      </c>
      <c r="C15" s="7">
        <v>24.790000000000003</v>
      </c>
      <c r="D15" s="7">
        <v>57.680000000000007</v>
      </c>
      <c r="E15" s="7">
        <v>0.90000000000000036</v>
      </c>
      <c r="F15" s="7">
        <v>126.72000000000003</v>
      </c>
      <c r="G15" s="7">
        <v>1.7199999999999989</v>
      </c>
      <c r="H15" s="7">
        <v>18.060000000000002</v>
      </c>
      <c r="I15" s="7">
        <v>6.7</v>
      </c>
      <c r="J15" s="7">
        <v>4.0999999999999996</v>
      </c>
      <c r="K15" s="7">
        <v>82.759999999999977</v>
      </c>
      <c r="L15" s="7">
        <v>30.47999999999999</v>
      </c>
      <c r="M15" s="7">
        <v>18.2</v>
      </c>
      <c r="N15" s="7">
        <v>11.020000000000001</v>
      </c>
      <c r="O15" s="7">
        <v>34.380000000000003</v>
      </c>
      <c r="P15" s="7">
        <v>0.78000000000000025</v>
      </c>
      <c r="Q15" s="7">
        <v>75.55</v>
      </c>
      <c r="R15" s="7">
        <f>R$10-R$9</f>
        <v>15.369999999999997</v>
      </c>
      <c r="S15" s="7">
        <f>S$10-S$9</f>
        <v>32.9</v>
      </c>
      <c r="T15" s="7">
        <f>T$10-T$9</f>
        <v>50.38</v>
      </c>
      <c r="U15" s="7">
        <f>U$10-U$9</f>
        <v>138.83999999999989</v>
      </c>
      <c r="V15" s="12"/>
    </row>
    <row r="16" spans="1:22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26"/>
      <c r="S16" s="126"/>
      <c r="T16" s="126"/>
      <c r="U16" s="126"/>
      <c r="V16" s="12"/>
    </row>
    <row r="17" spans="2:22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126"/>
      <c r="S17" s="126"/>
      <c r="T17" s="126"/>
      <c r="U17" s="126"/>
      <c r="V17" s="12"/>
    </row>
    <row r="18" spans="2:22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126"/>
      <c r="S18" s="126"/>
      <c r="T18" s="126"/>
      <c r="U18" s="126"/>
      <c r="V18" s="12"/>
    </row>
    <row r="19" spans="2:22" x14ac:dyDescent="0.25"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R19" s="12"/>
      <c r="S19" s="12"/>
      <c r="T19" s="12"/>
      <c r="U19" s="12"/>
      <c r="V19" s="12"/>
    </row>
    <row r="20" spans="2:22" x14ac:dyDescent="0.25">
      <c r="B20">
        <v>90.7</v>
      </c>
      <c r="C20">
        <v>32.200000000000003</v>
      </c>
      <c r="D20">
        <v>83.4</v>
      </c>
      <c r="E20">
        <v>7.5</v>
      </c>
      <c r="F20">
        <v>505.6</v>
      </c>
      <c r="G20">
        <v>33.5</v>
      </c>
      <c r="H20">
        <v>27.4</v>
      </c>
      <c r="I20">
        <v>12.4</v>
      </c>
      <c r="J20">
        <v>8.1</v>
      </c>
      <c r="K20">
        <v>159.5</v>
      </c>
      <c r="L20">
        <v>44.5</v>
      </c>
      <c r="M20">
        <v>22.4</v>
      </c>
      <c r="N20">
        <v>14.8</v>
      </c>
      <c r="O20">
        <v>58.7</v>
      </c>
      <c r="P20">
        <v>4.8</v>
      </c>
      <c r="Q20" s="4">
        <v>105</v>
      </c>
      <c r="R20" s="15">
        <v>20.6</v>
      </c>
      <c r="S20" s="137">
        <v>40.5</v>
      </c>
      <c r="T20" s="137">
        <v>58.1</v>
      </c>
      <c r="U20" s="137">
        <v>182.5</v>
      </c>
      <c r="V20" s="12"/>
    </row>
    <row r="21" spans="2:22" x14ac:dyDescent="0.25">
      <c r="B21">
        <v>53.3</v>
      </c>
      <c r="C21">
        <v>11.5</v>
      </c>
      <c r="D21">
        <v>42.3</v>
      </c>
      <c r="E21">
        <v>7</v>
      </c>
      <c r="F21">
        <v>468.6</v>
      </c>
      <c r="G21">
        <v>32.1</v>
      </c>
      <c r="H21">
        <v>12.5</v>
      </c>
      <c r="I21">
        <v>8.8000000000000007</v>
      </c>
      <c r="J21">
        <v>6.4</v>
      </c>
      <c r="K21">
        <v>127.7</v>
      </c>
      <c r="L21">
        <v>23.4</v>
      </c>
      <c r="M21">
        <v>4.5</v>
      </c>
      <c r="N21">
        <v>6.3</v>
      </c>
      <c r="O21">
        <v>34.4</v>
      </c>
      <c r="P21">
        <v>4.4000000000000004</v>
      </c>
      <c r="Q21" s="4">
        <v>68.3</v>
      </c>
      <c r="R21" s="139">
        <v>8</v>
      </c>
      <c r="S21" s="138">
        <v>32.799999999999997</v>
      </c>
      <c r="T21" s="138">
        <v>15.5</v>
      </c>
      <c r="U21" s="137">
        <v>160.4</v>
      </c>
      <c r="V21" s="12"/>
    </row>
    <row r="22" spans="2:22" x14ac:dyDescent="0.25">
      <c r="B22">
        <v>45.3</v>
      </c>
      <c r="C22">
        <v>7.5</v>
      </c>
      <c r="D22">
        <v>28.8</v>
      </c>
      <c r="E22">
        <v>6.6</v>
      </c>
      <c r="F22">
        <v>379</v>
      </c>
      <c r="G22">
        <v>28.9</v>
      </c>
      <c r="H22">
        <v>4.5999999999999996</v>
      </c>
      <c r="I22">
        <v>5.7</v>
      </c>
      <c r="J22">
        <v>5.0999999999999996</v>
      </c>
      <c r="K22">
        <v>89.7</v>
      </c>
      <c r="L22">
        <v>21.3</v>
      </c>
      <c r="M22">
        <v>4.3</v>
      </c>
      <c r="N22">
        <v>4.0999999999999996</v>
      </c>
      <c r="O22">
        <v>32.6</v>
      </c>
      <c r="P22">
        <v>4.0999999999999996</v>
      </c>
      <c r="Q22" s="4">
        <v>57.1</v>
      </c>
      <c r="R22" s="139">
        <v>7.6</v>
      </c>
      <c r="S22" s="138">
        <v>24.6</v>
      </c>
      <c r="T22" s="138">
        <v>13.1</v>
      </c>
      <c r="U22" s="137">
        <v>130.69999999999999</v>
      </c>
      <c r="V22" s="12"/>
    </row>
    <row r="23" spans="2:22" x14ac:dyDescent="0.25">
      <c r="B23">
        <v>39.4</v>
      </c>
      <c r="C23">
        <v>7.4</v>
      </c>
      <c r="D23">
        <v>24.4</v>
      </c>
      <c r="E23">
        <v>6.2</v>
      </c>
      <c r="F23">
        <v>378.8</v>
      </c>
      <c r="G23">
        <v>20.6</v>
      </c>
      <c r="H23">
        <v>4.2</v>
      </c>
      <c r="I23">
        <v>5.7</v>
      </c>
      <c r="J23">
        <v>4</v>
      </c>
      <c r="K23">
        <v>75.3</v>
      </c>
      <c r="L23">
        <v>10.9</v>
      </c>
      <c r="M23">
        <v>4.2</v>
      </c>
      <c r="N23">
        <v>3.7</v>
      </c>
      <c r="O23">
        <v>23.4</v>
      </c>
      <c r="P23">
        <v>4</v>
      </c>
      <c r="Q23" s="4">
        <v>44.3</v>
      </c>
      <c r="R23" s="140">
        <v>7.1</v>
      </c>
      <c r="S23" s="138">
        <v>15.3</v>
      </c>
      <c r="T23" s="138">
        <v>12.2</v>
      </c>
      <c r="U23" s="137">
        <v>126.4</v>
      </c>
      <c r="V23" s="12"/>
    </row>
    <row r="24" spans="2:22" x14ac:dyDescent="0.25">
      <c r="B24">
        <v>17</v>
      </c>
      <c r="C24">
        <v>6.5</v>
      </c>
      <c r="D24">
        <v>13.8</v>
      </c>
      <c r="E24">
        <v>6.1</v>
      </c>
      <c r="F24">
        <v>336.1</v>
      </c>
      <c r="G24">
        <v>16</v>
      </c>
      <c r="H24">
        <v>4.0999999999999996</v>
      </c>
      <c r="I24">
        <v>5.6</v>
      </c>
      <c r="J24">
        <v>3.8</v>
      </c>
      <c r="K24">
        <v>61</v>
      </c>
      <c r="L24">
        <v>10.1</v>
      </c>
      <c r="M24">
        <v>4</v>
      </c>
      <c r="N24">
        <v>3.6</v>
      </c>
      <c r="O24">
        <v>20.6</v>
      </c>
      <c r="P24">
        <v>3.7</v>
      </c>
      <c r="Q24" s="5">
        <v>14.6</v>
      </c>
      <c r="R24" s="140">
        <v>6.7</v>
      </c>
      <c r="S24" s="138">
        <v>14</v>
      </c>
      <c r="T24">
        <v>9.8000000000000007</v>
      </c>
      <c r="U24" s="137">
        <v>105</v>
      </c>
      <c r="V24" s="12"/>
    </row>
    <row r="25" spans="2:22" x14ac:dyDescent="0.25">
      <c r="B25">
        <v>10.8</v>
      </c>
      <c r="C25">
        <v>6</v>
      </c>
      <c r="D25">
        <v>10</v>
      </c>
      <c r="E25">
        <v>6.1</v>
      </c>
      <c r="F25">
        <v>327.39999999999998</v>
      </c>
      <c r="G25" s="8">
        <v>8.6999999999999993</v>
      </c>
      <c r="H25">
        <v>4</v>
      </c>
      <c r="I25">
        <v>5.3</v>
      </c>
      <c r="J25">
        <v>3.6</v>
      </c>
      <c r="K25">
        <v>44.1</v>
      </c>
      <c r="L25">
        <v>9.8000000000000007</v>
      </c>
      <c r="M25">
        <v>3.7</v>
      </c>
      <c r="N25">
        <v>3.5</v>
      </c>
      <c r="O25">
        <v>12.1</v>
      </c>
      <c r="P25">
        <v>3.7</v>
      </c>
      <c r="Q25" s="5">
        <v>14.6</v>
      </c>
      <c r="R25" s="139">
        <v>6.7</v>
      </c>
      <c r="S25">
        <v>10.4</v>
      </c>
      <c r="T25">
        <v>9.5</v>
      </c>
      <c r="U25" s="137">
        <v>64.5</v>
      </c>
      <c r="V25" s="12"/>
    </row>
    <row r="26" spans="2:22" x14ac:dyDescent="0.25">
      <c r="B26">
        <v>6.6</v>
      </c>
      <c r="C26">
        <v>5.7</v>
      </c>
      <c r="D26">
        <v>9.1</v>
      </c>
      <c r="E26">
        <v>5.2</v>
      </c>
      <c r="F26">
        <v>212.8</v>
      </c>
      <c r="G26" s="8">
        <v>7</v>
      </c>
      <c r="H26">
        <v>4</v>
      </c>
      <c r="I26">
        <v>5.2</v>
      </c>
      <c r="J26">
        <v>3.2</v>
      </c>
      <c r="K26">
        <v>25.6</v>
      </c>
      <c r="L26">
        <v>9.1999999999999993</v>
      </c>
      <c r="M26">
        <v>3.7</v>
      </c>
      <c r="N26">
        <v>3.3</v>
      </c>
      <c r="O26">
        <v>11.9</v>
      </c>
      <c r="P26">
        <v>3.6</v>
      </c>
      <c r="Q26" s="5">
        <v>14.3</v>
      </c>
      <c r="R26" s="139">
        <v>6.7</v>
      </c>
      <c r="S26">
        <v>9.3000000000000007</v>
      </c>
      <c r="T26">
        <v>8.6</v>
      </c>
      <c r="U26" s="14">
        <v>62.3</v>
      </c>
      <c r="V26" s="12"/>
    </row>
    <row r="27" spans="2:22" x14ac:dyDescent="0.25">
      <c r="B27">
        <v>5</v>
      </c>
      <c r="C27">
        <v>5.5</v>
      </c>
      <c r="D27">
        <v>9</v>
      </c>
      <c r="E27">
        <v>4.8</v>
      </c>
      <c r="F27">
        <v>182.3</v>
      </c>
      <c r="G27">
        <v>5.3</v>
      </c>
      <c r="H27" s="8">
        <v>3.8</v>
      </c>
      <c r="I27">
        <v>4.7</v>
      </c>
      <c r="J27">
        <v>3.1</v>
      </c>
      <c r="K27">
        <v>19.5</v>
      </c>
      <c r="L27">
        <v>8</v>
      </c>
      <c r="M27">
        <v>3.6</v>
      </c>
      <c r="N27">
        <v>3</v>
      </c>
      <c r="O27">
        <v>9.6</v>
      </c>
      <c r="P27">
        <v>3.3</v>
      </c>
      <c r="Q27" s="5">
        <v>14</v>
      </c>
      <c r="R27" s="140">
        <v>5.5</v>
      </c>
      <c r="S27">
        <v>7.9</v>
      </c>
      <c r="T27">
        <v>8.5</v>
      </c>
      <c r="U27" s="14">
        <v>61.1</v>
      </c>
      <c r="V27" s="12"/>
    </row>
    <row r="28" spans="2:22" x14ac:dyDescent="0.25">
      <c r="B28">
        <v>4.7</v>
      </c>
      <c r="C28">
        <v>5.5</v>
      </c>
      <c r="D28">
        <v>9</v>
      </c>
      <c r="E28">
        <v>4.5999999999999996</v>
      </c>
      <c r="F28">
        <v>155.1</v>
      </c>
      <c r="G28">
        <v>5</v>
      </c>
      <c r="H28">
        <v>3</v>
      </c>
      <c r="I28">
        <v>4.7</v>
      </c>
      <c r="J28">
        <v>3.1</v>
      </c>
      <c r="K28">
        <v>19.3</v>
      </c>
      <c r="L28">
        <v>5.7</v>
      </c>
      <c r="M28">
        <v>3.5</v>
      </c>
      <c r="N28">
        <v>2.5</v>
      </c>
      <c r="O28">
        <v>8.1999999999999993</v>
      </c>
      <c r="P28">
        <v>3.2</v>
      </c>
      <c r="Q28" s="3">
        <v>10.3</v>
      </c>
      <c r="R28" s="140">
        <v>5.5</v>
      </c>
      <c r="S28">
        <v>7.6</v>
      </c>
      <c r="T28">
        <v>7.9</v>
      </c>
      <c r="U28" s="14">
        <v>55</v>
      </c>
      <c r="V28" s="12"/>
    </row>
    <row r="29" spans="2:22" x14ac:dyDescent="0.25">
      <c r="B29">
        <v>4.4000000000000004</v>
      </c>
      <c r="C29">
        <v>5.4</v>
      </c>
      <c r="D29">
        <v>7.8</v>
      </c>
      <c r="E29">
        <v>4.4000000000000004</v>
      </c>
      <c r="F29">
        <v>149.5</v>
      </c>
      <c r="G29">
        <v>4.5999999999999996</v>
      </c>
      <c r="H29">
        <v>2.9</v>
      </c>
      <c r="I29">
        <v>4.5</v>
      </c>
      <c r="J29">
        <v>3.1</v>
      </c>
      <c r="K29">
        <v>17.7</v>
      </c>
      <c r="L29">
        <v>5.7</v>
      </c>
      <c r="M29">
        <v>3.5</v>
      </c>
      <c r="N29">
        <v>2.2999999999999998</v>
      </c>
      <c r="O29">
        <v>8.1</v>
      </c>
      <c r="P29">
        <v>3.2</v>
      </c>
      <c r="Q29" s="3">
        <v>9.6</v>
      </c>
      <c r="R29" s="140">
        <v>5.2</v>
      </c>
      <c r="S29">
        <v>7.2</v>
      </c>
      <c r="T29">
        <v>7.6</v>
      </c>
      <c r="U29" s="14">
        <v>42.4</v>
      </c>
      <c r="V29" s="12"/>
    </row>
    <row r="30" spans="2:22" x14ac:dyDescent="0.25">
      <c r="B30">
        <v>4.3</v>
      </c>
      <c r="C30">
        <v>5.4</v>
      </c>
      <c r="D30">
        <v>7.5</v>
      </c>
      <c r="E30" s="8">
        <v>3.9</v>
      </c>
      <c r="F30">
        <v>73.2</v>
      </c>
      <c r="G30">
        <v>2.9</v>
      </c>
      <c r="H30">
        <v>2.7</v>
      </c>
      <c r="I30">
        <v>4.5</v>
      </c>
      <c r="J30">
        <v>3.1</v>
      </c>
      <c r="K30">
        <v>10.3</v>
      </c>
      <c r="L30">
        <v>5.6</v>
      </c>
      <c r="M30">
        <v>3.2</v>
      </c>
      <c r="N30">
        <v>2.2000000000000002</v>
      </c>
      <c r="O30">
        <v>7.5</v>
      </c>
      <c r="P30">
        <v>3.1</v>
      </c>
      <c r="Q30" s="3">
        <v>8.8000000000000007</v>
      </c>
      <c r="R30" s="139">
        <v>4.8</v>
      </c>
      <c r="S30">
        <v>6.7</v>
      </c>
      <c r="T30">
        <v>7.4</v>
      </c>
      <c r="U30" s="138">
        <v>34.799999999999997</v>
      </c>
      <c r="V30" s="12"/>
    </row>
    <row r="31" spans="2:22" x14ac:dyDescent="0.25">
      <c r="B31">
        <v>4.3</v>
      </c>
      <c r="C31">
        <v>5.2</v>
      </c>
      <c r="D31">
        <v>7.3</v>
      </c>
      <c r="E31">
        <v>3.5</v>
      </c>
      <c r="F31">
        <v>73.2</v>
      </c>
      <c r="G31">
        <v>2.4</v>
      </c>
      <c r="H31">
        <v>2</v>
      </c>
      <c r="I31">
        <v>4.3</v>
      </c>
      <c r="J31">
        <v>3</v>
      </c>
      <c r="K31">
        <v>9.9</v>
      </c>
      <c r="L31">
        <v>5.2</v>
      </c>
      <c r="M31">
        <v>3.2</v>
      </c>
      <c r="N31">
        <v>2</v>
      </c>
      <c r="O31">
        <v>7.1</v>
      </c>
      <c r="P31">
        <v>3.1</v>
      </c>
      <c r="Q31" s="3">
        <v>8</v>
      </c>
      <c r="R31" s="140">
        <v>4.7</v>
      </c>
      <c r="S31">
        <v>6.5</v>
      </c>
      <c r="T31">
        <v>7.4</v>
      </c>
      <c r="U31" s="138">
        <v>27</v>
      </c>
      <c r="V31" s="12"/>
    </row>
    <row r="32" spans="2:22" x14ac:dyDescent="0.25">
      <c r="B32">
        <v>4.2</v>
      </c>
      <c r="C32">
        <v>5.0999999999999996</v>
      </c>
      <c r="D32">
        <v>7</v>
      </c>
      <c r="E32">
        <v>3.4</v>
      </c>
      <c r="F32">
        <v>44.5</v>
      </c>
      <c r="H32">
        <v>2</v>
      </c>
      <c r="I32">
        <v>4.2</v>
      </c>
      <c r="J32">
        <v>2.9</v>
      </c>
      <c r="K32">
        <v>8.5</v>
      </c>
      <c r="L32">
        <v>5.0999999999999996</v>
      </c>
      <c r="M32">
        <v>3.2</v>
      </c>
      <c r="N32">
        <v>1.7</v>
      </c>
      <c r="O32">
        <v>6.5</v>
      </c>
      <c r="P32">
        <v>3</v>
      </c>
      <c r="Q32" s="3">
        <v>5.3</v>
      </c>
      <c r="R32" s="140">
        <v>4.5</v>
      </c>
      <c r="S32">
        <v>6.3</v>
      </c>
      <c r="T32">
        <v>6.8</v>
      </c>
      <c r="U32" s="138">
        <v>26.7</v>
      </c>
      <c r="V32" s="12"/>
    </row>
    <row r="33" spans="2:22" x14ac:dyDescent="0.25">
      <c r="B33">
        <v>4.0999999999999996</v>
      </c>
      <c r="C33">
        <v>5.0999999999999996</v>
      </c>
      <c r="D33" s="8">
        <v>6.4</v>
      </c>
      <c r="E33">
        <v>3</v>
      </c>
      <c r="F33" s="8">
        <v>39.700000000000003</v>
      </c>
      <c r="H33">
        <v>1.7</v>
      </c>
      <c r="I33">
        <v>4.0999999999999996</v>
      </c>
      <c r="J33">
        <v>2.7</v>
      </c>
      <c r="K33">
        <v>8.4</v>
      </c>
      <c r="L33" s="8">
        <v>5</v>
      </c>
      <c r="M33">
        <v>3.1</v>
      </c>
      <c r="N33">
        <v>1.5</v>
      </c>
      <c r="O33">
        <v>5.6</v>
      </c>
      <c r="P33">
        <v>2.9</v>
      </c>
      <c r="Q33" s="3">
        <v>5.2</v>
      </c>
      <c r="R33" s="140">
        <v>4.5</v>
      </c>
      <c r="S33">
        <v>6.3</v>
      </c>
      <c r="T33">
        <v>5.6</v>
      </c>
      <c r="U33" s="15">
        <v>24.5</v>
      </c>
      <c r="V33" s="12"/>
    </row>
    <row r="34" spans="2:22" x14ac:dyDescent="0.25">
      <c r="B34" s="8">
        <v>3.9</v>
      </c>
      <c r="C34" s="8">
        <v>4.8</v>
      </c>
      <c r="D34" s="8">
        <v>5.2</v>
      </c>
      <c r="E34">
        <v>2.9</v>
      </c>
      <c r="F34">
        <v>26.6</v>
      </c>
      <c r="H34">
        <v>1.2</v>
      </c>
      <c r="I34" s="8">
        <v>4</v>
      </c>
      <c r="J34" s="8">
        <v>2.7</v>
      </c>
      <c r="K34" s="8">
        <v>8</v>
      </c>
      <c r="L34" s="8">
        <v>5</v>
      </c>
      <c r="M34" s="9">
        <v>3</v>
      </c>
      <c r="N34" s="8">
        <v>0.9</v>
      </c>
      <c r="O34" s="8">
        <v>5.4</v>
      </c>
      <c r="P34">
        <v>2.9</v>
      </c>
      <c r="Q34" s="3">
        <v>5</v>
      </c>
      <c r="R34" s="140">
        <v>4.5</v>
      </c>
      <c r="S34">
        <v>6.1</v>
      </c>
      <c r="T34">
        <v>5.5</v>
      </c>
      <c r="U34" s="15">
        <v>22.2</v>
      </c>
      <c r="V34" s="12"/>
    </row>
    <row r="35" spans="2:22" x14ac:dyDescent="0.25">
      <c r="B35" s="8">
        <v>3.8</v>
      </c>
      <c r="C35" s="8">
        <v>4.5</v>
      </c>
      <c r="D35">
        <v>4.5999999999999996</v>
      </c>
      <c r="E35">
        <v>2.7</v>
      </c>
      <c r="F35">
        <v>22</v>
      </c>
      <c r="I35">
        <v>3.8</v>
      </c>
      <c r="J35">
        <v>2.7</v>
      </c>
      <c r="K35" s="8">
        <v>7.7</v>
      </c>
      <c r="L35">
        <v>4.9000000000000004</v>
      </c>
      <c r="M35" s="8">
        <v>3</v>
      </c>
      <c r="N35">
        <v>0.2</v>
      </c>
      <c r="O35">
        <v>5.4</v>
      </c>
      <c r="P35">
        <v>2.7</v>
      </c>
      <c r="Q35" s="3">
        <v>4.7</v>
      </c>
      <c r="R35" s="140">
        <v>4.0999999999999996</v>
      </c>
      <c r="S35">
        <v>6</v>
      </c>
      <c r="T35">
        <v>5</v>
      </c>
      <c r="U35" s="138">
        <v>19.899999999999999</v>
      </c>
      <c r="V35" s="12"/>
    </row>
    <row r="36" spans="2:22" x14ac:dyDescent="0.25">
      <c r="B36">
        <v>3.7</v>
      </c>
      <c r="C36">
        <v>4.4000000000000004</v>
      </c>
      <c r="D36">
        <v>4.5999999999999996</v>
      </c>
      <c r="E36">
        <v>2.6</v>
      </c>
      <c r="F36">
        <v>22</v>
      </c>
      <c r="I36">
        <v>3.5</v>
      </c>
      <c r="J36">
        <v>2.5</v>
      </c>
      <c r="K36">
        <v>6.6</v>
      </c>
      <c r="L36">
        <v>4.8</v>
      </c>
      <c r="M36">
        <v>2.9</v>
      </c>
      <c r="N36">
        <v>0.2</v>
      </c>
      <c r="O36">
        <v>5.4</v>
      </c>
      <c r="P36">
        <v>2.7</v>
      </c>
      <c r="Q36" s="3">
        <v>4.5999999999999996</v>
      </c>
      <c r="R36" s="139">
        <v>4</v>
      </c>
      <c r="S36">
        <v>5.9</v>
      </c>
      <c r="T36">
        <v>4.9000000000000004</v>
      </c>
      <c r="U36" s="138">
        <v>17.899999999999999</v>
      </c>
      <c r="V36" s="12"/>
    </row>
    <row r="37" spans="2:22" x14ac:dyDescent="0.25">
      <c r="B37">
        <v>3.6</v>
      </c>
      <c r="C37">
        <v>4.4000000000000004</v>
      </c>
      <c r="D37">
        <v>4.5</v>
      </c>
      <c r="E37">
        <v>2.1</v>
      </c>
      <c r="F37">
        <v>19.600000000000001</v>
      </c>
      <c r="I37">
        <v>3.3</v>
      </c>
      <c r="J37">
        <v>2.4</v>
      </c>
      <c r="K37">
        <v>5.0999999999999996</v>
      </c>
      <c r="L37">
        <v>4.8</v>
      </c>
      <c r="M37">
        <v>2.8</v>
      </c>
      <c r="N37">
        <v>0.2</v>
      </c>
      <c r="O37">
        <v>4.5</v>
      </c>
      <c r="P37">
        <v>2.6</v>
      </c>
      <c r="Q37" s="3">
        <v>4.5999999999999996</v>
      </c>
      <c r="R37" s="139">
        <v>3.9</v>
      </c>
      <c r="S37">
        <v>5.7</v>
      </c>
      <c r="T37">
        <v>4.4000000000000004</v>
      </c>
      <c r="U37" s="15">
        <v>16.399999999999999</v>
      </c>
      <c r="V37" s="12"/>
    </row>
    <row r="38" spans="2:22" x14ac:dyDescent="0.25">
      <c r="B38">
        <v>3.5</v>
      </c>
      <c r="C38">
        <v>4.3</v>
      </c>
      <c r="D38">
        <v>4.4000000000000004</v>
      </c>
      <c r="E38">
        <v>1</v>
      </c>
      <c r="F38">
        <v>15.5</v>
      </c>
      <c r="I38">
        <v>3.2</v>
      </c>
      <c r="J38">
        <v>2.4</v>
      </c>
      <c r="K38">
        <v>5</v>
      </c>
      <c r="L38">
        <v>4</v>
      </c>
      <c r="M38">
        <v>2.7</v>
      </c>
      <c r="N38">
        <v>0.2</v>
      </c>
      <c r="O38">
        <v>4.3</v>
      </c>
      <c r="P38">
        <v>2.6</v>
      </c>
      <c r="Q38" s="3">
        <v>4</v>
      </c>
      <c r="R38" s="140">
        <v>3.8</v>
      </c>
      <c r="S38">
        <v>5.4</v>
      </c>
      <c r="T38">
        <v>4.3</v>
      </c>
      <c r="U38" s="138">
        <v>16.2</v>
      </c>
      <c r="V38" s="12"/>
    </row>
    <row r="39" spans="2:22" x14ac:dyDescent="0.25">
      <c r="B39">
        <v>3.5</v>
      </c>
      <c r="C39">
        <v>4.3</v>
      </c>
      <c r="D39">
        <v>4.2</v>
      </c>
      <c r="E39">
        <v>0.5</v>
      </c>
      <c r="F39">
        <v>15.5</v>
      </c>
      <c r="I39">
        <v>3</v>
      </c>
      <c r="J39">
        <v>2.4</v>
      </c>
      <c r="K39">
        <v>4.7</v>
      </c>
      <c r="L39">
        <v>3.6</v>
      </c>
      <c r="M39">
        <v>2.6</v>
      </c>
      <c r="N39">
        <v>0.2</v>
      </c>
      <c r="O39">
        <v>4.2</v>
      </c>
      <c r="P39">
        <v>2.4</v>
      </c>
      <c r="Q39" s="3">
        <v>3.6</v>
      </c>
      <c r="R39" s="139">
        <v>3.8</v>
      </c>
      <c r="S39">
        <v>5.3</v>
      </c>
      <c r="T39">
        <v>4.0999999999999996</v>
      </c>
      <c r="U39" s="138">
        <v>15.7</v>
      </c>
      <c r="V39" s="12"/>
    </row>
    <row r="40" spans="2:22" x14ac:dyDescent="0.25">
      <c r="B40">
        <v>3.4</v>
      </c>
      <c r="C40">
        <v>3.9</v>
      </c>
      <c r="D40">
        <v>4</v>
      </c>
      <c r="E40">
        <v>0.3</v>
      </c>
      <c r="F40">
        <v>12.2</v>
      </c>
      <c r="I40">
        <v>3</v>
      </c>
      <c r="J40">
        <v>2.2999999999999998</v>
      </c>
      <c r="K40">
        <v>4.4000000000000004</v>
      </c>
      <c r="L40">
        <v>3.2</v>
      </c>
      <c r="M40">
        <v>2.6</v>
      </c>
      <c r="N40">
        <v>0.1</v>
      </c>
      <c r="O40">
        <v>4.0999999999999996</v>
      </c>
      <c r="P40">
        <v>2.2999999999999998</v>
      </c>
      <c r="Q40" s="3">
        <v>3.5</v>
      </c>
      <c r="R40" s="139">
        <v>3.7</v>
      </c>
      <c r="S40">
        <v>5.2</v>
      </c>
      <c r="T40">
        <v>3.5</v>
      </c>
      <c r="U40" s="138">
        <v>14</v>
      </c>
      <c r="V40" s="12"/>
    </row>
    <row r="41" spans="2:22" x14ac:dyDescent="0.25">
      <c r="B41">
        <v>3</v>
      </c>
      <c r="C41">
        <v>3.8</v>
      </c>
      <c r="D41">
        <v>3.8</v>
      </c>
      <c r="F41">
        <v>5.0999999999999996</v>
      </c>
      <c r="I41">
        <v>2.8</v>
      </c>
      <c r="J41">
        <v>2.1</v>
      </c>
      <c r="K41">
        <v>4.0999999999999996</v>
      </c>
      <c r="L41">
        <v>3.2</v>
      </c>
      <c r="M41">
        <v>2.5</v>
      </c>
      <c r="N41">
        <v>0.1</v>
      </c>
      <c r="O41">
        <v>3.5</v>
      </c>
      <c r="P41">
        <v>2.2000000000000002</v>
      </c>
      <c r="Q41" s="3">
        <v>3.4</v>
      </c>
      <c r="R41" s="140">
        <v>3.5</v>
      </c>
      <c r="S41">
        <v>5.0999999999999996</v>
      </c>
      <c r="T41">
        <v>3.4</v>
      </c>
      <c r="U41" s="138">
        <v>14</v>
      </c>
      <c r="V41" s="12"/>
    </row>
    <row r="42" spans="2:22" x14ac:dyDescent="0.25">
      <c r="B42">
        <v>2.9</v>
      </c>
      <c r="C42">
        <v>3.8</v>
      </c>
      <c r="D42">
        <v>3.8</v>
      </c>
      <c r="F42">
        <v>4.7</v>
      </c>
      <c r="I42">
        <v>2.7</v>
      </c>
      <c r="J42">
        <v>2.1</v>
      </c>
      <c r="K42">
        <v>4.0999999999999996</v>
      </c>
      <c r="L42">
        <v>3.1</v>
      </c>
      <c r="M42">
        <v>2.2000000000000002</v>
      </c>
      <c r="N42">
        <v>0.1</v>
      </c>
      <c r="O42">
        <v>3.4</v>
      </c>
      <c r="P42">
        <v>2.2000000000000002</v>
      </c>
      <c r="Q42" s="3">
        <v>3.2</v>
      </c>
      <c r="R42" s="139">
        <v>3.5</v>
      </c>
      <c r="S42">
        <v>5</v>
      </c>
      <c r="T42">
        <v>3.4</v>
      </c>
      <c r="U42">
        <v>11.9</v>
      </c>
      <c r="V42" s="12"/>
    </row>
    <row r="43" spans="2:22" x14ac:dyDescent="0.25">
      <c r="B43">
        <v>2.8</v>
      </c>
      <c r="C43">
        <v>3.7</v>
      </c>
      <c r="D43">
        <v>3.6</v>
      </c>
      <c r="F43">
        <v>3.2</v>
      </c>
      <c r="I43">
        <v>2.4</v>
      </c>
      <c r="J43">
        <v>2.1</v>
      </c>
      <c r="K43">
        <v>4.0999999999999996</v>
      </c>
      <c r="L43">
        <v>2.7</v>
      </c>
      <c r="M43">
        <v>2.2000000000000002</v>
      </c>
      <c r="N43">
        <v>0.1</v>
      </c>
      <c r="O43">
        <v>3.2</v>
      </c>
      <c r="P43">
        <v>2.2000000000000002</v>
      </c>
      <c r="Q43" s="3">
        <v>3</v>
      </c>
      <c r="R43" s="139">
        <v>3.5</v>
      </c>
      <c r="S43">
        <v>4.8</v>
      </c>
      <c r="T43">
        <v>3.3</v>
      </c>
      <c r="U43">
        <v>11.6</v>
      </c>
      <c r="V43" s="12"/>
    </row>
    <row r="44" spans="2:22" x14ac:dyDescent="0.25">
      <c r="B44">
        <v>2.8</v>
      </c>
      <c r="C44">
        <v>3.5</v>
      </c>
      <c r="D44">
        <v>3.5</v>
      </c>
      <c r="F44">
        <v>3.1</v>
      </c>
      <c r="I44">
        <v>1.9</v>
      </c>
      <c r="J44">
        <v>2.1</v>
      </c>
      <c r="K44">
        <v>3.9</v>
      </c>
      <c r="L44">
        <v>2.6</v>
      </c>
      <c r="M44">
        <v>2.1</v>
      </c>
      <c r="N44">
        <v>0.1</v>
      </c>
      <c r="O44">
        <v>2.7</v>
      </c>
      <c r="P44">
        <v>1.9</v>
      </c>
      <c r="Q44" s="3">
        <v>2.7</v>
      </c>
      <c r="R44" s="140">
        <v>3.4</v>
      </c>
      <c r="S44">
        <v>4.7</v>
      </c>
      <c r="T44">
        <v>3</v>
      </c>
      <c r="U44" s="13">
        <v>10.7</v>
      </c>
      <c r="V44" s="12"/>
    </row>
    <row r="45" spans="2:22" x14ac:dyDescent="0.25">
      <c r="B45">
        <v>2.6</v>
      </c>
      <c r="C45">
        <v>3.3</v>
      </c>
      <c r="D45">
        <v>3.1</v>
      </c>
      <c r="F45">
        <v>3</v>
      </c>
      <c r="I45">
        <v>1.7</v>
      </c>
      <c r="J45">
        <v>1.8</v>
      </c>
      <c r="K45">
        <v>3.7</v>
      </c>
      <c r="L45">
        <v>2</v>
      </c>
      <c r="M45">
        <v>2.1</v>
      </c>
      <c r="N45">
        <v>0</v>
      </c>
      <c r="O45">
        <v>2.5</v>
      </c>
      <c r="P45">
        <v>1.7</v>
      </c>
      <c r="Q45" s="3">
        <v>2.6</v>
      </c>
      <c r="R45" s="141">
        <v>3.3</v>
      </c>
      <c r="S45">
        <v>4.5</v>
      </c>
      <c r="T45">
        <v>2.7</v>
      </c>
      <c r="U45" s="13">
        <v>10.7</v>
      </c>
      <c r="V45" s="12"/>
    </row>
    <row r="46" spans="2:22" x14ac:dyDescent="0.25">
      <c r="B46">
        <v>2.5</v>
      </c>
      <c r="C46">
        <v>3</v>
      </c>
      <c r="D46">
        <v>1.8</v>
      </c>
      <c r="F46">
        <v>2.8</v>
      </c>
      <c r="I46">
        <v>1.7</v>
      </c>
      <c r="J46">
        <v>1.6</v>
      </c>
      <c r="K46">
        <v>3.5</v>
      </c>
      <c r="L46">
        <v>2</v>
      </c>
      <c r="M46">
        <v>1.7</v>
      </c>
      <c r="N46">
        <v>0</v>
      </c>
      <c r="O46">
        <v>2.2000000000000002</v>
      </c>
      <c r="P46">
        <v>1.7</v>
      </c>
      <c r="Q46" s="3">
        <v>2.2999999999999998</v>
      </c>
      <c r="R46" s="139">
        <v>3.3</v>
      </c>
      <c r="S46">
        <v>4.5</v>
      </c>
      <c r="T46">
        <v>2.7</v>
      </c>
      <c r="U46">
        <v>10.3</v>
      </c>
      <c r="V46" s="12"/>
    </row>
    <row r="47" spans="2:22" x14ac:dyDescent="0.25">
      <c r="B47">
        <v>2.5</v>
      </c>
      <c r="C47">
        <v>2.9</v>
      </c>
      <c r="D47">
        <v>1</v>
      </c>
      <c r="I47">
        <v>1.7</v>
      </c>
      <c r="J47">
        <v>1.5</v>
      </c>
      <c r="K47">
        <v>3.4</v>
      </c>
      <c r="L47">
        <v>1.3</v>
      </c>
      <c r="M47">
        <v>1.7</v>
      </c>
      <c r="N47">
        <v>0</v>
      </c>
      <c r="O47">
        <v>1.5</v>
      </c>
      <c r="P47">
        <v>1.5</v>
      </c>
      <c r="Q47" s="3">
        <v>1.9</v>
      </c>
      <c r="R47" s="140">
        <v>3.2</v>
      </c>
      <c r="S47">
        <v>4.4000000000000004</v>
      </c>
      <c r="T47">
        <v>2.7</v>
      </c>
      <c r="U47">
        <v>9.6999999999999993</v>
      </c>
      <c r="V47" s="12"/>
    </row>
    <row r="48" spans="2:22" x14ac:dyDescent="0.25">
      <c r="B48">
        <v>1.8</v>
      </c>
      <c r="C48">
        <v>2.7</v>
      </c>
      <c r="I48">
        <v>1.4</v>
      </c>
      <c r="J48">
        <v>1.1000000000000001</v>
      </c>
      <c r="K48">
        <v>3.2</v>
      </c>
      <c r="M48">
        <v>1.6</v>
      </c>
      <c r="N48">
        <v>0</v>
      </c>
      <c r="O48">
        <v>1.3</v>
      </c>
      <c r="P48">
        <v>1.4</v>
      </c>
      <c r="Q48" s="3">
        <v>1.9</v>
      </c>
      <c r="R48" s="139">
        <v>3.2</v>
      </c>
      <c r="S48">
        <v>4.4000000000000004</v>
      </c>
      <c r="T48">
        <v>2.7</v>
      </c>
      <c r="U48" s="13">
        <v>9.3000000000000007</v>
      </c>
      <c r="V48" s="12"/>
    </row>
    <row r="49" spans="2:22" x14ac:dyDescent="0.25">
      <c r="B49">
        <v>1.6</v>
      </c>
      <c r="C49">
        <v>2.2000000000000002</v>
      </c>
      <c r="J49">
        <v>1</v>
      </c>
      <c r="K49">
        <v>3.1</v>
      </c>
      <c r="M49">
        <v>1.4</v>
      </c>
      <c r="O49">
        <v>1.2</v>
      </c>
      <c r="Q49" s="3">
        <v>1.6</v>
      </c>
      <c r="R49" s="140">
        <v>3.1</v>
      </c>
      <c r="S49" s="13">
        <v>4.3</v>
      </c>
      <c r="T49">
        <v>2.7</v>
      </c>
      <c r="U49">
        <v>8.6999999999999993</v>
      </c>
      <c r="V49" s="12"/>
    </row>
    <row r="50" spans="2:22" x14ac:dyDescent="0.25">
      <c r="J50">
        <v>1</v>
      </c>
      <c r="M50">
        <v>1</v>
      </c>
      <c r="Q50" s="3">
        <v>1.6</v>
      </c>
      <c r="R50" s="139">
        <v>3.1</v>
      </c>
      <c r="S50">
        <v>4.3</v>
      </c>
      <c r="T50">
        <v>2.6</v>
      </c>
      <c r="U50" s="13">
        <v>8</v>
      </c>
      <c r="V50" s="12"/>
    </row>
    <row r="51" spans="2:22" x14ac:dyDescent="0.25">
      <c r="Q51" s="3">
        <v>1.5</v>
      </c>
      <c r="R51" s="139">
        <v>3.1</v>
      </c>
      <c r="S51" s="13">
        <v>4.2</v>
      </c>
      <c r="T51">
        <v>2.5</v>
      </c>
      <c r="U51">
        <v>7.8</v>
      </c>
      <c r="V51" s="12"/>
    </row>
    <row r="52" spans="2:22" x14ac:dyDescent="0.25">
      <c r="Q52" s="3">
        <v>1.3</v>
      </c>
      <c r="R52" s="140">
        <v>3</v>
      </c>
      <c r="S52">
        <v>4.2</v>
      </c>
      <c r="T52">
        <v>2.5</v>
      </c>
      <c r="U52">
        <v>7.8</v>
      </c>
      <c r="V52" s="12"/>
    </row>
    <row r="53" spans="2:22" x14ac:dyDescent="0.25">
      <c r="Q53" s="3">
        <v>1.2</v>
      </c>
      <c r="R53" s="139">
        <v>3</v>
      </c>
      <c r="S53" s="12">
        <v>4.0999999999999996</v>
      </c>
      <c r="T53">
        <v>2.2000000000000002</v>
      </c>
      <c r="U53">
        <v>7.7</v>
      </c>
      <c r="V53" s="12"/>
    </row>
    <row r="54" spans="2:22" x14ac:dyDescent="0.25">
      <c r="K54" s="3">
        <v>0.8</v>
      </c>
      <c r="R54" s="139">
        <v>3</v>
      </c>
      <c r="S54">
        <v>4.0999999999999996</v>
      </c>
      <c r="T54">
        <v>2.1</v>
      </c>
      <c r="U54">
        <v>7.2</v>
      </c>
      <c r="V54" s="12"/>
    </row>
    <row r="55" spans="2:22" x14ac:dyDescent="0.25">
      <c r="K55" s="3">
        <v>0.7</v>
      </c>
      <c r="R55" s="139">
        <v>2.9</v>
      </c>
      <c r="S55">
        <v>4.0999999999999996</v>
      </c>
      <c r="T55">
        <v>2.1</v>
      </c>
      <c r="U55" s="13">
        <v>7</v>
      </c>
    </row>
    <row r="56" spans="2:22" x14ac:dyDescent="0.25">
      <c r="K56" s="3">
        <v>0.6</v>
      </c>
      <c r="R56" s="139">
        <v>2.9</v>
      </c>
      <c r="S56">
        <v>3.9</v>
      </c>
      <c r="T56">
        <v>2</v>
      </c>
      <c r="U56">
        <v>7</v>
      </c>
    </row>
    <row r="57" spans="2:22" x14ac:dyDescent="0.25">
      <c r="R57" s="139">
        <v>2.9</v>
      </c>
      <c r="S57">
        <v>3.9</v>
      </c>
      <c r="T57">
        <v>2</v>
      </c>
      <c r="U57">
        <v>6.8</v>
      </c>
    </row>
    <row r="58" spans="2:22" x14ac:dyDescent="0.25">
      <c r="R58" s="139">
        <v>2.7</v>
      </c>
      <c r="S58">
        <v>3.8</v>
      </c>
      <c r="T58">
        <v>2</v>
      </c>
      <c r="U58">
        <v>6.6</v>
      </c>
    </row>
    <row r="59" spans="2:22" x14ac:dyDescent="0.25">
      <c r="R59" s="140">
        <v>2.6</v>
      </c>
      <c r="S59">
        <v>3.8</v>
      </c>
      <c r="T59">
        <v>2</v>
      </c>
      <c r="U59">
        <v>5.9</v>
      </c>
    </row>
    <row r="60" spans="2:22" x14ac:dyDescent="0.25">
      <c r="R60" s="139">
        <v>2.6</v>
      </c>
      <c r="S60">
        <v>3.7</v>
      </c>
      <c r="T60">
        <v>2</v>
      </c>
      <c r="U60">
        <v>5.7</v>
      </c>
    </row>
    <row r="61" spans="2:22" x14ac:dyDescent="0.25">
      <c r="R61" s="140">
        <v>2.5</v>
      </c>
      <c r="S61">
        <v>3.7</v>
      </c>
      <c r="T61">
        <v>2</v>
      </c>
      <c r="U61">
        <v>5.4</v>
      </c>
    </row>
    <row r="62" spans="2:22" x14ac:dyDescent="0.25">
      <c r="R62" s="140">
        <v>2.5</v>
      </c>
      <c r="S62">
        <v>3.7</v>
      </c>
      <c r="T62">
        <v>1.9</v>
      </c>
      <c r="U62" s="13">
        <v>5.2</v>
      </c>
    </row>
    <row r="63" spans="2:22" x14ac:dyDescent="0.25">
      <c r="R63" s="139">
        <v>2.5</v>
      </c>
      <c r="S63">
        <v>3.7</v>
      </c>
      <c r="T63">
        <v>1.9</v>
      </c>
      <c r="U63" s="12">
        <v>5</v>
      </c>
    </row>
    <row r="64" spans="2:22" x14ac:dyDescent="0.25">
      <c r="R64" s="140">
        <v>2.4</v>
      </c>
      <c r="S64">
        <v>3.6</v>
      </c>
      <c r="T64">
        <v>1.9</v>
      </c>
      <c r="U64">
        <v>5</v>
      </c>
    </row>
    <row r="65" spans="18:21" x14ac:dyDescent="0.25">
      <c r="R65" s="139">
        <v>2.4</v>
      </c>
      <c r="S65" s="13">
        <v>3.5</v>
      </c>
      <c r="T65">
        <v>1.9</v>
      </c>
      <c r="U65">
        <v>5</v>
      </c>
    </row>
    <row r="66" spans="18:21" x14ac:dyDescent="0.25">
      <c r="R66" s="139">
        <v>2.4</v>
      </c>
      <c r="S66" s="13">
        <v>3.5</v>
      </c>
      <c r="T66">
        <v>1.8</v>
      </c>
      <c r="U66">
        <v>4.9000000000000004</v>
      </c>
    </row>
    <row r="67" spans="18:21" x14ac:dyDescent="0.25">
      <c r="R67" s="140">
        <v>2.2999999999999998</v>
      </c>
      <c r="S67" s="13">
        <v>3.5</v>
      </c>
      <c r="T67">
        <v>1.7</v>
      </c>
      <c r="U67" s="13">
        <v>4.8</v>
      </c>
    </row>
    <row r="68" spans="18:21" x14ac:dyDescent="0.25">
      <c r="R68" s="140">
        <v>2.2999999999999998</v>
      </c>
      <c r="S68">
        <v>3.5</v>
      </c>
      <c r="T68">
        <v>1.7</v>
      </c>
      <c r="U68" s="13">
        <v>4.8</v>
      </c>
    </row>
    <row r="69" spans="18:21" x14ac:dyDescent="0.25">
      <c r="R69" s="140">
        <v>2.2999999999999998</v>
      </c>
      <c r="S69">
        <v>3.4</v>
      </c>
      <c r="T69">
        <v>1.6</v>
      </c>
      <c r="U69" s="13">
        <v>4.7</v>
      </c>
    </row>
    <row r="70" spans="18:21" x14ac:dyDescent="0.25">
      <c r="R70" s="139">
        <v>2.2999999999999998</v>
      </c>
      <c r="S70">
        <v>3.4</v>
      </c>
      <c r="T70">
        <v>1.5</v>
      </c>
      <c r="U70">
        <v>4.7</v>
      </c>
    </row>
    <row r="71" spans="18:21" x14ac:dyDescent="0.25">
      <c r="R71" s="139">
        <v>2.2999999999999998</v>
      </c>
      <c r="S71">
        <v>3.3</v>
      </c>
      <c r="T71">
        <v>1.5</v>
      </c>
      <c r="U71">
        <v>4.7</v>
      </c>
    </row>
    <row r="72" spans="18:21" x14ac:dyDescent="0.25">
      <c r="R72" s="139">
        <v>2.2999999999999998</v>
      </c>
      <c r="S72">
        <v>3.3</v>
      </c>
      <c r="T72">
        <v>1.5</v>
      </c>
      <c r="U72">
        <v>4.7</v>
      </c>
    </row>
    <row r="73" spans="18:21" x14ac:dyDescent="0.25">
      <c r="R73" s="140">
        <v>2.2000000000000002</v>
      </c>
      <c r="S73" s="13">
        <v>3.2</v>
      </c>
      <c r="T73">
        <v>1.4</v>
      </c>
      <c r="U73">
        <v>4.5999999999999996</v>
      </c>
    </row>
    <row r="74" spans="18:21" x14ac:dyDescent="0.25">
      <c r="R74" s="139">
        <v>2.2000000000000002</v>
      </c>
      <c r="S74" s="13">
        <v>3.1</v>
      </c>
      <c r="T74">
        <v>1.3</v>
      </c>
      <c r="U74">
        <v>4.3</v>
      </c>
    </row>
    <row r="75" spans="18:21" x14ac:dyDescent="0.25">
      <c r="R75" s="139">
        <v>2.2000000000000002</v>
      </c>
      <c r="S75">
        <v>3</v>
      </c>
      <c r="T75">
        <v>1.3</v>
      </c>
      <c r="U75" s="13">
        <v>4</v>
      </c>
    </row>
    <row r="76" spans="18:21" x14ac:dyDescent="0.25">
      <c r="R76" s="139">
        <v>2.2000000000000002</v>
      </c>
      <c r="S76">
        <v>3</v>
      </c>
      <c r="T76">
        <v>1.3</v>
      </c>
      <c r="U76" s="13">
        <v>4</v>
      </c>
    </row>
    <row r="77" spans="18:21" x14ac:dyDescent="0.25">
      <c r="R77" s="139">
        <v>2.1</v>
      </c>
      <c r="S77">
        <v>3</v>
      </c>
      <c r="T77">
        <v>1.2</v>
      </c>
      <c r="U77" s="15">
        <v>3.9</v>
      </c>
    </row>
    <row r="78" spans="18:21" x14ac:dyDescent="0.25">
      <c r="R78" s="140">
        <v>2</v>
      </c>
      <c r="S78" s="15">
        <v>2.9</v>
      </c>
      <c r="T78">
        <v>1.1000000000000001</v>
      </c>
      <c r="U78">
        <v>3.9</v>
      </c>
    </row>
    <row r="79" spans="18:21" x14ac:dyDescent="0.25">
      <c r="R79" s="140">
        <v>2</v>
      </c>
      <c r="S79" s="13">
        <v>2.9</v>
      </c>
      <c r="T79">
        <v>1</v>
      </c>
      <c r="U79">
        <v>3.9</v>
      </c>
    </row>
    <row r="80" spans="18:21" x14ac:dyDescent="0.25">
      <c r="R80" s="139">
        <v>2</v>
      </c>
      <c r="S80" s="13">
        <v>2.9</v>
      </c>
      <c r="T80">
        <v>1</v>
      </c>
      <c r="U80" s="14">
        <v>3.8</v>
      </c>
    </row>
    <row r="81" spans="18:21" x14ac:dyDescent="0.25">
      <c r="R81" s="140">
        <v>1.9</v>
      </c>
      <c r="S81">
        <v>2.8</v>
      </c>
      <c r="T81">
        <v>1</v>
      </c>
      <c r="U81" s="13">
        <v>3.8</v>
      </c>
    </row>
    <row r="82" spans="18:21" x14ac:dyDescent="0.25">
      <c r="R82" s="139">
        <v>1.9</v>
      </c>
      <c r="S82">
        <v>2.8</v>
      </c>
      <c r="T82">
        <v>1</v>
      </c>
      <c r="U82" s="13">
        <v>3.7</v>
      </c>
    </row>
    <row r="83" spans="18:21" x14ac:dyDescent="0.25">
      <c r="R83" s="140">
        <v>1.8</v>
      </c>
      <c r="S83" s="15">
        <v>2.6</v>
      </c>
      <c r="T83">
        <v>0.9</v>
      </c>
      <c r="U83">
        <v>3.5</v>
      </c>
    </row>
    <row r="84" spans="18:21" x14ac:dyDescent="0.25">
      <c r="R84" s="139">
        <v>1.8</v>
      </c>
      <c r="S84" s="13">
        <v>2.4</v>
      </c>
      <c r="T84">
        <v>0.9</v>
      </c>
      <c r="U84" s="13">
        <v>3.3</v>
      </c>
    </row>
    <row r="85" spans="18:21" x14ac:dyDescent="0.25">
      <c r="R85" s="139">
        <v>1.7</v>
      </c>
      <c r="S85">
        <v>2.4</v>
      </c>
      <c r="T85">
        <v>0.7</v>
      </c>
      <c r="U85">
        <v>3.3</v>
      </c>
    </row>
    <row r="86" spans="18:21" x14ac:dyDescent="0.25">
      <c r="R86" s="139">
        <v>1.7</v>
      </c>
      <c r="S86" s="14">
        <v>2.1</v>
      </c>
      <c r="T86">
        <v>0.6</v>
      </c>
      <c r="U86" s="15">
        <v>3.2</v>
      </c>
    </row>
    <row r="87" spans="18:21" x14ac:dyDescent="0.25">
      <c r="R87" s="139">
        <v>1.6</v>
      </c>
      <c r="S87" s="13">
        <v>1.9</v>
      </c>
      <c r="T87">
        <v>0.6</v>
      </c>
      <c r="U87" s="13">
        <v>3.2</v>
      </c>
    </row>
    <row r="88" spans="18:21" x14ac:dyDescent="0.25">
      <c r="R88" s="139">
        <v>1.5</v>
      </c>
      <c r="S88">
        <v>1.9</v>
      </c>
      <c r="T88">
        <v>0.6</v>
      </c>
      <c r="U88" s="14">
        <v>3</v>
      </c>
    </row>
    <row r="89" spans="18:21" x14ac:dyDescent="0.25">
      <c r="R89" s="140">
        <v>1.4</v>
      </c>
      <c r="S89" s="13">
        <v>1.7</v>
      </c>
      <c r="T89">
        <v>0.2</v>
      </c>
      <c r="U89" s="13">
        <v>3</v>
      </c>
    </row>
    <row r="90" spans="18:21" x14ac:dyDescent="0.25">
      <c r="R90" s="139">
        <v>1.4</v>
      </c>
      <c r="S90" s="14">
        <v>1.5</v>
      </c>
      <c r="T90">
        <v>0.1</v>
      </c>
      <c r="U90">
        <v>3</v>
      </c>
    </row>
    <row r="91" spans="18:21" x14ac:dyDescent="0.25">
      <c r="R91" s="139">
        <v>1.4</v>
      </c>
      <c r="S91" s="13">
        <v>1.4</v>
      </c>
      <c r="T91">
        <v>0.1</v>
      </c>
      <c r="U91" s="13">
        <v>2.8</v>
      </c>
    </row>
    <row r="92" spans="18:21" x14ac:dyDescent="0.25">
      <c r="R92" s="139">
        <v>1.4</v>
      </c>
      <c r="S92" s="13">
        <v>1.3</v>
      </c>
      <c r="T92">
        <v>0</v>
      </c>
      <c r="U92" s="14">
        <v>2.6</v>
      </c>
    </row>
    <row r="93" spans="18:21" x14ac:dyDescent="0.25">
      <c r="R93" s="139">
        <v>1.4</v>
      </c>
      <c r="S93" s="13">
        <v>1.3</v>
      </c>
      <c r="T93">
        <v>0</v>
      </c>
      <c r="U93" s="13">
        <v>2.6</v>
      </c>
    </row>
    <row r="94" spans="18:21" x14ac:dyDescent="0.25">
      <c r="R94" s="139">
        <v>1.4</v>
      </c>
      <c r="S94">
        <v>1.3</v>
      </c>
      <c r="T94">
        <v>-0.2</v>
      </c>
      <c r="U94" s="13">
        <v>2.6</v>
      </c>
    </row>
    <row r="95" spans="18:21" x14ac:dyDescent="0.25">
      <c r="R95" s="140">
        <v>1.3</v>
      </c>
      <c r="S95" s="15">
        <v>1.1000000000000001</v>
      </c>
      <c r="T95">
        <v>-0.3</v>
      </c>
      <c r="U95">
        <v>2.6</v>
      </c>
    </row>
    <row r="96" spans="18:21" x14ac:dyDescent="0.25">
      <c r="R96" s="139">
        <v>1.3</v>
      </c>
      <c r="S96" s="13">
        <v>1.1000000000000001</v>
      </c>
      <c r="T96">
        <v>-0.5</v>
      </c>
      <c r="U96" s="15">
        <v>2.5</v>
      </c>
    </row>
    <row r="97" spans="18:21" x14ac:dyDescent="0.25">
      <c r="R97" s="140">
        <v>1.2</v>
      </c>
      <c r="S97" s="14">
        <v>0.9</v>
      </c>
      <c r="T97">
        <v>-0.5</v>
      </c>
      <c r="U97" s="15">
        <v>2.5</v>
      </c>
    </row>
    <row r="98" spans="18:21" x14ac:dyDescent="0.25">
      <c r="R98" s="140">
        <v>1.2</v>
      </c>
      <c r="S98" s="15">
        <v>0.8</v>
      </c>
      <c r="T98">
        <v>-0.7</v>
      </c>
      <c r="U98">
        <v>2.5</v>
      </c>
    </row>
    <row r="99" spans="18:21" x14ac:dyDescent="0.25">
      <c r="R99" s="139">
        <v>1.2</v>
      </c>
      <c r="S99" s="13">
        <v>0.5</v>
      </c>
      <c r="T99">
        <v>-0.9</v>
      </c>
      <c r="U99">
        <v>2.2000000000000002</v>
      </c>
    </row>
    <row r="100" spans="18:21" x14ac:dyDescent="0.25">
      <c r="R100" s="140">
        <v>1.1000000000000001</v>
      </c>
      <c r="S100" s="14">
        <v>-0.1</v>
      </c>
      <c r="T100">
        <v>-1.2</v>
      </c>
      <c r="U100">
        <v>2.1</v>
      </c>
    </row>
    <row r="101" spans="18:21" x14ac:dyDescent="0.25">
      <c r="R101" s="139">
        <v>1.1000000000000001</v>
      </c>
      <c r="T101">
        <v>-1.5</v>
      </c>
      <c r="U101">
        <v>2</v>
      </c>
    </row>
    <row r="102" spans="18:21" x14ac:dyDescent="0.25">
      <c r="R102" s="139">
        <v>1.1000000000000001</v>
      </c>
      <c r="T102">
        <v>-1.6</v>
      </c>
      <c r="U102">
        <v>1.9</v>
      </c>
    </row>
    <row r="103" spans="18:21" x14ac:dyDescent="0.25">
      <c r="R103" s="139">
        <v>1</v>
      </c>
      <c r="T103">
        <v>-2.4</v>
      </c>
      <c r="U103" s="14">
        <v>1.6</v>
      </c>
    </row>
    <row r="104" spans="18:21" x14ac:dyDescent="0.25">
      <c r="R104" s="139">
        <v>0.9</v>
      </c>
      <c r="T104">
        <v>-2.7</v>
      </c>
      <c r="U104">
        <v>1.5</v>
      </c>
    </row>
    <row r="105" spans="18:21" x14ac:dyDescent="0.25">
      <c r="R105" s="139">
        <v>0.9</v>
      </c>
      <c r="T105">
        <v>-2.8</v>
      </c>
      <c r="U105">
        <v>1.4</v>
      </c>
    </row>
    <row r="106" spans="18:21" x14ac:dyDescent="0.25">
      <c r="R106" s="139">
        <v>0.8</v>
      </c>
      <c r="T106">
        <v>-3.4</v>
      </c>
      <c r="U106">
        <v>1.2</v>
      </c>
    </row>
    <row r="107" spans="18:21" x14ac:dyDescent="0.25">
      <c r="R107" s="139">
        <v>0.5</v>
      </c>
      <c r="U107">
        <v>1.2</v>
      </c>
    </row>
    <row r="108" spans="18:21" x14ac:dyDescent="0.25">
      <c r="R108" s="139">
        <v>0.2</v>
      </c>
      <c r="U108">
        <v>1</v>
      </c>
    </row>
    <row r="109" spans="18:21" x14ac:dyDescent="0.25">
      <c r="R109" s="139">
        <v>-0.1</v>
      </c>
      <c r="U109">
        <v>0.9</v>
      </c>
    </row>
  </sheetData>
  <sortState xmlns:xlrd2="http://schemas.microsoft.com/office/spreadsheetml/2017/richdata2" ref="R20:R111">
    <sortCondition descending="1" ref="R20"/>
  </sortState>
  <pageMargins left="0.7" right="0.7" top="0.75" bottom="0.75" header="0.3" footer="0.3"/>
  <pageSetup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</sheetPr>
  <dimension ref="A21"/>
  <sheetViews>
    <sheetView topLeftCell="A19" zoomScaleNormal="100" workbookViewId="0">
      <selection activeCell="A21" sqref="A21"/>
    </sheetView>
  </sheetViews>
  <sheetFormatPr defaultRowHeight="15" x14ac:dyDescent="0.25"/>
  <sheetData>
    <row r="21" spans="1:1" x14ac:dyDescent="0.25">
      <c r="A21" t="s">
        <v>340</v>
      </c>
    </row>
  </sheetData>
  <pageMargins left="0.7" right="0.7" top="0.75" bottom="0.75" header="0.3" footer="0.3"/>
  <pageSetup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2">
    <tabColor rgb="FF00B050"/>
  </sheetPr>
  <dimension ref="A1:F176"/>
  <sheetViews>
    <sheetView zoomScale="110" zoomScaleNormal="110" workbookViewId="0">
      <selection activeCell="T24" sqref="T24"/>
    </sheetView>
  </sheetViews>
  <sheetFormatPr defaultRowHeight="15" x14ac:dyDescent="0.25"/>
  <cols>
    <col min="1" max="1" width="15.85546875" customWidth="1"/>
    <col min="2" max="2" width="15.42578125" customWidth="1"/>
    <col min="3" max="3" width="22.7109375" customWidth="1"/>
    <col min="4" max="4" width="17.7109375" style="50" customWidth="1"/>
  </cols>
  <sheetData>
    <row r="1" spans="1:5" x14ac:dyDescent="0.25">
      <c r="A1" s="45" t="s">
        <v>50</v>
      </c>
      <c r="B1" s="45" t="s">
        <v>51</v>
      </c>
      <c r="C1" s="45" t="s">
        <v>52</v>
      </c>
      <c r="D1" s="48" t="s">
        <v>53</v>
      </c>
      <c r="E1" s="11"/>
    </row>
    <row r="2" spans="1:5" x14ac:dyDescent="0.25">
      <c r="A2" s="18" t="s">
        <v>146</v>
      </c>
      <c r="B2" s="18">
        <v>34740.5</v>
      </c>
      <c r="C2" s="46">
        <v>43585.933449074073</v>
      </c>
      <c r="D2" s="49" t="s">
        <v>161</v>
      </c>
      <c r="E2" s="11"/>
    </row>
    <row r="3" spans="1:5" x14ac:dyDescent="0.25">
      <c r="A3" s="18" t="s">
        <v>148</v>
      </c>
      <c r="B3" s="18">
        <v>38954.6</v>
      </c>
      <c r="C3" s="46">
        <v>43606.949861111112</v>
      </c>
      <c r="D3" s="49" t="s">
        <v>54</v>
      </c>
      <c r="E3" s="11"/>
    </row>
    <row r="4" spans="1:5" x14ac:dyDescent="0.25">
      <c r="A4" s="18" t="s">
        <v>156</v>
      </c>
      <c r="B4" s="18">
        <v>222708.5</v>
      </c>
      <c r="C4" s="46">
        <v>43621.627534722225</v>
      </c>
      <c r="D4" s="49" t="s">
        <v>54</v>
      </c>
      <c r="E4" s="11"/>
    </row>
    <row r="5" spans="1:5" x14ac:dyDescent="0.25">
      <c r="A5" s="18" t="s">
        <v>158</v>
      </c>
      <c r="B5" s="18">
        <v>111898</v>
      </c>
      <c r="C5" s="46">
        <v>43626.7344212963</v>
      </c>
      <c r="D5" s="49" t="s">
        <v>54</v>
      </c>
      <c r="E5" s="11"/>
    </row>
    <row r="6" spans="1:5" x14ac:dyDescent="0.25">
      <c r="A6" s="18" t="s">
        <v>155</v>
      </c>
      <c r="B6" s="18">
        <v>21849.599999999999</v>
      </c>
      <c r="C6" s="46">
        <v>43630.921469907407</v>
      </c>
      <c r="D6" s="49" t="s">
        <v>54</v>
      </c>
      <c r="E6" s="11"/>
    </row>
    <row r="7" spans="1:5" x14ac:dyDescent="0.25">
      <c r="A7" s="18" t="s">
        <v>141</v>
      </c>
      <c r="B7" s="18">
        <v>103269</v>
      </c>
      <c r="C7" s="46">
        <v>43634.826782407406</v>
      </c>
      <c r="D7" s="49" t="s">
        <v>54</v>
      </c>
      <c r="E7" s="11"/>
    </row>
    <row r="8" spans="1:5" x14ac:dyDescent="0.25">
      <c r="A8" s="18" t="s">
        <v>151</v>
      </c>
      <c r="B8" s="18">
        <v>53411.199999999997</v>
      </c>
      <c r="C8" s="46">
        <v>43636.788437499999</v>
      </c>
      <c r="D8" s="49" t="s">
        <v>54</v>
      </c>
      <c r="E8" s="11"/>
    </row>
    <row r="9" spans="1:5" x14ac:dyDescent="0.25">
      <c r="A9" s="18" t="s">
        <v>128</v>
      </c>
      <c r="B9" s="18">
        <v>189369</v>
      </c>
      <c r="C9" s="46">
        <v>43637.911481481482</v>
      </c>
      <c r="D9" s="49" t="s">
        <v>54</v>
      </c>
      <c r="E9" s="11"/>
    </row>
    <row r="10" spans="1:5" x14ac:dyDescent="0.25">
      <c r="A10" s="18" t="s">
        <v>130</v>
      </c>
      <c r="B10" s="18">
        <v>78132.2</v>
      </c>
      <c r="C10" s="46">
        <v>43637.911481481482</v>
      </c>
      <c r="D10" s="49" t="s">
        <v>54</v>
      </c>
      <c r="E10" s="11"/>
    </row>
    <row r="11" spans="1:5" x14ac:dyDescent="0.25">
      <c r="A11" s="18" t="s">
        <v>133</v>
      </c>
      <c r="B11" s="18">
        <v>22487.5</v>
      </c>
      <c r="C11" s="46">
        <v>43637.911481481482</v>
      </c>
      <c r="D11" s="49" t="s">
        <v>54</v>
      </c>
      <c r="E11" s="11"/>
    </row>
    <row r="12" spans="1:5" x14ac:dyDescent="0.25">
      <c r="A12" s="18" t="s">
        <v>134</v>
      </c>
      <c r="B12" s="18">
        <v>17498.7</v>
      </c>
      <c r="C12" s="46">
        <v>43637.911481481482</v>
      </c>
      <c r="D12" s="49" t="s">
        <v>54</v>
      </c>
      <c r="E12" s="11"/>
    </row>
    <row r="13" spans="1:5" x14ac:dyDescent="0.25">
      <c r="A13" s="18" t="s">
        <v>149</v>
      </c>
      <c r="B13" s="18">
        <v>9450.2999999999993</v>
      </c>
      <c r="C13" s="46">
        <v>43637.911481481482</v>
      </c>
      <c r="D13" s="49" t="s">
        <v>54</v>
      </c>
      <c r="E13" s="11"/>
    </row>
    <row r="14" spans="1:5" x14ac:dyDescent="0.25">
      <c r="A14" s="18" t="s">
        <v>153</v>
      </c>
      <c r="B14" s="18">
        <v>38759.9</v>
      </c>
      <c r="C14" s="46">
        <v>43637.911481481482</v>
      </c>
      <c r="D14" s="49" t="s">
        <v>54</v>
      </c>
      <c r="E14" s="11"/>
    </row>
    <row r="15" spans="1:5" x14ac:dyDescent="0.25">
      <c r="A15" s="18" t="s">
        <v>154</v>
      </c>
      <c r="B15" s="18">
        <v>79674.399999999994</v>
      </c>
      <c r="C15" s="46">
        <v>43637.911481481482</v>
      </c>
      <c r="D15" s="49" t="s">
        <v>54</v>
      </c>
      <c r="E15" s="11"/>
    </row>
    <row r="16" spans="1:5" x14ac:dyDescent="0.25">
      <c r="A16" s="18" t="s">
        <v>143</v>
      </c>
      <c r="B16" s="18">
        <v>7125.4</v>
      </c>
      <c r="C16" s="46">
        <v>43638.575486111113</v>
      </c>
      <c r="D16" s="49" t="s">
        <v>54</v>
      </c>
      <c r="E16" s="11"/>
    </row>
    <row r="17" spans="1:5" x14ac:dyDescent="0.25">
      <c r="A17" s="18" t="s">
        <v>129</v>
      </c>
      <c r="B17" s="18">
        <v>20922.900000000001</v>
      </c>
      <c r="C17" s="46">
        <v>43638.737962962965</v>
      </c>
      <c r="D17" s="49" t="s">
        <v>54</v>
      </c>
      <c r="E17" s="11"/>
    </row>
    <row r="18" spans="1:5" x14ac:dyDescent="0.25">
      <c r="A18" s="18" t="s">
        <v>136</v>
      </c>
      <c r="B18" s="18">
        <v>58363.4</v>
      </c>
      <c r="C18" s="46">
        <v>43638.737962962965</v>
      </c>
      <c r="D18" s="49" t="s">
        <v>54</v>
      </c>
      <c r="E18" s="11"/>
    </row>
    <row r="19" spans="1:5" x14ac:dyDescent="0.25">
      <c r="A19" s="18" t="s">
        <v>137</v>
      </c>
      <c r="B19" s="18">
        <v>12977.1</v>
      </c>
      <c r="C19" s="46">
        <v>43638.737962962965</v>
      </c>
      <c r="D19" s="49" t="s">
        <v>54</v>
      </c>
      <c r="E19" s="11"/>
    </row>
    <row r="20" spans="1:5" x14ac:dyDescent="0.25">
      <c r="A20" s="18" t="s">
        <v>138</v>
      </c>
      <c r="B20" s="18">
        <v>96783.8</v>
      </c>
      <c r="C20" s="46">
        <v>43638.737962962965</v>
      </c>
      <c r="D20" s="49" t="s">
        <v>54</v>
      </c>
      <c r="E20" s="11"/>
    </row>
    <row r="21" spans="1:5" x14ac:dyDescent="0.25">
      <c r="A21" s="18" t="s">
        <v>160</v>
      </c>
      <c r="B21" s="18">
        <v>51348.1</v>
      </c>
      <c r="C21" s="46">
        <v>43638.737962962965</v>
      </c>
      <c r="D21" s="49" t="s">
        <v>54</v>
      </c>
      <c r="E21" s="11"/>
    </row>
    <row r="22" spans="1:5" x14ac:dyDescent="0.25">
      <c r="A22" s="18" t="s">
        <v>147</v>
      </c>
      <c r="B22" s="11">
        <v>14912.8</v>
      </c>
      <c r="C22" s="46">
        <v>43639.949861111112</v>
      </c>
      <c r="D22" s="49" t="s">
        <v>54</v>
      </c>
      <c r="E22" s="11"/>
    </row>
    <row r="23" spans="1:5" x14ac:dyDescent="0.25">
      <c r="A23" s="18" t="s">
        <v>150</v>
      </c>
      <c r="B23" s="11">
        <v>32972.9</v>
      </c>
      <c r="C23" s="46">
        <v>43639.949861111112</v>
      </c>
      <c r="D23" s="49" t="s">
        <v>54</v>
      </c>
      <c r="E23" s="11"/>
    </row>
    <row r="24" spans="1:5" x14ac:dyDescent="0.25">
      <c r="A24" s="18" t="s">
        <v>139</v>
      </c>
      <c r="B24" s="18">
        <v>237494</v>
      </c>
      <c r="C24" s="46">
        <v>43640.949861111112</v>
      </c>
      <c r="D24" s="49" t="s">
        <v>54</v>
      </c>
      <c r="E24" s="11"/>
    </row>
    <row r="25" spans="1:5" x14ac:dyDescent="0.25">
      <c r="A25" s="47" t="s">
        <v>135</v>
      </c>
      <c r="B25" s="18">
        <v>14316.1</v>
      </c>
      <c r="C25" s="46">
        <v>43642.788437499999</v>
      </c>
      <c r="D25" s="49" t="s">
        <v>54</v>
      </c>
      <c r="E25" s="11"/>
    </row>
    <row r="26" spans="1:5" x14ac:dyDescent="0.25">
      <c r="A26" s="18" t="s">
        <v>152</v>
      </c>
      <c r="B26" s="18">
        <v>49477</v>
      </c>
      <c r="C26" s="46">
        <v>43642.788437499999</v>
      </c>
      <c r="D26" s="49" t="s">
        <v>54</v>
      </c>
      <c r="E26" s="11"/>
    </row>
    <row r="27" spans="1:5" x14ac:dyDescent="0.25">
      <c r="A27" s="18" t="s">
        <v>145</v>
      </c>
      <c r="B27" s="18">
        <v>18452.5</v>
      </c>
      <c r="C27" s="46">
        <v>43645.710266203707</v>
      </c>
      <c r="D27" s="49" t="s">
        <v>54</v>
      </c>
      <c r="E27" s="11"/>
    </row>
    <row r="28" spans="1:5" x14ac:dyDescent="0.25">
      <c r="A28" s="18" t="s">
        <v>140</v>
      </c>
      <c r="B28" s="18">
        <v>39305.800000000003</v>
      </c>
      <c r="C28" s="46">
        <v>43648.766689814816</v>
      </c>
      <c r="D28" s="49" t="s">
        <v>54</v>
      </c>
      <c r="E28" s="11"/>
    </row>
    <row r="29" spans="1:5" x14ac:dyDescent="0.25">
      <c r="A29" s="18" t="s">
        <v>144</v>
      </c>
      <c r="B29" s="18">
        <v>2396.6999999999998</v>
      </c>
      <c r="C29" s="46">
        <v>43655.579236111109</v>
      </c>
      <c r="D29" s="49" t="s">
        <v>54</v>
      </c>
      <c r="E29" s="11"/>
    </row>
    <row r="30" spans="1:5" x14ac:dyDescent="0.25">
      <c r="A30" s="18" t="s">
        <v>142</v>
      </c>
      <c r="B30" s="18">
        <v>30079.5</v>
      </c>
      <c r="C30" s="46">
        <v>43656.506793981483</v>
      </c>
      <c r="D30" s="49" t="s">
        <v>54</v>
      </c>
      <c r="E30" s="11"/>
    </row>
    <row r="31" spans="1:5" x14ac:dyDescent="0.25">
      <c r="A31" s="18" t="s">
        <v>131</v>
      </c>
      <c r="B31" s="18">
        <v>49320.9</v>
      </c>
      <c r="C31" s="46">
        <v>43656.790671296294</v>
      </c>
      <c r="D31" s="49" t="s">
        <v>54</v>
      </c>
      <c r="E31" s="11"/>
    </row>
    <row r="32" spans="1:5" x14ac:dyDescent="0.25">
      <c r="A32" s="18" t="s">
        <v>159</v>
      </c>
      <c r="B32" s="18">
        <v>53107.7</v>
      </c>
      <c r="C32" s="46">
        <v>43658.326238425929</v>
      </c>
      <c r="D32" s="49" t="s">
        <v>54</v>
      </c>
      <c r="E32" s="11"/>
    </row>
    <row r="33" spans="1:5" x14ac:dyDescent="0.25">
      <c r="A33" s="18" t="s">
        <v>132</v>
      </c>
      <c r="B33" s="18">
        <v>7521.3</v>
      </c>
      <c r="C33" s="46">
        <v>43661.855011574073</v>
      </c>
      <c r="D33" s="49" t="s">
        <v>54</v>
      </c>
      <c r="E33" s="11"/>
    </row>
    <row r="34" spans="1:5" x14ac:dyDescent="0.25">
      <c r="A34" s="18" t="s">
        <v>157</v>
      </c>
      <c r="B34" s="18">
        <v>9489</v>
      </c>
      <c r="C34" s="46">
        <v>43662.86383101852</v>
      </c>
      <c r="D34" s="49" t="s">
        <v>54</v>
      </c>
      <c r="E34" s="11"/>
    </row>
    <row r="176" spans="6:6" x14ac:dyDescent="0.25">
      <c r="F176" t="s">
        <v>55</v>
      </c>
    </row>
  </sheetData>
  <sortState xmlns:xlrd2="http://schemas.microsoft.com/office/spreadsheetml/2017/richdata2" ref="A2:D34">
    <sortCondition ref="C2"/>
  </sortState>
  <pageMargins left="0.7" right="0.7" top="0.75" bottom="0.75" header="0.3" footer="0.3"/>
  <pageSetup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5">
    <tabColor rgb="FF00B050"/>
  </sheetPr>
  <dimension ref="A2:I111"/>
  <sheetViews>
    <sheetView zoomScale="60" zoomScaleNormal="60" workbookViewId="0">
      <selection activeCell="N50" sqref="N50"/>
    </sheetView>
  </sheetViews>
  <sheetFormatPr defaultRowHeight="15" x14ac:dyDescent="0.25"/>
  <cols>
    <col min="1" max="1" width="16.5703125" customWidth="1"/>
  </cols>
  <sheetData>
    <row r="2" spans="1:9" x14ac:dyDescent="0.25">
      <c r="B2" s="6">
        <v>2012</v>
      </c>
      <c r="C2" s="6">
        <v>2013</v>
      </c>
      <c r="D2" s="6">
        <v>2014</v>
      </c>
      <c r="E2" s="6">
        <v>2015</v>
      </c>
      <c r="F2" s="6">
        <v>2016</v>
      </c>
      <c r="G2" s="6">
        <v>2017</v>
      </c>
      <c r="H2" s="6">
        <v>2018</v>
      </c>
      <c r="I2" s="6">
        <v>2019</v>
      </c>
    </row>
    <row r="3" spans="1:9" x14ac:dyDescent="0.25">
      <c r="A3" t="s">
        <v>2</v>
      </c>
      <c r="B3" s="7">
        <v>29</v>
      </c>
      <c r="C3" s="7">
        <v>30</v>
      </c>
      <c r="D3" s="7">
        <v>29</v>
      </c>
      <c r="E3" s="7">
        <f>COUNT(E$20:E$111)</f>
        <v>30</v>
      </c>
      <c r="F3" s="7">
        <f>COUNT(F$20:F$111)</f>
        <v>26</v>
      </c>
      <c r="G3" s="7">
        <f>COUNT(G$20:G$111)</f>
        <v>92</v>
      </c>
      <c r="H3" s="7">
        <f>COUNT(H$20:H$111)</f>
        <v>65</v>
      </c>
      <c r="I3" s="7">
        <f>COUNT(I$20:I$111)</f>
        <v>79</v>
      </c>
    </row>
    <row r="4" spans="1:9" x14ac:dyDescent="0.25">
      <c r="A4" t="s">
        <v>3</v>
      </c>
      <c r="B4" s="7">
        <v>4.6517241379310335</v>
      </c>
      <c r="C4" s="7">
        <v>0</v>
      </c>
      <c r="D4" s="7">
        <v>0</v>
      </c>
      <c r="E4" s="7">
        <f>AVERAGE(E$20:E$111)</f>
        <v>15.123333333333331</v>
      </c>
      <c r="F4" s="7">
        <f>AVERAGE(F$20:F$111)</f>
        <v>2.8423076923076929</v>
      </c>
      <c r="G4" s="7">
        <f>AVERAGE(G$20:G$111)</f>
        <v>3.6750000000000003</v>
      </c>
      <c r="H4" s="7">
        <f>AVERAGE(H$20:H$111)</f>
        <v>5.1446153846153866</v>
      </c>
      <c r="I4" s="7">
        <f>AVERAGE(I$20:I$111)</f>
        <v>27.797468354430368</v>
      </c>
    </row>
    <row r="5" spans="1:9" x14ac:dyDescent="0.25">
      <c r="A5" t="s">
        <v>4</v>
      </c>
      <c r="B5" s="7">
        <v>3.6358945342294255</v>
      </c>
      <c r="C5" s="7">
        <v>0</v>
      </c>
      <c r="D5" s="7">
        <v>0</v>
      </c>
      <c r="E5" s="7">
        <f>STDEV(E$20:E$111)</f>
        <v>23.542488125226626</v>
      </c>
      <c r="F5" s="7">
        <f>STDEV(F$20:F$111)</f>
        <v>1.4977778411828828</v>
      </c>
      <c r="G5" s="7">
        <f>STDEV(G$20:G$111)</f>
        <v>3.8767162098132188</v>
      </c>
      <c r="H5" s="7">
        <f>STDEV(H$20:H$111)</f>
        <v>7.2495911688442529</v>
      </c>
      <c r="I5" s="7">
        <f>STDEV(I$20:I$111)</f>
        <v>65.277657415161329</v>
      </c>
    </row>
    <row r="6" spans="1:9" x14ac:dyDescent="0.25">
      <c r="A6" t="s">
        <v>5</v>
      </c>
      <c r="B6" s="7">
        <v>0.4</v>
      </c>
      <c r="C6" s="7">
        <v>0</v>
      </c>
      <c r="D6" s="7">
        <v>0</v>
      </c>
      <c r="E6" s="7">
        <f>MIN(E$20:E$111)</f>
        <v>0.5</v>
      </c>
      <c r="F6" s="7">
        <f>MIN(F$20:F$111)</f>
        <v>0.9</v>
      </c>
      <c r="G6" s="7">
        <f>MIN(G$20:G$111)</f>
        <v>-1.7</v>
      </c>
      <c r="H6" s="7">
        <f>MIN(H$20:H$111)</f>
        <v>0</v>
      </c>
      <c r="I6" s="7">
        <f>MIN(I$20:I$111)</f>
        <v>-0.8</v>
      </c>
    </row>
    <row r="7" spans="1:9" x14ac:dyDescent="0.25">
      <c r="A7" t="s">
        <v>6</v>
      </c>
      <c r="B7" s="7">
        <v>1.5000000000000002</v>
      </c>
      <c r="C7" s="7">
        <v>0</v>
      </c>
      <c r="D7" s="7">
        <v>0</v>
      </c>
      <c r="E7" s="7">
        <f>PERCENTILE(E$20:E$111,0.1)</f>
        <v>1.5600000000000003</v>
      </c>
      <c r="F7" s="7">
        <f>PERCENTILE(F$20:F$111,0.1)</f>
        <v>1.1000000000000001</v>
      </c>
      <c r="G7" s="7">
        <f>PERCENTILE(G$20:G$111,0.1)</f>
        <v>0.41</v>
      </c>
      <c r="H7" s="7">
        <f>PERCENTILE(H$20:H$111,0.1)</f>
        <v>1.48</v>
      </c>
      <c r="I7" s="7">
        <f>PERCENTILE(I$20:I$111,0.1)</f>
        <v>1.6800000000000002</v>
      </c>
    </row>
    <row r="8" spans="1:9" x14ac:dyDescent="0.25">
      <c r="A8" t="s">
        <v>7</v>
      </c>
      <c r="B8" s="7">
        <v>3.6</v>
      </c>
      <c r="C8" s="7">
        <v>0</v>
      </c>
      <c r="D8" s="7">
        <v>0</v>
      </c>
      <c r="E8" s="7">
        <f>MEDIAN(E$20:E$111)</f>
        <v>6.3000000000000007</v>
      </c>
      <c r="F8" s="7">
        <f>MEDIAN(F$20:F$111)</f>
        <v>2.5499999999999998</v>
      </c>
      <c r="G8" s="7">
        <f>MEDIAN(G$20:G$111)</f>
        <v>2.75</v>
      </c>
      <c r="H8" s="7">
        <f>MEDIAN(H$20:H$111)</f>
        <v>3.6</v>
      </c>
      <c r="I8" s="7">
        <f>MEDIAN(I$20:I$111)</f>
        <v>6</v>
      </c>
    </row>
    <row r="9" spans="1:9" x14ac:dyDescent="0.25">
      <c r="A9" t="s">
        <v>8</v>
      </c>
      <c r="B9" s="7">
        <v>9.74</v>
      </c>
      <c r="C9" s="7">
        <v>0</v>
      </c>
      <c r="D9" s="7">
        <v>0</v>
      </c>
      <c r="E9" s="7">
        <f>PERCENTILE(E$20:E$111,0.9)</f>
        <v>46.310000000000009</v>
      </c>
      <c r="F9" s="7">
        <f>PERCENTILE(F$20:F$111,0.9)</f>
        <v>4.3</v>
      </c>
      <c r="G9" s="7">
        <f>PERCENTILE(G$20:G$111,0.9)</f>
        <v>7.4500000000000028</v>
      </c>
      <c r="H9" s="7">
        <f>PERCENTILE(H$20:H$111,0.9)</f>
        <v>8.8600000000000012</v>
      </c>
      <c r="I9" s="7">
        <f>PERCENTILE(I$20:I$111,0.9)</f>
        <v>56.780000000000008</v>
      </c>
    </row>
    <row r="10" spans="1:9" x14ac:dyDescent="0.25">
      <c r="A10" t="s">
        <v>9</v>
      </c>
      <c r="B10" s="7">
        <v>14.4</v>
      </c>
      <c r="C10" s="7">
        <v>0</v>
      </c>
      <c r="D10" s="7">
        <v>0</v>
      </c>
      <c r="E10" s="7">
        <f>MAX(E$20:E$111)</f>
        <v>95</v>
      </c>
      <c r="F10" s="7">
        <f>MAX(F$20:F$111)</f>
        <v>7.3</v>
      </c>
      <c r="G10" s="7">
        <f>MAX(G$20:G$111)</f>
        <v>25.6</v>
      </c>
      <c r="H10" s="7">
        <f>MAX(H$20:H$111)</f>
        <v>52.2</v>
      </c>
      <c r="I10" s="7">
        <f>MAX(I$20:I$111)</f>
        <v>306.89999999999998</v>
      </c>
    </row>
    <row r="11" spans="1:9" x14ac:dyDescent="0.25">
      <c r="A11" t="s">
        <v>10</v>
      </c>
      <c r="B11" s="7">
        <v>1.5000000000000002</v>
      </c>
      <c r="C11" s="7">
        <v>0</v>
      </c>
      <c r="D11" s="7">
        <v>0</v>
      </c>
      <c r="E11" s="7">
        <f>E$7</f>
        <v>1.5600000000000003</v>
      </c>
      <c r="F11" s="7">
        <f>F$7</f>
        <v>1.1000000000000001</v>
      </c>
      <c r="G11" s="7">
        <f>G$7</f>
        <v>0.41</v>
      </c>
      <c r="H11" s="7">
        <f>H$7</f>
        <v>1.48</v>
      </c>
      <c r="I11" s="7">
        <f>I$7</f>
        <v>1.6800000000000002</v>
      </c>
    </row>
    <row r="12" spans="1:9" x14ac:dyDescent="0.25">
      <c r="A12" t="s">
        <v>11</v>
      </c>
      <c r="B12" s="7">
        <v>2.0999999999999996</v>
      </c>
      <c r="C12" s="7">
        <v>0</v>
      </c>
      <c r="D12" s="7">
        <v>0</v>
      </c>
      <c r="E12" s="7">
        <f>E$8-E$7</f>
        <v>4.74</v>
      </c>
      <c r="F12" s="7">
        <f>F$8-F$7</f>
        <v>1.4499999999999997</v>
      </c>
      <c r="G12" s="7">
        <f>G$8-G$7</f>
        <v>2.34</v>
      </c>
      <c r="H12" s="7">
        <f>H$8-H$7</f>
        <v>2.12</v>
      </c>
      <c r="I12" s="7">
        <f>I$8-I$7</f>
        <v>4.32</v>
      </c>
    </row>
    <row r="13" spans="1:9" x14ac:dyDescent="0.25">
      <c r="A13" t="s">
        <v>12</v>
      </c>
      <c r="B13" s="7">
        <v>6.1400000000000006</v>
      </c>
      <c r="C13" s="7">
        <v>0</v>
      </c>
      <c r="D13" s="7">
        <v>0</v>
      </c>
      <c r="E13" s="7">
        <f>E$9-E$8</f>
        <v>40.010000000000005</v>
      </c>
      <c r="F13" s="7">
        <f>F$9-F$8</f>
        <v>1.75</v>
      </c>
      <c r="G13" s="7">
        <f>G$9-G$8</f>
        <v>4.7000000000000028</v>
      </c>
      <c r="H13" s="7">
        <f>H$9-H$8</f>
        <v>5.2600000000000016</v>
      </c>
      <c r="I13" s="7">
        <f>I$9-I$8</f>
        <v>50.780000000000008</v>
      </c>
    </row>
    <row r="14" spans="1:9" x14ac:dyDescent="0.25">
      <c r="A14" t="s">
        <v>13</v>
      </c>
      <c r="B14" s="7">
        <v>1.1000000000000001</v>
      </c>
      <c r="C14" s="7">
        <v>0</v>
      </c>
      <c r="D14" s="7">
        <v>0</v>
      </c>
      <c r="E14" s="7">
        <f>E$7-E$6</f>
        <v>1.0600000000000003</v>
      </c>
      <c r="F14" s="7">
        <f>F$7-F$6</f>
        <v>0.20000000000000007</v>
      </c>
      <c r="G14" s="7">
        <f>G$7-G$6</f>
        <v>2.11</v>
      </c>
      <c r="H14" s="7">
        <f>H$7-H$6</f>
        <v>1.48</v>
      </c>
      <c r="I14" s="7">
        <f>I$7-I$6</f>
        <v>2.4800000000000004</v>
      </c>
    </row>
    <row r="15" spans="1:9" x14ac:dyDescent="0.25">
      <c r="A15" t="s">
        <v>14</v>
      </c>
      <c r="B15" s="7">
        <v>4.66</v>
      </c>
      <c r="C15" s="7">
        <v>0</v>
      </c>
      <c r="D15" s="7">
        <v>0</v>
      </c>
      <c r="E15" s="7">
        <f>E$10-E$9</f>
        <v>48.689999999999991</v>
      </c>
      <c r="F15" s="7">
        <f>F$10-F$9</f>
        <v>3</v>
      </c>
      <c r="G15" s="7">
        <f>G$10-G$9</f>
        <v>18.149999999999999</v>
      </c>
      <c r="H15" s="7">
        <f>H$10-H$9</f>
        <v>43.34</v>
      </c>
      <c r="I15" s="7">
        <f>I$10-I$9</f>
        <v>250.11999999999998</v>
      </c>
    </row>
    <row r="16" spans="1:9" x14ac:dyDescent="0.25">
      <c r="B16" s="7"/>
      <c r="C16" s="7"/>
      <c r="D16" s="7"/>
      <c r="E16" s="7"/>
      <c r="F16" s="7"/>
      <c r="G16" s="7"/>
      <c r="I16" s="7"/>
    </row>
    <row r="17" spans="2:9" x14ac:dyDescent="0.25">
      <c r="B17" s="7"/>
      <c r="C17" s="7"/>
      <c r="D17" s="7"/>
      <c r="E17" s="7"/>
      <c r="F17" s="7"/>
      <c r="G17" s="7"/>
      <c r="I17" s="7"/>
    </row>
    <row r="18" spans="2:9" x14ac:dyDescent="0.25">
      <c r="B18" s="7"/>
      <c r="C18" s="7"/>
      <c r="D18" s="7"/>
      <c r="E18" s="7"/>
      <c r="F18" s="7"/>
      <c r="G18" s="7"/>
      <c r="I18" s="7"/>
    </row>
    <row r="20" spans="2:9" x14ac:dyDescent="0.25">
      <c r="B20">
        <v>14.4</v>
      </c>
      <c r="C20">
        <v>0</v>
      </c>
      <c r="D20">
        <v>0</v>
      </c>
      <c r="E20">
        <v>95</v>
      </c>
      <c r="F20">
        <v>7.3</v>
      </c>
      <c r="G20">
        <v>25.6</v>
      </c>
      <c r="H20">
        <v>52.2</v>
      </c>
      <c r="I20">
        <v>306.89999999999998</v>
      </c>
    </row>
    <row r="21" spans="2:9" x14ac:dyDescent="0.25">
      <c r="B21">
        <v>13.2</v>
      </c>
      <c r="C21">
        <v>0</v>
      </c>
      <c r="D21">
        <v>0</v>
      </c>
      <c r="E21">
        <v>83.2</v>
      </c>
      <c r="F21">
        <v>5.4</v>
      </c>
      <c r="G21">
        <v>16.100000000000001</v>
      </c>
      <c r="H21">
        <v>30.5</v>
      </c>
      <c r="I21">
        <v>306.7</v>
      </c>
    </row>
    <row r="22" spans="2:9" x14ac:dyDescent="0.25">
      <c r="B22">
        <v>11.9</v>
      </c>
      <c r="C22">
        <v>0</v>
      </c>
      <c r="D22">
        <v>0</v>
      </c>
      <c r="E22">
        <v>54.5</v>
      </c>
      <c r="F22">
        <v>4.5999999999999996</v>
      </c>
      <c r="G22">
        <v>15.7</v>
      </c>
      <c r="H22">
        <v>12.7</v>
      </c>
      <c r="I22">
        <v>293.2</v>
      </c>
    </row>
    <row r="23" spans="2:9" x14ac:dyDescent="0.25">
      <c r="B23">
        <v>9.1999999999999993</v>
      </c>
      <c r="C23">
        <v>0</v>
      </c>
      <c r="D23">
        <v>0</v>
      </c>
      <c r="E23">
        <v>45.4</v>
      </c>
      <c r="F23">
        <v>4</v>
      </c>
      <c r="G23">
        <v>10.199999999999999</v>
      </c>
      <c r="H23">
        <v>11.4</v>
      </c>
      <c r="I23">
        <v>211.4</v>
      </c>
    </row>
    <row r="24" spans="2:9" x14ac:dyDescent="0.25">
      <c r="B24">
        <v>7.7</v>
      </c>
      <c r="C24">
        <v>0</v>
      </c>
      <c r="D24">
        <v>0</v>
      </c>
      <c r="E24">
        <v>22.1</v>
      </c>
      <c r="F24">
        <v>4</v>
      </c>
      <c r="G24">
        <v>9.9</v>
      </c>
      <c r="H24">
        <v>10.1</v>
      </c>
      <c r="I24">
        <v>203.7</v>
      </c>
    </row>
    <row r="25" spans="2:9" x14ac:dyDescent="0.25">
      <c r="B25">
        <v>7.6</v>
      </c>
      <c r="C25">
        <v>0</v>
      </c>
      <c r="D25">
        <v>0</v>
      </c>
      <c r="E25">
        <v>15.4</v>
      </c>
      <c r="F25">
        <v>3.9</v>
      </c>
      <c r="G25">
        <v>9.6</v>
      </c>
      <c r="H25">
        <v>9.5</v>
      </c>
      <c r="I25">
        <v>106.2</v>
      </c>
    </row>
    <row r="26" spans="2:9" x14ac:dyDescent="0.25">
      <c r="B26">
        <v>6.3</v>
      </c>
      <c r="C26">
        <v>0</v>
      </c>
      <c r="D26">
        <v>0</v>
      </c>
      <c r="E26">
        <v>15.3</v>
      </c>
      <c r="F26">
        <v>3.7</v>
      </c>
      <c r="G26">
        <v>9.1999999999999993</v>
      </c>
      <c r="H26">
        <v>9.3000000000000007</v>
      </c>
      <c r="I26">
        <v>70.3</v>
      </c>
    </row>
    <row r="27" spans="2:9" x14ac:dyDescent="0.25">
      <c r="B27">
        <v>5.8</v>
      </c>
      <c r="C27">
        <v>0</v>
      </c>
      <c r="D27">
        <v>0</v>
      </c>
      <c r="E27">
        <v>14.9</v>
      </c>
      <c r="F27">
        <v>3.6</v>
      </c>
      <c r="G27">
        <v>7.8</v>
      </c>
      <c r="H27">
        <v>8.1999999999999993</v>
      </c>
      <c r="I27">
        <v>59.9</v>
      </c>
    </row>
    <row r="28" spans="2:9" x14ac:dyDescent="0.25">
      <c r="B28">
        <v>5.2</v>
      </c>
      <c r="C28">
        <v>0</v>
      </c>
      <c r="D28">
        <v>0</v>
      </c>
      <c r="E28">
        <v>11.7</v>
      </c>
      <c r="F28">
        <v>3.5</v>
      </c>
      <c r="G28">
        <v>7.7</v>
      </c>
      <c r="H28">
        <v>6.8</v>
      </c>
      <c r="I28">
        <v>56</v>
      </c>
    </row>
    <row r="29" spans="2:9" x14ac:dyDescent="0.25">
      <c r="B29">
        <v>5</v>
      </c>
      <c r="C29">
        <v>0</v>
      </c>
      <c r="D29">
        <v>0</v>
      </c>
      <c r="E29">
        <v>11.5</v>
      </c>
      <c r="F29">
        <v>3.2</v>
      </c>
      <c r="G29">
        <v>7.5</v>
      </c>
      <c r="H29">
        <v>6</v>
      </c>
      <c r="I29">
        <v>41.7</v>
      </c>
    </row>
    <row r="30" spans="2:9" x14ac:dyDescent="0.25">
      <c r="B30">
        <v>4.5</v>
      </c>
      <c r="C30">
        <v>0</v>
      </c>
      <c r="D30">
        <v>0</v>
      </c>
      <c r="E30">
        <v>9.6</v>
      </c>
      <c r="F30">
        <v>3.2</v>
      </c>
      <c r="G30">
        <v>7</v>
      </c>
      <c r="H30">
        <v>5.8</v>
      </c>
      <c r="I30">
        <v>35.5</v>
      </c>
    </row>
    <row r="31" spans="2:9" x14ac:dyDescent="0.25">
      <c r="B31">
        <v>4.2</v>
      </c>
      <c r="C31">
        <v>0</v>
      </c>
      <c r="D31">
        <v>0</v>
      </c>
      <c r="E31">
        <v>8.6</v>
      </c>
      <c r="F31">
        <v>2.7</v>
      </c>
      <c r="G31">
        <v>6.4</v>
      </c>
      <c r="H31">
        <v>5.7</v>
      </c>
      <c r="I31">
        <v>28</v>
      </c>
    </row>
    <row r="32" spans="2:9" x14ac:dyDescent="0.25">
      <c r="B32">
        <v>3.9</v>
      </c>
      <c r="C32">
        <v>0</v>
      </c>
      <c r="D32">
        <v>0</v>
      </c>
      <c r="E32">
        <v>7.6</v>
      </c>
      <c r="F32">
        <v>2.6</v>
      </c>
      <c r="G32">
        <v>6.4</v>
      </c>
      <c r="H32">
        <v>5.6</v>
      </c>
      <c r="I32">
        <v>25.6</v>
      </c>
    </row>
    <row r="33" spans="2:9" x14ac:dyDescent="0.25">
      <c r="B33">
        <v>3.8</v>
      </c>
      <c r="C33">
        <v>0</v>
      </c>
      <c r="D33">
        <v>0</v>
      </c>
      <c r="E33">
        <v>7.5</v>
      </c>
      <c r="F33">
        <v>2.5</v>
      </c>
      <c r="G33">
        <v>6.2</v>
      </c>
      <c r="H33">
        <v>5.6</v>
      </c>
      <c r="I33">
        <v>23.2</v>
      </c>
    </row>
    <row r="34" spans="2:9" x14ac:dyDescent="0.25">
      <c r="B34">
        <v>3.6</v>
      </c>
      <c r="C34">
        <v>0</v>
      </c>
      <c r="D34">
        <v>0</v>
      </c>
      <c r="E34">
        <v>6.4</v>
      </c>
      <c r="F34">
        <v>2.2999999999999998</v>
      </c>
      <c r="G34">
        <v>5.9</v>
      </c>
      <c r="H34">
        <v>5.5</v>
      </c>
      <c r="I34">
        <v>23.1</v>
      </c>
    </row>
    <row r="35" spans="2:9" x14ac:dyDescent="0.25">
      <c r="B35">
        <v>3.1</v>
      </c>
      <c r="C35">
        <v>0</v>
      </c>
      <c r="D35">
        <v>0</v>
      </c>
      <c r="E35">
        <v>6.2</v>
      </c>
      <c r="F35">
        <v>2.2999999999999998</v>
      </c>
      <c r="G35">
        <v>5.7</v>
      </c>
      <c r="H35">
        <v>5.5</v>
      </c>
      <c r="I35">
        <v>20.8</v>
      </c>
    </row>
    <row r="36" spans="2:9" x14ac:dyDescent="0.25">
      <c r="B36">
        <v>2.9</v>
      </c>
      <c r="C36">
        <v>0</v>
      </c>
      <c r="D36">
        <v>0</v>
      </c>
      <c r="E36">
        <v>5.7</v>
      </c>
      <c r="F36">
        <v>2.1</v>
      </c>
      <c r="G36">
        <v>5.7</v>
      </c>
      <c r="H36">
        <v>5.4</v>
      </c>
      <c r="I36">
        <v>20.3</v>
      </c>
    </row>
    <row r="37" spans="2:9" x14ac:dyDescent="0.25">
      <c r="B37">
        <v>2.7</v>
      </c>
      <c r="C37">
        <v>0</v>
      </c>
      <c r="D37">
        <v>0</v>
      </c>
      <c r="E37">
        <v>5.6</v>
      </c>
      <c r="F37">
        <v>2.1</v>
      </c>
      <c r="G37">
        <v>5.7</v>
      </c>
      <c r="H37">
        <v>5.0999999999999996</v>
      </c>
      <c r="I37">
        <v>20</v>
      </c>
    </row>
    <row r="38" spans="2:9" x14ac:dyDescent="0.25">
      <c r="B38">
        <v>2.7</v>
      </c>
      <c r="C38">
        <v>0</v>
      </c>
      <c r="D38">
        <v>0</v>
      </c>
      <c r="E38">
        <v>4.9000000000000004</v>
      </c>
      <c r="F38">
        <v>2.1</v>
      </c>
      <c r="G38">
        <v>5.6</v>
      </c>
      <c r="H38">
        <v>5.0999999999999996</v>
      </c>
      <c r="I38">
        <v>17.2</v>
      </c>
    </row>
    <row r="39" spans="2:9" x14ac:dyDescent="0.25">
      <c r="B39">
        <v>2.5</v>
      </c>
      <c r="C39">
        <v>0</v>
      </c>
      <c r="D39">
        <v>0</v>
      </c>
      <c r="E39">
        <v>3.9</v>
      </c>
      <c r="F39">
        <v>1.8</v>
      </c>
      <c r="G39">
        <v>5.4</v>
      </c>
      <c r="H39">
        <v>5</v>
      </c>
      <c r="I39">
        <v>17</v>
      </c>
    </row>
    <row r="40" spans="2:9" x14ac:dyDescent="0.25">
      <c r="B40">
        <v>2.5</v>
      </c>
      <c r="C40">
        <v>0</v>
      </c>
      <c r="D40">
        <v>0</v>
      </c>
      <c r="E40">
        <v>3.6</v>
      </c>
      <c r="F40">
        <v>1.6</v>
      </c>
      <c r="G40">
        <v>5.3</v>
      </c>
      <c r="H40">
        <v>4.8</v>
      </c>
      <c r="I40">
        <v>16.7</v>
      </c>
    </row>
    <row r="41" spans="2:9" x14ac:dyDescent="0.25">
      <c r="B41">
        <v>2.5</v>
      </c>
      <c r="C41">
        <v>0</v>
      </c>
      <c r="D41">
        <v>0</v>
      </c>
      <c r="E41">
        <v>2.9</v>
      </c>
      <c r="F41">
        <v>1.4</v>
      </c>
      <c r="G41">
        <v>5.3</v>
      </c>
      <c r="H41">
        <v>4.8</v>
      </c>
      <c r="I41">
        <v>16.100000000000001</v>
      </c>
    </row>
    <row r="42" spans="2:9" x14ac:dyDescent="0.25">
      <c r="B42">
        <v>2.2000000000000002</v>
      </c>
      <c r="C42">
        <v>0</v>
      </c>
      <c r="D42">
        <v>0</v>
      </c>
      <c r="E42">
        <v>2.5</v>
      </c>
      <c r="F42">
        <v>1.2</v>
      </c>
      <c r="G42">
        <v>5</v>
      </c>
      <c r="H42">
        <v>4.7</v>
      </c>
      <c r="I42">
        <v>15</v>
      </c>
    </row>
    <row r="43" spans="2:9" x14ac:dyDescent="0.25">
      <c r="B43">
        <v>1.7</v>
      </c>
      <c r="C43">
        <v>0</v>
      </c>
      <c r="D43">
        <v>0</v>
      </c>
      <c r="E43">
        <v>1.9</v>
      </c>
      <c r="F43">
        <v>1</v>
      </c>
      <c r="G43">
        <v>5</v>
      </c>
      <c r="H43">
        <v>4.5</v>
      </c>
      <c r="I43">
        <v>14.3</v>
      </c>
    </row>
    <row r="44" spans="2:9" x14ac:dyDescent="0.25">
      <c r="B44">
        <v>1.7</v>
      </c>
      <c r="C44">
        <v>0</v>
      </c>
      <c r="D44">
        <v>0</v>
      </c>
      <c r="E44">
        <v>1.8</v>
      </c>
      <c r="F44">
        <v>0.9</v>
      </c>
      <c r="G44">
        <v>4.8</v>
      </c>
      <c r="H44">
        <v>4.3</v>
      </c>
      <c r="I44">
        <v>12.3</v>
      </c>
    </row>
    <row r="45" spans="2:9" x14ac:dyDescent="0.25">
      <c r="B45">
        <v>1.6</v>
      </c>
      <c r="C45">
        <v>0</v>
      </c>
      <c r="D45">
        <v>0</v>
      </c>
      <c r="E45">
        <v>1.7</v>
      </c>
      <c r="F45">
        <v>0.9</v>
      </c>
      <c r="G45">
        <v>4.8</v>
      </c>
      <c r="H45">
        <v>4.2</v>
      </c>
      <c r="I45">
        <v>11.6</v>
      </c>
    </row>
    <row r="46" spans="2:9" x14ac:dyDescent="0.25">
      <c r="B46">
        <v>1.1000000000000001</v>
      </c>
      <c r="C46">
        <v>0</v>
      </c>
      <c r="D46">
        <v>0</v>
      </c>
      <c r="E46">
        <v>1.6</v>
      </c>
      <c r="G46">
        <v>4.7</v>
      </c>
      <c r="H46">
        <v>4</v>
      </c>
      <c r="I46">
        <v>11.2</v>
      </c>
    </row>
    <row r="47" spans="2:9" x14ac:dyDescent="0.25">
      <c r="B47">
        <v>1</v>
      </c>
      <c r="C47">
        <v>0</v>
      </c>
      <c r="D47">
        <v>0</v>
      </c>
      <c r="E47">
        <v>1.2</v>
      </c>
      <c r="G47">
        <v>4.5</v>
      </c>
      <c r="H47">
        <v>4</v>
      </c>
      <c r="I47">
        <v>10.9</v>
      </c>
    </row>
    <row r="48" spans="2:9" x14ac:dyDescent="0.25">
      <c r="B48">
        <v>0.4</v>
      </c>
      <c r="C48">
        <v>0</v>
      </c>
      <c r="D48">
        <v>0</v>
      </c>
      <c r="E48">
        <v>1</v>
      </c>
      <c r="G48">
        <v>4.5</v>
      </c>
      <c r="H48">
        <v>3.9</v>
      </c>
      <c r="I48">
        <v>10.5</v>
      </c>
    </row>
    <row r="49" spans="3:9" x14ac:dyDescent="0.25">
      <c r="C49">
        <v>0</v>
      </c>
      <c r="E49">
        <v>0.5</v>
      </c>
      <c r="G49">
        <v>4.2</v>
      </c>
      <c r="H49">
        <v>3.8</v>
      </c>
      <c r="I49">
        <v>10.4</v>
      </c>
    </row>
    <row r="50" spans="3:9" x14ac:dyDescent="0.25">
      <c r="G50">
        <v>4.2</v>
      </c>
      <c r="H50">
        <v>3.7</v>
      </c>
      <c r="I50">
        <v>9.6999999999999993</v>
      </c>
    </row>
    <row r="51" spans="3:9" x14ac:dyDescent="0.25">
      <c r="E51" s="3"/>
      <c r="G51">
        <v>4.0999999999999996</v>
      </c>
      <c r="H51">
        <v>3.7</v>
      </c>
      <c r="I51">
        <v>9.1999999999999993</v>
      </c>
    </row>
    <row r="52" spans="3:9" x14ac:dyDescent="0.25">
      <c r="E52" s="3"/>
      <c r="G52">
        <v>4</v>
      </c>
      <c r="H52">
        <v>3.6</v>
      </c>
      <c r="I52">
        <v>9.1999999999999993</v>
      </c>
    </row>
    <row r="53" spans="3:9" x14ac:dyDescent="0.25">
      <c r="E53" s="3"/>
      <c r="G53">
        <v>3.8</v>
      </c>
      <c r="H53">
        <v>3.6</v>
      </c>
      <c r="I53">
        <v>8.9</v>
      </c>
    </row>
    <row r="54" spans="3:9" x14ac:dyDescent="0.25">
      <c r="G54">
        <v>3.7</v>
      </c>
      <c r="H54">
        <v>3.6</v>
      </c>
      <c r="I54">
        <v>8.6999999999999993</v>
      </c>
    </row>
    <row r="55" spans="3:9" x14ac:dyDescent="0.25">
      <c r="G55">
        <v>3.4</v>
      </c>
      <c r="H55">
        <v>3.5</v>
      </c>
      <c r="I55">
        <v>8.6999999999999993</v>
      </c>
    </row>
    <row r="56" spans="3:9" x14ac:dyDescent="0.25">
      <c r="G56">
        <v>3.3</v>
      </c>
      <c r="H56">
        <v>3.5</v>
      </c>
      <c r="I56">
        <v>8</v>
      </c>
    </row>
    <row r="57" spans="3:9" x14ac:dyDescent="0.25">
      <c r="G57">
        <v>3.1</v>
      </c>
      <c r="H57">
        <v>3.4</v>
      </c>
      <c r="I57">
        <v>6.6</v>
      </c>
    </row>
    <row r="58" spans="3:9" x14ac:dyDescent="0.25">
      <c r="G58">
        <v>3</v>
      </c>
      <c r="H58">
        <v>3.2</v>
      </c>
      <c r="I58">
        <v>6.3</v>
      </c>
    </row>
    <row r="59" spans="3:9" x14ac:dyDescent="0.25">
      <c r="G59">
        <v>3</v>
      </c>
      <c r="H59">
        <v>3.2</v>
      </c>
      <c r="I59">
        <v>6</v>
      </c>
    </row>
    <row r="60" spans="3:9" x14ac:dyDescent="0.25">
      <c r="G60">
        <v>3</v>
      </c>
      <c r="H60">
        <v>3.1</v>
      </c>
      <c r="I60">
        <v>5.2</v>
      </c>
    </row>
    <row r="61" spans="3:9" x14ac:dyDescent="0.25">
      <c r="G61">
        <v>3</v>
      </c>
      <c r="H61">
        <v>3.1</v>
      </c>
      <c r="I61">
        <v>5</v>
      </c>
    </row>
    <row r="62" spans="3:9" x14ac:dyDescent="0.25">
      <c r="G62">
        <v>3</v>
      </c>
      <c r="H62">
        <v>2.8</v>
      </c>
      <c r="I62">
        <v>4.8</v>
      </c>
    </row>
    <row r="63" spans="3:9" x14ac:dyDescent="0.25">
      <c r="G63">
        <v>2.9</v>
      </c>
      <c r="H63">
        <v>2.8</v>
      </c>
      <c r="I63">
        <v>4.5</v>
      </c>
    </row>
    <row r="64" spans="3:9" x14ac:dyDescent="0.25">
      <c r="G64">
        <v>2.8</v>
      </c>
      <c r="H64">
        <v>2.7</v>
      </c>
      <c r="I64">
        <v>4.2</v>
      </c>
    </row>
    <row r="65" spans="7:9" x14ac:dyDescent="0.25">
      <c r="G65">
        <v>2.8</v>
      </c>
      <c r="H65">
        <v>2.6</v>
      </c>
      <c r="I65">
        <v>4.0999999999999996</v>
      </c>
    </row>
    <row r="66" spans="7:9" x14ac:dyDescent="0.25">
      <c r="G66">
        <v>2.7</v>
      </c>
      <c r="H66">
        <v>2.6</v>
      </c>
      <c r="I66">
        <v>4.0999999999999996</v>
      </c>
    </row>
    <row r="67" spans="7:9" x14ac:dyDescent="0.25">
      <c r="G67">
        <v>2.6</v>
      </c>
      <c r="H67">
        <v>2.5</v>
      </c>
      <c r="I67">
        <v>4.0999999999999996</v>
      </c>
    </row>
    <row r="68" spans="7:9" x14ac:dyDescent="0.25">
      <c r="G68">
        <v>2.5</v>
      </c>
      <c r="H68">
        <v>2.2999999999999998</v>
      </c>
      <c r="I68">
        <v>4</v>
      </c>
    </row>
    <row r="69" spans="7:9" x14ac:dyDescent="0.25">
      <c r="G69">
        <v>2.5</v>
      </c>
      <c r="H69">
        <v>2.2000000000000002</v>
      </c>
      <c r="I69">
        <v>3.7</v>
      </c>
    </row>
    <row r="70" spans="7:9" x14ac:dyDescent="0.25">
      <c r="G70">
        <v>2.5</v>
      </c>
      <c r="H70">
        <v>2.2000000000000002</v>
      </c>
      <c r="I70">
        <v>3.5</v>
      </c>
    </row>
    <row r="71" spans="7:9" x14ac:dyDescent="0.25">
      <c r="G71">
        <v>2.5</v>
      </c>
      <c r="H71">
        <v>2</v>
      </c>
      <c r="I71">
        <v>3.3</v>
      </c>
    </row>
    <row r="72" spans="7:9" x14ac:dyDescent="0.25">
      <c r="G72">
        <v>2.4</v>
      </c>
      <c r="H72">
        <v>2</v>
      </c>
      <c r="I72">
        <v>3.2</v>
      </c>
    </row>
    <row r="73" spans="7:9" x14ac:dyDescent="0.25">
      <c r="G73">
        <v>2.4</v>
      </c>
      <c r="H73">
        <v>2</v>
      </c>
      <c r="I73">
        <v>3.2</v>
      </c>
    </row>
    <row r="74" spans="7:9" x14ac:dyDescent="0.25">
      <c r="G74">
        <v>2.4</v>
      </c>
      <c r="H74">
        <v>2</v>
      </c>
      <c r="I74">
        <v>3</v>
      </c>
    </row>
    <row r="75" spans="7:9" x14ac:dyDescent="0.25">
      <c r="G75">
        <v>2.2000000000000002</v>
      </c>
      <c r="H75">
        <v>1.7</v>
      </c>
      <c r="I75">
        <v>3</v>
      </c>
    </row>
    <row r="76" spans="7:9" x14ac:dyDescent="0.25">
      <c r="G76">
        <v>2.1</v>
      </c>
      <c r="H76">
        <v>1.6</v>
      </c>
      <c r="I76">
        <v>2.9</v>
      </c>
    </row>
    <row r="77" spans="7:9" x14ac:dyDescent="0.25">
      <c r="G77">
        <v>2.1</v>
      </c>
      <c r="H77">
        <v>1.6</v>
      </c>
      <c r="I77">
        <v>2.9</v>
      </c>
    </row>
    <row r="78" spans="7:9" x14ac:dyDescent="0.25">
      <c r="G78">
        <v>2.1</v>
      </c>
      <c r="H78">
        <v>1.4</v>
      </c>
      <c r="I78">
        <v>2.5</v>
      </c>
    </row>
    <row r="79" spans="7:9" x14ac:dyDescent="0.25">
      <c r="G79">
        <v>2</v>
      </c>
      <c r="H79">
        <v>1.2</v>
      </c>
      <c r="I79">
        <v>2.5</v>
      </c>
    </row>
    <row r="80" spans="7:9" x14ac:dyDescent="0.25">
      <c r="G80">
        <v>1.9</v>
      </c>
      <c r="H80">
        <v>0.7</v>
      </c>
      <c r="I80">
        <v>2.4</v>
      </c>
    </row>
    <row r="81" spans="7:9" x14ac:dyDescent="0.25">
      <c r="G81">
        <v>1.8</v>
      </c>
      <c r="H81">
        <v>0.2</v>
      </c>
      <c r="I81">
        <v>2.2999999999999998</v>
      </c>
    </row>
    <row r="82" spans="7:9" x14ac:dyDescent="0.25">
      <c r="G82">
        <v>1.7</v>
      </c>
      <c r="H82">
        <v>0.1</v>
      </c>
      <c r="I82">
        <v>2.1</v>
      </c>
    </row>
    <row r="83" spans="7:9" x14ac:dyDescent="0.25">
      <c r="G83">
        <v>1.6</v>
      </c>
      <c r="H83">
        <v>0</v>
      </c>
      <c r="I83">
        <v>2</v>
      </c>
    </row>
    <row r="84" spans="7:9" x14ac:dyDescent="0.25">
      <c r="G84">
        <v>1.6</v>
      </c>
      <c r="H84">
        <v>0</v>
      </c>
      <c r="I84">
        <v>2</v>
      </c>
    </row>
    <row r="85" spans="7:9" x14ac:dyDescent="0.25">
      <c r="G85">
        <v>1.6</v>
      </c>
      <c r="I85">
        <v>2</v>
      </c>
    </row>
    <row r="86" spans="7:9" x14ac:dyDescent="0.25">
      <c r="G86">
        <v>1.6</v>
      </c>
      <c r="I86">
        <v>2</v>
      </c>
    </row>
    <row r="87" spans="7:9" x14ac:dyDescent="0.25">
      <c r="G87">
        <v>1.5</v>
      </c>
      <c r="I87">
        <v>1.8</v>
      </c>
    </row>
    <row r="88" spans="7:9" x14ac:dyDescent="0.25">
      <c r="G88">
        <v>1.5</v>
      </c>
      <c r="I88">
        <v>1.8</v>
      </c>
    </row>
    <row r="89" spans="7:9" x14ac:dyDescent="0.25">
      <c r="G89">
        <v>1.5</v>
      </c>
      <c r="I89">
        <v>1.7</v>
      </c>
    </row>
    <row r="90" spans="7:9" x14ac:dyDescent="0.25">
      <c r="G90">
        <v>1.4</v>
      </c>
      <c r="I90">
        <v>1.7</v>
      </c>
    </row>
    <row r="91" spans="7:9" x14ac:dyDescent="0.25">
      <c r="G91">
        <v>1.3</v>
      </c>
      <c r="I91">
        <v>1.6</v>
      </c>
    </row>
    <row r="92" spans="7:9" x14ac:dyDescent="0.25">
      <c r="G92">
        <v>1.2</v>
      </c>
      <c r="I92">
        <v>1.2</v>
      </c>
    </row>
    <row r="93" spans="7:9" x14ac:dyDescent="0.25">
      <c r="G93">
        <v>1.2</v>
      </c>
      <c r="I93">
        <v>1.1000000000000001</v>
      </c>
    </row>
    <row r="94" spans="7:9" x14ac:dyDescent="0.25">
      <c r="G94">
        <v>1</v>
      </c>
      <c r="I94">
        <v>0.9</v>
      </c>
    </row>
    <row r="95" spans="7:9" x14ac:dyDescent="0.25">
      <c r="G95">
        <v>0.9</v>
      </c>
      <c r="I95">
        <v>0</v>
      </c>
    </row>
    <row r="96" spans="7:9" x14ac:dyDescent="0.25">
      <c r="G96">
        <v>0.7</v>
      </c>
      <c r="I96">
        <v>-0.2</v>
      </c>
    </row>
    <row r="97" spans="7:9" x14ac:dyDescent="0.25">
      <c r="G97">
        <v>0.6</v>
      </c>
      <c r="I97">
        <v>-0.3</v>
      </c>
    </row>
    <row r="98" spans="7:9" x14ac:dyDescent="0.25">
      <c r="G98">
        <v>0.5</v>
      </c>
      <c r="I98">
        <v>-0.8</v>
      </c>
    </row>
    <row r="99" spans="7:9" x14ac:dyDescent="0.25">
      <c r="G99">
        <v>0.5</v>
      </c>
    </row>
    <row r="100" spans="7:9" x14ac:dyDescent="0.25">
      <c r="G100">
        <v>0.5</v>
      </c>
    </row>
    <row r="101" spans="7:9" x14ac:dyDescent="0.25">
      <c r="G101">
        <v>0.5</v>
      </c>
    </row>
    <row r="102" spans="7:9" x14ac:dyDescent="0.25">
      <c r="G102">
        <v>0.4</v>
      </c>
    </row>
    <row r="103" spans="7:9" x14ac:dyDescent="0.25">
      <c r="G103">
        <v>0.3</v>
      </c>
    </row>
    <row r="104" spans="7:9" x14ac:dyDescent="0.25">
      <c r="G104">
        <v>0.2</v>
      </c>
    </row>
    <row r="105" spans="7:9" x14ac:dyDescent="0.25">
      <c r="G105">
        <v>0.2</v>
      </c>
    </row>
    <row r="106" spans="7:9" x14ac:dyDescent="0.25">
      <c r="G106">
        <v>0.2</v>
      </c>
    </row>
    <row r="107" spans="7:9" x14ac:dyDescent="0.25">
      <c r="G107">
        <v>0</v>
      </c>
    </row>
    <row r="108" spans="7:9" x14ac:dyDescent="0.25">
      <c r="G108">
        <v>-0.4</v>
      </c>
    </row>
    <row r="109" spans="7:9" x14ac:dyDescent="0.25">
      <c r="G109">
        <v>-0.5</v>
      </c>
    </row>
    <row r="110" spans="7:9" x14ac:dyDescent="0.25">
      <c r="G110">
        <v>-0.7</v>
      </c>
    </row>
    <row r="111" spans="7:9" x14ac:dyDescent="0.25">
      <c r="G111">
        <v>-1.7</v>
      </c>
    </row>
  </sheetData>
  <sortState xmlns:xlrd2="http://schemas.microsoft.com/office/spreadsheetml/2017/richdata2" ref="G20:G111">
    <sortCondition descending="1" ref="G20"/>
  </sortState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B9F46-4D23-42B7-B664-7A199F829FEA}">
  <sheetPr>
    <tabColor rgb="FF00B050"/>
  </sheetPr>
  <dimension ref="A1:U257"/>
  <sheetViews>
    <sheetView topLeftCell="D118" workbookViewId="0">
      <selection activeCell="N123" sqref="N123"/>
    </sheetView>
  </sheetViews>
  <sheetFormatPr defaultRowHeight="15" x14ac:dyDescent="0.25"/>
  <cols>
    <col min="1" max="1" width="13.85546875" customWidth="1"/>
    <col min="2" max="2" width="13.7109375" bestFit="1" customWidth="1"/>
    <col min="3" max="3" width="19.5703125" bestFit="1" customWidth="1"/>
    <col min="4" max="4" width="6.85546875" bestFit="1" customWidth="1"/>
    <col min="5" max="5" width="17.28515625" bestFit="1" customWidth="1"/>
    <col min="6" max="6" width="4.7109375" bestFit="1" customWidth="1"/>
    <col min="7" max="7" width="17" bestFit="1" customWidth="1"/>
    <col min="8" max="8" width="12.5703125" style="341" customWidth="1"/>
    <col min="9" max="9" width="15.85546875" bestFit="1" customWidth="1"/>
    <col min="10" max="10" width="15.42578125" bestFit="1" customWidth="1"/>
    <col min="11" max="11" width="10.5703125" bestFit="1" customWidth="1"/>
    <col min="12" max="12" width="27" bestFit="1" customWidth="1"/>
    <col min="13" max="13" width="6.5703125" bestFit="1" customWidth="1"/>
    <col min="14" max="14" width="12.140625" customWidth="1"/>
    <col min="15" max="15" width="9.5703125" customWidth="1"/>
    <col min="16" max="16" width="13.85546875" bestFit="1" customWidth="1"/>
    <col min="17" max="17" width="10.7109375" bestFit="1" customWidth="1"/>
    <col min="18" max="18" width="11.28515625" bestFit="1" customWidth="1"/>
    <col min="19" max="19" width="17.7109375" bestFit="1" customWidth="1"/>
    <col min="20" max="20" width="18.28515625" bestFit="1" customWidth="1"/>
  </cols>
  <sheetData>
    <row r="1" spans="1:21" s="346" customFormat="1" ht="45" x14ac:dyDescent="0.25">
      <c r="A1" s="345" t="s">
        <v>308</v>
      </c>
      <c r="B1" s="345" t="s">
        <v>309</v>
      </c>
      <c r="C1" s="345" t="s">
        <v>310</v>
      </c>
      <c r="D1" s="345" t="s">
        <v>311</v>
      </c>
      <c r="E1" s="345" t="s">
        <v>312</v>
      </c>
      <c r="F1" s="345" t="s">
        <v>179</v>
      </c>
      <c r="G1" s="345" t="s">
        <v>313</v>
      </c>
      <c r="H1" s="345" t="s">
        <v>314</v>
      </c>
      <c r="I1" s="345" t="s">
        <v>315</v>
      </c>
      <c r="J1" s="345" t="s">
        <v>316</v>
      </c>
      <c r="K1" s="345" t="s">
        <v>317</v>
      </c>
      <c r="L1" s="345" t="s">
        <v>318</v>
      </c>
      <c r="M1" s="345" t="s">
        <v>319</v>
      </c>
      <c r="N1" s="345" t="s">
        <v>320</v>
      </c>
      <c r="O1" s="345" t="s">
        <v>321</v>
      </c>
      <c r="P1" s="345" t="s">
        <v>322</v>
      </c>
      <c r="Q1" s="345" t="s">
        <v>323</v>
      </c>
      <c r="R1" s="345" t="s">
        <v>324</v>
      </c>
      <c r="S1" s="345" t="s">
        <v>325</v>
      </c>
      <c r="T1" s="345" t="s">
        <v>326</v>
      </c>
      <c r="U1" s="345"/>
    </row>
    <row r="2" spans="1:21" x14ac:dyDescent="0.25">
      <c r="A2">
        <v>2</v>
      </c>
      <c r="B2">
        <v>90</v>
      </c>
      <c r="C2" t="s">
        <v>327</v>
      </c>
      <c r="D2">
        <v>34</v>
      </c>
      <c r="E2">
        <v>88501</v>
      </c>
      <c r="F2">
        <v>3</v>
      </c>
      <c r="G2">
        <v>20190601</v>
      </c>
      <c r="H2" s="343">
        <f>DATE(LEFT(G2,4),MID(G2,5,2),RIGHT(G2,2))</f>
        <v>43617</v>
      </c>
      <c r="I2" t="s">
        <v>328</v>
      </c>
      <c r="J2" t="s">
        <v>329</v>
      </c>
      <c r="K2">
        <v>105</v>
      </c>
      <c r="L2" t="s">
        <v>330</v>
      </c>
      <c r="M2">
        <v>0</v>
      </c>
      <c r="N2">
        <v>2.6</v>
      </c>
      <c r="O2">
        <v>1</v>
      </c>
      <c r="P2">
        <v>100</v>
      </c>
      <c r="Q2">
        <v>23</v>
      </c>
      <c r="R2">
        <v>2.6</v>
      </c>
      <c r="S2">
        <v>289</v>
      </c>
      <c r="T2" t="s">
        <v>331</v>
      </c>
    </row>
    <row r="3" spans="1:21" x14ac:dyDescent="0.25">
      <c r="A3">
        <v>2</v>
      </c>
      <c r="B3">
        <v>90</v>
      </c>
      <c r="C3" t="s">
        <v>327</v>
      </c>
      <c r="D3">
        <v>34</v>
      </c>
      <c r="E3">
        <v>88501</v>
      </c>
      <c r="F3">
        <v>3</v>
      </c>
      <c r="G3">
        <v>20190602</v>
      </c>
      <c r="H3" s="343">
        <f t="shared" ref="H3:H66" si="0">DATE(LEFT(G3,4),MID(G3,5,2),RIGHT(G3,2))</f>
        <v>43618</v>
      </c>
      <c r="I3" t="s">
        <v>328</v>
      </c>
      <c r="J3" t="s">
        <v>329</v>
      </c>
      <c r="K3">
        <v>105</v>
      </c>
      <c r="L3" t="s">
        <v>330</v>
      </c>
      <c r="M3">
        <v>0</v>
      </c>
      <c r="N3">
        <v>3.8</v>
      </c>
      <c r="O3">
        <v>1</v>
      </c>
      <c r="P3">
        <v>100</v>
      </c>
      <c r="Q3">
        <v>23</v>
      </c>
      <c r="R3">
        <v>3.8</v>
      </c>
      <c r="S3">
        <v>237</v>
      </c>
      <c r="T3" t="s">
        <v>331</v>
      </c>
    </row>
    <row r="4" spans="1:21" x14ac:dyDescent="0.25">
      <c r="A4">
        <v>2</v>
      </c>
      <c r="B4">
        <v>90</v>
      </c>
      <c r="C4" t="s">
        <v>327</v>
      </c>
      <c r="D4">
        <v>34</v>
      </c>
      <c r="E4">
        <v>88501</v>
      </c>
      <c r="F4">
        <v>3</v>
      </c>
      <c r="G4">
        <v>20190603</v>
      </c>
      <c r="H4" s="343">
        <f t="shared" si="0"/>
        <v>43619</v>
      </c>
      <c r="I4" t="s">
        <v>328</v>
      </c>
      <c r="J4" t="s">
        <v>329</v>
      </c>
      <c r="K4">
        <v>105</v>
      </c>
      <c r="L4" t="s">
        <v>330</v>
      </c>
      <c r="M4">
        <v>0</v>
      </c>
      <c r="N4">
        <v>1.6</v>
      </c>
      <c r="O4">
        <v>1</v>
      </c>
      <c r="P4">
        <v>100</v>
      </c>
      <c r="Q4">
        <v>23</v>
      </c>
      <c r="R4">
        <v>1.6</v>
      </c>
      <c r="S4">
        <v>338</v>
      </c>
      <c r="T4" t="s">
        <v>331</v>
      </c>
    </row>
    <row r="5" spans="1:21" x14ac:dyDescent="0.25">
      <c r="A5">
        <v>2</v>
      </c>
      <c r="B5">
        <v>90</v>
      </c>
      <c r="C5" t="s">
        <v>327</v>
      </c>
      <c r="D5">
        <v>34</v>
      </c>
      <c r="E5">
        <v>88501</v>
      </c>
      <c r="F5">
        <v>3</v>
      </c>
      <c r="G5">
        <v>20190604</v>
      </c>
      <c r="H5" s="343">
        <f t="shared" si="0"/>
        <v>43620</v>
      </c>
      <c r="I5" t="s">
        <v>328</v>
      </c>
      <c r="J5" t="s">
        <v>329</v>
      </c>
      <c r="K5">
        <v>105</v>
      </c>
      <c r="L5" t="s">
        <v>330</v>
      </c>
      <c r="M5">
        <v>0</v>
      </c>
      <c r="N5">
        <v>3</v>
      </c>
      <c r="O5">
        <v>1</v>
      </c>
      <c r="P5">
        <v>100</v>
      </c>
      <c r="Q5">
        <v>23</v>
      </c>
      <c r="R5">
        <v>3</v>
      </c>
      <c r="S5">
        <v>269</v>
      </c>
      <c r="T5" t="s">
        <v>331</v>
      </c>
    </row>
    <row r="6" spans="1:21" x14ac:dyDescent="0.25">
      <c r="A6">
        <v>2</v>
      </c>
      <c r="B6">
        <v>90</v>
      </c>
      <c r="C6" t="s">
        <v>327</v>
      </c>
      <c r="D6">
        <v>34</v>
      </c>
      <c r="E6">
        <v>88501</v>
      </c>
      <c r="F6">
        <v>3</v>
      </c>
      <c r="G6">
        <v>20190605</v>
      </c>
      <c r="H6" s="343">
        <f t="shared" si="0"/>
        <v>43621</v>
      </c>
      <c r="I6" t="s">
        <v>328</v>
      </c>
      <c r="J6" t="s">
        <v>329</v>
      </c>
      <c r="K6">
        <v>105</v>
      </c>
      <c r="L6" t="s">
        <v>330</v>
      </c>
      <c r="M6">
        <v>0</v>
      </c>
      <c r="N6">
        <v>3.9</v>
      </c>
      <c r="O6">
        <v>1</v>
      </c>
      <c r="P6">
        <v>100</v>
      </c>
      <c r="Q6">
        <v>23</v>
      </c>
      <c r="R6">
        <v>3.9</v>
      </c>
      <c r="S6">
        <v>229</v>
      </c>
      <c r="T6" t="s">
        <v>331</v>
      </c>
    </row>
    <row r="7" spans="1:21" x14ac:dyDescent="0.25">
      <c r="A7">
        <v>2</v>
      </c>
      <c r="B7">
        <v>90</v>
      </c>
      <c r="C7" t="s">
        <v>327</v>
      </c>
      <c r="D7">
        <v>34</v>
      </c>
      <c r="E7">
        <v>88501</v>
      </c>
      <c r="F7">
        <v>3</v>
      </c>
      <c r="G7">
        <v>20190606</v>
      </c>
      <c r="H7" s="343">
        <f t="shared" si="0"/>
        <v>43622</v>
      </c>
      <c r="I7" t="s">
        <v>328</v>
      </c>
      <c r="J7" t="s">
        <v>329</v>
      </c>
      <c r="K7">
        <v>105</v>
      </c>
      <c r="L7" t="s">
        <v>330</v>
      </c>
      <c r="M7">
        <v>0</v>
      </c>
      <c r="N7">
        <v>3.2</v>
      </c>
      <c r="O7">
        <v>1</v>
      </c>
      <c r="P7">
        <v>100</v>
      </c>
      <c r="Q7">
        <v>23</v>
      </c>
      <c r="R7">
        <v>3.2</v>
      </c>
      <c r="S7">
        <v>261</v>
      </c>
      <c r="T7" t="s">
        <v>331</v>
      </c>
    </row>
    <row r="8" spans="1:21" x14ac:dyDescent="0.25">
      <c r="A8">
        <v>2</v>
      </c>
      <c r="B8">
        <v>90</v>
      </c>
      <c r="C8" t="s">
        <v>327</v>
      </c>
      <c r="D8">
        <v>34</v>
      </c>
      <c r="E8">
        <v>88501</v>
      </c>
      <c r="F8">
        <v>3</v>
      </c>
      <c r="G8">
        <v>20190607</v>
      </c>
      <c r="H8" s="343">
        <f t="shared" si="0"/>
        <v>43623</v>
      </c>
      <c r="I8" t="s">
        <v>328</v>
      </c>
      <c r="J8" t="s">
        <v>329</v>
      </c>
      <c r="K8">
        <v>105</v>
      </c>
      <c r="L8" t="s">
        <v>330</v>
      </c>
      <c r="M8">
        <v>0</v>
      </c>
      <c r="N8">
        <v>2.5</v>
      </c>
      <c r="O8">
        <v>1</v>
      </c>
      <c r="P8">
        <v>100</v>
      </c>
      <c r="Q8">
        <v>23</v>
      </c>
      <c r="R8">
        <v>2.5</v>
      </c>
      <c r="S8">
        <v>301</v>
      </c>
      <c r="T8" t="s">
        <v>331</v>
      </c>
    </row>
    <row r="9" spans="1:21" x14ac:dyDescent="0.25">
      <c r="A9">
        <v>2</v>
      </c>
      <c r="B9">
        <v>90</v>
      </c>
      <c r="C9" t="s">
        <v>327</v>
      </c>
      <c r="D9">
        <v>34</v>
      </c>
      <c r="E9">
        <v>88501</v>
      </c>
      <c r="F9">
        <v>3</v>
      </c>
      <c r="G9">
        <v>20190608</v>
      </c>
      <c r="H9" s="343">
        <f t="shared" si="0"/>
        <v>43624</v>
      </c>
      <c r="I9" t="s">
        <v>328</v>
      </c>
      <c r="J9" t="s">
        <v>329</v>
      </c>
      <c r="K9">
        <v>105</v>
      </c>
      <c r="L9" t="s">
        <v>330</v>
      </c>
      <c r="M9">
        <v>0</v>
      </c>
      <c r="N9">
        <v>2.5</v>
      </c>
      <c r="O9">
        <v>1</v>
      </c>
      <c r="P9">
        <v>100</v>
      </c>
      <c r="Q9">
        <v>23</v>
      </c>
      <c r="R9">
        <v>2.5</v>
      </c>
      <c r="S9">
        <v>302</v>
      </c>
      <c r="T9" t="s">
        <v>331</v>
      </c>
    </row>
    <row r="10" spans="1:21" x14ac:dyDescent="0.25">
      <c r="A10">
        <v>2</v>
      </c>
      <c r="B10">
        <v>90</v>
      </c>
      <c r="C10" t="s">
        <v>327</v>
      </c>
      <c r="D10">
        <v>34</v>
      </c>
      <c r="E10">
        <v>88501</v>
      </c>
      <c r="F10">
        <v>3</v>
      </c>
      <c r="G10">
        <v>20190609</v>
      </c>
      <c r="H10" s="343">
        <f t="shared" si="0"/>
        <v>43625</v>
      </c>
      <c r="I10" t="s">
        <v>328</v>
      </c>
      <c r="J10" t="s">
        <v>329</v>
      </c>
      <c r="K10">
        <v>105</v>
      </c>
      <c r="L10" t="s">
        <v>330</v>
      </c>
      <c r="M10">
        <v>0</v>
      </c>
      <c r="N10">
        <v>3.2</v>
      </c>
      <c r="O10">
        <v>1</v>
      </c>
      <c r="P10">
        <v>100</v>
      </c>
      <c r="Q10">
        <v>23</v>
      </c>
      <c r="R10">
        <v>3.2</v>
      </c>
      <c r="S10">
        <v>262</v>
      </c>
      <c r="T10" t="s">
        <v>331</v>
      </c>
    </row>
    <row r="11" spans="1:21" x14ac:dyDescent="0.25">
      <c r="A11">
        <v>2</v>
      </c>
      <c r="B11">
        <v>90</v>
      </c>
      <c r="C11" t="s">
        <v>327</v>
      </c>
      <c r="D11">
        <v>34</v>
      </c>
      <c r="E11">
        <v>88501</v>
      </c>
      <c r="F11">
        <v>3</v>
      </c>
      <c r="G11">
        <v>20190610</v>
      </c>
      <c r="H11" s="343">
        <f t="shared" si="0"/>
        <v>43626</v>
      </c>
      <c r="I11" t="s">
        <v>328</v>
      </c>
      <c r="J11" t="s">
        <v>329</v>
      </c>
      <c r="K11">
        <v>105</v>
      </c>
      <c r="L11" t="s">
        <v>330</v>
      </c>
      <c r="M11">
        <v>0</v>
      </c>
      <c r="N11">
        <v>2.6</v>
      </c>
      <c r="O11">
        <v>1</v>
      </c>
      <c r="P11">
        <v>100</v>
      </c>
      <c r="Q11">
        <v>23</v>
      </c>
      <c r="R11">
        <v>2.6</v>
      </c>
      <c r="S11">
        <v>290</v>
      </c>
      <c r="T11" t="s">
        <v>331</v>
      </c>
    </row>
    <row r="12" spans="1:21" x14ac:dyDescent="0.25">
      <c r="A12">
        <v>2</v>
      </c>
      <c r="B12">
        <v>90</v>
      </c>
      <c r="C12" t="s">
        <v>327</v>
      </c>
      <c r="D12">
        <v>34</v>
      </c>
      <c r="E12">
        <v>88501</v>
      </c>
      <c r="F12">
        <v>3</v>
      </c>
      <c r="G12">
        <v>20190611</v>
      </c>
      <c r="H12" s="343">
        <f t="shared" si="0"/>
        <v>43627</v>
      </c>
      <c r="I12" t="s">
        <v>328</v>
      </c>
      <c r="J12" t="s">
        <v>329</v>
      </c>
      <c r="K12">
        <v>105</v>
      </c>
      <c r="L12" t="s">
        <v>330</v>
      </c>
      <c r="M12">
        <v>0</v>
      </c>
      <c r="N12">
        <v>2.8</v>
      </c>
      <c r="O12">
        <v>1</v>
      </c>
      <c r="P12">
        <v>100</v>
      </c>
      <c r="Q12">
        <v>23</v>
      </c>
      <c r="R12">
        <v>2.8</v>
      </c>
      <c r="S12">
        <v>277</v>
      </c>
      <c r="T12" t="s">
        <v>331</v>
      </c>
    </row>
    <row r="13" spans="1:21" x14ac:dyDescent="0.25">
      <c r="A13">
        <v>2</v>
      </c>
      <c r="B13">
        <v>90</v>
      </c>
      <c r="C13" t="s">
        <v>327</v>
      </c>
      <c r="D13">
        <v>34</v>
      </c>
      <c r="E13">
        <v>88501</v>
      </c>
      <c r="F13">
        <v>3</v>
      </c>
      <c r="G13">
        <v>20190612</v>
      </c>
      <c r="H13" s="343">
        <f t="shared" si="0"/>
        <v>43628</v>
      </c>
      <c r="I13" t="s">
        <v>328</v>
      </c>
      <c r="J13" t="s">
        <v>329</v>
      </c>
      <c r="K13">
        <v>105</v>
      </c>
      <c r="L13" t="s">
        <v>330</v>
      </c>
      <c r="M13">
        <v>0</v>
      </c>
      <c r="N13">
        <v>2.6</v>
      </c>
      <c r="O13">
        <v>1</v>
      </c>
      <c r="P13">
        <v>100</v>
      </c>
      <c r="Q13">
        <v>23</v>
      </c>
      <c r="R13">
        <v>2.6</v>
      </c>
      <c r="S13">
        <v>291</v>
      </c>
      <c r="T13" t="s">
        <v>331</v>
      </c>
    </row>
    <row r="14" spans="1:21" x14ac:dyDescent="0.25">
      <c r="A14">
        <v>2</v>
      </c>
      <c r="B14">
        <v>90</v>
      </c>
      <c r="C14" t="s">
        <v>327</v>
      </c>
      <c r="D14">
        <v>34</v>
      </c>
      <c r="E14">
        <v>88501</v>
      </c>
      <c r="F14">
        <v>3</v>
      </c>
      <c r="G14">
        <v>20190613</v>
      </c>
      <c r="H14" s="343">
        <f t="shared" si="0"/>
        <v>43629</v>
      </c>
      <c r="I14" t="s">
        <v>328</v>
      </c>
      <c r="J14" t="s">
        <v>329</v>
      </c>
      <c r="K14">
        <v>105</v>
      </c>
      <c r="L14" t="s">
        <v>330</v>
      </c>
      <c r="M14">
        <v>0</v>
      </c>
      <c r="N14">
        <v>3.3</v>
      </c>
      <c r="O14">
        <v>1</v>
      </c>
      <c r="P14">
        <v>100</v>
      </c>
      <c r="Q14">
        <v>23</v>
      </c>
      <c r="R14">
        <v>3.3</v>
      </c>
      <c r="S14">
        <v>258</v>
      </c>
      <c r="T14" t="s">
        <v>331</v>
      </c>
    </row>
    <row r="15" spans="1:21" x14ac:dyDescent="0.25">
      <c r="A15">
        <v>2</v>
      </c>
      <c r="B15">
        <v>90</v>
      </c>
      <c r="C15" t="s">
        <v>327</v>
      </c>
      <c r="D15">
        <v>34</v>
      </c>
      <c r="E15">
        <v>88501</v>
      </c>
      <c r="F15">
        <v>3</v>
      </c>
      <c r="G15">
        <v>20190614</v>
      </c>
      <c r="H15" s="343">
        <f t="shared" si="0"/>
        <v>43630</v>
      </c>
      <c r="I15" t="s">
        <v>328</v>
      </c>
      <c r="J15" t="s">
        <v>329</v>
      </c>
      <c r="K15">
        <v>105</v>
      </c>
      <c r="L15" t="s">
        <v>330</v>
      </c>
      <c r="M15">
        <v>0</v>
      </c>
      <c r="N15">
        <v>4.8</v>
      </c>
      <c r="O15">
        <v>1</v>
      </c>
      <c r="P15">
        <v>100</v>
      </c>
      <c r="Q15">
        <v>23</v>
      </c>
      <c r="R15">
        <v>4.8</v>
      </c>
      <c r="S15">
        <v>196</v>
      </c>
      <c r="T15" t="s">
        <v>331</v>
      </c>
    </row>
    <row r="16" spans="1:21" x14ac:dyDescent="0.25">
      <c r="A16">
        <v>2</v>
      </c>
      <c r="B16">
        <v>90</v>
      </c>
      <c r="C16" t="s">
        <v>327</v>
      </c>
      <c r="D16">
        <v>34</v>
      </c>
      <c r="E16">
        <v>88501</v>
      </c>
      <c r="F16">
        <v>3</v>
      </c>
      <c r="G16">
        <v>20190615</v>
      </c>
      <c r="H16" s="343">
        <f t="shared" si="0"/>
        <v>43631</v>
      </c>
      <c r="I16" t="s">
        <v>328</v>
      </c>
      <c r="J16" t="s">
        <v>329</v>
      </c>
      <c r="K16">
        <v>105</v>
      </c>
      <c r="L16" t="s">
        <v>330</v>
      </c>
      <c r="M16">
        <v>0</v>
      </c>
      <c r="N16">
        <v>4.8</v>
      </c>
      <c r="O16">
        <v>1</v>
      </c>
      <c r="P16">
        <v>100</v>
      </c>
      <c r="Q16">
        <v>23</v>
      </c>
      <c r="R16">
        <v>4.8</v>
      </c>
      <c r="S16">
        <v>197</v>
      </c>
      <c r="T16" t="s">
        <v>331</v>
      </c>
    </row>
    <row r="17" spans="1:20" x14ac:dyDescent="0.25">
      <c r="A17">
        <v>2</v>
      </c>
      <c r="B17">
        <v>90</v>
      </c>
      <c r="C17" t="s">
        <v>327</v>
      </c>
      <c r="D17">
        <v>34</v>
      </c>
      <c r="E17">
        <v>88501</v>
      </c>
      <c r="F17">
        <v>3</v>
      </c>
      <c r="G17">
        <v>20190616</v>
      </c>
      <c r="H17" s="343">
        <f t="shared" si="0"/>
        <v>43632</v>
      </c>
      <c r="I17" t="s">
        <v>328</v>
      </c>
      <c r="J17" t="s">
        <v>329</v>
      </c>
      <c r="K17">
        <v>105</v>
      </c>
      <c r="L17" t="s">
        <v>330</v>
      </c>
      <c r="M17">
        <v>0</v>
      </c>
      <c r="N17">
        <v>3.8</v>
      </c>
      <c r="O17">
        <v>1</v>
      </c>
      <c r="P17">
        <v>100</v>
      </c>
      <c r="Q17">
        <v>23</v>
      </c>
      <c r="R17">
        <v>3.8</v>
      </c>
      <c r="S17">
        <v>238</v>
      </c>
      <c r="T17" t="s">
        <v>331</v>
      </c>
    </row>
    <row r="18" spans="1:20" x14ac:dyDescent="0.25">
      <c r="A18">
        <v>2</v>
      </c>
      <c r="B18">
        <v>90</v>
      </c>
      <c r="C18" t="s">
        <v>327</v>
      </c>
      <c r="D18">
        <v>34</v>
      </c>
      <c r="E18">
        <v>88501</v>
      </c>
      <c r="F18">
        <v>3</v>
      </c>
      <c r="G18">
        <v>20190617</v>
      </c>
      <c r="H18" s="343">
        <f t="shared" si="0"/>
        <v>43633</v>
      </c>
      <c r="I18" t="s">
        <v>328</v>
      </c>
      <c r="J18" t="s">
        <v>329</v>
      </c>
      <c r="K18">
        <v>105</v>
      </c>
      <c r="L18" t="s">
        <v>330</v>
      </c>
      <c r="M18">
        <v>0</v>
      </c>
      <c r="N18">
        <v>4</v>
      </c>
      <c r="O18">
        <v>1</v>
      </c>
      <c r="P18">
        <v>100</v>
      </c>
      <c r="Q18">
        <v>23</v>
      </c>
      <c r="R18">
        <v>4</v>
      </c>
      <c r="S18">
        <v>221</v>
      </c>
      <c r="T18" t="s">
        <v>331</v>
      </c>
    </row>
    <row r="19" spans="1:20" x14ac:dyDescent="0.25">
      <c r="A19">
        <v>2</v>
      </c>
      <c r="B19">
        <v>90</v>
      </c>
      <c r="C19" t="s">
        <v>327</v>
      </c>
      <c r="D19">
        <v>34</v>
      </c>
      <c r="E19">
        <v>88501</v>
      </c>
      <c r="F19">
        <v>3</v>
      </c>
      <c r="G19">
        <v>20190618</v>
      </c>
      <c r="H19" s="343">
        <f t="shared" si="0"/>
        <v>43634</v>
      </c>
      <c r="I19" t="s">
        <v>328</v>
      </c>
      <c r="J19" t="s">
        <v>329</v>
      </c>
      <c r="K19">
        <v>105</v>
      </c>
      <c r="L19" t="s">
        <v>330</v>
      </c>
      <c r="M19">
        <v>0</v>
      </c>
      <c r="N19">
        <v>3.7</v>
      </c>
      <c r="O19">
        <v>1</v>
      </c>
      <c r="P19">
        <v>100</v>
      </c>
      <c r="Q19">
        <v>23</v>
      </c>
      <c r="R19">
        <v>3.7</v>
      </c>
      <c r="S19">
        <v>245</v>
      </c>
      <c r="T19" t="s">
        <v>331</v>
      </c>
    </row>
    <row r="20" spans="1:20" x14ac:dyDescent="0.25">
      <c r="A20">
        <v>2</v>
      </c>
      <c r="B20">
        <v>90</v>
      </c>
      <c r="C20" t="s">
        <v>327</v>
      </c>
      <c r="D20">
        <v>34</v>
      </c>
      <c r="E20">
        <v>88501</v>
      </c>
      <c r="F20">
        <v>3</v>
      </c>
      <c r="G20">
        <v>20190619</v>
      </c>
      <c r="H20" s="343">
        <f t="shared" si="0"/>
        <v>43635</v>
      </c>
      <c r="I20" t="s">
        <v>328</v>
      </c>
      <c r="J20" t="s">
        <v>329</v>
      </c>
      <c r="K20">
        <v>105</v>
      </c>
      <c r="L20" t="s">
        <v>330</v>
      </c>
      <c r="M20">
        <v>0</v>
      </c>
      <c r="N20">
        <v>4</v>
      </c>
      <c r="O20">
        <v>1</v>
      </c>
      <c r="P20">
        <v>100</v>
      </c>
      <c r="Q20">
        <v>23</v>
      </c>
      <c r="R20">
        <v>4</v>
      </c>
      <c r="S20">
        <v>222</v>
      </c>
      <c r="T20" t="s">
        <v>331</v>
      </c>
    </row>
    <row r="21" spans="1:20" x14ac:dyDescent="0.25">
      <c r="A21">
        <v>2</v>
      </c>
      <c r="B21">
        <v>90</v>
      </c>
      <c r="C21" t="s">
        <v>327</v>
      </c>
      <c r="D21">
        <v>34</v>
      </c>
      <c r="E21">
        <v>88501</v>
      </c>
      <c r="F21">
        <v>3</v>
      </c>
      <c r="G21">
        <v>20190620</v>
      </c>
      <c r="H21" s="343">
        <f t="shared" si="0"/>
        <v>43636</v>
      </c>
      <c r="I21" t="s">
        <v>328</v>
      </c>
      <c r="J21" t="s">
        <v>329</v>
      </c>
      <c r="K21">
        <v>105</v>
      </c>
      <c r="L21" t="s">
        <v>330</v>
      </c>
      <c r="M21">
        <v>0</v>
      </c>
      <c r="N21">
        <v>4.7</v>
      </c>
      <c r="O21">
        <v>1</v>
      </c>
      <c r="P21">
        <v>100</v>
      </c>
      <c r="Q21">
        <v>23</v>
      </c>
      <c r="R21">
        <v>4.7</v>
      </c>
      <c r="S21">
        <v>199</v>
      </c>
      <c r="T21" t="s">
        <v>331</v>
      </c>
    </row>
    <row r="22" spans="1:20" x14ac:dyDescent="0.25">
      <c r="A22">
        <v>2</v>
      </c>
      <c r="B22">
        <v>90</v>
      </c>
      <c r="C22" t="s">
        <v>327</v>
      </c>
      <c r="D22">
        <v>34</v>
      </c>
      <c r="E22">
        <v>88501</v>
      </c>
      <c r="F22">
        <v>3</v>
      </c>
      <c r="G22">
        <v>20190621</v>
      </c>
      <c r="H22" s="343">
        <f t="shared" si="0"/>
        <v>43637</v>
      </c>
      <c r="I22" t="s">
        <v>328</v>
      </c>
      <c r="J22" t="s">
        <v>329</v>
      </c>
      <c r="K22">
        <v>105</v>
      </c>
      <c r="L22" t="s">
        <v>330</v>
      </c>
      <c r="M22">
        <v>0</v>
      </c>
      <c r="N22">
        <v>5.2</v>
      </c>
      <c r="O22">
        <v>1</v>
      </c>
      <c r="P22">
        <v>100</v>
      </c>
      <c r="Q22">
        <v>23</v>
      </c>
      <c r="R22">
        <v>5.2</v>
      </c>
      <c r="S22">
        <v>184</v>
      </c>
      <c r="T22" t="s">
        <v>331</v>
      </c>
    </row>
    <row r="23" spans="1:20" x14ac:dyDescent="0.25">
      <c r="A23">
        <v>2</v>
      </c>
      <c r="B23">
        <v>90</v>
      </c>
      <c r="C23" t="s">
        <v>327</v>
      </c>
      <c r="D23">
        <v>34</v>
      </c>
      <c r="E23">
        <v>88501</v>
      </c>
      <c r="F23">
        <v>3</v>
      </c>
      <c r="G23">
        <v>20190622</v>
      </c>
      <c r="H23" s="343">
        <f t="shared" si="0"/>
        <v>43638</v>
      </c>
      <c r="I23" t="s">
        <v>328</v>
      </c>
      <c r="J23" t="s">
        <v>329</v>
      </c>
      <c r="K23">
        <v>105</v>
      </c>
      <c r="L23" t="s">
        <v>330</v>
      </c>
      <c r="M23">
        <v>0</v>
      </c>
      <c r="N23">
        <v>8</v>
      </c>
      <c r="O23">
        <v>1</v>
      </c>
      <c r="P23">
        <v>100</v>
      </c>
      <c r="Q23">
        <v>23</v>
      </c>
      <c r="R23">
        <v>8</v>
      </c>
      <c r="S23">
        <v>121</v>
      </c>
      <c r="T23" t="s">
        <v>331</v>
      </c>
    </row>
    <row r="24" spans="1:20" x14ac:dyDescent="0.25">
      <c r="A24">
        <v>2</v>
      </c>
      <c r="B24">
        <v>90</v>
      </c>
      <c r="C24" t="s">
        <v>327</v>
      </c>
      <c r="D24">
        <v>34</v>
      </c>
      <c r="E24">
        <v>88501</v>
      </c>
      <c r="F24">
        <v>3</v>
      </c>
      <c r="G24">
        <v>20190623</v>
      </c>
      <c r="H24" s="343">
        <f t="shared" si="0"/>
        <v>43639</v>
      </c>
      <c r="I24" t="s">
        <v>328</v>
      </c>
      <c r="J24" t="s">
        <v>329</v>
      </c>
      <c r="K24">
        <v>105</v>
      </c>
      <c r="L24" t="s">
        <v>330</v>
      </c>
      <c r="M24">
        <v>0</v>
      </c>
      <c r="N24">
        <v>16.399999999999999</v>
      </c>
      <c r="O24">
        <v>1</v>
      </c>
      <c r="P24">
        <v>100</v>
      </c>
      <c r="Q24">
        <v>23</v>
      </c>
      <c r="R24">
        <v>16.399999999999999</v>
      </c>
      <c r="S24">
        <v>50</v>
      </c>
      <c r="T24" t="s">
        <v>331</v>
      </c>
    </row>
    <row r="25" spans="1:20" x14ac:dyDescent="0.25">
      <c r="A25">
        <v>2</v>
      </c>
      <c r="B25">
        <v>90</v>
      </c>
      <c r="C25" t="s">
        <v>327</v>
      </c>
      <c r="D25">
        <v>34</v>
      </c>
      <c r="E25">
        <v>88501</v>
      </c>
      <c r="F25">
        <v>3</v>
      </c>
      <c r="G25">
        <v>20190624</v>
      </c>
      <c r="H25" s="343">
        <f t="shared" si="0"/>
        <v>43640</v>
      </c>
      <c r="I25" t="s">
        <v>328</v>
      </c>
      <c r="J25" t="s">
        <v>329</v>
      </c>
      <c r="K25">
        <v>105</v>
      </c>
      <c r="L25" t="s">
        <v>330</v>
      </c>
      <c r="M25">
        <v>0</v>
      </c>
      <c r="N25">
        <v>7</v>
      </c>
      <c r="O25">
        <v>1</v>
      </c>
      <c r="P25">
        <v>100</v>
      </c>
      <c r="Q25">
        <v>23</v>
      </c>
      <c r="R25">
        <v>7</v>
      </c>
      <c r="S25">
        <v>137</v>
      </c>
      <c r="T25" t="s">
        <v>331</v>
      </c>
    </row>
    <row r="26" spans="1:20" x14ac:dyDescent="0.25">
      <c r="A26">
        <v>2</v>
      </c>
      <c r="B26">
        <v>90</v>
      </c>
      <c r="C26" t="s">
        <v>327</v>
      </c>
      <c r="D26">
        <v>34</v>
      </c>
      <c r="E26">
        <v>88501</v>
      </c>
      <c r="F26">
        <v>3</v>
      </c>
      <c r="G26">
        <v>20190625</v>
      </c>
      <c r="H26" s="343">
        <f t="shared" si="0"/>
        <v>43641</v>
      </c>
      <c r="I26" t="s">
        <v>328</v>
      </c>
      <c r="J26" t="s">
        <v>329</v>
      </c>
      <c r="K26">
        <v>105</v>
      </c>
      <c r="L26" t="s">
        <v>330</v>
      </c>
      <c r="M26">
        <v>0</v>
      </c>
      <c r="N26">
        <v>24.5</v>
      </c>
      <c r="O26">
        <v>1</v>
      </c>
      <c r="P26">
        <v>100</v>
      </c>
      <c r="Q26">
        <v>23</v>
      </c>
      <c r="R26">
        <v>24.5</v>
      </c>
      <c r="S26">
        <v>27</v>
      </c>
      <c r="T26" t="s">
        <v>331</v>
      </c>
    </row>
    <row r="27" spans="1:20" x14ac:dyDescent="0.25">
      <c r="A27">
        <v>2</v>
      </c>
      <c r="B27">
        <v>90</v>
      </c>
      <c r="C27" t="s">
        <v>327</v>
      </c>
      <c r="D27">
        <v>34</v>
      </c>
      <c r="E27">
        <v>88501</v>
      </c>
      <c r="F27">
        <v>3</v>
      </c>
      <c r="G27">
        <v>20190626</v>
      </c>
      <c r="H27" s="343">
        <f t="shared" si="0"/>
        <v>43642</v>
      </c>
      <c r="I27" t="s">
        <v>328</v>
      </c>
      <c r="J27" t="s">
        <v>329</v>
      </c>
      <c r="K27">
        <v>105</v>
      </c>
      <c r="L27" t="s">
        <v>330</v>
      </c>
      <c r="M27">
        <v>0</v>
      </c>
      <c r="N27">
        <v>22.2</v>
      </c>
      <c r="O27">
        <v>1</v>
      </c>
      <c r="P27">
        <v>100</v>
      </c>
      <c r="Q27">
        <v>23</v>
      </c>
      <c r="R27">
        <v>22.2</v>
      </c>
      <c r="S27">
        <v>30</v>
      </c>
      <c r="T27" t="s">
        <v>331</v>
      </c>
    </row>
    <row r="28" spans="1:20" x14ac:dyDescent="0.25">
      <c r="A28">
        <v>2</v>
      </c>
      <c r="B28">
        <v>90</v>
      </c>
      <c r="C28" t="s">
        <v>327</v>
      </c>
      <c r="D28">
        <v>34</v>
      </c>
      <c r="E28">
        <v>88501</v>
      </c>
      <c r="F28">
        <v>3</v>
      </c>
      <c r="G28">
        <v>20190627</v>
      </c>
      <c r="H28" s="343">
        <f t="shared" si="0"/>
        <v>43643</v>
      </c>
      <c r="I28" t="s">
        <v>328</v>
      </c>
      <c r="J28" t="s">
        <v>329</v>
      </c>
      <c r="K28">
        <v>105</v>
      </c>
      <c r="L28" t="s">
        <v>330</v>
      </c>
      <c r="M28">
        <v>0</v>
      </c>
      <c r="N28">
        <v>62.3</v>
      </c>
      <c r="O28">
        <v>1</v>
      </c>
      <c r="P28">
        <v>100</v>
      </c>
      <c r="Q28">
        <v>23</v>
      </c>
      <c r="R28">
        <v>62.3</v>
      </c>
      <c r="S28">
        <v>7</v>
      </c>
      <c r="T28" t="s">
        <v>331</v>
      </c>
    </row>
    <row r="29" spans="1:20" x14ac:dyDescent="0.25">
      <c r="A29">
        <v>2</v>
      </c>
      <c r="B29">
        <v>90</v>
      </c>
      <c r="C29" t="s">
        <v>327</v>
      </c>
      <c r="D29">
        <v>34</v>
      </c>
      <c r="E29">
        <v>88501</v>
      </c>
      <c r="F29">
        <v>3</v>
      </c>
      <c r="G29">
        <v>20190628</v>
      </c>
      <c r="H29" s="343">
        <f t="shared" si="0"/>
        <v>43644</v>
      </c>
      <c r="I29" t="s">
        <v>328</v>
      </c>
      <c r="J29" t="s">
        <v>329</v>
      </c>
      <c r="K29">
        <v>105</v>
      </c>
      <c r="L29" t="s">
        <v>330</v>
      </c>
      <c r="M29">
        <v>0</v>
      </c>
      <c r="N29">
        <v>42.4</v>
      </c>
      <c r="O29">
        <v>1</v>
      </c>
      <c r="P29">
        <v>100</v>
      </c>
      <c r="Q29">
        <v>23</v>
      </c>
      <c r="R29">
        <v>42.4</v>
      </c>
      <c r="S29">
        <v>11</v>
      </c>
      <c r="T29" t="s">
        <v>331</v>
      </c>
    </row>
    <row r="30" spans="1:20" x14ac:dyDescent="0.25">
      <c r="A30">
        <v>2</v>
      </c>
      <c r="B30">
        <v>90</v>
      </c>
      <c r="C30" t="s">
        <v>327</v>
      </c>
      <c r="D30">
        <v>34</v>
      </c>
      <c r="E30">
        <v>88501</v>
      </c>
      <c r="F30">
        <v>3</v>
      </c>
      <c r="G30">
        <v>20190629</v>
      </c>
      <c r="H30" s="343">
        <f t="shared" si="0"/>
        <v>43645</v>
      </c>
      <c r="I30" t="s">
        <v>328</v>
      </c>
      <c r="J30" t="s">
        <v>329</v>
      </c>
      <c r="K30">
        <v>105</v>
      </c>
      <c r="L30" t="s">
        <v>330</v>
      </c>
      <c r="M30">
        <v>0</v>
      </c>
      <c r="N30">
        <v>55</v>
      </c>
      <c r="O30">
        <v>1</v>
      </c>
      <c r="P30">
        <v>100</v>
      </c>
      <c r="Q30">
        <v>23</v>
      </c>
      <c r="R30">
        <v>55</v>
      </c>
      <c r="S30">
        <v>9</v>
      </c>
      <c r="T30" t="s">
        <v>331</v>
      </c>
    </row>
    <row r="31" spans="1:20" x14ac:dyDescent="0.25">
      <c r="A31">
        <v>2</v>
      </c>
      <c r="B31">
        <v>90</v>
      </c>
      <c r="C31" t="s">
        <v>327</v>
      </c>
      <c r="D31">
        <v>34</v>
      </c>
      <c r="E31">
        <v>88501</v>
      </c>
      <c r="F31">
        <v>3</v>
      </c>
      <c r="G31">
        <v>20190630</v>
      </c>
      <c r="H31" s="343">
        <f t="shared" si="0"/>
        <v>43646</v>
      </c>
      <c r="I31" t="s">
        <v>328</v>
      </c>
      <c r="J31" t="s">
        <v>329</v>
      </c>
      <c r="K31">
        <v>105</v>
      </c>
      <c r="L31" t="s">
        <v>330</v>
      </c>
      <c r="M31">
        <v>0</v>
      </c>
      <c r="N31">
        <v>61.1</v>
      </c>
      <c r="O31">
        <v>1</v>
      </c>
      <c r="P31">
        <v>100</v>
      </c>
      <c r="Q31">
        <v>23</v>
      </c>
      <c r="R31">
        <v>61.1</v>
      </c>
      <c r="S31">
        <v>8</v>
      </c>
      <c r="T31" t="s">
        <v>331</v>
      </c>
    </row>
    <row r="32" spans="1:20" x14ac:dyDescent="0.25">
      <c r="A32">
        <v>2</v>
      </c>
      <c r="B32">
        <v>90</v>
      </c>
      <c r="C32" t="s">
        <v>327</v>
      </c>
      <c r="D32">
        <v>34</v>
      </c>
      <c r="E32">
        <v>88501</v>
      </c>
      <c r="F32">
        <v>3</v>
      </c>
      <c r="G32">
        <v>20190701</v>
      </c>
      <c r="H32" s="343">
        <f t="shared" si="0"/>
        <v>43647</v>
      </c>
      <c r="I32" t="s">
        <v>328</v>
      </c>
      <c r="J32" t="s">
        <v>329</v>
      </c>
      <c r="K32">
        <v>105</v>
      </c>
      <c r="L32" t="s">
        <v>330</v>
      </c>
      <c r="M32">
        <v>0</v>
      </c>
      <c r="N32">
        <v>9.3000000000000007</v>
      </c>
      <c r="O32">
        <v>1</v>
      </c>
      <c r="P32">
        <v>100</v>
      </c>
      <c r="Q32">
        <v>23</v>
      </c>
      <c r="R32">
        <v>9.3000000000000007</v>
      </c>
      <c r="S32">
        <v>109</v>
      </c>
      <c r="T32" t="s">
        <v>331</v>
      </c>
    </row>
    <row r="33" spans="1:20" x14ac:dyDescent="0.25">
      <c r="A33">
        <v>2</v>
      </c>
      <c r="B33">
        <v>90</v>
      </c>
      <c r="C33" t="s">
        <v>327</v>
      </c>
      <c r="D33">
        <v>34</v>
      </c>
      <c r="E33">
        <v>88501</v>
      </c>
      <c r="F33">
        <v>3</v>
      </c>
      <c r="G33">
        <v>20190702</v>
      </c>
      <c r="H33" s="343">
        <f t="shared" si="0"/>
        <v>43648</v>
      </c>
      <c r="I33" t="s">
        <v>328</v>
      </c>
      <c r="J33" t="s">
        <v>329</v>
      </c>
      <c r="K33">
        <v>105</v>
      </c>
      <c r="L33" t="s">
        <v>330</v>
      </c>
      <c r="M33">
        <v>0</v>
      </c>
      <c r="N33">
        <v>10.7</v>
      </c>
      <c r="O33">
        <v>1</v>
      </c>
      <c r="P33">
        <v>100</v>
      </c>
      <c r="Q33">
        <v>23</v>
      </c>
      <c r="R33">
        <v>10.7</v>
      </c>
      <c r="S33">
        <v>90</v>
      </c>
      <c r="T33" t="s">
        <v>331</v>
      </c>
    </row>
    <row r="34" spans="1:20" x14ac:dyDescent="0.25">
      <c r="A34">
        <v>2</v>
      </c>
      <c r="B34">
        <v>90</v>
      </c>
      <c r="C34" t="s">
        <v>327</v>
      </c>
      <c r="D34">
        <v>34</v>
      </c>
      <c r="E34">
        <v>88501</v>
      </c>
      <c r="F34">
        <v>3</v>
      </c>
      <c r="G34">
        <v>20190703</v>
      </c>
      <c r="H34" s="343">
        <f t="shared" si="0"/>
        <v>43649</v>
      </c>
      <c r="I34" t="s">
        <v>328</v>
      </c>
      <c r="J34" t="s">
        <v>329</v>
      </c>
      <c r="K34">
        <v>105</v>
      </c>
      <c r="L34" t="s">
        <v>330</v>
      </c>
      <c r="M34">
        <v>0</v>
      </c>
      <c r="N34">
        <v>10.7</v>
      </c>
      <c r="O34">
        <v>1</v>
      </c>
      <c r="P34">
        <v>100</v>
      </c>
      <c r="Q34">
        <v>23</v>
      </c>
      <c r="R34">
        <v>10.7</v>
      </c>
      <c r="S34">
        <v>91</v>
      </c>
      <c r="T34" t="s">
        <v>331</v>
      </c>
    </row>
    <row r="35" spans="1:20" x14ac:dyDescent="0.25">
      <c r="A35">
        <v>2</v>
      </c>
      <c r="B35">
        <v>90</v>
      </c>
      <c r="C35" t="s">
        <v>327</v>
      </c>
      <c r="D35">
        <v>34</v>
      </c>
      <c r="E35">
        <v>88501</v>
      </c>
      <c r="F35">
        <v>3</v>
      </c>
      <c r="G35">
        <v>20190704</v>
      </c>
      <c r="H35" s="343">
        <f t="shared" si="0"/>
        <v>43650</v>
      </c>
      <c r="I35" t="s">
        <v>328</v>
      </c>
      <c r="J35" t="s">
        <v>329</v>
      </c>
      <c r="K35">
        <v>105</v>
      </c>
      <c r="L35" t="s">
        <v>330</v>
      </c>
      <c r="M35">
        <v>0</v>
      </c>
      <c r="N35">
        <v>3</v>
      </c>
      <c r="O35">
        <v>1</v>
      </c>
      <c r="P35">
        <v>100</v>
      </c>
      <c r="Q35">
        <v>23</v>
      </c>
      <c r="R35">
        <v>3</v>
      </c>
      <c r="S35">
        <v>270</v>
      </c>
      <c r="T35" t="s">
        <v>331</v>
      </c>
    </row>
    <row r="36" spans="1:20" x14ac:dyDescent="0.25">
      <c r="A36">
        <v>2</v>
      </c>
      <c r="B36">
        <v>90</v>
      </c>
      <c r="C36" t="s">
        <v>327</v>
      </c>
      <c r="D36">
        <v>34</v>
      </c>
      <c r="E36">
        <v>88501</v>
      </c>
      <c r="F36">
        <v>3</v>
      </c>
      <c r="G36">
        <v>20190705</v>
      </c>
      <c r="H36" s="343">
        <f t="shared" si="0"/>
        <v>43651</v>
      </c>
      <c r="I36" t="s">
        <v>328</v>
      </c>
      <c r="J36" t="s">
        <v>329</v>
      </c>
      <c r="K36">
        <v>105</v>
      </c>
      <c r="L36" t="s">
        <v>330</v>
      </c>
      <c r="M36">
        <v>0</v>
      </c>
      <c r="N36">
        <v>5</v>
      </c>
      <c r="O36">
        <v>1</v>
      </c>
      <c r="P36">
        <v>100</v>
      </c>
      <c r="Q36">
        <v>23</v>
      </c>
      <c r="R36">
        <v>5</v>
      </c>
      <c r="S36">
        <v>192</v>
      </c>
      <c r="T36" t="s">
        <v>331</v>
      </c>
    </row>
    <row r="37" spans="1:20" x14ac:dyDescent="0.25">
      <c r="A37">
        <v>2</v>
      </c>
      <c r="B37">
        <v>90</v>
      </c>
      <c r="C37" t="s">
        <v>327</v>
      </c>
      <c r="D37">
        <v>34</v>
      </c>
      <c r="E37">
        <v>88501</v>
      </c>
      <c r="F37">
        <v>3</v>
      </c>
      <c r="G37">
        <v>20190706</v>
      </c>
      <c r="H37" s="343">
        <f t="shared" si="0"/>
        <v>43652</v>
      </c>
      <c r="I37" t="s">
        <v>328</v>
      </c>
      <c r="J37" t="s">
        <v>329</v>
      </c>
      <c r="K37">
        <v>105</v>
      </c>
      <c r="L37" t="s">
        <v>330</v>
      </c>
      <c r="M37">
        <v>0</v>
      </c>
      <c r="N37">
        <v>26.7</v>
      </c>
      <c r="O37">
        <v>1</v>
      </c>
      <c r="P37">
        <v>100</v>
      </c>
      <c r="Q37">
        <v>23</v>
      </c>
      <c r="R37">
        <v>26.7</v>
      </c>
      <c r="S37">
        <v>23</v>
      </c>
      <c r="T37" t="s">
        <v>331</v>
      </c>
    </row>
    <row r="38" spans="1:20" x14ac:dyDescent="0.25">
      <c r="A38">
        <v>2</v>
      </c>
      <c r="B38">
        <v>90</v>
      </c>
      <c r="C38" t="s">
        <v>327</v>
      </c>
      <c r="D38">
        <v>34</v>
      </c>
      <c r="E38">
        <v>88501</v>
      </c>
      <c r="F38">
        <v>3</v>
      </c>
      <c r="G38">
        <v>20190707</v>
      </c>
      <c r="H38" s="343">
        <f t="shared" si="0"/>
        <v>43653</v>
      </c>
      <c r="I38" t="s">
        <v>328</v>
      </c>
      <c r="J38" t="s">
        <v>329</v>
      </c>
      <c r="K38">
        <v>105</v>
      </c>
      <c r="L38" t="s">
        <v>330</v>
      </c>
      <c r="M38">
        <v>0</v>
      </c>
      <c r="N38">
        <v>105</v>
      </c>
      <c r="O38">
        <v>1</v>
      </c>
      <c r="P38">
        <v>100</v>
      </c>
      <c r="Q38">
        <v>23</v>
      </c>
      <c r="R38">
        <v>105</v>
      </c>
      <c r="S38">
        <v>5</v>
      </c>
      <c r="T38" t="s">
        <v>331</v>
      </c>
    </row>
    <row r="39" spans="1:20" x14ac:dyDescent="0.25">
      <c r="A39">
        <v>2</v>
      </c>
      <c r="B39">
        <v>90</v>
      </c>
      <c r="C39" t="s">
        <v>327</v>
      </c>
      <c r="D39">
        <v>34</v>
      </c>
      <c r="E39">
        <v>88501</v>
      </c>
      <c r="F39">
        <v>3</v>
      </c>
      <c r="G39">
        <v>20190708</v>
      </c>
      <c r="H39" s="343">
        <f t="shared" si="0"/>
        <v>43654</v>
      </c>
      <c r="I39" t="s">
        <v>328</v>
      </c>
      <c r="J39" t="s">
        <v>329</v>
      </c>
      <c r="K39">
        <v>105</v>
      </c>
      <c r="L39" t="s">
        <v>330</v>
      </c>
      <c r="M39">
        <v>0</v>
      </c>
      <c r="N39">
        <v>126.4</v>
      </c>
      <c r="O39">
        <v>1</v>
      </c>
      <c r="P39">
        <v>100</v>
      </c>
      <c r="Q39">
        <v>23</v>
      </c>
      <c r="R39">
        <v>126.4</v>
      </c>
      <c r="S39">
        <v>4</v>
      </c>
      <c r="T39" t="s">
        <v>331</v>
      </c>
    </row>
    <row r="40" spans="1:20" x14ac:dyDescent="0.25">
      <c r="A40">
        <v>2</v>
      </c>
      <c r="B40">
        <v>90</v>
      </c>
      <c r="C40" t="s">
        <v>327</v>
      </c>
      <c r="D40">
        <v>34</v>
      </c>
      <c r="E40">
        <v>88501</v>
      </c>
      <c r="F40">
        <v>3</v>
      </c>
      <c r="G40">
        <v>20190709</v>
      </c>
      <c r="H40" s="343">
        <f t="shared" si="0"/>
        <v>43655</v>
      </c>
      <c r="I40" t="s">
        <v>328</v>
      </c>
      <c r="J40" t="s">
        <v>329</v>
      </c>
      <c r="K40">
        <v>105</v>
      </c>
      <c r="L40" t="s">
        <v>330</v>
      </c>
      <c r="M40">
        <v>0</v>
      </c>
      <c r="N40">
        <v>130.69999999999999</v>
      </c>
      <c r="O40">
        <v>1</v>
      </c>
      <c r="P40">
        <v>100</v>
      </c>
      <c r="Q40">
        <v>23</v>
      </c>
      <c r="R40">
        <v>130.69999999999999</v>
      </c>
      <c r="S40">
        <v>3</v>
      </c>
      <c r="T40" t="s">
        <v>331</v>
      </c>
    </row>
    <row r="41" spans="1:20" x14ac:dyDescent="0.25">
      <c r="A41">
        <v>2</v>
      </c>
      <c r="B41">
        <v>90</v>
      </c>
      <c r="C41" t="s">
        <v>327</v>
      </c>
      <c r="D41">
        <v>34</v>
      </c>
      <c r="E41">
        <v>88501</v>
      </c>
      <c r="F41">
        <v>3</v>
      </c>
      <c r="G41">
        <v>20190710</v>
      </c>
      <c r="H41" s="343">
        <f t="shared" si="0"/>
        <v>43656</v>
      </c>
      <c r="I41" t="s">
        <v>328</v>
      </c>
      <c r="J41" t="s">
        <v>329</v>
      </c>
      <c r="K41">
        <v>105</v>
      </c>
      <c r="L41" t="s">
        <v>330</v>
      </c>
      <c r="M41">
        <v>0</v>
      </c>
      <c r="N41">
        <v>160.4</v>
      </c>
      <c r="O41">
        <v>1</v>
      </c>
      <c r="P41">
        <v>100</v>
      </c>
      <c r="Q41">
        <v>23</v>
      </c>
      <c r="R41">
        <v>160.4</v>
      </c>
      <c r="S41">
        <v>2</v>
      </c>
      <c r="T41" t="s">
        <v>331</v>
      </c>
    </row>
    <row r="42" spans="1:20" x14ac:dyDescent="0.25">
      <c r="A42">
        <v>2</v>
      </c>
      <c r="B42">
        <v>90</v>
      </c>
      <c r="C42" t="s">
        <v>327</v>
      </c>
      <c r="D42">
        <v>34</v>
      </c>
      <c r="E42">
        <v>88501</v>
      </c>
      <c r="F42">
        <v>3</v>
      </c>
      <c r="G42">
        <v>20190711</v>
      </c>
      <c r="H42" s="343">
        <f t="shared" si="0"/>
        <v>43657</v>
      </c>
      <c r="I42" t="s">
        <v>328</v>
      </c>
      <c r="J42" t="s">
        <v>329</v>
      </c>
      <c r="K42">
        <v>105</v>
      </c>
      <c r="L42" t="s">
        <v>330</v>
      </c>
      <c r="M42">
        <v>0</v>
      </c>
      <c r="N42">
        <v>182.5</v>
      </c>
      <c r="O42">
        <v>1</v>
      </c>
      <c r="P42">
        <v>100</v>
      </c>
      <c r="Q42">
        <v>23</v>
      </c>
      <c r="R42">
        <v>182.5</v>
      </c>
      <c r="S42">
        <v>1</v>
      </c>
      <c r="T42" t="s">
        <v>331</v>
      </c>
    </row>
    <row r="43" spans="1:20" x14ac:dyDescent="0.25">
      <c r="A43">
        <v>2</v>
      </c>
      <c r="B43">
        <v>90</v>
      </c>
      <c r="C43" t="s">
        <v>327</v>
      </c>
      <c r="D43">
        <v>34</v>
      </c>
      <c r="E43">
        <v>88501</v>
      </c>
      <c r="F43">
        <v>3</v>
      </c>
      <c r="G43">
        <v>20190712</v>
      </c>
      <c r="H43" s="343">
        <f t="shared" si="0"/>
        <v>43658</v>
      </c>
      <c r="I43" t="s">
        <v>328</v>
      </c>
      <c r="J43" t="s">
        <v>329</v>
      </c>
      <c r="K43">
        <v>105</v>
      </c>
      <c r="L43" t="s">
        <v>330</v>
      </c>
      <c r="M43">
        <v>0</v>
      </c>
      <c r="N43">
        <v>64.5</v>
      </c>
      <c r="O43">
        <v>1</v>
      </c>
      <c r="P43">
        <v>100</v>
      </c>
      <c r="Q43">
        <v>23</v>
      </c>
      <c r="R43">
        <v>64.5</v>
      </c>
      <c r="S43">
        <v>6</v>
      </c>
      <c r="T43" t="s">
        <v>331</v>
      </c>
    </row>
    <row r="44" spans="1:20" x14ac:dyDescent="0.25">
      <c r="A44">
        <v>2</v>
      </c>
      <c r="B44">
        <v>90</v>
      </c>
      <c r="C44" t="s">
        <v>327</v>
      </c>
      <c r="D44">
        <v>34</v>
      </c>
      <c r="E44">
        <v>88501</v>
      </c>
      <c r="F44">
        <v>3</v>
      </c>
      <c r="G44">
        <v>20190713</v>
      </c>
      <c r="H44" s="343">
        <f t="shared" si="0"/>
        <v>43659</v>
      </c>
      <c r="I44" t="s">
        <v>328</v>
      </c>
      <c r="J44" t="s">
        <v>329</v>
      </c>
      <c r="K44">
        <v>105</v>
      </c>
      <c r="L44" t="s">
        <v>330</v>
      </c>
      <c r="M44">
        <v>0</v>
      </c>
      <c r="N44">
        <v>27</v>
      </c>
      <c r="O44">
        <v>1</v>
      </c>
      <c r="P44">
        <v>100</v>
      </c>
      <c r="Q44">
        <v>23</v>
      </c>
      <c r="R44">
        <v>27</v>
      </c>
      <c r="S44">
        <v>22</v>
      </c>
      <c r="T44" t="s">
        <v>331</v>
      </c>
    </row>
    <row r="45" spans="1:20" x14ac:dyDescent="0.25">
      <c r="A45">
        <v>2</v>
      </c>
      <c r="B45">
        <v>90</v>
      </c>
      <c r="C45" t="s">
        <v>327</v>
      </c>
      <c r="D45">
        <v>34</v>
      </c>
      <c r="E45">
        <v>88501</v>
      </c>
      <c r="F45">
        <v>3</v>
      </c>
      <c r="G45">
        <v>20190714</v>
      </c>
      <c r="H45" s="343">
        <f t="shared" si="0"/>
        <v>43660</v>
      </c>
      <c r="I45" t="s">
        <v>328</v>
      </c>
      <c r="J45" t="s">
        <v>329</v>
      </c>
      <c r="K45">
        <v>105</v>
      </c>
      <c r="L45" t="s">
        <v>330</v>
      </c>
      <c r="M45">
        <v>0</v>
      </c>
      <c r="N45">
        <v>17.899999999999999</v>
      </c>
      <c r="O45">
        <v>1</v>
      </c>
      <c r="P45">
        <v>100</v>
      </c>
      <c r="Q45">
        <v>23</v>
      </c>
      <c r="R45">
        <v>17.899999999999999</v>
      </c>
      <c r="S45">
        <v>42</v>
      </c>
      <c r="T45" t="s">
        <v>331</v>
      </c>
    </row>
    <row r="46" spans="1:20" x14ac:dyDescent="0.25">
      <c r="A46">
        <v>2</v>
      </c>
      <c r="B46">
        <v>90</v>
      </c>
      <c r="C46" t="s">
        <v>327</v>
      </c>
      <c r="D46">
        <v>34</v>
      </c>
      <c r="E46">
        <v>88501</v>
      </c>
      <c r="F46">
        <v>3</v>
      </c>
      <c r="G46">
        <v>20190715</v>
      </c>
      <c r="H46" s="343">
        <f t="shared" si="0"/>
        <v>43661</v>
      </c>
      <c r="I46" t="s">
        <v>328</v>
      </c>
      <c r="J46" t="s">
        <v>329</v>
      </c>
      <c r="K46">
        <v>105</v>
      </c>
      <c r="L46" t="s">
        <v>330</v>
      </c>
      <c r="M46">
        <v>0</v>
      </c>
      <c r="N46">
        <v>11.9</v>
      </c>
      <c r="O46">
        <v>1</v>
      </c>
      <c r="P46">
        <v>100</v>
      </c>
      <c r="Q46">
        <v>23</v>
      </c>
      <c r="R46">
        <v>11.9</v>
      </c>
      <c r="S46">
        <v>76</v>
      </c>
      <c r="T46" t="s">
        <v>331</v>
      </c>
    </row>
    <row r="47" spans="1:20" x14ac:dyDescent="0.25">
      <c r="A47">
        <v>2</v>
      </c>
      <c r="B47">
        <v>90</v>
      </c>
      <c r="C47" t="s">
        <v>327</v>
      </c>
      <c r="D47">
        <v>34</v>
      </c>
      <c r="E47">
        <v>88501</v>
      </c>
      <c r="F47">
        <v>3</v>
      </c>
      <c r="G47">
        <v>20190716</v>
      </c>
      <c r="H47" s="343">
        <f t="shared" si="0"/>
        <v>43662</v>
      </c>
      <c r="I47" t="s">
        <v>328</v>
      </c>
      <c r="J47" t="s">
        <v>329</v>
      </c>
      <c r="K47">
        <v>105</v>
      </c>
      <c r="L47" t="s">
        <v>330</v>
      </c>
      <c r="M47">
        <v>0</v>
      </c>
      <c r="N47">
        <v>6.6</v>
      </c>
      <c r="O47">
        <v>1</v>
      </c>
      <c r="P47">
        <v>100</v>
      </c>
      <c r="Q47">
        <v>23</v>
      </c>
      <c r="R47">
        <v>6.6</v>
      </c>
      <c r="S47">
        <v>145</v>
      </c>
      <c r="T47" t="s">
        <v>331</v>
      </c>
    </row>
    <row r="48" spans="1:20" x14ac:dyDescent="0.25">
      <c r="A48">
        <v>2</v>
      </c>
      <c r="B48">
        <v>90</v>
      </c>
      <c r="C48" t="s">
        <v>327</v>
      </c>
      <c r="D48">
        <v>34</v>
      </c>
      <c r="E48">
        <v>88501</v>
      </c>
      <c r="F48">
        <v>3</v>
      </c>
      <c r="G48">
        <v>20190717</v>
      </c>
      <c r="H48" s="343">
        <f t="shared" si="0"/>
        <v>43663</v>
      </c>
      <c r="I48" t="s">
        <v>328</v>
      </c>
      <c r="J48" t="s">
        <v>329</v>
      </c>
      <c r="K48">
        <v>105</v>
      </c>
      <c r="L48" t="s">
        <v>330</v>
      </c>
      <c r="M48">
        <v>0</v>
      </c>
      <c r="N48">
        <v>7.7</v>
      </c>
      <c r="O48">
        <v>1</v>
      </c>
      <c r="P48">
        <v>100</v>
      </c>
      <c r="Q48">
        <v>23</v>
      </c>
      <c r="R48">
        <v>7.7</v>
      </c>
      <c r="S48">
        <v>126</v>
      </c>
      <c r="T48" t="s">
        <v>331</v>
      </c>
    </row>
    <row r="49" spans="1:20" x14ac:dyDescent="0.25">
      <c r="A49">
        <v>2</v>
      </c>
      <c r="B49">
        <v>90</v>
      </c>
      <c r="C49" t="s">
        <v>327</v>
      </c>
      <c r="D49">
        <v>34</v>
      </c>
      <c r="E49">
        <v>88501</v>
      </c>
      <c r="F49">
        <v>3</v>
      </c>
      <c r="G49">
        <v>20190718</v>
      </c>
      <c r="H49" s="343">
        <f t="shared" si="0"/>
        <v>43664</v>
      </c>
      <c r="I49" t="s">
        <v>328</v>
      </c>
      <c r="J49" t="s">
        <v>329</v>
      </c>
      <c r="K49">
        <v>105</v>
      </c>
      <c r="L49" t="s">
        <v>330</v>
      </c>
      <c r="M49">
        <v>0</v>
      </c>
      <c r="N49">
        <v>16.2</v>
      </c>
      <c r="O49">
        <v>1</v>
      </c>
      <c r="P49">
        <v>100</v>
      </c>
      <c r="Q49">
        <v>23</v>
      </c>
      <c r="R49">
        <v>16.2</v>
      </c>
      <c r="S49">
        <v>53</v>
      </c>
      <c r="T49" t="s">
        <v>331</v>
      </c>
    </row>
    <row r="50" spans="1:20" x14ac:dyDescent="0.25">
      <c r="A50">
        <v>2</v>
      </c>
      <c r="B50">
        <v>90</v>
      </c>
      <c r="C50" t="s">
        <v>327</v>
      </c>
      <c r="D50">
        <v>34</v>
      </c>
      <c r="E50">
        <v>88501</v>
      </c>
      <c r="F50">
        <v>3</v>
      </c>
      <c r="G50">
        <v>20190719</v>
      </c>
      <c r="H50" s="343">
        <f t="shared" si="0"/>
        <v>43665</v>
      </c>
      <c r="I50" t="s">
        <v>328</v>
      </c>
      <c r="J50" t="s">
        <v>329</v>
      </c>
      <c r="K50">
        <v>105</v>
      </c>
      <c r="L50" t="s">
        <v>330</v>
      </c>
      <c r="M50">
        <v>0</v>
      </c>
      <c r="N50">
        <v>7.2</v>
      </c>
      <c r="O50">
        <v>1</v>
      </c>
      <c r="P50">
        <v>100</v>
      </c>
      <c r="Q50">
        <v>23</v>
      </c>
      <c r="R50">
        <v>7.2</v>
      </c>
      <c r="S50">
        <v>132</v>
      </c>
      <c r="T50" t="s">
        <v>331</v>
      </c>
    </row>
    <row r="51" spans="1:20" x14ac:dyDescent="0.25">
      <c r="A51">
        <v>2</v>
      </c>
      <c r="B51">
        <v>90</v>
      </c>
      <c r="C51" t="s">
        <v>327</v>
      </c>
      <c r="D51">
        <v>34</v>
      </c>
      <c r="E51">
        <v>88501</v>
      </c>
      <c r="F51">
        <v>3</v>
      </c>
      <c r="G51">
        <v>20190720</v>
      </c>
      <c r="H51" s="343">
        <f t="shared" si="0"/>
        <v>43666</v>
      </c>
      <c r="I51" t="s">
        <v>328</v>
      </c>
      <c r="J51" t="s">
        <v>329</v>
      </c>
      <c r="K51">
        <v>105</v>
      </c>
      <c r="L51" t="s">
        <v>330</v>
      </c>
      <c r="M51">
        <v>0</v>
      </c>
      <c r="N51">
        <v>14</v>
      </c>
      <c r="O51">
        <v>1</v>
      </c>
      <c r="P51">
        <v>100</v>
      </c>
      <c r="Q51">
        <v>23</v>
      </c>
      <c r="R51">
        <v>14</v>
      </c>
      <c r="S51">
        <v>66</v>
      </c>
      <c r="T51" t="s">
        <v>331</v>
      </c>
    </row>
    <row r="52" spans="1:20" x14ac:dyDescent="0.25">
      <c r="A52">
        <v>2</v>
      </c>
      <c r="B52">
        <v>90</v>
      </c>
      <c r="C52" t="s">
        <v>327</v>
      </c>
      <c r="D52">
        <v>34</v>
      </c>
      <c r="E52">
        <v>88501</v>
      </c>
      <c r="F52">
        <v>3</v>
      </c>
      <c r="G52">
        <v>20190723</v>
      </c>
      <c r="H52" s="343">
        <f t="shared" si="0"/>
        <v>43669</v>
      </c>
      <c r="I52" t="s">
        <v>328</v>
      </c>
      <c r="J52" t="s">
        <v>329</v>
      </c>
      <c r="K52">
        <v>105</v>
      </c>
      <c r="L52" t="s">
        <v>330</v>
      </c>
      <c r="M52">
        <v>0</v>
      </c>
      <c r="N52">
        <v>34.799999999999997</v>
      </c>
      <c r="O52">
        <v>1</v>
      </c>
      <c r="P52">
        <v>100</v>
      </c>
      <c r="Q52">
        <v>23</v>
      </c>
      <c r="R52">
        <v>34.799999999999997</v>
      </c>
      <c r="S52">
        <v>13</v>
      </c>
      <c r="T52" t="s">
        <v>331</v>
      </c>
    </row>
    <row r="53" spans="1:20" x14ac:dyDescent="0.25">
      <c r="A53">
        <v>2</v>
      </c>
      <c r="B53">
        <v>90</v>
      </c>
      <c r="C53" t="s">
        <v>327</v>
      </c>
      <c r="D53">
        <v>34</v>
      </c>
      <c r="E53">
        <v>88501</v>
      </c>
      <c r="F53">
        <v>3</v>
      </c>
      <c r="G53">
        <v>20190724</v>
      </c>
      <c r="H53" s="343">
        <f t="shared" si="0"/>
        <v>43670</v>
      </c>
      <c r="I53" t="s">
        <v>328</v>
      </c>
      <c r="J53" t="s">
        <v>329</v>
      </c>
      <c r="K53">
        <v>105</v>
      </c>
      <c r="L53" t="s">
        <v>330</v>
      </c>
      <c r="M53">
        <v>0</v>
      </c>
      <c r="N53">
        <v>19.899999999999999</v>
      </c>
      <c r="O53">
        <v>1</v>
      </c>
      <c r="P53">
        <v>100</v>
      </c>
      <c r="Q53">
        <v>23</v>
      </c>
      <c r="R53">
        <v>19.899999999999999</v>
      </c>
      <c r="S53">
        <v>36</v>
      </c>
      <c r="T53" t="s">
        <v>331</v>
      </c>
    </row>
    <row r="54" spans="1:20" x14ac:dyDescent="0.25">
      <c r="A54">
        <v>2</v>
      </c>
      <c r="B54">
        <v>90</v>
      </c>
      <c r="C54" t="s">
        <v>327</v>
      </c>
      <c r="D54">
        <v>34</v>
      </c>
      <c r="E54">
        <v>88501</v>
      </c>
      <c r="F54">
        <v>3</v>
      </c>
      <c r="G54">
        <v>20190725</v>
      </c>
      <c r="H54" s="343">
        <f t="shared" si="0"/>
        <v>43671</v>
      </c>
      <c r="I54" t="s">
        <v>328</v>
      </c>
      <c r="J54" t="s">
        <v>329</v>
      </c>
      <c r="K54">
        <v>105</v>
      </c>
      <c r="L54" t="s">
        <v>330</v>
      </c>
      <c r="M54">
        <v>0</v>
      </c>
      <c r="N54">
        <v>9.6999999999999993</v>
      </c>
      <c r="O54">
        <v>1</v>
      </c>
      <c r="P54">
        <v>100</v>
      </c>
      <c r="Q54">
        <v>23</v>
      </c>
      <c r="R54">
        <v>9.6999999999999993</v>
      </c>
      <c r="S54">
        <v>100</v>
      </c>
      <c r="T54" t="s">
        <v>331</v>
      </c>
    </row>
    <row r="55" spans="1:20" x14ac:dyDescent="0.25">
      <c r="A55">
        <v>2</v>
      </c>
      <c r="B55">
        <v>90</v>
      </c>
      <c r="C55" t="s">
        <v>327</v>
      </c>
      <c r="D55">
        <v>34</v>
      </c>
      <c r="E55">
        <v>88501</v>
      </c>
      <c r="F55">
        <v>3</v>
      </c>
      <c r="G55">
        <v>20190726</v>
      </c>
      <c r="H55" s="343">
        <f t="shared" si="0"/>
        <v>43672</v>
      </c>
      <c r="I55" t="s">
        <v>328</v>
      </c>
      <c r="J55" t="s">
        <v>329</v>
      </c>
      <c r="K55">
        <v>105</v>
      </c>
      <c r="L55" t="s">
        <v>330</v>
      </c>
      <c r="M55">
        <v>0</v>
      </c>
      <c r="N55">
        <v>15.7</v>
      </c>
      <c r="O55">
        <v>1</v>
      </c>
      <c r="P55">
        <v>100</v>
      </c>
      <c r="Q55">
        <v>23</v>
      </c>
      <c r="R55">
        <v>15.7</v>
      </c>
      <c r="S55">
        <v>56</v>
      </c>
      <c r="T55" t="s">
        <v>331</v>
      </c>
    </row>
    <row r="56" spans="1:20" x14ac:dyDescent="0.25">
      <c r="A56">
        <v>2</v>
      </c>
      <c r="B56">
        <v>90</v>
      </c>
      <c r="C56" t="s">
        <v>327</v>
      </c>
      <c r="D56">
        <v>34</v>
      </c>
      <c r="E56">
        <v>88501</v>
      </c>
      <c r="F56">
        <v>3</v>
      </c>
      <c r="G56">
        <v>20190727</v>
      </c>
      <c r="H56" s="343">
        <f t="shared" si="0"/>
        <v>43673</v>
      </c>
      <c r="I56" t="s">
        <v>328</v>
      </c>
      <c r="J56" t="s">
        <v>329</v>
      </c>
      <c r="K56">
        <v>105</v>
      </c>
      <c r="L56" t="s">
        <v>330</v>
      </c>
      <c r="M56">
        <v>0</v>
      </c>
      <c r="N56">
        <v>6.8</v>
      </c>
      <c r="O56">
        <v>1</v>
      </c>
      <c r="P56">
        <v>100</v>
      </c>
      <c r="Q56">
        <v>23</v>
      </c>
      <c r="R56">
        <v>6.8</v>
      </c>
      <c r="S56">
        <v>141</v>
      </c>
      <c r="T56" t="s">
        <v>331</v>
      </c>
    </row>
    <row r="57" spans="1:20" x14ac:dyDescent="0.25">
      <c r="A57">
        <v>2</v>
      </c>
      <c r="B57">
        <v>90</v>
      </c>
      <c r="C57" t="s">
        <v>327</v>
      </c>
      <c r="D57">
        <v>34</v>
      </c>
      <c r="E57">
        <v>88501</v>
      </c>
      <c r="F57">
        <v>3</v>
      </c>
      <c r="G57">
        <v>20190728</v>
      </c>
      <c r="H57" s="343">
        <f t="shared" si="0"/>
        <v>43674</v>
      </c>
      <c r="I57" t="s">
        <v>328</v>
      </c>
      <c r="J57" t="s">
        <v>329</v>
      </c>
      <c r="K57">
        <v>105</v>
      </c>
      <c r="L57" t="s">
        <v>330</v>
      </c>
      <c r="M57">
        <v>0</v>
      </c>
      <c r="N57">
        <v>4.7</v>
      </c>
      <c r="O57">
        <v>1</v>
      </c>
      <c r="P57">
        <v>100</v>
      </c>
      <c r="Q57">
        <v>23</v>
      </c>
      <c r="R57">
        <v>4.7</v>
      </c>
      <c r="S57">
        <v>200</v>
      </c>
      <c r="T57" t="s">
        <v>331</v>
      </c>
    </row>
    <row r="58" spans="1:20" x14ac:dyDescent="0.25">
      <c r="A58">
        <v>2</v>
      </c>
      <c r="B58">
        <v>90</v>
      </c>
      <c r="C58" t="s">
        <v>327</v>
      </c>
      <c r="D58">
        <v>34</v>
      </c>
      <c r="E58">
        <v>88501</v>
      </c>
      <c r="F58">
        <v>3</v>
      </c>
      <c r="G58">
        <v>20190729</v>
      </c>
      <c r="H58" s="343">
        <f t="shared" si="0"/>
        <v>43675</v>
      </c>
      <c r="I58" t="s">
        <v>328</v>
      </c>
      <c r="J58" t="s">
        <v>329</v>
      </c>
      <c r="K58">
        <v>105</v>
      </c>
      <c r="L58" t="s">
        <v>330</v>
      </c>
      <c r="M58">
        <v>0</v>
      </c>
      <c r="N58">
        <v>4.9000000000000004</v>
      </c>
      <c r="O58">
        <v>1</v>
      </c>
      <c r="P58">
        <v>100</v>
      </c>
      <c r="Q58">
        <v>23</v>
      </c>
      <c r="R58">
        <v>4.9000000000000004</v>
      </c>
      <c r="S58">
        <v>194</v>
      </c>
      <c r="T58" t="s">
        <v>331</v>
      </c>
    </row>
    <row r="59" spans="1:20" x14ac:dyDescent="0.25">
      <c r="A59">
        <v>2</v>
      </c>
      <c r="B59">
        <v>90</v>
      </c>
      <c r="C59" t="s">
        <v>327</v>
      </c>
      <c r="D59">
        <v>34</v>
      </c>
      <c r="E59">
        <v>88501</v>
      </c>
      <c r="F59">
        <v>3</v>
      </c>
      <c r="G59">
        <v>20190730</v>
      </c>
      <c r="H59" s="343">
        <f t="shared" si="0"/>
        <v>43676</v>
      </c>
      <c r="I59" t="s">
        <v>328</v>
      </c>
      <c r="J59" t="s">
        <v>329</v>
      </c>
      <c r="K59">
        <v>105</v>
      </c>
      <c r="L59" t="s">
        <v>330</v>
      </c>
      <c r="M59">
        <v>0</v>
      </c>
      <c r="N59">
        <v>7.9</v>
      </c>
      <c r="O59">
        <v>1</v>
      </c>
      <c r="P59">
        <v>100</v>
      </c>
      <c r="Q59">
        <v>23</v>
      </c>
      <c r="R59">
        <v>7.9</v>
      </c>
      <c r="S59">
        <v>122</v>
      </c>
      <c r="T59" t="s">
        <v>331</v>
      </c>
    </row>
    <row r="60" spans="1:20" x14ac:dyDescent="0.25">
      <c r="A60">
        <v>2</v>
      </c>
      <c r="B60">
        <v>90</v>
      </c>
      <c r="C60" t="s">
        <v>327</v>
      </c>
      <c r="D60">
        <v>34</v>
      </c>
      <c r="E60">
        <v>88501</v>
      </c>
      <c r="F60">
        <v>3</v>
      </c>
      <c r="G60">
        <v>20190731</v>
      </c>
      <c r="H60" s="343">
        <f t="shared" si="0"/>
        <v>43677</v>
      </c>
      <c r="I60" t="s">
        <v>328</v>
      </c>
      <c r="J60" t="s">
        <v>329</v>
      </c>
      <c r="K60">
        <v>105</v>
      </c>
      <c r="L60" t="s">
        <v>330</v>
      </c>
      <c r="M60">
        <v>0</v>
      </c>
      <c r="N60">
        <v>8.6999999999999993</v>
      </c>
      <c r="O60">
        <v>1</v>
      </c>
      <c r="P60">
        <v>100</v>
      </c>
      <c r="Q60">
        <v>23</v>
      </c>
      <c r="R60">
        <v>8.6999999999999993</v>
      </c>
      <c r="S60">
        <v>114</v>
      </c>
      <c r="T60" t="s">
        <v>331</v>
      </c>
    </row>
    <row r="61" spans="1:20" x14ac:dyDescent="0.25">
      <c r="A61">
        <v>2</v>
      </c>
      <c r="B61">
        <v>90</v>
      </c>
      <c r="C61" t="s">
        <v>327</v>
      </c>
      <c r="D61">
        <v>34</v>
      </c>
      <c r="E61">
        <v>88501</v>
      </c>
      <c r="F61">
        <v>3</v>
      </c>
      <c r="G61">
        <v>20190801</v>
      </c>
      <c r="H61" s="343">
        <f t="shared" si="0"/>
        <v>43678</v>
      </c>
      <c r="I61" t="s">
        <v>328</v>
      </c>
      <c r="J61" t="s">
        <v>329</v>
      </c>
      <c r="K61">
        <v>105</v>
      </c>
      <c r="L61" t="s">
        <v>330</v>
      </c>
      <c r="M61">
        <v>0</v>
      </c>
      <c r="N61">
        <v>14</v>
      </c>
      <c r="O61">
        <v>1</v>
      </c>
      <c r="P61">
        <v>100</v>
      </c>
      <c r="Q61">
        <v>23</v>
      </c>
      <c r="R61">
        <v>14</v>
      </c>
      <c r="S61">
        <v>67</v>
      </c>
      <c r="T61" t="s">
        <v>331</v>
      </c>
    </row>
    <row r="62" spans="1:20" x14ac:dyDescent="0.25">
      <c r="A62">
        <v>2</v>
      </c>
      <c r="B62">
        <v>90</v>
      </c>
      <c r="C62" t="s">
        <v>327</v>
      </c>
      <c r="D62">
        <v>34</v>
      </c>
      <c r="E62">
        <v>88501</v>
      </c>
      <c r="F62">
        <v>3</v>
      </c>
      <c r="G62">
        <v>20190802</v>
      </c>
      <c r="H62" s="343">
        <f t="shared" si="0"/>
        <v>43679</v>
      </c>
      <c r="I62" t="s">
        <v>328</v>
      </c>
      <c r="J62" t="s">
        <v>329</v>
      </c>
      <c r="K62">
        <v>105</v>
      </c>
      <c r="L62" t="s">
        <v>330</v>
      </c>
      <c r="M62">
        <v>0</v>
      </c>
      <c r="N62">
        <v>10.3</v>
      </c>
      <c r="O62">
        <v>1</v>
      </c>
      <c r="P62">
        <v>100</v>
      </c>
      <c r="Q62">
        <v>23</v>
      </c>
      <c r="R62">
        <v>10.3</v>
      </c>
      <c r="S62">
        <v>95</v>
      </c>
      <c r="T62" t="s">
        <v>331</v>
      </c>
    </row>
    <row r="63" spans="1:20" x14ac:dyDescent="0.25">
      <c r="A63">
        <v>2</v>
      </c>
      <c r="B63">
        <v>90</v>
      </c>
      <c r="C63" t="s">
        <v>327</v>
      </c>
      <c r="D63">
        <v>34</v>
      </c>
      <c r="E63">
        <v>88501</v>
      </c>
      <c r="F63">
        <v>3</v>
      </c>
      <c r="G63">
        <v>20190803</v>
      </c>
      <c r="H63" s="343">
        <f t="shared" si="0"/>
        <v>43680</v>
      </c>
      <c r="I63" t="s">
        <v>328</v>
      </c>
      <c r="J63" t="s">
        <v>329</v>
      </c>
      <c r="K63">
        <v>105</v>
      </c>
      <c r="L63" t="s">
        <v>330</v>
      </c>
      <c r="M63">
        <v>0</v>
      </c>
      <c r="N63">
        <v>1.2</v>
      </c>
      <c r="O63">
        <v>1</v>
      </c>
      <c r="P63">
        <v>100</v>
      </c>
      <c r="Q63">
        <v>23</v>
      </c>
      <c r="R63">
        <v>1.2</v>
      </c>
      <c r="S63">
        <v>346</v>
      </c>
      <c r="T63" t="s">
        <v>331</v>
      </c>
    </row>
    <row r="64" spans="1:20" x14ac:dyDescent="0.25">
      <c r="A64">
        <v>2</v>
      </c>
      <c r="B64">
        <v>90</v>
      </c>
      <c r="C64" t="s">
        <v>327</v>
      </c>
      <c r="D64">
        <v>34</v>
      </c>
      <c r="E64">
        <v>88501</v>
      </c>
      <c r="F64">
        <v>3</v>
      </c>
      <c r="G64">
        <v>20190804</v>
      </c>
      <c r="H64" s="343">
        <f t="shared" si="0"/>
        <v>43681</v>
      </c>
      <c r="I64" t="s">
        <v>328</v>
      </c>
      <c r="J64" t="s">
        <v>329</v>
      </c>
      <c r="K64">
        <v>105</v>
      </c>
      <c r="L64" t="s">
        <v>330</v>
      </c>
      <c r="M64">
        <v>0</v>
      </c>
      <c r="N64">
        <v>2.2000000000000002</v>
      </c>
      <c r="O64">
        <v>1</v>
      </c>
      <c r="P64">
        <v>100</v>
      </c>
      <c r="Q64">
        <v>23</v>
      </c>
      <c r="R64">
        <v>2.2000000000000002</v>
      </c>
      <c r="S64">
        <v>317</v>
      </c>
      <c r="T64" t="s">
        <v>331</v>
      </c>
    </row>
    <row r="65" spans="1:20" x14ac:dyDescent="0.25">
      <c r="A65">
        <v>2</v>
      </c>
      <c r="B65">
        <v>90</v>
      </c>
      <c r="C65" t="s">
        <v>327</v>
      </c>
      <c r="D65">
        <v>34</v>
      </c>
      <c r="E65">
        <v>88501</v>
      </c>
      <c r="F65">
        <v>3</v>
      </c>
      <c r="G65">
        <v>20190805</v>
      </c>
      <c r="H65" s="343">
        <f t="shared" si="0"/>
        <v>43682</v>
      </c>
      <c r="I65" t="s">
        <v>328</v>
      </c>
      <c r="J65" t="s">
        <v>329</v>
      </c>
      <c r="K65">
        <v>105</v>
      </c>
      <c r="L65" t="s">
        <v>330</v>
      </c>
      <c r="M65">
        <v>0</v>
      </c>
      <c r="N65">
        <v>1.2</v>
      </c>
      <c r="O65">
        <v>1</v>
      </c>
      <c r="P65">
        <v>100</v>
      </c>
      <c r="Q65">
        <v>23</v>
      </c>
      <c r="R65">
        <v>1.2</v>
      </c>
      <c r="S65">
        <v>347</v>
      </c>
      <c r="T65" t="s">
        <v>331</v>
      </c>
    </row>
    <row r="66" spans="1:20" x14ac:dyDescent="0.25">
      <c r="A66">
        <v>2</v>
      </c>
      <c r="B66">
        <v>90</v>
      </c>
      <c r="C66" t="s">
        <v>327</v>
      </c>
      <c r="D66">
        <v>34</v>
      </c>
      <c r="E66">
        <v>88501</v>
      </c>
      <c r="F66">
        <v>3</v>
      </c>
      <c r="G66">
        <v>20190806</v>
      </c>
      <c r="H66" s="343">
        <f t="shared" si="0"/>
        <v>43683</v>
      </c>
      <c r="I66" t="s">
        <v>328</v>
      </c>
      <c r="J66" t="s">
        <v>329</v>
      </c>
      <c r="K66">
        <v>105</v>
      </c>
      <c r="L66" t="s">
        <v>330</v>
      </c>
      <c r="M66">
        <v>0</v>
      </c>
      <c r="N66">
        <v>0.9</v>
      </c>
      <c r="O66">
        <v>1</v>
      </c>
      <c r="P66">
        <v>100</v>
      </c>
      <c r="Q66">
        <v>23</v>
      </c>
      <c r="R66">
        <v>0.9</v>
      </c>
      <c r="S66">
        <v>350</v>
      </c>
      <c r="T66" t="s">
        <v>331</v>
      </c>
    </row>
    <row r="67" spans="1:20" x14ac:dyDescent="0.25">
      <c r="A67">
        <v>2</v>
      </c>
      <c r="B67">
        <v>90</v>
      </c>
      <c r="C67" t="s">
        <v>327</v>
      </c>
      <c r="D67">
        <v>34</v>
      </c>
      <c r="E67">
        <v>88501</v>
      </c>
      <c r="F67">
        <v>3</v>
      </c>
      <c r="G67">
        <v>20190807</v>
      </c>
      <c r="H67" s="343">
        <f t="shared" ref="H67:H130" si="1">DATE(LEFT(G67,4),MID(G67,5,2),RIGHT(G67,2))</f>
        <v>43684</v>
      </c>
      <c r="I67" t="s">
        <v>328</v>
      </c>
      <c r="J67" t="s">
        <v>329</v>
      </c>
      <c r="K67">
        <v>105</v>
      </c>
      <c r="L67" t="s">
        <v>330</v>
      </c>
      <c r="M67">
        <v>0</v>
      </c>
      <c r="N67">
        <v>2.6</v>
      </c>
      <c r="O67">
        <v>1</v>
      </c>
      <c r="P67">
        <v>100</v>
      </c>
      <c r="Q67">
        <v>23</v>
      </c>
      <c r="R67">
        <v>2.6</v>
      </c>
      <c r="S67">
        <v>292</v>
      </c>
      <c r="T67" t="s">
        <v>331</v>
      </c>
    </row>
    <row r="68" spans="1:20" x14ac:dyDescent="0.25">
      <c r="A68">
        <v>2</v>
      </c>
      <c r="B68">
        <v>90</v>
      </c>
      <c r="C68" t="s">
        <v>327</v>
      </c>
      <c r="D68">
        <v>34</v>
      </c>
      <c r="E68">
        <v>88501</v>
      </c>
      <c r="F68">
        <v>3</v>
      </c>
      <c r="G68">
        <v>20190808</v>
      </c>
      <c r="H68" s="343">
        <f t="shared" si="1"/>
        <v>43685</v>
      </c>
      <c r="I68" t="s">
        <v>328</v>
      </c>
      <c r="J68" t="s">
        <v>329</v>
      </c>
      <c r="K68">
        <v>105</v>
      </c>
      <c r="L68" t="s">
        <v>330</v>
      </c>
      <c r="M68">
        <v>0</v>
      </c>
      <c r="N68">
        <v>3.9</v>
      </c>
      <c r="O68">
        <v>1</v>
      </c>
      <c r="P68">
        <v>100</v>
      </c>
      <c r="Q68">
        <v>23</v>
      </c>
      <c r="R68">
        <v>3.9</v>
      </c>
      <c r="S68">
        <v>230</v>
      </c>
      <c r="T68" t="s">
        <v>331</v>
      </c>
    </row>
    <row r="69" spans="1:20" x14ac:dyDescent="0.25">
      <c r="A69">
        <v>2</v>
      </c>
      <c r="B69">
        <v>90</v>
      </c>
      <c r="C69" t="s">
        <v>327</v>
      </c>
      <c r="D69">
        <v>34</v>
      </c>
      <c r="E69">
        <v>88501</v>
      </c>
      <c r="F69">
        <v>3</v>
      </c>
      <c r="G69">
        <v>20190809</v>
      </c>
      <c r="H69" s="343">
        <f t="shared" si="1"/>
        <v>43686</v>
      </c>
      <c r="I69" t="s">
        <v>328</v>
      </c>
      <c r="J69" t="s">
        <v>329</v>
      </c>
      <c r="K69">
        <v>105</v>
      </c>
      <c r="L69" t="s">
        <v>330</v>
      </c>
      <c r="M69">
        <v>0</v>
      </c>
      <c r="N69">
        <v>4.5999999999999996</v>
      </c>
      <c r="O69">
        <v>1</v>
      </c>
      <c r="P69">
        <v>100</v>
      </c>
      <c r="Q69">
        <v>23</v>
      </c>
      <c r="R69">
        <v>4.5999999999999996</v>
      </c>
      <c r="S69">
        <v>204</v>
      </c>
      <c r="T69" t="s">
        <v>331</v>
      </c>
    </row>
    <row r="70" spans="1:20" x14ac:dyDescent="0.25">
      <c r="A70">
        <v>2</v>
      </c>
      <c r="B70">
        <v>90</v>
      </c>
      <c r="C70" t="s">
        <v>327</v>
      </c>
      <c r="D70">
        <v>34</v>
      </c>
      <c r="E70">
        <v>88501</v>
      </c>
      <c r="F70">
        <v>3</v>
      </c>
      <c r="G70">
        <v>20190810</v>
      </c>
      <c r="H70" s="343">
        <f t="shared" si="1"/>
        <v>43687</v>
      </c>
      <c r="I70" t="s">
        <v>328</v>
      </c>
      <c r="J70" t="s">
        <v>329</v>
      </c>
      <c r="K70">
        <v>105</v>
      </c>
      <c r="L70" t="s">
        <v>330</v>
      </c>
      <c r="M70">
        <v>0</v>
      </c>
      <c r="N70">
        <v>5.9</v>
      </c>
      <c r="O70">
        <v>1</v>
      </c>
      <c r="P70">
        <v>100</v>
      </c>
      <c r="Q70">
        <v>23</v>
      </c>
      <c r="R70">
        <v>5.9</v>
      </c>
      <c r="S70">
        <v>164</v>
      </c>
      <c r="T70" t="s">
        <v>331</v>
      </c>
    </row>
    <row r="71" spans="1:20" x14ac:dyDescent="0.25">
      <c r="A71">
        <v>2</v>
      </c>
      <c r="B71">
        <v>90</v>
      </c>
      <c r="C71" t="s">
        <v>327</v>
      </c>
      <c r="D71">
        <v>34</v>
      </c>
      <c r="E71">
        <v>88501</v>
      </c>
      <c r="F71">
        <v>3</v>
      </c>
      <c r="G71">
        <v>20190811</v>
      </c>
      <c r="H71" s="343">
        <f t="shared" si="1"/>
        <v>43688</v>
      </c>
      <c r="I71" t="s">
        <v>328</v>
      </c>
      <c r="J71" t="s">
        <v>329</v>
      </c>
      <c r="K71">
        <v>105</v>
      </c>
      <c r="L71" t="s">
        <v>330</v>
      </c>
      <c r="M71">
        <v>0</v>
      </c>
      <c r="N71">
        <v>5</v>
      </c>
      <c r="O71">
        <v>1</v>
      </c>
      <c r="P71">
        <v>100</v>
      </c>
      <c r="Q71">
        <v>23</v>
      </c>
      <c r="R71">
        <v>5</v>
      </c>
      <c r="S71">
        <v>193</v>
      </c>
      <c r="T71" t="s">
        <v>331</v>
      </c>
    </row>
    <row r="72" spans="1:20" x14ac:dyDescent="0.25">
      <c r="A72">
        <v>2</v>
      </c>
      <c r="B72">
        <v>90</v>
      </c>
      <c r="C72" t="s">
        <v>327</v>
      </c>
      <c r="D72">
        <v>34</v>
      </c>
      <c r="E72">
        <v>88501</v>
      </c>
      <c r="F72">
        <v>3</v>
      </c>
      <c r="G72">
        <v>20190812</v>
      </c>
      <c r="H72" s="343">
        <f t="shared" si="1"/>
        <v>43689</v>
      </c>
      <c r="I72" t="s">
        <v>328</v>
      </c>
      <c r="J72" t="s">
        <v>329</v>
      </c>
      <c r="K72">
        <v>105</v>
      </c>
      <c r="L72" t="s">
        <v>330</v>
      </c>
      <c r="M72">
        <v>0</v>
      </c>
      <c r="N72">
        <v>5.4</v>
      </c>
      <c r="O72">
        <v>1</v>
      </c>
      <c r="P72">
        <v>100</v>
      </c>
      <c r="Q72">
        <v>23</v>
      </c>
      <c r="R72">
        <v>5.4</v>
      </c>
      <c r="S72">
        <v>180</v>
      </c>
      <c r="T72" t="s">
        <v>331</v>
      </c>
    </row>
    <row r="73" spans="1:20" x14ac:dyDescent="0.25">
      <c r="A73">
        <v>2</v>
      </c>
      <c r="B73">
        <v>90</v>
      </c>
      <c r="C73" t="s">
        <v>327</v>
      </c>
      <c r="D73">
        <v>34</v>
      </c>
      <c r="E73">
        <v>88501</v>
      </c>
      <c r="F73">
        <v>3</v>
      </c>
      <c r="G73">
        <v>20190813</v>
      </c>
      <c r="H73" s="343">
        <f t="shared" si="1"/>
        <v>43690</v>
      </c>
      <c r="I73" t="s">
        <v>328</v>
      </c>
      <c r="J73" t="s">
        <v>329</v>
      </c>
      <c r="K73">
        <v>105</v>
      </c>
      <c r="L73" t="s">
        <v>330</v>
      </c>
      <c r="M73">
        <v>0</v>
      </c>
      <c r="N73">
        <v>1</v>
      </c>
      <c r="O73">
        <v>1</v>
      </c>
      <c r="P73">
        <v>100</v>
      </c>
      <c r="Q73">
        <v>23</v>
      </c>
      <c r="R73">
        <v>1</v>
      </c>
      <c r="S73">
        <v>348</v>
      </c>
      <c r="T73" t="s">
        <v>331</v>
      </c>
    </row>
    <row r="74" spans="1:20" x14ac:dyDescent="0.25">
      <c r="A74">
        <v>2</v>
      </c>
      <c r="B74">
        <v>90</v>
      </c>
      <c r="C74" t="s">
        <v>327</v>
      </c>
      <c r="D74">
        <v>34</v>
      </c>
      <c r="E74">
        <v>88501</v>
      </c>
      <c r="F74">
        <v>3</v>
      </c>
      <c r="G74">
        <v>20190814</v>
      </c>
      <c r="H74" s="343">
        <f t="shared" si="1"/>
        <v>43691</v>
      </c>
      <c r="I74" t="s">
        <v>328</v>
      </c>
      <c r="J74" t="s">
        <v>329</v>
      </c>
      <c r="K74">
        <v>105</v>
      </c>
      <c r="L74" t="s">
        <v>330</v>
      </c>
      <c r="M74">
        <v>0</v>
      </c>
      <c r="N74">
        <v>4.3</v>
      </c>
      <c r="O74">
        <v>1</v>
      </c>
      <c r="P74">
        <v>100</v>
      </c>
      <c r="Q74">
        <v>23</v>
      </c>
      <c r="R74">
        <v>4.3</v>
      </c>
      <c r="S74">
        <v>214</v>
      </c>
      <c r="T74" t="s">
        <v>331</v>
      </c>
    </row>
    <row r="75" spans="1:20" x14ac:dyDescent="0.25">
      <c r="A75">
        <v>2</v>
      </c>
      <c r="B75">
        <v>90</v>
      </c>
      <c r="C75" t="s">
        <v>327</v>
      </c>
      <c r="D75">
        <v>34</v>
      </c>
      <c r="E75">
        <v>88501</v>
      </c>
      <c r="F75">
        <v>3</v>
      </c>
      <c r="G75">
        <v>20190815</v>
      </c>
      <c r="H75" s="343">
        <f t="shared" si="1"/>
        <v>43692</v>
      </c>
      <c r="I75" t="s">
        <v>328</v>
      </c>
      <c r="J75" t="s">
        <v>329</v>
      </c>
      <c r="K75">
        <v>105</v>
      </c>
      <c r="L75" t="s">
        <v>330</v>
      </c>
      <c r="M75">
        <v>0</v>
      </c>
      <c r="N75">
        <v>2</v>
      </c>
      <c r="O75">
        <v>1</v>
      </c>
      <c r="P75">
        <v>100</v>
      </c>
      <c r="Q75">
        <v>23</v>
      </c>
      <c r="R75">
        <v>2</v>
      </c>
      <c r="S75">
        <v>326</v>
      </c>
      <c r="T75" t="s">
        <v>331</v>
      </c>
    </row>
    <row r="76" spans="1:20" x14ac:dyDescent="0.25">
      <c r="A76">
        <v>2</v>
      </c>
      <c r="B76">
        <v>90</v>
      </c>
      <c r="C76" t="s">
        <v>327</v>
      </c>
      <c r="D76">
        <v>34</v>
      </c>
      <c r="E76">
        <v>88501</v>
      </c>
      <c r="F76">
        <v>3</v>
      </c>
      <c r="G76">
        <v>20190816</v>
      </c>
      <c r="H76" s="343">
        <f t="shared" si="1"/>
        <v>43693</v>
      </c>
      <c r="I76" t="s">
        <v>328</v>
      </c>
      <c r="J76" t="s">
        <v>329</v>
      </c>
      <c r="K76">
        <v>105</v>
      </c>
      <c r="L76" t="s">
        <v>330</v>
      </c>
      <c r="M76">
        <v>0</v>
      </c>
      <c r="N76">
        <v>1.4</v>
      </c>
      <c r="O76">
        <v>1</v>
      </c>
      <c r="P76">
        <v>100</v>
      </c>
      <c r="Q76">
        <v>23</v>
      </c>
      <c r="R76">
        <v>1.4</v>
      </c>
      <c r="S76">
        <v>343</v>
      </c>
      <c r="T76" t="s">
        <v>331</v>
      </c>
    </row>
    <row r="77" spans="1:20" x14ac:dyDescent="0.25">
      <c r="A77">
        <v>2</v>
      </c>
      <c r="B77">
        <v>90</v>
      </c>
      <c r="C77" t="s">
        <v>327</v>
      </c>
      <c r="D77">
        <v>34</v>
      </c>
      <c r="E77">
        <v>88501</v>
      </c>
      <c r="F77">
        <v>3</v>
      </c>
      <c r="G77">
        <v>20190817</v>
      </c>
      <c r="H77" s="343">
        <f t="shared" si="1"/>
        <v>43694</v>
      </c>
      <c r="I77" t="s">
        <v>328</v>
      </c>
      <c r="J77" t="s">
        <v>329</v>
      </c>
      <c r="K77">
        <v>105</v>
      </c>
      <c r="L77" t="s">
        <v>330</v>
      </c>
      <c r="M77">
        <v>0</v>
      </c>
      <c r="N77">
        <v>2.1</v>
      </c>
      <c r="O77">
        <v>1</v>
      </c>
      <c r="P77">
        <v>100</v>
      </c>
      <c r="Q77">
        <v>23</v>
      </c>
      <c r="R77">
        <v>2.1</v>
      </c>
      <c r="S77">
        <v>323</v>
      </c>
      <c r="T77" t="s">
        <v>331</v>
      </c>
    </row>
    <row r="78" spans="1:20" x14ac:dyDescent="0.25">
      <c r="A78">
        <v>2</v>
      </c>
      <c r="B78">
        <v>90</v>
      </c>
      <c r="C78" t="s">
        <v>327</v>
      </c>
      <c r="D78">
        <v>34</v>
      </c>
      <c r="E78">
        <v>88501</v>
      </c>
      <c r="F78">
        <v>3</v>
      </c>
      <c r="G78">
        <v>20190818</v>
      </c>
      <c r="H78" s="343">
        <f t="shared" si="1"/>
        <v>43695</v>
      </c>
      <c r="I78" t="s">
        <v>328</v>
      </c>
      <c r="J78" t="s">
        <v>329</v>
      </c>
      <c r="K78">
        <v>105</v>
      </c>
      <c r="L78" t="s">
        <v>330</v>
      </c>
      <c r="M78">
        <v>0</v>
      </c>
      <c r="N78">
        <v>1.5</v>
      </c>
      <c r="O78">
        <v>1</v>
      </c>
      <c r="P78">
        <v>100</v>
      </c>
      <c r="Q78">
        <v>23</v>
      </c>
      <c r="R78">
        <v>1.5</v>
      </c>
      <c r="S78">
        <v>340</v>
      </c>
      <c r="T78" t="s">
        <v>331</v>
      </c>
    </row>
    <row r="79" spans="1:20" x14ac:dyDescent="0.25">
      <c r="A79">
        <v>2</v>
      </c>
      <c r="B79">
        <v>90</v>
      </c>
      <c r="C79" t="s">
        <v>327</v>
      </c>
      <c r="D79">
        <v>34</v>
      </c>
      <c r="E79">
        <v>88501</v>
      </c>
      <c r="F79">
        <v>3</v>
      </c>
      <c r="G79">
        <v>20190819</v>
      </c>
      <c r="H79" s="343">
        <f t="shared" si="1"/>
        <v>43696</v>
      </c>
      <c r="I79" t="s">
        <v>328</v>
      </c>
      <c r="J79" t="s">
        <v>329</v>
      </c>
      <c r="K79">
        <v>105</v>
      </c>
      <c r="L79" t="s">
        <v>330</v>
      </c>
      <c r="M79">
        <v>0</v>
      </c>
      <c r="N79">
        <v>1.9</v>
      </c>
      <c r="O79">
        <v>1</v>
      </c>
      <c r="P79">
        <v>100</v>
      </c>
      <c r="Q79">
        <v>23</v>
      </c>
      <c r="R79">
        <v>1.9</v>
      </c>
      <c r="S79">
        <v>331</v>
      </c>
      <c r="T79" t="s">
        <v>331</v>
      </c>
    </row>
    <row r="80" spans="1:20" x14ac:dyDescent="0.25">
      <c r="A80">
        <v>2</v>
      </c>
      <c r="B80">
        <v>90</v>
      </c>
      <c r="C80" t="s">
        <v>327</v>
      </c>
      <c r="D80">
        <v>34</v>
      </c>
      <c r="E80">
        <v>88501</v>
      </c>
      <c r="F80">
        <v>3</v>
      </c>
      <c r="G80">
        <v>20190820</v>
      </c>
      <c r="H80" s="343">
        <f t="shared" si="1"/>
        <v>43697</v>
      </c>
      <c r="I80" t="s">
        <v>328</v>
      </c>
      <c r="J80" t="s">
        <v>329</v>
      </c>
      <c r="K80">
        <v>105</v>
      </c>
      <c r="L80" t="s">
        <v>330</v>
      </c>
      <c r="M80">
        <v>0</v>
      </c>
      <c r="N80">
        <v>5.2</v>
      </c>
      <c r="O80">
        <v>1</v>
      </c>
      <c r="P80">
        <v>100</v>
      </c>
      <c r="Q80">
        <v>23</v>
      </c>
      <c r="R80">
        <v>5.2</v>
      </c>
      <c r="S80">
        <v>185</v>
      </c>
      <c r="T80" t="s">
        <v>331</v>
      </c>
    </row>
    <row r="81" spans="1:20" x14ac:dyDescent="0.25">
      <c r="A81">
        <v>2</v>
      </c>
      <c r="B81">
        <v>90</v>
      </c>
      <c r="C81" t="s">
        <v>327</v>
      </c>
      <c r="D81">
        <v>34</v>
      </c>
      <c r="E81">
        <v>88501</v>
      </c>
      <c r="F81">
        <v>3</v>
      </c>
      <c r="G81">
        <v>20190821</v>
      </c>
      <c r="H81" s="343">
        <f t="shared" si="1"/>
        <v>43698</v>
      </c>
      <c r="I81" t="s">
        <v>328</v>
      </c>
      <c r="J81" t="s">
        <v>329</v>
      </c>
      <c r="K81">
        <v>105</v>
      </c>
      <c r="L81" t="s">
        <v>330</v>
      </c>
      <c r="M81">
        <v>0</v>
      </c>
      <c r="N81">
        <v>3.3</v>
      </c>
      <c r="O81">
        <v>1</v>
      </c>
      <c r="P81">
        <v>100</v>
      </c>
      <c r="Q81">
        <v>23</v>
      </c>
      <c r="R81">
        <v>3.3</v>
      </c>
      <c r="S81">
        <v>259</v>
      </c>
      <c r="T81" t="s">
        <v>331</v>
      </c>
    </row>
    <row r="82" spans="1:20" x14ac:dyDescent="0.25">
      <c r="A82">
        <v>2</v>
      </c>
      <c r="B82">
        <v>90</v>
      </c>
      <c r="C82" t="s">
        <v>327</v>
      </c>
      <c r="D82">
        <v>34</v>
      </c>
      <c r="E82">
        <v>88501</v>
      </c>
      <c r="F82">
        <v>3</v>
      </c>
      <c r="G82">
        <v>20190822</v>
      </c>
      <c r="H82" s="343">
        <f t="shared" si="1"/>
        <v>43699</v>
      </c>
      <c r="I82" t="s">
        <v>328</v>
      </c>
      <c r="J82" t="s">
        <v>329</v>
      </c>
      <c r="K82">
        <v>105</v>
      </c>
      <c r="L82" t="s">
        <v>330</v>
      </c>
      <c r="M82">
        <v>0</v>
      </c>
      <c r="N82">
        <v>7</v>
      </c>
      <c r="O82">
        <v>1</v>
      </c>
      <c r="P82">
        <v>100</v>
      </c>
      <c r="Q82">
        <v>23</v>
      </c>
      <c r="R82">
        <v>7</v>
      </c>
      <c r="S82">
        <v>138</v>
      </c>
      <c r="T82" t="s">
        <v>331</v>
      </c>
    </row>
    <row r="83" spans="1:20" x14ac:dyDescent="0.25">
      <c r="A83">
        <v>2</v>
      </c>
      <c r="B83">
        <v>90</v>
      </c>
      <c r="C83" t="s">
        <v>327</v>
      </c>
      <c r="D83">
        <v>34</v>
      </c>
      <c r="E83">
        <v>88501</v>
      </c>
      <c r="F83">
        <v>3</v>
      </c>
      <c r="G83">
        <v>20190823</v>
      </c>
      <c r="H83" s="343">
        <f t="shared" si="1"/>
        <v>43700</v>
      </c>
      <c r="I83" t="s">
        <v>328</v>
      </c>
      <c r="J83" t="s">
        <v>329</v>
      </c>
      <c r="K83">
        <v>105</v>
      </c>
      <c r="L83" t="s">
        <v>330</v>
      </c>
      <c r="M83">
        <v>0</v>
      </c>
      <c r="N83">
        <v>7.8</v>
      </c>
      <c r="O83">
        <v>1</v>
      </c>
      <c r="P83">
        <v>100</v>
      </c>
      <c r="Q83">
        <v>23</v>
      </c>
      <c r="R83">
        <v>7.8</v>
      </c>
      <c r="S83">
        <v>125</v>
      </c>
      <c r="T83" t="s">
        <v>331</v>
      </c>
    </row>
    <row r="84" spans="1:20" x14ac:dyDescent="0.25">
      <c r="A84">
        <v>2</v>
      </c>
      <c r="B84">
        <v>90</v>
      </c>
      <c r="C84" t="s">
        <v>327</v>
      </c>
      <c r="D84">
        <v>34</v>
      </c>
      <c r="E84">
        <v>88501</v>
      </c>
      <c r="F84">
        <v>3</v>
      </c>
      <c r="G84">
        <v>20190824</v>
      </c>
      <c r="H84" s="343">
        <f t="shared" si="1"/>
        <v>43701</v>
      </c>
      <c r="I84" t="s">
        <v>328</v>
      </c>
      <c r="J84" t="s">
        <v>329</v>
      </c>
      <c r="K84">
        <v>105</v>
      </c>
      <c r="L84" t="s">
        <v>330</v>
      </c>
      <c r="M84">
        <v>0</v>
      </c>
      <c r="N84">
        <v>4.7</v>
      </c>
      <c r="O84">
        <v>1</v>
      </c>
      <c r="P84">
        <v>100</v>
      </c>
      <c r="Q84">
        <v>23</v>
      </c>
      <c r="R84">
        <v>4.7</v>
      </c>
      <c r="S84">
        <v>201</v>
      </c>
      <c r="T84" t="s">
        <v>331</v>
      </c>
    </row>
    <row r="85" spans="1:20" x14ac:dyDescent="0.25">
      <c r="A85">
        <v>2</v>
      </c>
      <c r="B85">
        <v>90</v>
      </c>
      <c r="C85" t="s">
        <v>327</v>
      </c>
      <c r="D85">
        <v>34</v>
      </c>
      <c r="E85">
        <v>88501</v>
      </c>
      <c r="F85">
        <v>3</v>
      </c>
      <c r="G85">
        <v>20190825</v>
      </c>
      <c r="H85" s="343">
        <f t="shared" si="1"/>
        <v>43702</v>
      </c>
      <c r="I85" t="s">
        <v>328</v>
      </c>
      <c r="J85" t="s">
        <v>329</v>
      </c>
      <c r="K85">
        <v>105</v>
      </c>
      <c r="L85" t="s">
        <v>330</v>
      </c>
      <c r="M85">
        <v>0</v>
      </c>
      <c r="N85">
        <v>2.5</v>
      </c>
      <c r="O85">
        <v>1</v>
      </c>
      <c r="P85">
        <v>100</v>
      </c>
      <c r="Q85">
        <v>23</v>
      </c>
      <c r="R85">
        <v>2.5</v>
      </c>
      <c r="S85">
        <v>303</v>
      </c>
      <c r="T85" t="s">
        <v>331</v>
      </c>
    </row>
    <row r="86" spans="1:20" x14ac:dyDescent="0.25">
      <c r="A86">
        <v>2</v>
      </c>
      <c r="B86">
        <v>90</v>
      </c>
      <c r="C86" t="s">
        <v>327</v>
      </c>
      <c r="D86">
        <v>34</v>
      </c>
      <c r="E86">
        <v>88501</v>
      </c>
      <c r="F86">
        <v>3</v>
      </c>
      <c r="G86">
        <v>20190826</v>
      </c>
      <c r="H86" s="343">
        <f t="shared" si="1"/>
        <v>43703</v>
      </c>
      <c r="I86" t="s">
        <v>328</v>
      </c>
      <c r="J86" t="s">
        <v>329</v>
      </c>
      <c r="K86">
        <v>105</v>
      </c>
      <c r="L86" t="s">
        <v>330</v>
      </c>
      <c r="M86">
        <v>0</v>
      </c>
      <c r="N86">
        <v>3.5</v>
      </c>
      <c r="O86">
        <v>1</v>
      </c>
      <c r="P86">
        <v>100</v>
      </c>
      <c r="Q86">
        <v>23</v>
      </c>
      <c r="R86">
        <v>3.5</v>
      </c>
      <c r="S86">
        <v>252</v>
      </c>
      <c r="T86" t="s">
        <v>331</v>
      </c>
    </row>
    <row r="87" spans="1:20" x14ac:dyDescent="0.25">
      <c r="A87">
        <v>2</v>
      </c>
      <c r="B87">
        <v>90</v>
      </c>
      <c r="C87" t="s">
        <v>327</v>
      </c>
      <c r="D87">
        <v>34</v>
      </c>
      <c r="E87">
        <v>88501</v>
      </c>
      <c r="F87">
        <v>3</v>
      </c>
      <c r="G87">
        <v>20190827</v>
      </c>
      <c r="H87" s="343">
        <f t="shared" si="1"/>
        <v>43704</v>
      </c>
      <c r="I87" t="s">
        <v>328</v>
      </c>
      <c r="J87" t="s">
        <v>329</v>
      </c>
      <c r="K87">
        <v>105</v>
      </c>
      <c r="L87" t="s">
        <v>330</v>
      </c>
      <c r="M87">
        <v>0</v>
      </c>
      <c r="N87">
        <v>3.9</v>
      </c>
      <c r="O87">
        <v>1</v>
      </c>
      <c r="P87">
        <v>100</v>
      </c>
      <c r="Q87">
        <v>23</v>
      </c>
      <c r="R87">
        <v>3.9</v>
      </c>
      <c r="S87">
        <v>231</v>
      </c>
      <c r="T87" t="s">
        <v>331</v>
      </c>
    </row>
    <row r="88" spans="1:20" x14ac:dyDescent="0.25">
      <c r="A88">
        <v>2</v>
      </c>
      <c r="B88">
        <v>90</v>
      </c>
      <c r="C88" t="s">
        <v>327</v>
      </c>
      <c r="D88">
        <v>34</v>
      </c>
      <c r="E88">
        <v>88501</v>
      </c>
      <c r="F88">
        <v>3</v>
      </c>
      <c r="G88">
        <v>20190828</v>
      </c>
      <c r="H88" s="343">
        <f t="shared" si="1"/>
        <v>43705</v>
      </c>
      <c r="I88" t="s">
        <v>328</v>
      </c>
      <c r="J88" t="s">
        <v>329</v>
      </c>
      <c r="K88">
        <v>105</v>
      </c>
      <c r="L88" t="s">
        <v>330</v>
      </c>
      <c r="M88">
        <v>0</v>
      </c>
      <c r="N88">
        <v>3</v>
      </c>
      <c r="O88">
        <v>1</v>
      </c>
      <c r="P88">
        <v>100</v>
      </c>
      <c r="Q88">
        <v>23</v>
      </c>
      <c r="R88">
        <v>3</v>
      </c>
      <c r="S88">
        <v>271</v>
      </c>
      <c r="T88" t="s">
        <v>331</v>
      </c>
    </row>
    <row r="89" spans="1:20" x14ac:dyDescent="0.25">
      <c r="A89">
        <v>2</v>
      </c>
      <c r="B89">
        <v>90</v>
      </c>
      <c r="C89" t="s">
        <v>327</v>
      </c>
      <c r="D89">
        <v>34</v>
      </c>
      <c r="E89">
        <v>88501</v>
      </c>
      <c r="F89">
        <v>3</v>
      </c>
      <c r="G89">
        <v>20190829</v>
      </c>
      <c r="H89" s="343">
        <f t="shared" si="1"/>
        <v>43706</v>
      </c>
      <c r="I89" t="s">
        <v>328</v>
      </c>
      <c r="J89" t="s">
        <v>329</v>
      </c>
      <c r="K89">
        <v>105</v>
      </c>
      <c r="L89" t="s">
        <v>330</v>
      </c>
      <c r="M89">
        <v>0</v>
      </c>
      <c r="N89">
        <v>4.7</v>
      </c>
      <c r="O89">
        <v>1</v>
      </c>
      <c r="P89">
        <v>100</v>
      </c>
      <c r="Q89">
        <v>23</v>
      </c>
      <c r="R89">
        <v>4.7</v>
      </c>
      <c r="S89">
        <v>202</v>
      </c>
      <c r="T89" t="s">
        <v>331</v>
      </c>
    </row>
    <row r="90" spans="1:20" x14ac:dyDescent="0.25">
      <c r="A90">
        <v>2</v>
      </c>
      <c r="B90">
        <v>90</v>
      </c>
      <c r="C90" t="s">
        <v>327</v>
      </c>
      <c r="D90">
        <v>34</v>
      </c>
      <c r="E90">
        <v>88501</v>
      </c>
      <c r="F90">
        <v>3</v>
      </c>
      <c r="G90">
        <v>20190830</v>
      </c>
      <c r="H90" s="343">
        <f t="shared" si="1"/>
        <v>43707</v>
      </c>
      <c r="I90" t="s">
        <v>328</v>
      </c>
      <c r="J90" t="s">
        <v>329</v>
      </c>
      <c r="K90">
        <v>105</v>
      </c>
      <c r="L90" t="s">
        <v>330</v>
      </c>
      <c r="M90">
        <v>0</v>
      </c>
      <c r="N90">
        <v>5.7</v>
      </c>
      <c r="O90">
        <v>1</v>
      </c>
      <c r="P90">
        <v>100</v>
      </c>
      <c r="Q90">
        <v>23</v>
      </c>
      <c r="R90">
        <v>5.7</v>
      </c>
      <c r="S90">
        <v>169</v>
      </c>
      <c r="T90" t="s">
        <v>331</v>
      </c>
    </row>
    <row r="91" spans="1:20" x14ac:dyDescent="0.25">
      <c r="A91">
        <v>2</v>
      </c>
      <c r="B91">
        <v>90</v>
      </c>
      <c r="C91" t="s">
        <v>327</v>
      </c>
      <c r="D91">
        <v>34</v>
      </c>
      <c r="E91">
        <v>88501</v>
      </c>
      <c r="F91">
        <v>3</v>
      </c>
      <c r="G91">
        <v>20190831</v>
      </c>
      <c r="H91" s="343">
        <f t="shared" si="1"/>
        <v>43708</v>
      </c>
      <c r="I91" t="s">
        <v>328</v>
      </c>
      <c r="J91" t="s">
        <v>329</v>
      </c>
      <c r="K91">
        <v>105</v>
      </c>
      <c r="L91" t="s">
        <v>330</v>
      </c>
      <c r="M91">
        <v>0</v>
      </c>
      <c r="N91">
        <v>11.6</v>
      </c>
      <c r="O91">
        <v>1</v>
      </c>
      <c r="P91">
        <v>100</v>
      </c>
      <c r="Q91">
        <v>23</v>
      </c>
      <c r="R91">
        <v>11.6</v>
      </c>
      <c r="S91">
        <v>80</v>
      </c>
      <c r="T91" t="s">
        <v>331</v>
      </c>
    </row>
    <row r="92" spans="1:20" x14ac:dyDescent="0.25">
      <c r="A92">
        <v>2</v>
      </c>
      <c r="B92">
        <v>90</v>
      </c>
      <c r="C92" t="s">
        <v>327</v>
      </c>
      <c r="D92">
        <v>35</v>
      </c>
      <c r="E92">
        <v>88501</v>
      </c>
      <c r="F92">
        <v>3</v>
      </c>
      <c r="G92">
        <v>20190601</v>
      </c>
      <c r="H92" s="343">
        <f t="shared" si="1"/>
        <v>43617</v>
      </c>
      <c r="I92" t="s">
        <v>328</v>
      </c>
      <c r="J92" t="s">
        <v>329</v>
      </c>
      <c r="K92">
        <v>105</v>
      </c>
      <c r="L92" t="s">
        <v>330</v>
      </c>
      <c r="M92">
        <v>0</v>
      </c>
      <c r="N92">
        <v>0</v>
      </c>
      <c r="O92">
        <v>1</v>
      </c>
      <c r="P92">
        <v>100</v>
      </c>
      <c r="Q92">
        <v>23</v>
      </c>
      <c r="R92">
        <v>0</v>
      </c>
      <c r="S92">
        <v>328</v>
      </c>
      <c r="T92" t="s">
        <v>331</v>
      </c>
    </row>
    <row r="93" spans="1:20" x14ac:dyDescent="0.25">
      <c r="A93">
        <v>2</v>
      </c>
      <c r="B93">
        <v>90</v>
      </c>
      <c r="C93" t="s">
        <v>327</v>
      </c>
      <c r="D93">
        <v>35</v>
      </c>
      <c r="E93">
        <v>88501</v>
      </c>
      <c r="F93">
        <v>3</v>
      </c>
      <c r="G93">
        <v>20190602</v>
      </c>
      <c r="H93" s="343">
        <f t="shared" si="1"/>
        <v>43618</v>
      </c>
      <c r="I93" t="s">
        <v>328</v>
      </c>
      <c r="J93" t="s">
        <v>329</v>
      </c>
      <c r="K93">
        <v>105</v>
      </c>
      <c r="L93" t="s">
        <v>330</v>
      </c>
      <c r="M93">
        <v>0</v>
      </c>
      <c r="N93">
        <v>2</v>
      </c>
      <c r="O93">
        <v>1</v>
      </c>
      <c r="P93">
        <v>100</v>
      </c>
      <c r="Q93">
        <v>23</v>
      </c>
      <c r="R93">
        <v>2</v>
      </c>
      <c r="S93">
        <v>291</v>
      </c>
      <c r="T93" t="s">
        <v>331</v>
      </c>
    </row>
    <row r="94" spans="1:20" x14ac:dyDescent="0.25">
      <c r="A94">
        <v>2</v>
      </c>
      <c r="B94">
        <v>90</v>
      </c>
      <c r="C94" t="s">
        <v>327</v>
      </c>
      <c r="D94">
        <v>35</v>
      </c>
      <c r="E94">
        <v>88501</v>
      </c>
      <c r="F94">
        <v>3</v>
      </c>
      <c r="G94">
        <v>20190603</v>
      </c>
      <c r="H94" s="343">
        <f t="shared" si="1"/>
        <v>43619</v>
      </c>
      <c r="I94" t="s">
        <v>328</v>
      </c>
      <c r="J94" t="s">
        <v>329</v>
      </c>
      <c r="K94">
        <v>105</v>
      </c>
      <c r="L94" t="s">
        <v>330</v>
      </c>
      <c r="M94">
        <v>0</v>
      </c>
      <c r="N94">
        <v>2</v>
      </c>
      <c r="O94">
        <v>1</v>
      </c>
      <c r="P94">
        <v>100</v>
      </c>
      <c r="Q94">
        <v>23</v>
      </c>
      <c r="R94">
        <v>2</v>
      </c>
      <c r="S94">
        <v>292</v>
      </c>
      <c r="T94" t="s">
        <v>331</v>
      </c>
    </row>
    <row r="95" spans="1:20" x14ac:dyDescent="0.25">
      <c r="A95">
        <v>2</v>
      </c>
      <c r="B95">
        <v>90</v>
      </c>
      <c r="C95" t="s">
        <v>327</v>
      </c>
      <c r="D95">
        <v>35</v>
      </c>
      <c r="E95">
        <v>88501</v>
      </c>
      <c r="F95">
        <v>3</v>
      </c>
      <c r="G95">
        <v>20190604</v>
      </c>
      <c r="H95" s="343">
        <f t="shared" si="1"/>
        <v>43620</v>
      </c>
      <c r="I95" t="s">
        <v>328</v>
      </c>
      <c r="J95" t="s">
        <v>329</v>
      </c>
      <c r="K95">
        <v>105</v>
      </c>
      <c r="L95" t="s">
        <v>330</v>
      </c>
      <c r="M95">
        <v>0</v>
      </c>
      <c r="N95">
        <v>2</v>
      </c>
      <c r="O95">
        <v>1</v>
      </c>
      <c r="P95">
        <v>100</v>
      </c>
      <c r="Q95">
        <v>23</v>
      </c>
      <c r="R95">
        <v>2</v>
      </c>
      <c r="S95">
        <v>293</v>
      </c>
      <c r="T95" t="s">
        <v>331</v>
      </c>
    </row>
    <row r="96" spans="1:20" x14ac:dyDescent="0.25">
      <c r="A96">
        <v>2</v>
      </c>
      <c r="B96">
        <v>90</v>
      </c>
      <c r="C96" t="s">
        <v>327</v>
      </c>
      <c r="D96">
        <v>35</v>
      </c>
      <c r="E96">
        <v>88501</v>
      </c>
      <c r="F96">
        <v>3</v>
      </c>
      <c r="G96">
        <v>20190605</v>
      </c>
      <c r="H96" s="343">
        <f t="shared" si="1"/>
        <v>43621</v>
      </c>
      <c r="I96" t="s">
        <v>328</v>
      </c>
      <c r="J96" t="s">
        <v>329</v>
      </c>
      <c r="K96">
        <v>105</v>
      </c>
      <c r="L96" t="s">
        <v>330</v>
      </c>
      <c r="M96">
        <v>0</v>
      </c>
      <c r="N96">
        <v>3.2</v>
      </c>
      <c r="O96">
        <v>1</v>
      </c>
      <c r="P96">
        <v>100</v>
      </c>
      <c r="Q96">
        <v>23</v>
      </c>
      <c r="R96">
        <v>3.2</v>
      </c>
      <c r="S96">
        <v>252</v>
      </c>
      <c r="T96" t="s">
        <v>331</v>
      </c>
    </row>
    <row r="97" spans="1:20" x14ac:dyDescent="0.25">
      <c r="A97">
        <v>2</v>
      </c>
      <c r="B97">
        <v>90</v>
      </c>
      <c r="C97" t="s">
        <v>327</v>
      </c>
      <c r="D97">
        <v>35</v>
      </c>
      <c r="E97">
        <v>88501</v>
      </c>
      <c r="F97">
        <v>3</v>
      </c>
      <c r="G97">
        <v>20190606</v>
      </c>
      <c r="H97" s="343">
        <f t="shared" si="1"/>
        <v>43622</v>
      </c>
      <c r="I97" t="s">
        <v>328</v>
      </c>
      <c r="J97" t="s">
        <v>329</v>
      </c>
      <c r="K97">
        <v>105</v>
      </c>
      <c r="L97" t="s">
        <v>330</v>
      </c>
      <c r="M97">
        <v>0</v>
      </c>
      <c r="N97">
        <v>2.9</v>
      </c>
      <c r="O97">
        <v>1</v>
      </c>
      <c r="P97">
        <v>100</v>
      </c>
      <c r="Q97">
        <v>23</v>
      </c>
      <c r="R97">
        <v>2.9</v>
      </c>
      <c r="S97">
        <v>268</v>
      </c>
      <c r="T97" t="s">
        <v>331</v>
      </c>
    </row>
    <row r="98" spans="1:20" x14ac:dyDescent="0.25">
      <c r="A98">
        <v>2</v>
      </c>
      <c r="B98">
        <v>90</v>
      </c>
      <c r="C98" t="s">
        <v>327</v>
      </c>
      <c r="D98">
        <v>35</v>
      </c>
      <c r="E98">
        <v>88501</v>
      </c>
      <c r="F98">
        <v>3</v>
      </c>
      <c r="G98">
        <v>20190607</v>
      </c>
      <c r="H98" s="343">
        <f t="shared" si="1"/>
        <v>43623</v>
      </c>
      <c r="I98" t="s">
        <v>328</v>
      </c>
      <c r="J98" t="s">
        <v>329</v>
      </c>
      <c r="K98">
        <v>105</v>
      </c>
      <c r="L98" t="s">
        <v>330</v>
      </c>
      <c r="M98">
        <v>0</v>
      </c>
      <c r="N98">
        <v>3.3</v>
      </c>
      <c r="O98">
        <v>1</v>
      </c>
      <c r="P98">
        <v>100</v>
      </c>
      <c r="Q98">
        <v>23</v>
      </c>
      <c r="R98">
        <v>3.3</v>
      </c>
      <c r="S98">
        <v>250</v>
      </c>
      <c r="T98" t="s">
        <v>331</v>
      </c>
    </row>
    <row r="99" spans="1:20" x14ac:dyDescent="0.25">
      <c r="A99">
        <v>2</v>
      </c>
      <c r="B99">
        <v>90</v>
      </c>
      <c r="C99" t="s">
        <v>327</v>
      </c>
      <c r="D99">
        <v>35</v>
      </c>
      <c r="E99">
        <v>88501</v>
      </c>
      <c r="F99">
        <v>3</v>
      </c>
      <c r="G99">
        <v>20190608</v>
      </c>
      <c r="H99" s="343">
        <f t="shared" si="1"/>
        <v>43624</v>
      </c>
      <c r="I99" t="s">
        <v>328</v>
      </c>
      <c r="J99" t="s">
        <v>329</v>
      </c>
      <c r="K99">
        <v>105</v>
      </c>
      <c r="L99" t="s">
        <v>330</v>
      </c>
      <c r="M99">
        <v>0</v>
      </c>
      <c r="N99">
        <v>6.6</v>
      </c>
      <c r="O99">
        <v>1</v>
      </c>
      <c r="P99">
        <v>100</v>
      </c>
      <c r="Q99">
        <v>23</v>
      </c>
      <c r="R99">
        <v>6.6</v>
      </c>
      <c r="S99">
        <v>178</v>
      </c>
      <c r="T99" t="s">
        <v>331</v>
      </c>
    </row>
    <row r="100" spans="1:20" x14ac:dyDescent="0.25">
      <c r="A100">
        <v>2</v>
      </c>
      <c r="B100">
        <v>90</v>
      </c>
      <c r="C100" t="s">
        <v>327</v>
      </c>
      <c r="D100">
        <v>35</v>
      </c>
      <c r="E100">
        <v>88501</v>
      </c>
      <c r="F100">
        <v>3</v>
      </c>
      <c r="G100">
        <v>20190609</v>
      </c>
      <c r="H100" s="343">
        <f t="shared" si="1"/>
        <v>43625</v>
      </c>
      <c r="I100" t="s">
        <v>328</v>
      </c>
      <c r="J100" t="s">
        <v>329</v>
      </c>
      <c r="K100">
        <v>105</v>
      </c>
      <c r="L100" t="s">
        <v>330</v>
      </c>
      <c r="M100">
        <v>0</v>
      </c>
      <c r="N100">
        <v>4.0999999999999996</v>
      </c>
      <c r="O100">
        <v>1</v>
      </c>
      <c r="P100">
        <v>100</v>
      </c>
      <c r="Q100">
        <v>23</v>
      </c>
      <c r="R100">
        <v>4.0999999999999996</v>
      </c>
      <c r="S100">
        <v>230</v>
      </c>
      <c r="T100" t="s">
        <v>331</v>
      </c>
    </row>
    <row r="101" spans="1:20" x14ac:dyDescent="0.25">
      <c r="A101">
        <v>2</v>
      </c>
      <c r="B101">
        <v>90</v>
      </c>
      <c r="C101" t="s">
        <v>327</v>
      </c>
      <c r="D101">
        <v>35</v>
      </c>
      <c r="E101">
        <v>88501</v>
      </c>
      <c r="F101">
        <v>3</v>
      </c>
      <c r="G101">
        <v>20190610</v>
      </c>
      <c r="H101" s="343">
        <f t="shared" si="1"/>
        <v>43626</v>
      </c>
      <c r="I101" t="s">
        <v>328</v>
      </c>
      <c r="J101" t="s">
        <v>329</v>
      </c>
      <c r="K101">
        <v>105</v>
      </c>
      <c r="L101" t="s">
        <v>330</v>
      </c>
      <c r="M101">
        <v>0</v>
      </c>
      <c r="N101">
        <v>2.5</v>
      </c>
      <c r="O101">
        <v>1</v>
      </c>
      <c r="P101">
        <v>100</v>
      </c>
      <c r="Q101">
        <v>23</v>
      </c>
      <c r="R101">
        <v>2.5</v>
      </c>
      <c r="S101">
        <v>280</v>
      </c>
      <c r="T101" t="s">
        <v>331</v>
      </c>
    </row>
    <row r="102" spans="1:20" x14ac:dyDescent="0.25">
      <c r="A102">
        <v>2</v>
      </c>
      <c r="B102">
        <v>90</v>
      </c>
      <c r="C102" t="s">
        <v>327</v>
      </c>
      <c r="D102">
        <v>35</v>
      </c>
      <c r="E102">
        <v>88501</v>
      </c>
      <c r="F102">
        <v>3</v>
      </c>
      <c r="G102">
        <v>20190611</v>
      </c>
      <c r="H102" s="343">
        <f t="shared" si="1"/>
        <v>43627</v>
      </c>
      <c r="I102" t="s">
        <v>328</v>
      </c>
      <c r="J102" t="s">
        <v>329</v>
      </c>
      <c r="K102">
        <v>105</v>
      </c>
      <c r="L102" t="s">
        <v>330</v>
      </c>
      <c r="M102">
        <v>0</v>
      </c>
      <c r="N102">
        <v>1.1000000000000001</v>
      </c>
      <c r="O102">
        <v>1</v>
      </c>
      <c r="P102">
        <v>100</v>
      </c>
      <c r="Q102">
        <v>23</v>
      </c>
      <c r="R102">
        <v>1.1000000000000001</v>
      </c>
      <c r="S102">
        <v>317</v>
      </c>
      <c r="T102" t="s">
        <v>331</v>
      </c>
    </row>
    <row r="103" spans="1:20" x14ac:dyDescent="0.25">
      <c r="A103">
        <v>2</v>
      </c>
      <c r="B103">
        <v>90</v>
      </c>
      <c r="C103" t="s">
        <v>327</v>
      </c>
      <c r="D103">
        <v>35</v>
      </c>
      <c r="E103">
        <v>88501</v>
      </c>
      <c r="F103">
        <v>3</v>
      </c>
      <c r="G103">
        <v>20190612</v>
      </c>
      <c r="H103" s="343">
        <f t="shared" si="1"/>
        <v>43628</v>
      </c>
      <c r="I103" t="s">
        <v>328</v>
      </c>
      <c r="J103" t="s">
        <v>329</v>
      </c>
      <c r="K103">
        <v>105</v>
      </c>
      <c r="L103" t="s">
        <v>330</v>
      </c>
      <c r="M103">
        <v>0</v>
      </c>
      <c r="N103">
        <v>1.6</v>
      </c>
      <c r="O103">
        <v>1</v>
      </c>
      <c r="P103">
        <v>100</v>
      </c>
      <c r="Q103">
        <v>23</v>
      </c>
      <c r="R103">
        <v>1.6</v>
      </c>
      <c r="S103">
        <v>307</v>
      </c>
      <c r="T103" t="s">
        <v>331</v>
      </c>
    </row>
    <row r="104" spans="1:20" x14ac:dyDescent="0.25">
      <c r="A104">
        <v>2</v>
      </c>
      <c r="B104">
        <v>90</v>
      </c>
      <c r="C104" t="s">
        <v>327</v>
      </c>
      <c r="D104">
        <v>35</v>
      </c>
      <c r="E104">
        <v>88501</v>
      </c>
      <c r="F104">
        <v>3</v>
      </c>
      <c r="G104">
        <v>20190613</v>
      </c>
      <c r="H104" s="343">
        <f t="shared" si="1"/>
        <v>43629</v>
      </c>
      <c r="I104" t="s">
        <v>328</v>
      </c>
      <c r="J104" t="s">
        <v>329</v>
      </c>
      <c r="K104">
        <v>105</v>
      </c>
      <c r="L104" t="s">
        <v>330</v>
      </c>
      <c r="M104">
        <v>0</v>
      </c>
      <c r="N104">
        <v>3</v>
      </c>
      <c r="O104">
        <v>1</v>
      </c>
      <c r="P104">
        <v>100</v>
      </c>
      <c r="Q104">
        <v>23</v>
      </c>
      <c r="R104">
        <v>3</v>
      </c>
      <c r="S104">
        <v>265</v>
      </c>
      <c r="T104" t="s">
        <v>331</v>
      </c>
    </row>
    <row r="105" spans="1:20" x14ac:dyDescent="0.25">
      <c r="A105">
        <v>2</v>
      </c>
      <c r="B105">
        <v>90</v>
      </c>
      <c r="C105" t="s">
        <v>327</v>
      </c>
      <c r="D105">
        <v>35</v>
      </c>
      <c r="E105">
        <v>88501</v>
      </c>
      <c r="F105">
        <v>3</v>
      </c>
      <c r="G105">
        <v>20190614</v>
      </c>
      <c r="H105" s="343">
        <f t="shared" si="1"/>
        <v>43630</v>
      </c>
      <c r="I105" t="s">
        <v>328</v>
      </c>
      <c r="J105" t="s">
        <v>329</v>
      </c>
      <c r="K105">
        <v>105</v>
      </c>
      <c r="L105" t="s">
        <v>330</v>
      </c>
      <c r="M105">
        <v>0</v>
      </c>
      <c r="N105">
        <v>3.7</v>
      </c>
      <c r="O105">
        <v>1</v>
      </c>
      <c r="P105">
        <v>100</v>
      </c>
      <c r="Q105">
        <v>23</v>
      </c>
      <c r="R105">
        <v>3.7</v>
      </c>
      <c r="S105">
        <v>239</v>
      </c>
      <c r="T105" t="s">
        <v>331</v>
      </c>
    </row>
    <row r="106" spans="1:20" x14ac:dyDescent="0.25">
      <c r="A106">
        <v>2</v>
      </c>
      <c r="B106">
        <v>90</v>
      </c>
      <c r="C106" t="s">
        <v>327</v>
      </c>
      <c r="D106">
        <v>35</v>
      </c>
      <c r="E106">
        <v>88501</v>
      </c>
      <c r="F106">
        <v>3</v>
      </c>
      <c r="G106">
        <v>20190615</v>
      </c>
      <c r="H106" s="343">
        <f t="shared" si="1"/>
        <v>43631</v>
      </c>
      <c r="I106" t="s">
        <v>328</v>
      </c>
      <c r="J106" t="s">
        <v>329</v>
      </c>
      <c r="K106">
        <v>105</v>
      </c>
      <c r="L106" t="s">
        <v>330</v>
      </c>
      <c r="M106">
        <v>0</v>
      </c>
      <c r="N106">
        <v>4.2</v>
      </c>
      <c r="O106">
        <v>1</v>
      </c>
      <c r="P106">
        <v>100</v>
      </c>
      <c r="Q106">
        <v>23</v>
      </c>
      <c r="R106">
        <v>4.2</v>
      </c>
      <c r="S106">
        <v>228</v>
      </c>
      <c r="T106" t="s">
        <v>331</v>
      </c>
    </row>
    <row r="107" spans="1:20" x14ac:dyDescent="0.25">
      <c r="A107">
        <v>2</v>
      </c>
      <c r="B107">
        <v>90</v>
      </c>
      <c r="C107" t="s">
        <v>327</v>
      </c>
      <c r="D107">
        <v>35</v>
      </c>
      <c r="E107">
        <v>88501</v>
      </c>
      <c r="F107">
        <v>3</v>
      </c>
      <c r="G107">
        <v>20190616</v>
      </c>
      <c r="H107" s="343">
        <f t="shared" si="1"/>
        <v>43632</v>
      </c>
      <c r="I107" t="s">
        <v>328</v>
      </c>
      <c r="J107" t="s">
        <v>329</v>
      </c>
      <c r="K107">
        <v>105</v>
      </c>
      <c r="L107" t="s">
        <v>330</v>
      </c>
      <c r="M107">
        <v>0</v>
      </c>
      <c r="N107">
        <v>2</v>
      </c>
      <c r="O107">
        <v>1</v>
      </c>
      <c r="P107">
        <v>100</v>
      </c>
      <c r="Q107">
        <v>23</v>
      </c>
      <c r="R107">
        <v>2</v>
      </c>
      <c r="S107">
        <v>294</v>
      </c>
      <c r="T107" t="s">
        <v>331</v>
      </c>
    </row>
    <row r="108" spans="1:20" x14ac:dyDescent="0.25">
      <c r="A108">
        <v>2</v>
      </c>
      <c r="B108">
        <v>90</v>
      </c>
      <c r="C108" t="s">
        <v>327</v>
      </c>
      <c r="D108">
        <v>35</v>
      </c>
      <c r="E108">
        <v>88501</v>
      </c>
      <c r="F108">
        <v>3</v>
      </c>
      <c r="G108">
        <v>20190618</v>
      </c>
      <c r="H108" s="343">
        <f t="shared" si="1"/>
        <v>43634</v>
      </c>
      <c r="I108" t="s">
        <v>328</v>
      </c>
      <c r="J108" t="s">
        <v>329</v>
      </c>
      <c r="K108">
        <v>105</v>
      </c>
      <c r="L108" t="s">
        <v>330</v>
      </c>
      <c r="M108">
        <v>0</v>
      </c>
      <c r="N108">
        <v>4.0999999999999996</v>
      </c>
      <c r="O108">
        <v>1</v>
      </c>
      <c r="P108">
        <v>100</v>
      </c>
      <c r="Q108">
        <v>23</v>
      </c>
      <c r="R108">
        <v>4.0999999999999996</v>
      </c>
      <c r="S108">
        <v>231</v>
      </c>
      <c r="T108" t="s">
        <v>331</v>
      </c>
    </row>
    <row r="109" spans="1:20" x14ac:dyDescent="0.25">
      <c r="A109">
        <v>2</v>
      </c>
      <c r="B109">
        <v>90</v>
      </c>
      <c r="C109" t="s">
        <v>327</v>
      </c>
      <c r="D109">
        <v>35</v>
      </c>
      <c r="E109">
        <v>88501</v>
      </c>
      <c r="F109">
        <v>3</v>
      </c>
      <c r="G109">
        <v>20190619</v>
      </c>
      <c r="H109" s="343">
        <f t="shared" si="1"/>
        <v>43635</v>
      </c>
      <c r="I109" t="s">
        <v>328</v>
      </c>
      <c r="J109" t="s">
        <v>329</v>
      </c>
      <c r="K109">
        <v>105</v>
      </c>
      <c r="L109" t="s">
        <v>330</v>
      </c>
      <c r="M109">
        <v>0</v>
      </c>
      <c r="N109">
        <v>2.9</v>
      </c>
      <c r="O109">
        <v>1</v>
      </c>
      <c r="P109">
        <v>100</v>
      </c>
      <c r="Q109">
        <v>23</v>
      </c>
      <c r="R109">
        <v>2.9</v>
      </c>
      <c r="S109">
        <v>269</v>
      </c>
      <c r="T109" t="s">
        <v>331</v>
      </c>
    </row>
    <row r="110" spans="1:20" x14ac:dyDescent="0.25">
      <c r="A110">
        <v>2</v>
      </c>
      <c r="B110">
        <v>90</v>
      </c>
      <c r="C110" t="s">
        <v>327</v>
      </c>
      <c r="D110">
        <v>35</v>
      </c>
      <c r="E110">
        <v>88501</v>
      </c>
      <c r="F110">
        <v>3</v>
      </c>
      <c r="G110">
        <v>20190620</v>
      </c>
      <c r="H110" s="343">
        <f t="shared" si="1"/>
        <v>43636</v>
      </c>
      <c r="I110" t="s">
        <v>328</v>
      </c>
      <c r="J110" t="s">
        <v>329</v>
      </c>
      <c r="K110">
        <v>105</v>
      </c>
      <c r="L110" t="s">
        <v>330</v>
      </c>
      <c r="M110">
        <v>0</v>
      </c>
      <c r="N110">
        <v>5.2</v>
      </c>
      <c r="O110">
        <v>1</v>
      </c>
      <c r="P110">
        <v>100</v>
      </c>
      <c r="Q110">
        <v>23</v>
      </c>
      <c r="R110">
        <v>5.2</v>
      </c>
      <c r="S110">
        <v>206</v>
      </c>
      <c r="T110" t="s">
        <v>331</v>
      </c>
    </row>
    <row r="111" spans="1:20" x14ac:dyDescent="0.25">
      <c r="A111">
        <v>2</v>
      </c>
      <c r="B111">
        <v>90</v>
      </c>
      <c r="C111" t="s">
        <v>327</v>
      </c>
      <c r="D111">
        <v>35</v>
      </c>
      <c r="E111">
        <v>88501</v>
      </c>
      <c r="F111">
        <v>3</v>
      </c>
      <c r="G111">
        <v>20190621</v>
      </c>
      <c r="H111" s="343">
        <f t="shared" si="1"/>
        <v>43637</v>
      </c>
      <c r="I111" t="s">
        <v>328</v>
      </c>
      <c r="J111" t="s">
        <v>329</v>
      </c>
      <c r="K111">
        <v>105</v>
      </c>
      <c r="L111" t="s">
        <v>330</v>
      </c>
      <c r="M111">
        <v>0</v>
      </c>
      <c r="N111">
        <v>6.3</v>
      </c>
      <c r="O111">
        <v>1</v>
      </c>
      <c r="P111">
        <v>100</v>
      </c>
      <c r="Q111">
        <v>23</v>
      </c>
      <c r="R111">
        <v>6.3</v>
      </c>
      <c r="S111">
        <v>182</v>
      </c>
      <c r="T111" t="s">
        <v>331</v>
      </c>
    </row>
    <row r="112" spans="1:20" x14ac:dyDescent="0.25">
      <c r="A112">
        <v>2</v>
      </c>
      <c r="B112">
        <v>90</v>
      </c>
      <c r="C112" t="s">
        <v>327</v>
      </c>
      <c r="D112">
        <v>35</v>
      </c>
      <c r="E112">
        <v>88501</v>
      </c>
      <c r="F112">
        <v>3</v>
      </c>
      <c r="G112">
        <v>20190622</v>
      </c>
      <c r="H112" s="343">
        <f t="shared" si="1"/>
        <v>43638</v>
      </c>
      <c r="I112" t="s">
        <v>328</v>
      </c>
      <c r="J112" t="s">
        <v>329</v>
      </c>
      <c r="K112">
        <v>105</v>
      </c>
      <c r="L112" t="s">
        <v>330</v>
      </c>
      <c r="M112">
        <v>0</v>
      </c>
      <c r="N112">
        <v>9.1999999999999993</v>
      </c>
      <c r="O112">
        <v>1</v>
      </c>
      <c r="P112">
        <v>100</v>
      </c>
      <c r="Q112">
        <v>23</v>
      </c>
      <c r="R112">
        <v>9.1999999999999993</v>
      </c>
      <c r="S112">
        <v>148</v>
      </c>
      <c r="T112" t="s">
        <v>331</v>
      </c>
    </row>
    <row r="113" spans="1:20" x14ac:dyDescent="0.25">
      <c r="A113">
        <v>2</v>
      </c>
      <c r="B113">
        <v>90</v>
      </c>
      <c r="C113" t="s">
        <v>327</v>
      </c>
      <c r="D113">
        <v>35</v>
      </c>
      <c r="E113">
        <v>88501</v>
      </c>
      <c r="F113">
        <v>3</v>
      </c>
      <c r="G113">
        <v>20190623</v>
      </c>
      <c r="H113" s="343">
        <f t="shared" si="1"/>
        <v>43639</v>
      </c>
      <c r="I113" t="s">
        <v>328</v>
      </c>
      <c r="J113" t="s">
        <v>329</v>
      </c>
      <c r="K113">
        <v>105</v>
      </c>
      <c r="L113" t="s">
        <v>330</v>
      </c>
      <c r="M113">
        <v>0</v>
      </c>
      <c r="N113">
        <v>12.3</v>
      </c>
      <c r="O113">
        <v>1</v>
      </c>
      <c r="P113">
        <v>100</v>
      </c>
      <c r="Q113">
        <v>23</v>
      </c>
      <c r="R113">
        <v>12.3</v>
      </c>
      <c r="S113">
        <v>129</v>
      </c>
      <c r="T113" t="s">
        <v>331</v>
      </c>
    </row>
    <row r="114" spans="1:20" x14ac:dyDescent="0.25">
      <c r="A114">
        <v>2</v>
      </c>
      <c r="B114">
        <v>90</v>
      </c>
      <c r="C114" t="s">
        <v>327</v>
      </c>
      <c r="D114">
        <v>35</v>
      </c>
      <c r="E114">
        <v>88501</v>
      </c>
      <c r="F114">
        <v>3</v>
      </c>
      <c r="G114">
        <v>20190624</v>
      </c>
      <c r="H114" s="343">
        <f t="shared" si="1"/>
        <v>43640</v>
      </c>
      <c r="I114" t="s">
        <v>328</v>
      </c>
      <c r="J114" t="s">
        <v>329</v>
      </c>
      <c r="K114">
        <v>105</v>
      </c>
      <c r="L114" t="s">
        <v>330</v>
      </c>
      <c r="M114">
        <v>0</v>
      </c>
      <c r="N114">
        <v>6</v>
      </c>
      <c r="O114">
        <v>1</v>
      </c>
      <c r="P114">
        <v>100</v>
      </c>
      <c r="Q114">
        <v>23</v>
      </c>
      <c r="R114">
        <v>6</v>
      </c>
      <c r="S114">
        <v>189</v>
      </c>
      <c r="T114" t="s">
        <v>331</v>
      </c>
    </row>
    <row r="115" spans="1:20" x14ac:dyDescent="0.25">
      <c r="A115">
        <v>2</v>
      </c>
      <c r="B115">
        <v>90</v>
      </c>
      <c r="C115" t="s">
        <v>327</v>
      </c>
      <c r="D115">
        <v>35</v>
      </c>
      <c r="E115">
        <v>88501</v>
      </c>
      <c r="F115">
        <v>3</v>
      </c>
      <c r="G115">
        <v>20190625</v>
      </c>
      <c r="H115" s="343">
        <f t="shared" si="1"/>
        <v>43641</v>
      </c>
      <c r="I115" t="s">
        <v>328</v>
      </c>
      <c r="J115" t="s">
        <v>329</v>
      </c>
      <c r="K115">
        <v>105</v>
      </c>
      <c r="L115" t="s">
        <v>330</v>
      </c>
      <c r="M115">
        <v>0</v>
      </c>
      <c r="N115">
        <v>20.3</v>
      </c>
      <c r="O115">
        <v>1</v>
      </c>
      <c r="P115">
        <v>100</v>
      </c>
      <c r="Q115">
        <v>23</v>
      </c>
      <c r="R115">
        <v>20.3</v>
      </c>
      <c r="S115">
        <v>85</v>
      </c>
      <c r="T115" t="s">
        <v>331</v>
      </c>
    </row>
    <row r="116" spans="1:20" x14ac:dyDescent="0.25">
      <c r="A116">
        <v>2</v>
      </c>
      <c r="B116">
        <v>90</v>
      </c>
      <c r="C116" t="s">
        <v>327</v>
      </c>
      <c r="D116">
        <v>35</v>
      </c>
      <c r="E116">
        <v>88501</v>
      </c>
      <c r="F116">
        <v>3</v>
      </c>
      <c r="G116">
        <v>20190626</v>
      </c>
      <c r="H116" s="343">
        <f t="shared" si="1"/>
        <v>43642</v>
      </c>
      <c r="I116" t="s">
        <v>328</v>
      </c>
      <c r="J116" t="s">
        <v>329</v>
      </c>
      <c r="K116">
        <v>105</v>
      </c>
      <c r="L116" t="s">
        <v>330</v>
      </c>
      <c r="M116">
        <v>0</v>
      </c>
      <c r="N116">
        <v>16.7</v>
      </c>
      <c r="O116">
        <v>1</v>
      </c>
      <c r="P116">
        <v>100</v>
      </c>
      <c r="Q116">
        <v>23</v>
      </c>
      <c r="R116">
        <v>16.7</v>
      </c>
      <c r="S116">
        <v>99</v>
      </c>
      <c r="T116" t="s">
        <v>331</v>
      </c>
    </row>
    <row r="117" spans="1:20" x14ac:dyDescent="0.25">
      <c r="A117">
        <v>2</v>
      </c>
      <c r="B117">
        <v>90</v>
      </c>
      <c r="C117" t="s">
        <v>327</v>
      </c>
      <c r="D117">
        <v>35</v>
      </c>
      <c r="E117">
        <v>88501</v>
      </c>
      <c r="F117">
        <v>3</v>
      </c>
      <c r="G117">
        <v>20190627</v>
      </c>
      <c r="H117" s="343">
        <f t="shared" si="1"/>
        <v>43643</v>
      </c>
      <c r="I117" t="s">
        <v>328</v>
      </c>
      <c r="J117" t="s">
        <v>329</v>
      </c>
      <c r="K117">
        <v>105</v>
      </c>
      <c r="L117" t="s">
        <v>330</v>
      </c>
      <c r="M117">
        <v>0</v>
      </c>
      <c r="N117">
        <v>70.3</v>
      </c>
      <c r="O117">
        <v>1</v>
      </c>
      <c r="P117">
        <v>100</v>
      </c>
      <c r="Q117">
        <v>23</v>
      </c>
      <c r="R117">
        <v>70.3</v>
      </c>
      <c r="S117">
        <v>17</v>
      </c>
      <c r="T117" t="s">
        <v>331</v>
      </c>
    </row>
    <row r="118" spans="1:20" x14ac:dyDescent="0.25">
      <c r="A118">
        <v>2</v>
      </c>
      <c r="B118">
        <v>90</v>
      </c>
      <c r="C118" t="s">
        <v>327</v>
      </c>
      <c r="D118">
        <v>35</v>
      </c>
      <c r="E118">
        <v>88501</v>
      </c>
      <c r="F118">
        <v>3</v>
      </c>
      <c r="G118">
        <v>20190628</v>
      </c>
      <c r="H118" s="343">
        <f t="shared" si="1"/>
        <v>43644</v>
      </c>
      <c r="I118" t="s">
        <v>328</v>
      </c>
      <c r="J118" t="s">
        <v>329</v>
      </c>
      <c r="K118">
        <v>105</v>
      </c>
      <c r="L118" t="s">
        <v>330</v>
      </c>
      <c r="M118">
        <v>0</v>
      </c>
      <c r="N118">
        <v>41.7</v>
      </c>
      <c r="O118">
        <v>1</v>
      </c>
      <c r="P118">
        <v>100</v>
      </c>
      <c r="Q118">
        <v>23</v>
      </c>
      <c r="R118">
        <v>41.7</v>
      </c>
      <c r="S118">
        <v>36</v>
      </c>
      <c r="T118" t="s">
        <v>331</v>
      </c>
    </row>
    <row r="119" spans="1:20" x14ac:dyDescent="0.25">
      <c r="A119">
        <v>2</v>
      </c>
      <c r="B119">
        <v>90</v>
      </c>
      <c r="C119" t="s">
        <v>327</v>
      </c>
      <c r="D119">
        <v>35</v>
      </c>
      <c r="E119">
        <v>88501</v>
      </c>
      <c r="F119">
        <v>3</v>
      </c>
      <c r="G119">
        <v>20190629</v>
      </c>
      <c r="H119" s="343">
        <f t="shared" si="1"/>
        <v>43645</v>
      </c>
      <c r="I119" t="s">
        <v>328</v>
      </c>
      <c r="J119" t="s">
        <v>329</v>
      </c>
      <c r="K119">
        <v>105</v>
      </c>
      <c r="L119" t="s">
        <v>330</v>
      </c>
      <c r="M119">
        <v>0</v>
      </c>
      <c r="N119">
        <v>106.2</v>
      </c>
      <c r="O119">
        <v>1</v>
      </c>
      <c r="P119">
        <v>100</v>
      </c>
      <c r="Q119">
        <v>23</v>
      </c>
      <c r="R119">
        <v>106.2</v>
      </c>
      <c r="S119">
        <v>7</v>
      </c>
      <c r="T119" t="s">
        <v>331</v>
      </c>
    </row>
    <row r="120" spans="1:20" x14ac:dyDescent="0.25">
      <c r="A120">
        <v>2</v>
      </c>
      <c r="B120">
        <v>90</v>
      </c>
      <c r="C120" t="s">
        <v>327</v>
      </c>
      <c r="D120">
        <v>35</v>
      </c>
      <c r="E120">
        <v>88501</v>
      </c>
      <c r="F120">
        <v>3</v>
      </c>
      <c r="G120">
        <v>20190630</v>
      </c>
      <c r="H120" s="343">
        <f t="shared" si="1"/>
        <v>43646</v>
      </c>
      <c r="I120" t="s">
        <v>328</v>
      </c>
      <c r="J120" t="s">
        <v>329</v>
      </c>
      <c r="K120">
        <v>105</v>
      </c>
      <c r="L120" t="s">
        <v>330</v>
      </c>
      <c r="M120">
        <v>0</v>
      </c>
      <c r="N120">
        <v>56</v>
      </c>
      <c r="O120">
        <v>1</v>
      </c>
      <c r="P120">
        <v>100</v>
      </c>
      <c r="Q120">
        <v>23</v>
      </c>
      <c r="R120">
        <v>56</v>
      </c>
      <c r="S120">
        <v>24</v>
      </c>
      <c r="T120" t="s">
        <v>331</v>
      </c>
    </row>
    <row r="121" spans="1:20" x14ac:dyDescent="0.25">
      <c r="A121">
        <v>2</v>
      </c>
      <c r="B121">
        <v>90</v>
      </c>
      <c r="C121" t="s">
        <v>327</v>
      </c>
      <c r="D121">
        <v>35</v>
      </c>
      <c r="E121">
        <v>88501</v>
      </c>
      <c r="F121">
        <v>3</v>
      </c>
      <c r="G121">
        <v>20190701</v>
      </c>
      <c r="H121" s="343">
        <f t="shared" si="1"/>
        <v>43647</v>
      </c>
      <c r="I121" t="s">
        <v>328</v>
      </c>
      <c r="J121" t="s">
        <v>329</v>
      </c>
      <c r="K121">
        <v>105</v>
      </c>
      <c r="L121" t="s">
        <v>330</v>
      </c>
      <c r="M121">
        <v>0</v>
      </c>
      <c r="N121">
        <v>10.4</v>
      </c>
      <c r="O121">
        <v>1</v>
      </c>
      <c r="P121">
        <v>100</v>
      </c>
      <c r="Q121">
        <v>23</v>
      </c>
      <c r="R121">
        <v>10.4</v>
      </c>
      <c r="S121">
        <v>143</v>
      </c>
      <c r="T121" t="s">
        <v>331</v>
      </c>
    </row>
    <row r="122" spans="1:20" x14ac:dyDescent="0.25">
      <c r="A122">
        <v>2</v>
      </c>
      <c r="B122">
        <v>90</v>
      </c>
      <c r="C122" t="s">
        <v>327</v>
      </c>
      <c r="D122">
        <v>35</v>
      </c>
      <c r="E122">
        <v>88501</v>
      </c>
      <c r="F122">
        <v>3</v>
      </c>
      <c r="G122">
        <v>20190702</v>
      </c>
      <c r="H122" s="343">
        <f t="shared" si="1"/>
        <v>43648</v>
      </c>
      <c r="I122" t="s">
        <v>328</v>
      </c>
      <c r="J122" t="s">
        <v>329</v>
      </c>
      <c r="K122">
        <v>105</v>
      </c>
      <c r="L122" t="s">
        <v>330</v>
      </c>
      <c r="M122">
        <v>0</v>
      </c>
      <c r="N122">
        <v>20.8</v>
      </c>
      <c r="O122">
        <v>1</v>
      </c>
      <c r="P122">
        <v>100</v>
      </c>
      <c r="Q122">
        <v>23</v>
      </c>
      <c r="R122">
        <v>20.8</v>
      </c>
      <c r="S122">
        <v>82</v>
      </c>
      <c r="T122" t="s">
        <v>331</v>
      </c>
    </row>
    <row r="123" spans="1:20" x14ac:dyDescent="0.25">
      <c r="A123">
        <v>2</v>
      </c>
      <c r="B123">
        <v>90</v>
      </c>
      <c r="C123" t="s">
        <v>327</v>
      </c>
      <c r="D123">
        <v>35</v>
      </c>
      <c r="E123">
        <v>88501</v>
      </c>
      <c r="F123">
        <v>3</v>
      </c>
      <c r="G123">
        <v>20190703</v>
      </c>
      <c r="H123" s="343">
        <f t="shared" si="1"/>
        <v>43649</v>
      </c>
      <c r="I123" t="s">
        <v>328</v>
      </c>
      <c r="J123" t="s">
        <v>329</v>
      </c>
      <c r="K123">
        <v>105</v>
      </c>
      <c r="L123" t="s">
        <v>330</v>
      </c>
      <c r="M123">
        <v>0</v>
      </c>
      <c r="N123">
        <v>25.6</v>
      </c>
      <c r="O123">
        <v>1</v>
      </c>
      <c r="P123">
        <v>100</v>
      </c>
      <c r="Q123">
        <v>23</v>
      </c>
      <c r="R123">
        <v>25.6</v>
      </c>
      <c r="S123">
        <v>71</v>
      </c>
      <c r="T123" t="s">
        <v>331</v>
      </c>
    </row>
    <row r="124" spans="1:20" x14ac:dyDescent="0.25">
      <c r="A124">
        <v>2</v>
      </c>
      <c r="B124">
        <v>90</v>
      </c>
      <c r="C124" t="s">
        <v>327</v>
      </c>
      <c r="D124">
        <v>35</v>
      </c>
      <c r="E124">
        <v>88501</v>
      </c>
      <c r="F124">
        <v>3</v>
      </c>
      <c r="G124">
        <v>20190704</v>
      </c>
      <c r="H124" s="343">
        <f t="shared" si="1"/>
        <v>43650</v>
      </c>
      <c r="I124" t="s">
        <v>328</v>
      </c>
      <c r="J124" t="s">
        <v>329</v>
      </c>
      <c r="K124">
        <v>105</v>
      </c>
      <c r="L124" t="s">
        <v>330</v>
      </c>
      <c r="M124">
        <v>0</v>
      </c>
      <c r="N124">
        <v>1.8</v>
      </c>
      <c r="O124">
        <v>1</v>
      </c>
      <c r="P124">
        <v>100</v>
      </c>
      <c r="Q124">
        <v>23</v>
      </c>
      <c r="R124">
        <v>1.8</v>
      </c>
      <c r="S124">
        <v>298</v>
      </c>
      <c r="T124" t="s">
        <v>331</v>
      </c>
    </row>
    <row r="125" spans="1:20" x14ac:dyDescent="0.25">
      <c r="A125">
        <v>2</v>
      </c>
      <c r="B125">
        <v>90</v>
      </c>
      <c r="C125" t="s">
        <v>327</v>
      </c>
      <c r="D125">
        <v>35</v>
      </c>
      <c r="E125">
        <v>88501</v>
      </c>
      <c r="F125">
        <v>3</v>
      </c>
      <c r="G125">
        <v>20190705</v>
      </c>
      <c r="H125" s="343">
        <f t="shared" si="1"/>
        <v>43651</v>
      </c>
      <c r="I125" t="s">
        <v>328</v>
      </c>
      <c r="J125" t="s">
        <v>329</v>
      </c>
      <c r="K125">
        <v>105</v>
      </c>
      <c r="L125" t="s">
        <v>330</v>
      </c>
      <c r="M125">
        <v>0</v>
      </c>
      <c r="N125">
        <v>4</v>
      </c>
      <c r="O125">
        <v>1</v>
      </c>
      <c r="P125">
        <v>100</v>
      </c>
      <c r="Q125">
        <v>23</v>
      </c>
      <c r="R125">
        <v>4</v>
      </c>
      <c r="S125">
        <v>236</v>
      </c>
      <c r="T125" t="s">
        <v>331</v>
      </c>
    </row>
    <row r="126" spans="1:20" x14ac:dyDescent="0.25">
      <c r="A126">
        <v>2</v>
      </c>
      <c r="B126">
        <v>90</v>
      </c>
      <c r="C126" t="s">
        <v>327</v>
      </c>
      <c r="D126">
        <v>35</v>
      </c>
      <c r="E126">
        <v>88501</v>
      </c>
      <c r="F126">
        <v>3</v>
      </c>
      <c r="G126">
        <v>20190706</v>
      </c>
      <c r="H126" s="343">
        <f t="shared" si="1"/>
        <v>43652</v>
      </c>
      <c r="I126" t="s">
        <v>328</v>
      </c>
      <c r="J126" t="s">
        <v>329</v>
      </c>
      <c r="K126">
        <v>105</v>
      </c>
      <c r="L126" t="s">
        <v>330</v>
      </c>
      <c r="M126">
        <v>0</v>
      </c>
      <c r="N126">
        <v>23.2</v>
      </c>
      <c r="O126">
        <v>1</v>
      </c>
      <c r="P126">
        <v>100</v>
      </c>
      <c r="Q126">
        <v>23</v>
      </c>
      <c r="R126">
        <v>23.2</v>
      </c>
      <c r="S126">
        <v>78</v>
      </c>
      <c r="T126" t="s">
        <v>331</v>
      </c>
    </row>
    <row r="127" spans="1:20" x14ac:dyDescent="0.25">
      <c r="A127">
        <v>2</v>
      </c>
      <c r="B127">
        <v>90</v>
      </c>
      <c r="C127" t="s">
        <v>327</v>
      </c>
      <c r="D127">
        <v>35</v>
      </c>
      <c r="E127">
        <v>88501</v>
      </c>
      <c r="F127">
        <v>3</v>
      </c>
      <c r="G127">
        <v>20190707</v>
      </c>
      <c r="H127" s="343">
        <f t="shared" si="1"/>
        <v>43653</v>
      </c>
      <c r="I127" t="s">
        <v>328</v>
      </c>
      <c r="J127" t="s">
        <v>329</v>
      </c>
      <c r="K127">
        <v>105</v>
      </c>
      <c r="L127" t="s">
        <v>330</v>
      </c>
      <c r="M127">
        <v>0</v>
      </c>
      <c r="N127">
        <v>306.7</v>
      </c>
      <c r="O127">
        <v>1</v>
      </c>
      <c r="P127">
        <v>100</v>
      </c>
      <c r="Q127">
        <v>23</v>
      </c>
      <c r="R127">
        <v>306.7</v>
      </c>
      <c r="S127">
        <v>2</v>
      </c>
      <c r="T127" t="s">
        <v>331</v>
      </c>
    </row>
    <row r="128" spans="1:20" x14ac:dyDescent="0.25">
      <c r="A128">
        <v>2</v>
      </c>
      <c r="B128">
        <v>90</v>
      </c>
      <c r="C128" t="s">
        <v>327</v>
      </c>
      <c r="D128">
        <v>35</v>
      </c>
      <c r="E128">
        <v>88501</v>
      </c>
      <c r="F128">
        <v>3</v>
      </c>
      <c r="G128">
        <v>20190708</v>
      </c>
      <c r="H128" s="343">
        <f t="shared" si="1"/>
        <v>43654</v>
      </c>
      <c r="I128" t="s">
        <v>328</v>
      </c>
      <c r="J128" t="s">
        <v>329</v>
      </c>
      <c r="K128">
        <v>105</v>
      </c>
      <c r="L128" t="s">
        <v>330</v>
      </c>
      <c r="M128">
        <v>0</v>
      </c>
      <c r="N128">
        <v>293.2</v>
      </c>
      <c r="O128">
        <v>1</v>
      </c>
      <c r="P128">
        <v>100</v>
      </c>
      <c r="Q128">
        <v>23</v>
      </c>
      <c r="R128">
        <v>293.2</v>
      </c>
      <c r="S128">
        <v>3</v>
      </c>
      <c r="T128" t="s">
        <v>331</v>
      </c>
    </row>
    <row r="129" spans="1:20" x14ac:dyDescent="0.25">
      <c r="A129">
        <v>2</v>
      </c>
      <c r="B129">
        <v>90</v>
      </c>
      <c r="C129" t="s">
        <v>327</v>
      </c>
      <c r="D129">
        <v>35</v>
      </c>
      <c r="E129">
        <v>88501</v>
      </c>
      <c r="F129">
        <v>3</v>
      </c>
      <c r="G129">
        <v>20190709</v>
      </c>
      <c r="H129" s="343">
        <f t="shared" si="1"/>
        <v>43655</v>
      </c>
      <c r="I129" t="s">
        <v>328</v>
      </c>
      <c r="J129" t="s">
        <v>329</v>
      </c>
      <c r="K129">
        <v>105</v>
      </c>
      <c r="L129" t="s">
        <v>330</v>
      </c>
      <c r="M129">
        <v>0</v>
      </c>
      <c r="N129">
        <v>306.89999999999998</v>
      </c>
      <c r="O129">
        <v>1</v>
      </c>
      <c r="P129">
        <v>100</v>
      </c>
      <c r="Q129">
        <v>23</v>
      </c>
      <c r="R129">
        <v>306.89999999999998</v>
      </c>
      <c r="S129">
        <v>1</v>
      </c>
      <c r="T129" t="s">
        <v>331</v>
      </c>
    </row>
    <row r="130" spans="1:20" x14ac:dyDescent="0.25">
      <c r="A130">
        <v>2</v>
      </c>
      <c r="B130">
        <v>90</v>
      </c>
      <c r="C130" t="s">
        <v>327</v>
      </c>
      <c r="D130">
        <v>35</v>
      </c>
      <c r="E130">
        <v>88501</v>
      </c>
      <c r="F130">
        <v>3</v>
      </c>
      <c r="G130">
        <v>20190710</v>
      </c>
      <c r="H130" s="343">
        <f t="shared" si="1"/>
        <v>43656</v>
      </c>
      <c r="I130" t="s">
        <v>328</v>
      </c>
      <c r="J130" t="s">
        <v>329</v>
      </c>
      <c r="K130">
        <v>105</v>
      </c>
      <c r="L130" t="s">
        <v>330</v>
      </c>
      <c r="M130">
        <v>0</v>
      </c>
      <c r="N130">
        <v>211.4</v>
      </c>
      <c r="O130">
        <v>1</v>
      </c>
      <c r="P130">
        <v>100</v>
      </c>
      <c r="Q130">
        <v>23</v>
      </c>
      <c r="R130">
        <v>211.4</v>
      </c>
      <c r="S130">
        <v>4</v>
      </c>
      <c r="T130" t="s">
        <v>331</v>
      </c>
    </row>
    <row r="131" spans="1:20" x14ac:dyDescent="0.25">
      <c r="A131">
        <v>2</v>
      </c>
      <c r="B131">
        <v>90</v>
      </c>
      <c r="C131" t="s">
        <v>327</v>
      </c>
      <c r="D131">
        <v>35</v>
      </c>
      <c r="E131">
        <v>88501</v>
      </c>
      <c r="F131">
        <v>3</v>
      </c>
      <c r="G131">
        <v>20190711</v>
      </c>
      <c r="H131" s="343">
        <f t="shared" ref="H131:H170" si="2">DATE(LEFT(G131,4),MID(G131,5,2),RIGHT(G131,2))</f>
        <v>43657</v>
      </c>
      <c r="I131" t="s">
        <v>328</v>
      </c>
      <c r="J131" t="s">
        <v>329</v>
      </c>
      <c r="K131">
        <v>105</v>
      </c>
      <c r="L131" t="s">
        <v>330</v>
      </c>
      <c r="M131">
        <v>0</v>
      </c>
      <c r="N131">
        <v>203.7</v>
      </c>
      <c r="O131">
        <v>1</v>
      </c>
      <c r="P131">
        <v>100</v>
      </c>
      <c r="Q131">
        <v>23</v>
      </c>
      <c r="R131">
        <v>203.7</v>
      </c>
      <c r="S131">
        <v>5</v>
      </c>
      <c r="T131" t="s">
        <v>331</v>
      </c>
    </row>
    <row r="132" spans="1:20" x14ac:dyDescent="0.25">
      <c r="A132">
        <v>2</v>
      </c>
      <c r="B132">
        <v>90</v>
      </c>
      <c r="C132" t="s">
        <v>327</v>
      </c>
      <c r="D132">
        <v>35</v>
      </c>
      <c r="E132">
        <v>88501</v>
      </c>
      <c r="F132">
        <v>3</v>
      </c>
      <c r="G132">
        <v>20190712</v>
      </c>
      <c r="H132" s="343">
        <f t="shared" si="2"/>
        <v>43658</v>
      </c>
      <c r="I132" t="s">
        <v>328</v>
      </c>
      <c r="J132" t="s">
        <v>329</v>
      </c>
      <c r="K132">
        <v>105</v>
      </c>
      <c r="L132" t="s">
        <v>330</v>
      </c>
      <c r="M132">
        <v>0</v>
      </c>
      <c r="N132">
        <v>59.9</v>
      </c>
      <c r="O132">
        <v>1</v>
      </c>
      <c r="P132">
        <v>100</v>
      </c>
      <c r="Q132">
        <v>23</v>
      </c>
      <c r="R132">
        <v>59.9</v>
      </c>
      <c r="S132">
        <v>21</v>
      </c>
      <c r="T132" t="s">
        <v>331</v>
      </c>
    </row>
    <row r="133" spans="1:20" x14ac:dyDescent="0.25">
      <c r="A133">
        <v>2</v>
      </c>
      <c r="B133">
        <v>90</v>
      </c>
      <c r="C133" t="s">
        <v>327</v>
      </c>
      <c r="D133">
        <v>35</v>
      </c>
      <c r="E133">
        <v>88501</v>
      </c>
      <c r="F133">
        <v>3</v>
      </c>
      <c r="G133">
        <v>20190713</v>
      </c>
      <c r="H133" s="343">
        <f t="shared" si="2"/>
        <v>43659</v>
      </c>
      <c r="I133" t="s">
        <v>328</v>
      </c>
      <c r="J133" t="s">
        <v>329</v>
      </c>
      <c r="K133">
        <v>105</v>
      </c>
      <c r="L133" t="s">
        <v>330</v>
      </c>
      <c r="M133">
        <v>0</v>
      </c>
      <c r="N133">
        <v>28</v>
      </c>
      <c r="O133">
        <v>1</v>
      </c>
      <c r="P133">
        <v>100</v>
      </c>
      <c r="Q133">
        <v>23</v>
      </c>
      <c r="R133">
        <v>28</v>
      </c>
      <c r="S133">
        <v>64</v>
      </c>
      <c r="T133" t="s">
        <v>331</v>
      </c>
    </row>
    <row r="134" spans="1:20" x14ac:dyDescent="0.25">
      <c r="A134">
        <v>2</v>
      </c>
      <c r="B134">
        <v>90</v>
      </c>
      <c r="C134" t="s">
        <v>327</v>
      </c>
      <c r="D134">
        <v>35</v>
      </c>
      <c r="E134">
        <v>88501</v>
      </c>
      <c r="F134">
        <v>3</v>
      </c>
      <c r="G134">
        <v>20190714</v>
      </c>
      <c r="H134" s="343">
        <f t="shared" si="2"/>
        <v>43660</v>
      </c>
      <c r="I134" t="s">
        <v>328</v>
      </c>
      <c r="J134" t="s">
        <v>329</v>
      </c>
      <c r="K134">
        <v>105</v>
      </c>
      <c r="L134" t="s">
        <v>330</v>
      </c>
      <c r="M134">
        <v>0</v>
      </c>
      <c r="N134">
        <v>20</v>
      </c>
      <c r="O134">
        <v>1</v>
      </c>
      <c r="P134">
        <v>100</v>
      </c>
      <c r="Q134">
        <v>23</v>
      </c>
      <c r="R134">
        <v>20</v>
      </c>
      <c r="S134">
        <v>86</v>
      </c>
      <c r="T134" t="s">
        <v>331</v>
      </c>
    </row>
    <row r="135" spans="1:20" x14ac:dyDescent="0.25">
      <c r="A135">
        <v>2</v>
      </c>
      <c r="B135">
        <v>90</v>
      </c>
      <c r="C135" t="s">
        <v>327</v>
      </c>
      <c r="D135">
        <v>35</v>
      </c>
      <c r="E135">
        <v>88501</v>
      </c>
      <c r="F135">
        <v>3</v>
      </c>
      <c r="G135">
        <v>20190715</v>
      </c>
      <c r="H135" s="343">
        <f t="shared" si="2"/>
        <v>43661</v>
      </c>
      <c r="I135" t="s">
        <v>328</v>
      </c>
      <c r="J135" t="s">
        <v>329</v>
      </c>
      <c r="K135">
        <v>105</v>
      </c>
      <c r="L135" t="s">
        <v>330</v>
      </c>
      <c r="M135">
        <v>0</v>
      </c>
      <c r="N135">
        <v>17</v>
      </c>
      <c r="O135">
        <v>1</v>
      </c>
      <c r="P135">
        <v>100</v>
      </c>
      <c r="Q135">
        <v>23</v>
      </c>
      <c r="R135">
        <v>17</v>
      </c>
      <c r="S135">
        <v>97</v>
      </c>
      <c r="T135" t="s">
        <v>331</v>
      </c>
    </row>
    <row r="136" spans="1:20" x14ac:dyDescent="0.25">
      <c r="A136">
        <v>2</v>
      </c>
      <c r="B136">
        <v>90</v>
      </c>
      <c r="C136" t="s">
        <v>327</v>
      </c>
      <c r="D136">
        <v>35</v>
      </c>
      <c r="E136">
        <v>88501</v>
      </c>
      <c r="F136">
        <v>3</v>
      </c>
      <c r="G136">
        <v>20190716</v>
      </c>
      <c r="H136" s="343">
        <f t="shared" si="2"/>
        <v>43662</v>
      </c>
      <c r="I136" t="s">
        <v>328</v>
      </c>
      <c r="J136" t="s">
        <v>329</v>
      </c>
      <c r="K136">
        <v>105</v>
      </c>
      <c r="L136" t="s">
        <v>330</v>
      </c>
      <c r="M136">
        <v>0</v>
      </c>
      <c r="N136">
        <v>8.6999999999999993</v>
      </c>
      <c r="O136">
        <v>1</v>
      </c>
      <c r="P136">
        <v>100</v>
      </c>
      <c r="Q136">
        <v>23</v>
      </c>
      <c r="R136">
        <v>8.6999999999999993</v>
      </c>
      <c r="S136">
        <v>156</v>
      </c>
      <c r="T136" t="s">
        <v>331</v>
      </c>
    </row>
    <row r="137" spans="1:20" x14ac:dyDescent="0.25">
      <c r="A137">
        <v>2</v>
      </c>
      <c r="B137">
        <v>90</v>
      </c>
      <c r="C137" t="s">
        <v>327</v>
      </c>
      <c r="D137">
        <v>35</v>
      </c>
      <c r="E137">
        <v>88501</v>
      </c>
      <c r="F137">
        <v>3</v>
      </c>
      <c r="G137">
        <v>20190717</v>
      </c>
      <c r="H137" s="343">
        <f t="shared" si="2"/>
        <v>43663</v>
      </c>
      <c r="I137" t="s">
        <v>328</v>
      </c>
      <c r="J137" t="s">
        <v>329</v>
      </c>
      <c r="K137">
        <v>105</v>
      </c>
      <c r="L137" t="s">
        <v>330</v>
      </c>
      <c r="M137">
        <v>0</v>
      </c>
      <c r="N137">
        <v>10.9</v>
      </c>
      <c r="O137">
        <v>1</v>
      </c>
      <c r="P137">
        <v>100</v>
      </c>
      <c r="Q137">
        <v>23</v>
      </c>
      <c r="R137">
        <v>10.9</v>
      </c>
      <c r="S137">
        <v>139</v>
      </c>
      <c r="T137" t="s">
        <v>331</v>
      </c>
    </row>
    <row r="138" spans="1:20" x14ac:dyDescent="0.25">
      <c r="A138">
        <v>2</v>
      </c>
      <c r="B138">
        <v>90</v>
      </c>
      <c r="C138" t="s">
        <v>327</v>
      </c>
      <c r="D138">
        <v>35</v>
      </c>
      <c r="E138">
        <v>88501</v>
      </c>
      <c r="F138">
        <v>3</v>
      </c>
      <c r="G138">
        <v>20190718</v>
      </c>
      <c r="H138" s="343">
        <f t="shared" si="2"/>
        <v>43664</v>
      </c>
      <c r="I138" t="s">
        <v>328</v>
      </c>
      <c r="J138" t="s">
        <v>329</v>
      </c>
      <c r="K138">
        <v>105</v>
      </c>
      <c r="L138" t="s">
        <v>330</v>
      </c>
      <c r="M138">
        <v>0</v>
      </c>
      <c r="N138">
        <v>15</v>
      </c>
      <c r="O138">
        <v>1</v>
      </c>
      <c r="P138">
        <v>100</v>
      </c>
      <c r="Q138">
        <v>23</v>
      </c>
      <c r="R138">
        <v>15</v>
      </c>
      <c r="S138">
        <v>108</v>
      </c>
      <c r="T138" t="s">
        <v>331</v>
      </c>
    </row>
    <row r="139" spans="1:20" x14ac:dyDescent="0.25">
      <c r="A139">
        <v>2</v>
      </c>
      <c r="B139">
        <v>90</v>
      </c>
      <c r="C139" t="s">
        <v>327</v>
      </c>
      <c r="D139">
        <v>35</v>
      </c>
      <c r="E139">
        <v>88501</v>
      </c>
      <c r="F139">
        <v>3</v>
      </c>
      <c r="G139">
        <v>20190719</v>
      </c>
      <c r="H139" s="343">
        <f t="shared" si="2"/>
        <v>43665</v>
      </c>
      <c r="I139" t="s">
        <v>328</v>
      </c>
      <c r="J139" t="s">
        <v>329</v>
      </c>
      <c r="K139">
        <v>105</v>
      </c>
      <c r="L139" t="s">
        <v>330</v>
      </c>
      <c r="M139">
        <v>0</v>
      </c>
      <c r="N139">
        <v>8</v>
      </c>
      <c r="O139">
        <v>1</v>
      </c>
      <c r="P139">
        <v>100</v>
      </c>
      <c r="Q139">
        <v>23</v>
      </c>
      <c r="R139">
        <v>8</v>
      </c>
      <c r="S139">
        <v>165</v>
      </c>
      <c r="T139" t="s">
        <v>331</v>
      </c>
    </row>
    <row r="140" spans="1:20" x14ac:dyDescent="0.25">
      <c r="A140">
        <v>2</v>
      </c>
      <c r="B140">
        <v>90</v>
      </c>
      <c r="C140" t="s">
        <v>327</v>
      </c>
      <c r="D140">
        <v>35</v>
      </c>
      <c r="E140">
        <v>88501</v>
      </c>
      <c r="F140">
        <v>3</v>
      </c>
      <c r="G140">
        <v>20190720</v>
      </c>
      <c r="H140" s="343">
        <f t="shared" si="2"/>
        <v>43666</v>
      </c>
      <c r="I140" t="s">
        <v>328</v>
      </c>
      <c r="J140" t="s">
        <v>329</v>
      </c>
      <c r="K140">
        <v>105</v>
      </c>
      <c r="L140" t="s">
        <v>330</v>
      </c>
      <c r="M140">
        <v>0</v>
      </c>
      <c r="N140">
        <v>14.3</v>
      </c>
      <c r="O140">
        <v>1</v>
      </c>
      <c r="P140">
        <v>100</v>
      </c>
      <c r="Q140">
        <v>23</v>
      </c>
      <c r="R140">
        <v>14.3</v>
      </c>
      <c r="S140">
        <v>117</v>
      </c>
      <c r="T140" t="s">
        <v>331</v>
      </c>
    </row>
    <row r="141" spans="1:20" x14ac:dyDescent="0.25">
      <c r="A141">
        <v>2</v>
      </c>
      <c r="B141">
        <v>90</v>
      </c>
      <c r="C141" t="s">
        <v>327</v>
      </c>
      <c r="D141">
        <v>35</v>
      </c>
      <c r="E141">
        <v>88501</v>
      </c>
      <c r="F141">
        <v>3</v>
      </c>
      <c r="G141">
        <v>20190721</v>
      </c>
      <c r="H141" s="343">
        <f t="shared" si="2"/>
        <v>43667</v>
      </c>
      <c r="I141" t="s">
        <v>328</v>
      </c>
      <c r="J141" t="s">
        <v>329</v>
      </c>
      <c r="K141">
        <v>105</v>
      </c>
      <c r="L141" t="s">
        <v>330</v>
      </c>
      <c r="M141">
        <v>0</v>
      </c>
      <c r="N141">
        <v>9.1999999999999993</v>
      </c>
      <c r="O141">
        <v>1</v>
      </c>
      <c r="P141">
        <v>100</v>
      </c>
      <c r="Q141">
        <v>23</v>
      </c>
      <c r="R141">
        <v>9.1999999999999993</v>
      </c>
      <c r="S141">
        <v>149</v>
      </c>
      <c r="T141" t="s">
        <v>331</v>
      </c>
    </row>
    <row r="142" spans="1:20" x14ac:dyDescent="0.25">
      <c r="A142">
        <v>2</v>
      </c>
      <c r="B142">
        <v>90</v>
      </c>
      <c r="C142" t="s">
        <v>327</v>
      </c>
      <c r="D142">
        <v>35</v>
      </c>
      <c r="E142">
        <v>88501</v>
      </c>
      <c r="F142">
        <v>3</v>
      </c>
      <c r="G142">
        <v>20190722</v>
      </c>
      <c r="H142" s="343">
        <f t="shared" si="2"/>
        <v>43668</v>
      </c>
      <c r="I142" t="s">
        <v>328</v>
      </c>
      <c r="J142" t="s">
        <v>329</v>
      </c>
      <c r="K142">
        <v>105</v>
      </c>
      <c r="L142" t="s">
        <v>330</v>
      </c>
      <c r="M142">
        <v>0</v>
      </c>
      <c r="N142">
        <v>16.100000000000001</v>
      </c>
      <c r="O142">
        <v>1</v>
      </c>
      <c r="P142">
        <v>100</v>
      </c>
      <c r="Q142">
        <v>23</v>
      </c>
      <c r="R142">
        <v>16.100000000000001</v>
      </c>
      <c r="S142">
        <v>103</v>
      </c>
      <c r="T142" t="s">
        <v>331</v>
      </c>
    </row>
    <row r="143" spans="1:20" x14ac:dyDescent="0.25">
      <c r="A143">
        <v>2</v>
      </c>
      <c r="B143">
        <v>90</v>
      </c>
      <c r="C143" t="s">
        <v>327</v>
      </c>
      <c r="D143">
        <v>35</v>
      </c>
      <c r="E143">
        <v>88501</v>
      </c>
      <c r="F143">
        <v>3</v>
      </c>
      <c r="G143">
        <v>20190723</v>
      </c>
      <c r="H143" s="343">
        <f t="shared" si="2"/>
        <v>43669</v>
      </c>
      <c r="I143" t="s">
        <v>328</v>
      </c>
      <c r="J143" t="s">
        <v>329</v>
      </c>
      <c r="K143">
        <v>105</v>
      </c>
      <c r="L143" t="s">
        <v>330</v>
      </c>
      <c r="M143">
        <v>0</v>
      </c>
      <c r="N143">
        <v>35.5</v>
      </c>
      <c r="O143">
        <v>1</v>
      </c>
      <c r="P143">
        <v>100</v>
      </c>
      <c r="Q143">
        <v>23</v>
      </c>
      <c r="R143">
        <v>35.5</v>
      </c>
      <c r="S143">
        <v>43</v>
      </c>
      <c r="T143" t="s">
        <v>331</v>
      </c>
    </row>
    <row r="144" spans="1:20" x14ac:dyDescent="0.25">
      <c r="A144">
        <v>2</v>
      </c>
      <c r="B144">
        <v>90</v>
      </c>
      <c r="C144" t="s">
        <v>327</v>
      </c>
      <c r="D144">
        <v>35</v>
      </c>
      <c r="E144">
        <v>88501</v>
      </c>
      <c r="F144">
        <v>3</v>
      </c>
      <c r="G144">
        <v>20190724</v>
      </c>
      <c r="H144" s="343">
        <f t="shared" si="2"/>
        <v>43670</v>
      </c>
      <c r="I144" t="s">
        <v>328</v>
      </c>
      <c r="J144" t="s">
        <v>329</v>
      </c>
      <c r="K144">
        <v>105</v>
      </c>
      <c r="L144" t="s">
        <v>330</v>
      </c>
      <c r="M144">
        <v>0</v>
      </c>
      <c r="N144">
        <v>23.1</v>
      </c>
      <c r="O144">
        <v>1</v>
      </c>
      <c r="P144">
        <v>100</v>
      </c>
      <c r="Q144">
        <v>23</v>
      </c>
      <c r="R144">
        <v>23.1</v>
      </c>
      <c r="S144">
        <v>80</v>
      </c>
      <c r="T144" t="s">
        <v>331</v>
      </c>
    </row>
    <row r="145" spans="1:20" x14ac:dyDescent="0.25">
      <c r="A145">
        <v>2</v>
      </c>
      <c r="B145">
        <v>90</v>
      </c>
      <c r="C145" t="s">
        <v>327</v>
      </c>
      <c r="D145">
        <v>35</v>
      </c>
      <c r="E145">
        <v>88501</v>
      </c>
      <c r="F145">
        <v>3</v>
      </c>
      <c r="G145">
        <v>20190725</v>
      </c>
      <c r="H145" s="343">
        <f t="shared" si="2"/>
        <v>43671</v>
      </c>
      <c r="I145" t="s">
        <v>328</v>
      </c>
      <c r="J145" t="s">
        <v>329</v>
      </c>
      <c r="K145">
        <v>105</v>
      </c>
      <c r="L145" t="s">
        <v>330</v>
      </c>
      <c r="M145">
        <v>0</v>
      </c>
      <c r="N145">
        <v>11.6</v>
      </c>
      <c r="O145">
        <v>1</v>
      </c>
      <c r="P145">
        <v>100</v>
      </c>
      <c r="Q145">
        <v>23</v>
      </c>
      <c r="R145">
        <v>11.6</v>
      </c>
      <c r="S145">
        <v>133</v>
      </c>
      <c r="T145" t="s">
        <v>331</v>
      </c>
    </row>
    <row r="146" spans="1:20" x14ac:dyDescent="0.25">
      <c r="A146">
        <v>2</v>
      </c>
      <c r="B146">
        <v>90</v>
      </c>
      <c r="C146" t="s">
        <v>327</v>
      </c>
      <c r="D146">
        <v>35</v>
      </c>
      <c r="E146">
        <v>88501</v>
      </c>
      <c r="F146">
        <v>3</v>
      </c>
      <c r="G146">
        <v>20190726</v>
      </c>
      <c r="H146" s="343">
        <f t="shared" si="2"/>
        <v>43672</v>
      </c>
      <c r="I146" t="s">
        <v>328</v>
      </c>
      <c r="J146" t="s">
        <v>329</v>
      </c>
      <c r="K146">
        <v>105</v>
      </c>
      <c r="L146" t="s">
        <v>330</v>
      </c>
      <c r="M146">
        <v>0</v>
      </c>
      <c r="N146">
        <v>17.2</v>
      </c>
      <c r="O146">
        <v>1</v>
      </c>
      <c r="P146">
        <v>100</v>
      </c>
      <c r="Q146">
        <v>23</v>
      </c>
      <c r="R146">
        <v>17.2</v>
      </c>
      <c r="S146">
        <v>95</v>
      </c>
      <c r="T146" t="s">
        <v>331</v>
      </c>
    </row>
    <row r="147" spans="1:20" x14ac:dyDescent="0.25">
      <c r="A147">
        <v>2</v>
      </c>
      <c r="B147">
        <v>90</v>
      </c>
      <c r="C147" t="s">
        <v>327</v>
      </c>
      <c r="D147">
        <v>35</v>
      </c>
      <c r="E147">
        <v>88501</v>
      </c>
      <c r="F147">
        <v>3</v>
      </c>
      <c r="G147">
        <v>20190727</v>
      </c>
      <c r="H147" s="343">
        <f t="shared" si="2"/>
        <v>43673</v>
      </c>
      <c r="I147" t="s">
        <v>328</v>
      </c>
      <c r="J147" t="s">
        <v>329</v>
      </c>
      <c r="K147">
        <v>105</v>
      </c>
      <c r="L147" t="s">
        <v>330</v>
      </c>
      <c r="M147">
        <v>0</v>
      </c>
      <c r="N147">
        <v>8.6999999999999993</v>
      </c>
      <c r="O147">
        <v>1</v>
      </c>
      <c r="P147">
        <v>100</v>
      </c>
      <c r="Q147">
        <v>23</v>
      </c>
      <c r="R147">
        <v>8.6999999999999993</v>
      </c>
      <c r="S147">
        <v>157</v>
      </c>
      <c r="T147" t="s">
        <v>331</v>
      </c>
    </row>
    <row r="148" spans="1:20" x14ac:dyDescent="0.25">
      <c r="A148">
        <v>2</v>
      </c>
      <c r="B148">
        <v>90</v>
      </c>
      <c r="C148" t="s">
        <v>327</v>
      </c>
      <c r="D148">
        <v>35</v>
      </c>
      <c r="E148">
        <v>88501</v>
      </c>
      <c r="F148">
        <v>3</v>
      </c>
      <c r="G148">
        <v>20190728</v>
      </c>
      <c r="H148" s="343">
        <f t="shared" si="2"/>
        <v>43674</v>
      </c>
      <c r="I148" t="s">
        <v>328</v>
      </c>
      <c r="J148" t="s">
        <v>329</v>
      </c>
      <c r="K148">
        <v>105</v>
      </c>
      <c r="L148" t="s">
        <v>330</v>
      </c>
      <c r="M148">
        <v>0</v>
      </c>
      <c r="N148">
        <v>4.0999999999999996</v>
      </c>
      <c r="O148">
        <v>1</v>
      </c>
      <c r="P148">
        <v>100</v>
      </c>
      <c r="Q148">
        <v>23</v>
      </c>
      <c r="R148">
        <v>4.0999999999999996</v>
      </c>
      <c r="S148">
        <v>232</v>
      </c>
      <c r="T148" t="s">
        <v>331</v>
      </c>
    </row>
    <row r="149" spans="1:20" x14ac:dyDescent="0.25">
      <c r="A149">
        <v>2</v>
      </c>
      <c r="B149">
        <v>90</v>
      </c>
      <c r="C149" t="s">
        <v>327</v>
      </c>
      <c r="D149">
        <v>35</v>
      </c>
      <c r="E149">
        <v>88501</v>
      </c>
      <c r="F149">
        <v>3</v>
      </c>
      <c r="G149">
        <v>20190731</v>
      </c>
      <c r="H149" s="343">
        <f t="shared" si="2"/>
        <v>43677</v>
      </c>
      <c r="I149" t="s">
        <v>328</v>
      </c>
      <c r="J149" t="s">
        <v>329</v>
      </c>
      <c r="K149">
        <v>105</v>
      </c>
      <c r="L149" t="s">
        <v>330</v>
      </c>
      <c r="M149">
        <v>0</v>
      </c>
      <c r="N149">
        <v>8.9</v>
      </c>
      <c r="O149">
        <v>1</v>
      </c>
      <c r="P149">
        <v>100</v>
      </c>
      <c r="Q149">
        <v>23</v>
      </c>
      <c r="R149">
        <v>8.9</v>
      </c>
      <c r="S149">
        <v>153</v>
      </c>
      <c r="T149" t="s">
        <v>331</v>
      </c>
    </row>
    <row r="150" spans="1:20" x14ac:dyDescent="0.25">
      <c r="A150">
        <v>2</v>
      </c>
      <c r="B150">
        <v>90</v>
      </c>
      <c r="C150" t="s">
        <v>327</v>
      </c>
      <c r="D150">
        <v>35</v>
      </c>
      <c r="E150">
        <v>88501</v>
      </c>
      <c r="F150">
        <v>3</v>
      </c>
      <c r="G150">
        <v>20190801</v>
      </c>
      <c r="H150" s="343">
        <f t="shared" si="2"/>
        <v>43678</v>
      </c>
      <c r="I150" t="s">
        <v>328</v>
      </c>
      <c r="J150" t="s">
        <v>329</v>
      </c>
      <c r="K150">
        <v>105</v>
      </c>
      <c r="L150" t="s">
        <v>330</v>
      </c>
      <c r="M150">
        <v>0</v>
      </c>
      <c r="N150">
        <v>10.5</v>
      </c>
      <c r="O150">
        <v>1</v>
      </c>
      <c r="P150">
        <v>100</v>
      </c>
      <c r="Q150">
        <v>23</v>
      </c>
      <c r="R150">
        <v>10.5</v>
      </c>
      <c r="S150">
        <v>141</v>
      </c>
      <c r="T150" t="s">
        <v>331</v>
      </c>
    </row>
    <row r="151" spans="1:20" x14ac:dyDescent="0.25">
      <c r="A151">
        <v>2</v>
      </c>
      <c r="B151">
        <v>90</v>
      </c>
      <c r="C151" t="s">
        <v>327</v>
      </c>
      <c r="D151">
        <v>35</v>
      </c>
      <c r="E151">
        <v>88501</v>
      </c>
      <c r="F151">
        <v>3</v>
      </c>
      <c r="G151">
        <v>20190802</v>
      </c>
      <c r="H151" s="343">
        <f t="shared" si="2"/>
        <v>43679</v>
      </c>
      <c r="I151" t="s">
        <v>328</v>
      </c>
      <c r="J151" t="s">
        <v>329</v>
      </c>
      <c r="K151">
        <v>105</v>
      </c>
      <c r="L151" t="s">
        <v>330</v>
      </c>
      <c r="M151">
        <v>0</v>
      </c>
      <c r="N151">
        <v>9.6999999999999993</v>
      </c>
      <c r="O151">
        <v>1</v>
      </c>
      <c r="P151">
        <v>100</v>
      </c>
      <c r="Q151">
        <v>23</v>
      </c>
      <c r="R151">
        <v>9.6999999999999993</v>
      </c>
      <c r="S151">
        <v>146</v>
      </c>
      <c r="T151" t="s">
        <v>331</v>
      </c>
    </row>
    <row r="152" spans="1:20" x14ac:dyDescent="0.25">
      <c r="A152">
        <v>2</v>
      </c>
      <c r="B152">
        <v>90</v>
      </c>
      <c r="C152" t="s">
        <v>327</v>
      </c>
      <c r="D152">
        <v>35</v>
      </c>
      <c r="E152">
        <v>88501</v>
      </c>
      <c r="F152">
        <v>3</v>
      </c>
      <c r="G152">
        <v>20190803</v>
      </c>
      <c r="H152" s="343">
        <f t="shared" si="2"/>
        <v>43680</v>
      </c>
      <c r="I152" t="s">
        <v>328</v>
      </c>
      <c r="J152" t="s">
        <v>329</v>
      </c>
      <c r="K152">
        <v>105</v>
      </c>
      <c r="L152" t="s">
        <v>330</v>
      </c>
      <c r="M152">
        <v>0</v>
      </c>
      <c r="N152">
        <v>-0.3</v>
      </c>
      <c r="O152">
        <v>1</v>
      </c>
      <c r="P152">
        <v>100</v>
      </c>
      <c r="Q152">
        <v>23</v>
      </c>
      <c r="R152">
        <v>-0.3</v>
      </c>
      <c r="S152">
        <v>330</v>
      </c>
      <c r="T152" t="s">
        <v>331</v>
      </c>
    </row>
    <row r="153" spans="1:20" x14ac:dyDescent="0.25">
      <c r="A153">
        <v>2</v>
      </c>
      <c r="B153">
        <v>90</v>
      </c>
      <c r="C153" t="s">
        <v>327</v>
      </c>
      <c r="D153">
        <v>35</v>
      </c>
      <c r="E153">
        <v>88501</v>
      </c>
      <c r="F153">
        <v>3</v>
      </c>
      <c r="G153">
        <v>20190804</v>
      </c>
      <c r="H153" s="343">
        <f t="shared" si="2"/>
        <v>43681</v>
      </c>
      <c r="I153" t="s">
        <v>328</v>
      </c>
      <c r="J153" t="s">
        <v>329</v>
      </c>
      <c r="K153">
        <v>105</v>
      </c>
      <c r="L153" t="s">
        <v>330</v>
      </c>
      <c r="M153">
        <v>0</v>
      </c>
      <c r="N153">
        <v>1.2</v>
      </c>
      <c r="O153">
        <v>1</v>
      </c>
      <c r="P153">
        <v>100</v>
      </c>
      <c r="Q153">
        <v>23</v>
      </c>
      <c r="R153">
        <v>1.2</v>
      </c>
      <c r="S153">
        <v>316</v>
      </c>
      <c r="T153" t="s">
        <v>331</v>
      </c>
    </row>
    <row r="154" spans="1:20" x14ac:dyDescent="0.25">
      <c r="A154">
        <v>2</v>
      </c>
      <c r="B154">
        <v>90</v>
      </c>
      <c r="C154" t="s">
        <v>327</v>
      </c>
      <c r="D154">
        <v>35</v>
      </c>
      <c r="E154">
        <v>88501</v>
      </c>
      <c r="F154">
        <v>3</v>
      </c>
      <c r="G154">
        <v>20190805</v>
      </c>
      <c r="H154" s="343">
        <f t="shared" si="2"/>
        <v>43682</v>
      </c>
      <c r="I154" t="s">
        <v>328</v>
      </c>
      <c r="J154" t="s">
        <v>329</v>
      </c>
      <c r="K154">
        <v>105</v>
      </c>
      <c r="L154" t="s">
        <v>330</v>
      </c>
      <c r="M154">
        <v>0</v>
      </c>
      <c r="N154">
        <v>-0.8</v>
      </c>
      <c r="O154">
        <v>1</v>
      </c>
      <c r="P154">
        <v>100</v>
      </c>
      <c r="Q154">
        <v>23</v>
      </c>
      <c r="R154">
        <v>-0.8</v>
      </c>
      <c r="S154">
        <v>331</v>
      </c>
      <c r="T154" t="s">
        <v>331</v>
      </c>
    </row>
    <row r="155" spans="1:20" x14ac:dyDescent="0.25">
      <c r="A155">
        <v>2</v>
      </c>
      <c r="B155">
        <v>90</v>
      </c>
      <c r="C155" t="s">
        <v>327</v>
      </c>
      <c r="D155">
        <v>35</v>
      </c>
      <c r="E155">
        <v>88501</v>
      </c>
      <c r="F155">
        <v>3</v>
      </c>
      <c r="G155">
        <v>20190806</v>
      </c>
      <c r="H155" s="343">
        <f t="shared" si="2"/>
        <v>43683</v>
      </c>
      <c r="I155" t="s">
        <v>328</v>
      </c>
      <c r="J155" t="s">
        <v>329</v>
      </c>
      <c r="K155">
        <v>105</v>
      </c>
      <c r="L155" t="s">
        <v>330</v>
      </c>
      <c r="M155">
        <v>0</v>
      </c>
      <c r="N155">
        <v>-0.2</v>
      </c>
      <c r="O155">
        <v>1</v>
      </c>
      <c r="P155">
        <v>100</v>
      </c>
      <c r="Q155">
        <v>23</v>
      </c>
      <c r="R155">
        <v>-0.2</v>
      </c>
      <c r="S155">
        <v>329</v>
      </c>
      <c r="T155" t="s">
        <v>331</v>
      </c>
    </row>
    <row r="156" spans="1:20" x14ac:dyDescent="0.25">
      <c r="A156">
        <v>2</v>
      </c>
      <c r="B156">
        <v>90</v>
      </c>
      <c r="C156" t="s">
        <v>327</v>
      </c>
      <c r="D156">
        <v>35</v>
      </c>
      <c r="E156">
        <v>88501</v>
      </c>
      <c r="F156">
        <v>3</v>
      </c>
      <c r="G156">
        <v>20190807</v>
      </c>
      <c r="H156" s="343">
        <f t="shared" si="2"/>
        <v>43684</v>
      </c>
      <c r="I156" t="s">
        <v>328</v>
      </c>
      <c r="J156" t="s">
        <v>329</v>
      </c>
      <c r="K156">
        <v>105</v>
      </c>
      <c r="L156" t="s">
        <v>330</v>
      </c>
      <c r="M156">
        <v>0</v>
      </c>
      <c r="N156">
        <v>2.1</v>
      </c>
      <c r="O156">
        <v>1</v>
      </c>
      <c r="P156">
        <v>100</v>
      </c>
      <c r="Q156">
        <v>23</v>
      </c>
      <c r="R156">
        <v>2.1</v>
      </c>
      <c r="S156">
        <v>290</v>
      </c>
      <c r="T156" t="s">
        <v>331</v>
      </c>
    </row>
    <row r="157" spans="1:20" x14ac:dyDescent="0.25">
      <c r="A157">
        <v>2</v>
      </c>
      <c r="B157">
        <v>90</v>
      </c>
      <c r="C157" t="s">
        <v>327</v>
      </c>
      <c r="D157">
        <v>35</v>
      </c>
      <c r="E157">
        <v>88501</v>
      </c>
      <c r="F157">
        <v>3</v>
      </c>
      <c r="G157">
        <v>20190808</v>
      </c>
      <c r="H157" s="343">
        <f t="shared" si="2"/>
        <v>43685</v>
      </c>
      <c r="I157" t="s">
        <v>328</v>
      </c>
      <c r="J157" t="s">
        <v>329</v>
      </c>
      <c r="K157">
        <v>105</v>
      </c>
      <c r="L157" t="s">
        <v>330</v>
      </c>
      <c r="M157">
        <v>0</v>
      </c>
      <c r="N157">
        <v>3</v>
      </c>
      <c r="O157">
        <v>1</v>
      </c>
      <c r="P157">
        <v>100</v>
      </c>
      <c r="Q157">
        <v>23</v>
      </c>
      <c r="R157">
        <v>3</v>
      </c>
      <c r="S157">
        <v>266</v>
      </c>
      <c r="T157" t="s">
        <v>331</v>
      </c>
    </row>
    <row r="158" spans="1:20" x14ac:dyDescent="0.25">
      <c r="A158">
        <v>2</v>
      </c>
      <c r="B158">
        <v>90</v>
      </c>
      <c r="C158" t="s">
        <v>327</v>
      </c>
      <c r="D158">
        <v>35</v>
      </c>
      <c r="E158">
        <v>88501</v>
      </c>
      <c r="F158">
        <v>3</v>
      </c>
      <c r="G158">
        <v>20190809</v>
      </c>
      <c r="H158" s="343">
        <f t="shared" si="2"/>
        <v>43686</v>
      </c>
      <c r="I158" t="s">
        <v>328</v>
      </c>
      <c r="J158" t="s">
        <v>329</v>
      </c>
      <c r="K158">
        <v>105</v>
      </c>
      <c r="L158" t="s">
        <v>330</v>
      </c>
      <c r="M158">
        <v>0</v>
      </c>
      <c r="N158">
        <v>2.5</v>
      </c>
      <c r="O158">
        <v>1</v>
      </c>
      <c r="P158">
        <v>100</v>
      </c>
      <c r="Q158">
        <v>23</v>
      </c>
      <c r="R158">
        <v>2.5</v>
      </c>
      <c r="S158">
        <v>281</v>
      </c>
      <c r="T158" t="s">
        <v>331</v>
      </c>
    </row>
    <row r="159" spans="1:20" x14ac:dyDescent="0.25">
      <c r="A159">
        <v>2</v>
      </c>
      <c r="B159">
        <v>90</v>
      </c>
      <c r="C159" t="s">
        <v>327</v>
      </c>
      <c r="D159">
        <v>35</v>
      </c>
      <c r="E159">
        <v>88501</v>
      </c>
      <c r="F159">
        <v>3</v>
      </c>
      <c r="G159">
        <v>20190810</v>
      </c>
      <c r="H159" s="343">
        <f t="shared" si="2"/>
        <v>43687</v>
      </c>
      <c r="I159" t="s">
        <v>328</v>
      </c>
      <c r="J159" t="s">
        <v>329</v>
      </c>
      <c r="K159">
        <v>105</v>
      </c>
      <c r="L159" t="s">
        <v>330</v>
      </c>
      <c r="M159">
        <v>0</v>
      </c>
      <c r="N159">
        <v>4.5</v>
      </c>
      <c r="O159">
        <v>1</v>
      </c>
      <c r="P159">
        <v>100</v>
      </c>
      <c r="Q159">
        <v>23</v>
      </c>
      <c r="R159">
        <v>4.5</v>
      </c>
      <c r="S159">
        <v>221</v>
      </c>
      <c r="T159" t="s">
        <v>331</v>
      </c>
    </row>
    <row r="160" spans="1:20" x14ac:dyDescent="0.25">
      <c r="A160">
        <v>2</v>
      </c>
      <c r="B160">
        <v>90</v>
      </c>
      <c r="C160" t="s">
        <v>327</v>
      </c>
      <c r="D160">
        <v>35</v>
      </c>
      <c r="E160">
        <v>88501</v>
      </c>
      <c r="F160">
        <v>3</v>
      </c>
      <c r="G160">
        <v>20190811</v>
      </c>
      <c r="H160" s="343">
        <f t="shared" si="2"/>
        <v>43688</v>
      </c>
      <c r="I160" t="s">
        <v>328</v>
      </c>
      <c r="J160" t="s">
        <v>329</v>
      </c>
      <c r="K160">
        <v>105</v>
      </c>
      <c r="L160" t="s">
        <v>330</v>
      </c>
      <c r="M160">
        <v>0</v>
      </c>
      <c r="N160">
        <v>3.5</v>
      </c>
      <c r="O160">
        <v>1</v>
      </c>
      <c r="P160">
        <v>100</v>
      </c>
      <c r="Q160">
        <v>23</v>
      </c>
      <c r="R160">
        <v>3.5</v>
      </c>
      <c r="S160">
        <v>245</v>
      </c>
      <c r="T160" t="s">
        <v>331</v>
      </c>
    </row>
    <row r="161" spans="1:20" x14ac:dyDescent="0.25">
      <c r="A161">
        <v>2</v>
      </c>
      <c r="B161">
        <v>90</v>
      </c>
      <c r="C161" t="s">
        <v>327</v>
      </c>
      <c r="D161">
        <v>35</v>
      </c>
      <c r="E161">
        <v>88501</v>
      </c>
      <c r="F161">
        <v>3</v>
      </c>
      <c r="G161">
        <v>20190812</v>
      </c>
      <c r="H161" s="343">
        <f t="shared" si="2"/>
        <v>43689</v>
      </c>
      <c r="I161" t="s">
        <v>328</v>
      </c>
      <c r="J161" t="s">
        <v>329</v>
      </c>
      <c r="K161">
        <v>105</v>
      </c>
      <c r="L161" t="s">
        <v>330</v>
      </c>
      <c r="M161">
        <v>0</v>
      </c>
      <c r="N161">
        <v>4.8</v>
      </c>
      <c r="O161">
        <v>1</v>
      </c>
      <c r="P161">
        <v>100</v>
      </c>
      <c r="Q161">
        <v>23</v>
      </c>
      <c r="R161">
        <v>4.8</v>
      </c>
      <c r="S161">
        <v>216</v>
      </c>
      <c r="T161" t="s">
        <v>331</v>
      </c>
    </row>
    <row r="162" spans="1:20" x14ac:dyDescent="0.25">
      <c r="A162">
        <v>2</v>
      </c>
      <c r="B162">
        <v>90</v>
      </c>
      <c r="C162" t="s">
        <v>327</v>
      </c>
      <c r="D162">
        <v>35</v>
      </c>
      <c r="E162">
        <v>88501</v>
      </c>
      <c r="F162">
        <v>3</v>
      </c>
      <c r="G162">
        <v>20190813</v>
      </c>
      <c r="H162" s="343">
        <f t="shared" si="2"/>
        <v>43690</v>
      </c>
      <c r="I162" t="s">
        <v>328</v>
      </c>
      <c r="J162" t="s">
        <v>329</v>
      </c>
      <c r="K162">
        <v>105</v>
      </c>
      <c r="L162" t="s">
        <v>330</v>
      </c>
      <c r="M162">
        <v>0</v>
      </c>
      <c r="N162">
        <v>1.7</v>
      </c>
      <c r="O162">
        <v>1</v>
      </c>
      <c r="P162">
        <v>100</v>
      </c>
      <c r="Q162">
        <v>23</v>
      </c>
      <c r="R162">
        <v>1.7</v>
      </c>
      <c r="S162">
        <v>303</v>
      </c>
      <c r="T162" t="s">
        <v>331</v>
      </c>
    </row>
    <row r="163" spans="1:20" x14ac:dyDescent="0.25">
      <c r="A163">
        <v>2</v>
      </c>
      <c r="B163">
        <v>90</v>
      </c>
      <c r="C163" t="s">
        <v>327</v>
      </c>
      <c r="D163">
        <v>35</v>
      </c>
      <c r="E163">
        <v>88501</v>
      </c>
      <c r="F163">
        <v>3</v>
      </c>
      <c r="G163">
        <v>20190814</v>
      </c>
      <c r="H163" s="343">
        <f t="shared" si="2"/>
        <v>43691</v>
      </c>
      <c r="I163" t="s">
        <v>328</v>
      </c>
      <c r="J163" t="s">
        <v>329</v>
      </c>
      <c r="K163">
        <v>105</v>
      </c>
      <c r="L163" t="s">
        <v>330</v>
      </c>
      <c r="M163">
        <v>0</v>
      </c>
      <c r="N163">
        <v>2.4</v>
      </c>
      <c r="O163">
        <v>1</v>
      </c>
      <c r="P163">
        <v>100</v>
      </c>
      <c r="Q163">
        <v>23</v>
      </c>
      <c r="R163">
        <v>2.4</v>
      </c>
      <c r="S163">
        <v>284</v>
      </c>
      <c r="T163" t="s">
        <v>331</v>
      </c>
    </row>
    <row r="164" spans="1:20" x14ac:dyDescent="0.25">
      <c r="A164">
        <v>2</v>
      </c>
      <c r="B164">
        <v>90</v>
      </c>
      <c r="C164" t="s">
        <v>327</v>
      </c>
      <c r="D164">
        <v>35</v>
      </c>
      <c r="E164">
        <v>88501</v>
      </c>
      <c r="F164">
        <v>3</v>
      </c>
      <c r="G164">
        <v>20190815</v>
      </c>
      <c r="H164" s="343">
        <f t="shared" si="2"/>
        <v>43692</v>
      </c>
      <c r="I164" t="s">
        <v>328</v>
      </c>
      <c r="J164" t="s">
        <v>329</v>
      </c>
      <c r="K164">
        <v>105</v>
      </c>
      <c r="L164" t="s">
        <v>330</v>
      </c>
      <c r="M164">
        <v>0</v>
      </c>
      <c r="N164">
        <v>1.7</v>
      </c>
      <c r="O164">
        <v>1</v>
      </c>
      <c r="P164">
        <v>100</v>
      </c>
      <c r="Q164">
        <v>23</v>
      </c>
      <c r="R164">
        <v>1.7</v>
      </c>
      <c r="S164">
        <v>304</v>
      </c>
      <c r="T164" t="s">
        <v>331</v>
      </c>
    </row>
    <row r="165" spans="1:20" x14ac:dyDescent="0.25">
      <c r="A165">
        <v>2</v>
      </c>
      <c r="B165">
        <v>90</v>
      </c>
      <c r="C165" t="s">
        <v>327</v>
      </c>
      <c r="D165">
        <v>35</v>
      </c>
      <c r="E165">
        <v>88501</v>
      </c>
      <c r="F165">
        <v>3</v>
      </c>
      <c r="G165">
        <v>20190816</v>
      </c>
      <c r="H165" s="343">
        <f t="shared" si="2"/>
        <v>43693</v>
      </c>
      <c r="I165" t="s">
        <v>328</v>
      </c>
      <c r="J165" t="s">
        <v>329</v>
      </c>
      <c r="K165">
        <v>105</v>
      </c>
      <c r="L165" t="s">
        <v>330</v>
      </c>
      <c r="M165">
        <v>0</v>
      </c>
      <c r="N165">
        <v>0.9</v>
      </c>
      <c r="O165">
        <v>1</v>
      </c>
      <c r="P165">
        <v>100</v>
      </c>
      <c r="Q165">
        <v>23</v>
      </c>
      <c r="R165">
        <v>0.9</v>
      </c>
      <c r="S165">
        <v>323</v>
      </c>
      <c r="T165" t="s">
        <v>331</v>
      </c>
    </row>
    <row r="166" spans="1:20" x14ac:dyDescent="0.25">
      <c r="A166">
        <v>2</v>
      </c>
      <c r="B166">
        <v>90</v>
      </c>
      <c r="C166" t="s">
        <v>327</v>
      </c>
      <c r="D166">
        <v>35</v>
      </c>
      <c r="E166">
        <v>88501</v>
      </c>
      <c r="F166">
        <v>3</v>
      </c>
      <c r="G166">
        <v>20190817</v>
      </c>
      <c r="H166" s="343">
        <f t="shared" si="2"/>
        <v>43694</v>
      </c>
      <c r="I166" t="s">
        <v>328</v>
      </c>
      <c r="J166" t="s">
        <v>329</v>
      </c>
      <c r="K166">
        <v>105</v>
      </c>
      <c r="L166" t="s">
        <v>330</v>
      </c>
      <c r="M166">
        <v>0</v>
      </c>
      <c r="N166">
        <v>1.8</v>
      </c>
      <c r="O166">
        <v>1</v>
      </c>
      <c r="P166">
        <v>100</v>
      </c>
      <c r="Q166">
        <v>23</v>
      </c>
      <c r="R166">
        <v>1.8</v>
      </c>
      <c r="S166">
        <v>299</v>
      </c>
      <c r="T166" t="s">
        <v>331</v>
      </c>
    </row>
    <row r="167" spans="1:20" x14ac:dyDescent="0.25">
      <c r="A167">
        <v>2</v>
      </c>
      <c r="B167">
        <v>90</v>
      </c>
      <c r="C167" t="s">
        <v>327</v>
      </c>
      <c r="D167">
        <v>35</v>
      </c>
      <c r="E167">
        <v>88501</v>
      </c>
      <c r="F167">
        <v>3</v>
      </c>
      <c r="G167">
        <v>20190818</v>
      </c>
      <c r="H167" s="343">
        <f t="shared" si="2"/>
        <v>43695</v>
      </c>
      <c r="I167" t="s">
        <v>328</v>
      </c>
      <c r="J167" t="s">
        <v>329</v>
      </c>
      <c r="K167">
        <v>105</v>
      </c>
      <c r="L167" t="s">
        <v>330</v>
      </c>
      <c r="M167">
        <v>0</v>
      </c>
      <c r="N167">
        <v>2.2999999999999998</v>
      </c>
      <c r="O167">
        <v>1</v>
      </c>
      <c r="P167">
        <v>100</v>
      </c>
      <c r="Q167">
        <v>23</v>
      </c>
      <c r="R167">
        <v>2.2999999999999998</v>
      </c>
      <c r="S167">
        <v>285</v>
      </c>
      <c r="T167" t="s">
        <v>331</v>
      </c>
    </row>
    <row r="168" spans="1:20" x14ac:dyDescent="0.25">
      <c r="A168">
        <v>2</v>
      </c>
      <c r="B168">
        <v>90</v>
      </c>
      <c r="C168" t="s">
        <v>327</v>
      </c>
      <c r="D168">
        <v>35</v>
      </c>
      <c r="E168">
        <v>88501</v>
      </c>
      <c r="F168">
        <v>3</v>
      </c>
      <c r="G168">
        <v>20190819</v>
      </c>
      <c r="H168" s="343">
        <f t="shared" si="2"/>
        <v>43696</v>
      </c>
      <c r="I168" t="s">
        <v>328</v>
      </c>
      <c r="J168" t="s">
        <v>329</v>
      </c>
      <c r="K168">
        <v>105</v>
      </c>
      <c r="L168" t="s">
        <v>330</v>
      </c>
      <c r="M168">
        <v>0</v>
      </c>
      <c r="N168">
        <v>3.2</v>
      </c>
      <c r="O168">
        <v>1</v>
      </c>
      <c r="P168">
        <v>100</v>
      </c>
      <c r="Q168">
        <v>23</v>
      </c>
      <c r="R168">
        <v>3.2</v>
      </c>
      <c r="S168">
        <v>253</v>
      </c>
      <c r="T168" t="s">
        <v>331</v>
      </c>
    </row>
    <row r="169" spans="1:20" x14ac:dyDescent="0.25">
      <c r="A169">
        <v>2</v>
      </c>
      <c r="B169">
        <v>90</v>
      </c>
      <c r="C169" t="s">
        <v>327</v>
      </c>
      <c r="D169">
        <v>35</v>
      </c>
      <c r="E169">
        <v>88501</v>
      </c>
      <c r="F169">
        <v>3</v>
      </c>
      <c r="G169">
        <v>20190820</v>
      </c>
      <c r="H169" s="343">
        <f t="shared" si="2"/>
        <v>43697</v>
      </c>
      <c r="I169" t="s">
        <v>328</v>
      </c>
      <c r="J169" t="s">
        <v>329</v>
      </c>
      <c r="K169">
        <v>105</v>
      </c>
      <c r="L169" t="s">
        <v>330</v>
      </c>
      <c r="M169">
        <v>0</v>
      </c>
      <c r="N169">
        <v>5</v>
      </c>
      <c r="O169">
        <v>1</v>
      </c>
      <c r="P169">
        <v>100</v>
      </c>
      <c r="Q169">
        <v>23</v>
      </c>
      <c r="R169">
        <v>5</v>
      </c>
      <c r="S169">
        <v>211</v>
      </c>
      <c r="T169" t="s">
        <v>331</v>
      </c>
    </row>
    <row r="170" spans="1:20" x14ac:dyDescent="0.25">
      <c r="A170">
        <v>2</v>
      </c>
      <c r="B170">
        <v>90</v>
      </c>
      <c r="C170" t="s">
        <v>327</v>
      </c>
      <c r="D170">
        <v>35</v>
      </c>
      <c r="E170">
        <v>88501</v>
      </c>
      <c r="F170">
        <v>3</v>
      </c>
      <c r="G170">
        <v>20190831</v>
      </c>
      <c r="H170" s="343">
        <f t="shared" si="2"/>
        <v>43708</v>
      </c>
      <c r="I170" t="s">
        <v>328</v>
      </c>
      <c r="J170" t="s">
        <v>329</v>
      </c>
      <c r="K170">
        <v>105</v>
      </c>
      <c r="L170" t="s">
        <v>330</v>
      </c>
      <c r="M170">
        <v>0</v>
      </c>
      <c r="N170">
        <v>11.2</v>
      </c>
      <c r="O170">
        <v>1</v>
      </c>
      <c r="P170">
        <v>100</v>
      </c>
      <c r="Q170">
        <v>23</v>
      </c>
      <c r="R170">
        <v>11.2</v>
      </c>
      <c r="S170">
        <v>136</v>
      </c>
      <c r="T170" t="s">
        <v>331</v>
      </c>
    </row>
    <row r="171" spans="1:20" x14ac:dyDescent="0.25">
      <c r="A171">
        <v>2</v>
      </c>
      <c r="B171">
        <v>90</v>
      </c>
      <c r="C171" t="s">
        <v>327</v>
      </c>
      <c r="D171">
        <v>40</v>
      </c>
      <c r="E171">
        <v>88501</v>
      </c>
      <c r="F171">
        <v>3</v>
      </c>
      <c r="G171">
        <v>20190601</v>
      </c>
      <c r="H171" s="343">
        <f>DATE(LEFT(G171,4),MID(G171,5,2),RIGHT(G171,2))</f>
        <v>43617</v>
      </c>
      <c r="I171" t="s">
        <v>328</v>
      </c>
      <c r="J171" t="s">
        <v>329</v>
      </c>
      <c r="K171">
        <v>105</v>
      </c>
      <c r="L171" t="s">
        <v>330</v>
      </c>
      <c r="M171">
        <v>0</v>
      </c>
      <c r="N171">
        <v>0.3</v>
      </c>
      <c r="O171">
        <v>1</v>
      </c>
      <c r="P171">
        <v>100</v>
      </c>
      <c r="Q171">
        <v>23</v>
      </c>
      <c r="R171">
        <v>0.3</v>
      </c>
      <c r="S171">
        <v>342</v>
      </c>
      <c r="T171" t="s">
        <v>331</v>
      </c>
    </row>
    <row r="172" spans="1:20" x14ac:dyDescent="0.25">
      <c r="A172">
        <v>2</v>
      </c>
      <c r="B172">
        <v>90</v>
      </c>
      <c r="C172" t="s">
        <v>327</v>
      </c>
      <c r="D172">
        <v>40</v>
      </c>
      <c r="E172">
        <v>88501</v>
      </c>
      <c r="F172">
        <v>3</v>
      </c>
      <c r="G172">
        <v>20190602</v>
      </c>
      <c r="H172" s="343">
        <f t="shared" ref="H172:H235" si="3">DATE(LEFT(G172,4),MID(G172,5,2),RIGHT(G172,2))</f>
        <v>43618</v>
      </c>
      <c r="I172" t="s">
        <v>328</v>
      </c>
      <c r="J172" t="s">
        <v>329</v>
      </c>
      <c r="K172">
        <v>105</v>
      </c>
      <c r="L172" t="s">
        <v>330</v>
      </c>
      <c r="M172">
        <v>0</v>
      </c>
      <c r="N172">
        <v>0.7</v>
      </c>
      <c r="O172">
        <v>1</v>
      </c>
      <c r="P172">
        <v>100</v>
      </c>
      <c r="Q172">
        <v>23</v>
      </c>
      <c r="R172">
        <v>0.7</v>
      </c>
      <c r="S172">
        <v>337</v>
      </c>
      <c r="T172" t="s">
        <v>331</v>
      </c>
    </row>
    <row r="173" spans="1:20" x14ac:dyDescent="0.25">
      <c r="A173">
        <v>2</v>
      </c>
      <c r="B173">
        <v>90</v>
      </c>
      <c r="C173" t="s">
        <v>327</v>
      </c>
      <c r="D173">
        <v>40</v>
      </c>
      <c r="E173">
        <v>88501</v>
      </c>
      <c r="F173">
        <v>3</v>
      </c>
      <c r="G173">
        <v>20190603</v>
      </c>
      <c r="H173" s="343">
        <f t="shared" si="3"/>
        <v>43619</v>
      </c>
      <c r="I173" t="s">
        <v>328</v>
      </c>
      <c r="J173" t="s">
        <v>329</v>
      </c>
      <c r="K173">
        <v>105</v>
      </c>
      <c r="L173" t="s">
        <v>330</v>
      </c>
      <c r="M173">
        <v>0</v>
      </c>
      <c r="N173">
        <v>-0.2</v>
      </c>
      <c r="O173">
        <v>1</v>
      </c>
      <c r="P173">
        <v>100</v>
      </c>
      <c r="Q173">
        <v>23</v>
      </c>
      <c r="R173">
        <v>-0.2</v>
      </c>
      <c r="S173">
        <v>345</v>
      </c>
      <c r="T173" t="s">
        <v>331</v>
      </c>
    </row>
    <row r="174" spans="1:20" x14ac:dyDescent="0.25">
      <c r="A174">
        <v>2</v>
      </c>
      <c r="B174">
        <v>90</v>
      </c>
      <c r="C174" t="s">
        <v>327</v>
      </c>
      <c r="D174">
        <v>40</v>
      </c>
      <c r="E174">
        <v>88501</v>
      </c>
      <c r="F174">
        <v>3</v>
      </c>
      <c r="G174">
        <v>20190604</v>
      </c>
      <c r="H174" s="343">
        <f t="shared" si="3"/>
        <v>43620</v>
      </c>
      <c r="I174" t="s">
        <v>328</v>
      </c>
      <c r="J174" t="s">
        <v>329</v>
      </c>
      <c r="K174">
        <v>105</v>
      </c>
      <c r="L174" t="s">
        <v>330</v>
      </c>
      <c r="M174">
        <v>0</v>
      </c>
      <c r="N174">
        <v>1.4</v>
      </c>
      <c r="O174">
        <v>1</v>
      </c>
      <c r="P174">
        <v>100</v>
      </c>
      <c r="Q174">
        <v>23</v>
      </c>
      <c r="R174">
        <v>1.4</v>
      </c>
      <c r="S174">
        <v>321</v>
      </c>
      <c r="T174" t="s">
        <v>331</v>
      </c>
    </row>
    <row r="175" spans="1:20" x14ac:dyDescent="0.25">
      <c r="A175">
        <v>2</v>
      </c>
      <c r="B175">
        <v>90</v>
      </c>
      <c r="C175" t="s">
        <v>327</v>
      </c>
      <c r="D175">
        <v>40</v>
      </c>
      <c r="E175">
        <v>88501</v>
      </c>
      <c r="F175">
        <v>3</v>
      </c>
      <c r="G175">
        <v>20190605</v>
      </c>
      <c r="H175" s="343">
        <f t="shared" si="3"/>
        <v>43621</v>
      </c>
      <c r="I175" t="s">
        <v>328</v>
      </c>
      <c r="J175" t="s">
        <v>329</v>
      </c>
      <c r="K175">
        <v>105</v>
      </c>
      <c r="L175" t="s">
        <v>330</v>
      </c>
      <c r="M175">
        <v>0</v>
      </c>
      <c r="N175">
        <v>1.9</v>
      </c>
      <c r="O175">
        <v>1</v>
      </c>
      <c r="P175">
        <v>100</v>
      </c>
      <c r="Q175">
        <v>23</v>
      </c>
      <c r="R175">
        <v>1.9</v>
      </c>
      <c r="S175">
        <v>302</v>
      </c>
      <c r="T175" t="s">
        <v>331</v>
      </c>
    </row>
    <row r="176" spans="1:20" x14ac:dyDescent="0.25">
      <c r="A176">
        <v>2</v>
      </c>
      <c r="B176">
        <v>90</v>
      </c>
      <c r="C176" t="s">
        <v>327</v>
      </c>
      <c r="D176">
        <v>40</v>
      </c>
      <c r="E176">
        <v>88501</v>
      </c>
      <c r="F176">
        <v>3</v>
      </c>
      <c r="G176">
        <v>20190606</v>
      </c>
      <c r="H176" s="343">
        <f t="shared" si="3"/>
        <v>43622</v>
      </c>
      <c r="I176" t="s">
        <v>328</v>
      </c>
      <c r="J176" t="s">
        <v>329</v>
      </c>
      <c r="K176">
        <v>105</v>
      </c>
      <c r="L176" t="s">
        <v>330</v>
      </c>
      <c r="M176">
        <v>0</v>
      </c>
      <c r="N176">
        <v>1.6</v>
      </c>
      <c r="O176">
        <v>1</v>
      </c>
      <c r="P176">
        <v>100</v>
      </c>
      <c r="Q176">
        <v>23</v>
      </c>
      <c r="R176">
        <v>1.6</v>
      </c>
      <c r="S176">
        <v>313</v>
      </c>
      <c r="T176" t="s">
        <v>331</v>
      </c>
    </row>
    <row r="177" spans="1:20" x14ac:dyDescent="0.25">
      <c r="A177">
        <v>2</v>
      </c>
      <c r="B177">
        <v>90</v>
      </c>
      <c r="C177" t="s">
        <v>327</v>
      </c>
      <c r="D177">
        <v>40</v>
      </c>
      <c r="E177">
        <v>88501</v>
      </c>
      <c r="F177">
        <v>3</v>
      </c>
      <c r="G177">
        <v>20190618</v>
      </c>
      <c r="H177" s="343">
        <f t="shared" si="3"/>
        <v>43634</v>
      </c>
      <c r="I177" t="s">
        <v>328</v>
      </c>
      <c r="J177" t="s">
        <v>329</v>
      </c>
      <c r="K177">
        <v>105</v>
      </c>
      <c r="L177" t="s">
        <v>330</v>
      </c>
      <c r="M177">
        <v>0</v>
      </c>
      <c r="N177">
        <v>3.5</v>
      </c>
      <c r="O177">
        <v>1</v>
      </c>
      <c r="P177">
        <v>100</v>
      </c>
      <c r="Q177">
        <v>23</v>
      </c>
      <c r="R177">
        <v>3.5</v>
      </c>
      <c r="S177">
        <v>239</v>
      </c>
      <c r="T177" t="s">
        <v>331</v>
      </c>
    </row>
    <row r="178" spans="1:20" x14ac:dyDescent="0.25">
      <c r="A178">
        <v>2</v>
      </c>
      <c r="B178">
        <v>90</v>
      </c>
      <c r="C178" t="s">
        <v>327</v>
      </c>
      <c r="D178">
        <v>40</v>
      </c>
      <c r="E178">
        <v>88501</v>
      </c>
      <c r="F178">
        <v>3</v>
      </c>
      <c r="G178">
        <v>20190619</v>
      </c>
      <c r="H178" s="343">
        <f t="shared" si="3"/>
        <v>43635</v>
      </c>
      <c r="I178" t="s">
        <v>328</v>
      </c>
      <c r="J178" t="s">
        <v>329</v>
      </c>
      <c r="K178">
        <v>105</v>
      </c>
      <c r="L178" t="s">
        <v>330</v>
      </c>
      <c r="M178">
        <v>0</v>
      </c>
      <c r="N178">
        <v>3.9</v>
      </c>
      <c r="O178">
        <v>1</v>
      </c>
      <c r="P178">
        <v>100</v>
      </c>
      <c r="Q178">
        <v>23</v>
      </c>
      <c r="R178">
        <v>3.9</v>
      </c>
      <c r="S178">
        <v>226</v>
      </c>
      <c r="T178" t="s">
        <v>331</v>
      </c>
    </row>
    <row r="179" spans="1:20" x14ac:dyDescent="0.25">
      <c r="A179">
        <v>2</v>
      </c>
      <c r="B179">
        <v>90</v>
      </c>
      <c r="C179" t="s">
        <v>327</v>
      </c>
      <c r="D179">
        <v>40</v>
      </c>
      <c r="E179">
        <v>88501</v>
      </c>
      <c r="F179">
        <v>3</v>
      </c>
      <c r="G179">
        <v>20190620</v>
      </c>
      <c r="H179" s="343">
        <f t="shared" si="3"/>
        <v>43636</v>
      </c>
      <c r="I179" t="s">
        <v>328</v>
      </c>
      <c r="J179" t="s">
        <v>329</v>
      </c>
      <c r="K179">
        <v>105</v>
      </c>
      <c r="L179" t="s">
        <v>330</v>
      </c>
      <c r="M179">
        <v>0</v>
      </c>
      <c r="N179">
        <v>5.9</v>
      </c>
      <c r="O179">
        <v>1</v>
      </c>
      <c r="P179">
        <v>100</v>
      </c>
      <c r="Q179">
        <v>23</v>
      </c>
      <c r="R179">
        <v>5.9</v>
      </c>
      <c r="S179">
        <v>184</v>
      </c>
      <c r="T179" t="s">
        <v>331</v>
      </c>
    </row>
    <row r="180" spans="1:20" x14ac:dyDescent="0.25">
      <c r="A180">
        <v>2</v>
      </c>
      <c r="B180">
        <v>90</v>
      </c>
      <c r="C180" t="s">
        <v>327</v>
      </c>
      <c r="D180">
        <v>40</v>
      </c>
      <c r="E180">
        <v>88501</v>
      </c>
      <c r="F180">
        <v>3</v>
      </c>
      <c r="G180">
        <v>20190621</v>
      </c>
      <c r="H180" s="343">
        <f t="shared" si="3"/>
        <v>43637</v>
      </c>
      <c r="I180" t="s">
        <v>328</v>
      </c>
      <c r="J180" t="s">
        <v>329</v>
      </c>
      <c r="K180">
        <v>105</v>
      </c>
      <c r="L180" t="s">
        <v>330</v>
      </c>
      <c r="M180">
        <v>0</v>
      </c>
      <c r="N180">
        <v>6.2</v>
      </c>
      <c r="O180">
        <v>1</v>
      </c>
      <c r="P180">
        <v>100</v>
      </c>
      <c r="Q180">
        <v>23</v>
      </c>
      <c r="R180">
        <v>6.2</v>
      </c>
      <c r="S180">
        <v>176</v>
      </c>
      <c r="T180" t="s">
        <v>331</v>
      </c>
    </row>
    <row r="181" spans="1:20" x14ac:dyDescent="0.25">
      <c r="A181">
        <v>2</v>
      </c>
      <c r="B181">
        <v>90</v>
      </c>
      <c r="C181" t="s">
        <v>327</v>
      </c>
      <c r="D181">
        <v>40</v>
      </c>
      <c r="E181">
        <v>88501</v>
      </c>
      <c r="F181">
        <v>3</v>
      </c>
      <c r="G181">
        <v>20190622</v>
      </c>
      <c r="H181" s="343">
        <f t="shared" si="3"/>
        <v>43638</v>
      </c>
      <c r="I181" t="s">
        <v>328</v>
      </c>
      <c r="J181" t="s">
        <v>329</v>
      </c>
      <c r="K181">
        <v>105</v>
      </c>
      <c r="L181" t="s">
        <v>330</v>
      </c>
      <c r="M181">
        <v>0</v>
      </c>
      <c r="N181">
        <v>9.4</v>
      </c>
      <c r="O181">
        <v>1</v>
      </c>
      <c r="P181">
        <v>100</v>
      </c>
      <c r="Q181">
        <v>23</v>
      </c>
      <c r="R181">
        <v>9.4</v>
      </c>
      <c r="S181">
        <v>125</v>
      </c>
      <c r="T181" t="s">
        <v>331</v>
      </c>
    </row>
    <row r="182" spans="1:20" x14ac:dyDescent="0.25">
      <c r="A182">
        <v>2</v>
      </c>
      <c r="B182">
        <v>90</v>
      </c>
      <c r="C182" t="s">
        <v>327</v>
      </c>
      <c r="D182">
        <v>40</v>
      </c>
      <c r="E182">
        <v>88501</v>
      </c>
      <c r="F182">
        <v>3</v>
      </c>
      <c r="G182">
        <v>20190623</v>
      </c>
      <c r="H182" s="343">
        <f t="shared" si="3"/>
        <v>43639</v>
      </c>
      <c r="I182" t="s">
        <v>328</v>
      </c>
      <c r="J182" t="s">
        <v>329</v>
      </c>
      <c r="K182">
        <v>105</v>
      </c>
      <c r="L182" t="s">
        <v>330</v>
      </c>
      <c r="M182">
        <v>0</v>
      </c>
      <c r="N182">
        <v>19.3</v>
      </c>
      <c r="O182">
        <v>1</v>
      </c>
      <c r="P182">
        <v>100</v>
      </c>
      <c r="Q182">
        <v>23</v>
      </c>
      <c r="R182">
        <v>19.3</v>
      </c>
      <c r="S182">
        <v>55</v>
      </c>
      <c r="T182" t="s">
        <v>331</v>
      </c>
    </row>
    <row r="183" spans="1:20" x14ac:dyDescent="0.25">
      <c r="A183">
        <v>2</v>
      </c>
      <c r="B183">
        <v>90</v>
      </c>
      <c r="C183" t="s">
        <v>327</v>
      </c>
      <c r="D183">
        <v>40</v>
      </c>
      <c r="E183">
        <v>88501</v>
      </c>
      <c r="F183">
        <v>3</v>
      </c>
      <c r="G183">
        <v>20190624</v>
      </c>
      <c r="H183" s="343">
        <f t="shared" si="3"/>
        <v>43640</v>
      </c>
      <c r="I183" t="s">
        <v>328</v>
      </c>
      <c r="J183" t="s">
        <v>329</v>
      </c>
      <c r="K183">
        <v>105</v>
      </c>
      <c r="L183" t="s">
        <v>330</v>
      </c>
      <c r="M183">
        <v>0</v>
      </c>
      <c r="N183">
        <v>3.8</v>
      </c>
      <c r="O183">
        <v>1</v>
      </c>
      <c r="P183">
        <v>100</v>
      </c>
      <c r="Q183">
        <v>23</v>
      </c>
      <c r="R183">
        <v>3.8</v>
      </c>
      <c r="S183">
        <v>228</v>
      </c>
      <c r="T183" t="s">
        <v>331</v>
      </c>
    </row>
    <row r="184" spans="1:20" x14ac:dyDescent="0.25">
      <c r="A184">
        <v>2</v>
      </c>
      <c r="B184">
        <v>90</v>
      </c>
      <c r="C184" t="s">
        <v>327</v>
      </c>
      <c r="D184">
        <v>40</v>
      </c>
      <c r="E184">
        <v>88501</v>
      </c>
      <c r="F184">
        <v>3</v>
      </c>
      <c r="G184">
        <v>20190625</v>
      </c>
      <c r="H184" s="343">
        <f t="shared" si="3"/>
        <v>43641</v>
      </c>
      <c r="I184" t="s">
        <v>328</v>
      </c>
      <c r="J184" t="s">
        <v>329</v>
      </c>
      <c r="K184">
        <v>105</v>
      </c>
      <c r="L184" t="s">
        <v>330</v>
      </c>
      <c r="M184">
        <v>0</v>
      </c>
      <c r="N184">
        <v>24.6</v>
      </c>
      <c r="O184">
        <v>1</v>
      </c>
      <c r="P184">
        <v>100</v>
      </c>
      <c r="Q184">
        <v>23</v>
      </c>
      <c r="R184">
        <v>24.6</v>
      </c>
      <c r="S184">
        <v>38</v>
      </c>
      <c r="T184" t="s">
        <v>331</v>
      </c>
    </row>
    <row r="185" spans="1:20" x14ac:dyDescent="0.25">
      <c r="A185">
        <v>2</v>
      </c>
      <c r="B185">
        <v>90</v>
      </c>
      <c r="C185" t="s">
        <v>327</v>
      </c>
      <c r="D185">
        <v>40</v>
      </c>
      <c r="E185">
        <v>88501</v>
      </c>
      <c r="F185">
        <v>3</v>
      </c>
      <c r="G185">
        <v>20190626</v>
      </c>
      <c r="H185" s="343">
        <f t="shared" si="3"/>
        <v>43642</v>
      </c>
      <c r="I185" t="s">
        <v>328</v>
      </c>
      <c r="J185" t="s">
        <v>329</v>
      </c>
      <c r="K185">
        <v>105</v>
      </c>
      <c r="L185" t="s">
        <v>330</v>
      </c>
      <c r="M185">
        <v>0</v>
      </c>
      <c r="N185">
        <v>17.7</v>
      </c>
      <c r="O185">
        <v>1</v>
      </c>
      <c r="P185">
        <v>100</v>
      </c>
      <c r="Q185">
        <v>23</v>
      </c>
      <c r="R185">
        <v>17.7</v>
      </c>
      <c r="S185">
        <v>63</v>
      </c>
      <c r="T185" t="s">
        <v>331</v>
      </c>
    </row>
    <row r="186" spans="1:20" x14ac:dyDescent="0.25">
      <c r="A186">
        <v>2</v>
      </c>
      <c r="B186">
        <v>90</v>
      </c>
      <c r="C186" t="s">
        <v>327</v>
      </c>
      <c r="D186">
        <v>40</v>
      </c>
      <c r="E186">
        <v>88501</v>
      </c>
      <c r="F186">
        <v>3</v>
      </c>
      <c r="G186">
        <v>20190627</v>
      </c>
      <c r="H186" s="343">
        <f t="shared" si="3"/>
        <v>43643</v>
      </c>
      <c r="I186" t="s">
        <v>328</v>
      </c>
      <c r="J186" t="s">
        <v>329</v>
      </c>
      <c r="K186">
        <v>105</v>
      </c>
      <c r="L186" t="s">
        <v>330</v>
      </c>
      <c r="M186">
        <v>0</v>
      </c>
      <c r="N186">
        <v>58.5</v>
      </c>
      <c r="O186">
        <v>1</v>
      </c>
      <c r="P186">
        <v>100</v>
      </c>
      <c r="Q186">
        <v>23</v>
      </c>
      <c r="R186">
        <v>58.5</v>
      </c>
      <c r="S186">
        <v>7</v>
      </c>
      <c r="T186" t="s">
        <v>331</v>
      </c>
    </row>
    <row r="187" spans="1:20" x14ac:dyDescent="0.25">
      <c r="A187">
        <v>2</v>
      </c>
      <c r="B187">
        <v>90</v>
      </c>
      <c r="C187" t="s">
        <v>327</v>
      </c>
      <c r="D187">
        <v>40</v>
      </c>
      <c r="E187">
        <v>88501</v>
      </c>
      <c r="F187">
        <v>3</v>
      </c>
      <c r="G187">
        <v>20190628</v>
      </c>
      <c r="H187" s="343">
        <f t="shared" si="3"/>
        <v>43644</v>
      </c>
      <c r="I187" t="s">
        <v>328</v>
      </c>
      <c r="J187" t="s">
        <v>329</v>
      </c>
      <c r="K187">
        <v>105</v>
      </c>
      <c r="L187" t="s">
        <v>330</v>
      </c>
      <c r="M187">
        <v>0</v>
      </c>
      <c r="N187">
        <v>42.6</v>
      </c>
      <c r="O187">
        <v>1</v>
      </c>
      <c r="P187">
        <v>100</v>
      </c>
      <c r="Q187">
        <v>23</v>
      </c>
      <c r="R187">
        <v>42.6</v>
      </c>
      <c r="S187">
        <v>13</v>
      </c>
      <c r="T187" t="s">
        <v>331</v>
      </c>
    </row>
    <row r="188" spans="1:20" x14ac:dyDescent="0.25">
      <c r="A188">
        <v>2</v>
      </c>
      <c r="B188">
        <v>90</v>
      </c>
      <c r="C188" t="s">
        <v>327</v>
      </c>
      <c r="D188">
        <v>40</v>
      </c>
      <c r="E188">
        <v>88501</v>
      </c>
      <c r="F188">
        <v>3</v>
      </c>
      <c r="G188">
        <v>20190629</v>
      </c>
      <c r="H188" s="343">
        <f t="shared" si="3"/>
        <v>43645</v>
      </c>
      <c r="I188" t="s">
        <v>328</v>
      </c>
      <c r="J188" t="s">
        <v>329</v>
      </c>
      <c r="K188">
        <v>105</v>
      </c>
      <c r="L188" t="s">
        <v>330</v>
      </c>
      <c r="M188">
        <v>0</v>
      </c>
      <c r="N188">
        <v>56.1</v>
      </c>
      <c r="O188">
        <v>1</v>
      </c>
      <c r="P188">
        <v>100</v>
      </c>
      <c r="Q188">
        <v>23</v>
      </c>
      <c r="R188">
        <v>56.1</v>
      </c>
      <c r="S188">
        <v>9</v>
      </c>
      <c r="T188" t="s">
        <v>331</v>
      </c>
    </row>
    <row r="189" spans="1:20" x14ac:dyDescent="0.25">
      <c r="A189">
        <v>2</v>
      </c>
      <c r="B189">
        <v>90</v>
      </c>
      <c r="C189" t="s">
        <v>327</v>
      </c>
      <c r="D189">
        <v>40</v>
      </c>
      <c r="E189">
        <v>88501</v>
      </c>
      <c r="F189">
        <v>3</v>
      </c>
      <c r="G189">
        <v>20190630</v>
      </c>
      <c r="H189" s="343">
        <f t="shared" si="3"/>
        <v>43646</v>
      </c>
      <c r="I189" t="s">
        <v>328</v>
      </c>
      <c r="J189" t="s">
        <v>329</v>
      </c>
      <c r="K189">
        <v>105</v>
      </c>
      <c r="L189" t="s">
        <v>330</v>
      </c>
      <c r="M189">
        <v>0</v>
      </c>
      <c r="N189">
        <v>58.4</v>
      </c>
      <c r="O189">
        <v>1</v>
      </c>
      <c r="P189">
        <v>100</v>
      </c>
      <c r="Q189">
        <v>23</v>
      </c>
      <c r="R189">
        <v>58.4</v>
      </c>
      <c r="S189">
        <v>8</v>
      </c>
      <c r="T189" t="s">
        <v>331</v>
      </c>
    </row>
    <row r="190" spans="1:20" x14ac:dyDescent="0.25">
      <c r="A190">
        <v>2</v>
      </c>
      <c r="B190">
        <v>90</v>
      </c>
      <c r="C190" t="s">
        <v>327</v>
      </c>
      <c r="D190">
        <v>40</v>
      </c>
      <c r="E190">
        <v>88501</v>
      </c>
      <c r="F190">
        <v>3</v>
      </c>
      <c r="G190">
        <v>20190701</v>
      </c>
      <c r="H190" s="343">
        <f t="shared" si="3"/>
        <v>43647</v>
      </c>
      <c r="I190" t="s">
        <v>328</v>
      </c>
      <c r="J190" t="s">
        <v>329</v>
      </c>
      <c r="K190">
        <v>105</v>
      </c>
      <c r="L190" t="s">
        <v>330</v>
      </c>
      <c r="M190">
        <v>0</v>
      </c>
      <c r="N190">
        <v>10.199999999999999</v>
      </c>
      <c r="O190">
        <v>1</v>
      </c>
      <c r="P190">
        <v>100</v>
      </c>
      <c r="Q190">
        <v>23</v>
      </c>
      <c r="R190">
        <v>10.199999999999999</v>
      </c>
      <c r="S190">
        <v>117</v>
      </c>
      <c r="T190" t="s">
        <v>331</v>
      </c>
    </row>
    <row r="191" spans="1:20" x14ac:dyDescent="0.25">
      <c r="A191">
        <v>2</v>
      </c>
      <c r="B191">
        <v>90</v>
      </c>
      <c r="C191" t="s">
        <v>327</v>
      </c>
      <c r="D191">
        <v>40</v>
      </c>
      <c r="E191">
        <v>88501</v>
      </c>
      <c r="F191">
        <v>3</v>
      </c>
      <c r="G191">
        <v>20190702</v>
      </c>
      <c r="H191" s="343">
        <f t="shared" si="3"/>
        <v>43648</v>
      </c>
      <c r="I191" t="s">
        <v>328</v>
      </c>
      <c r="J191" t="s">
        <v>329</v>
      </c>
      <c r="K191">
        <v>105</v>
      </c>
      <c r="L191" t="s">
        <v>330</v>
      </c>
      <c r="M191">
        <v>0</v>
      </c>
      <c r="N191">
        <v>9.1</v>
      </c>
      <c r="O191">
        <v>1</v>
      </c>
      <c r="P191">
        <v>100</v>
      </c>
      <c r="Q191">
        <v>23</v>
      </c>
      <c r="R191">
        <v>9.1</v>
      </c>
      <c r="S191">
        <v>129</v>
      </c>
      <c r="T191" t="s">
        <v>331</v>
      </c>
    </row>
    <row r="192" spans="1:20" x14ac:dyDescent="0.25">
      <c r="A192">
        <v>2</v>
      </c>
      <c r="B192">
        <v>90</v>
      </c>
      <c r="C192" t="s">
        <v>327</v>
      </c>
      <c r="D192">
        <v>40</v>
      </c>
      <c r="E192">
        <v>88501</v>
      </c>
      <c r="F192">
        <v>3</v>
      </c>
      <c r="G192">
        <v>20190703</v>
      </c>
      <c r="H192" s="343">
        <f t="shared" si="3"/>
        <v>43649</v>
      </c>
      <c r="I192" t="s">
        <v>328</v>
      </c>
      <c r="J192" t="s">
        <v>329</v>
      </c>
      <c r="K192">
        <v>105</v>
      </c>
      <c r="L192" t="s">
        <v>330</v>
      </c>
      <c r="M192">
        <v>0</v>
      </c>
      <c r="N192">
        <v>11.4</v>
      </c>
      <c r="O192">
        <v>1</v>
      </c>
      <c r="P192">
        <v>100</v>
      </c>
      <c r="Q192">
        <v>23</v>
      </c>
      <c r="R192">
        <v>11.4</v>
      </c>
      <c r="S192">
        <v>103</v>
      </c>
      <c r="T192" t="s">
        <v>331</v>
      </c>
    </row>
    <row r="193" spans="1:20" x14ac:dyDescent="0.25">
      <c r="A193">
        <v>2</v>
      </c>
      <c r="B193">
        <v>90</v>
      </c>
      <c r="C193" t="s">
        <v>327</v>
      </c>
      <c r="D193">
        <v>40</v>
      </c>
      <c r="E193">
        <v>88501</v>
      </c>
      <c r="F193">
        <v>3</v>
      </c>
      <c r="G193">
        <v>20190704</v>
      </c>
      <c r="H193" s="343">
        <f t="shared" si="3"/>
        <v>43650</v>
      </c>
      <c r="I193" t="s">
        <v>328</v>
      </c>
      <c r="J193" t="s">
        <v>329</v>
      </c>
      <c r="K193">
        <v>105</v>
      </c>
      <c r="L193" t="s">
        <v>330</v>
      </c>
      <c r="M193">
        <v>0</v>
      </c>
      <c r="N193">
        <v>2.9</v>
      </c>
      <c r="O193">
        <v>1</v>
      </c>
      <c r="P193">
        <v>100</v>
      </c>
      <c r="Q193">
        <v>23</v>
      </c>
      <c r="R193">
        <v>2.9</v>
      </c>
      <c r="S193">
        <v>265</v>
      </c>
      <c r="T193" t="s">
        <v>331</v>
      </c>
    </row>
    <row r="194" spans="1:20" x14ac:dyDescent="0.25">
      <c r="A194">
        <v>2</v>
      </c>
      <c r="B194">
        <v>90</v>
      </c>
      <c r="C194" t="s">
        <v>327</v>
      </c>
      <c r="D194">
        <v>40</v>
      </c>
      <c r="E194">
        <v>88501</v>
      </c>
      <c r="F194">
        <v>3</v>
      </c>
      <c r="G194">
        <v>20190705</v>
      </c>
      <c r="H194" s="343">
        <f t="shared" si="3"/>
        <v>43651</v>
      </c>
      <c r="I194" t="s">
        <v>328</v>
      </c>
      <c r="J194" t="s">
        <v>329</v>
      </c>
      <c r="K194">
        <v>105</v>
      </c>
      <c r="L194" t="s">
        <v>330</v>
      </c>
      <c r="M194">
        <v>0</v>
      </c>
      <c r="N194">
        <v>5.5</v>
      </c>
      <c r="O194">
        <v>1</v>
      </c>
      <c r="P194">
        <v>100</v>
      </c>
      <c r="Q194">
        <v>23</v>
      </c>
      <c r="R194">
        <v>5.5</v>
      </c>
      <c r="S194">
        <v>192</v>
      </c>
      <c r="T194" t="s">
        <v>331</v>
      </c>
    </row>
    <row r="195" spans="1:20" x14ac:dyDescent="0.25">
      <c r="A195">
        <v>2</v>
      </c>
      <c r="B195">
        <v>90</v>
      </c>
      <c r="C195" t="s">
        <v>327</v>
      </c>
      <c r="D195">
        <v>40</v>
      </c>
      <c r="E195">
        <v>88501</v>
      </c>
      <c r="F195">
        <v>3</v>
      </c>
      <c r="G195">
        <v>20190706</v>
      </c>
      <c r="H195" s="343">
        <f t="shared" si="3"/>
        <v>43652</v>
      </c>
      <c r="I195" t="s">
        <v>328</v>
      </c>
      <c r="J195" t="s">
        <v>329</v>
      </c>
      <c r="K195">
        <v>105</v>
      </c>
      <c r="L195" t="s">
        <v>330</v>
      </c>
      <c r="M195">
        <v>0</v>
      </c>
      <c r="N195">
        <v>27.1</v>
      </c>
      <c r="O195">
        <v>1</v>
      </c>
      <c r="P195">
        <v>100</v>
      </c>
      <c r="Q195">
        <v>23</v>
      </c>
      <c r="R195">
        <v>27.1</v>
      </c>
      <c r="S195">
        <v>36</v>
      </c>
      <c r="T195" t="s">
        <v>331</v>
      </c>
    </row>
    <row r="196" spans="1:20" x14ac:dyDescent="0.25">
      <c r="A196">
        <v>2</v>
      </c>
      <c r="B196">
        <v>90</v>
      </c>
      <c r="C196" t="s">
        <v>327</v>
      </c>
      <c r="D196">
        <v>40</v>
      </c>
      <c r="E196">
        <v>88501</v>
      </c>
      <c r="F196">
        <v>3</v>
      </c>
      <c r="G196">
        <v>20190707</v>
      </c>
      <c r="H196" s="343">
        <f t="shared" si="3"/>
        <v>43653</v>
      </c>
      <c r="I196" t="s">
        <v>328</v>
      </c>
      <c r="J196" t="s">
        <v>329</v>
      </c>
      <c r="K196">
        <v>105</v>
      </c>
      <c r="L196" t="s">
        <v>330</v>
      </c>
      <c r="M196">
        <v>2</v>
      </c>
      <c r="N196">
        <v>95.5</v>
      </c>
      <c r="O196">
        <v>1</v>
      </c>
      <c r="P196">
        <v>100</v>
      </c>
      <c r="Q196">
        <v>23</v>
      </c>
      <c r="R196">
        <v>95.5</v>
      </c>
      <c r="S196">
        <v>5</v>
      </c>
      <c r="T196" t="s">
        <v>331</v>
      </c>
    </row>
    <row r="197" spans="1:20" x14ac:dyDescent="0.25">
      <c r="A197">
        <v>2</v>
      </c>
      <c r="B197">
        <v>90</v>
      </c>
      <c r="C197" t="s">
        <v>327</v>
      </c>
      <c r="D197">
        <v>40</v>
      </c>
      <c r="E197">
        <v>88501</v>
      </c>
      <c r="F197">
        <v>3</v>
      </c>
      <c r="G197">
        <v>20190707</v>
      </c>
      <c r="H197" s="343">
        <f t="shared" si="3"/>
        <v>43653</v>
      </c>
      <c r="I197" t="s">
        <v>328</v>
      </c>
      <c r="J197" t="s">
        <v>329</v>
      </c>
      <c r="K197">
        <v>105</v>
      </c>
      <c r="L197" t="s">
        <v>330</v>
      </c>
      <c r="M197">
        <v>5</v>
      </c>
      <c r="N197">
        <v>95.5</v>
      </c>
      <c r="O197">
        <v>1</v>
      </c>
      <c r="P197">
        <v>100</v>
      </c>
      <c r="Q197">
        <v>23</v>
      </c>
      <c r="R197">
        <v>95.5</v>
      </c>
      <c r="T197" t="s">
        <v>331</v>
      </c>
    </row>
    <row r="198" spans="1:20" x14ac:dyDescent="0.25">
      <c r="A198">
        <v>2</v>
      </c>
      <c r="B198">
        <v>90</v>
      </c>
      <c r="C198" t="s">
        <v>327</v>
      </c>
      <c r="D198">
        <v>40</v>
      </c>
      <c r="E198">
        <v>88501</v>
      </c>
      <c r="F198">
        <v>3</v>
      </c>
      <c r="G198">
        <v>20190708</v>
      </c>
      <c r="H198" s="343">
        <f t="shared" si="3"/>
        <v>43654</v>
      </c>
      <c r="I198" t="s">
        <v>328</v>
      </c>
      <c r="J198" t="s">
        <v>329</v>
      </c>
      <c r="K198">
        <v>105</v>
      </c>
      <c r="L198" t="s">
        <v>330</v>
      </c>
      <c r="M198">
        <v>2</v>
      </c>
      <c r="N198">
        <v>137.19999999999999</v>
      </c>
      <c r="O198">
        <v>1</v>
      </c>
      <c r="P198">
        <v>100</v>
      </c>
      <c r="Q198">
        <v>23</v>
      </c>
      <c r="R198">
        <v>137.19999999999999</v>
      </c>
      <c r="S198">
        <v>4</v>
      </c>
      <c r="T198" t="s">
        <v>331</v>
      </c>
    </row>
    <row r="199" spans="1:20" x14ac:dyDescent="0.25">
      <c r="A199">
        <v>2</v>
      </c>
      <c r="B199">
        <v>90</v>
      </c>
      <c r="C199" t="s">
        <v>327</v>
      </c>
      <c r="D199">
        <v>40</v>
      </c>
      <c r="E199">
        <v>88501</v>
      </c>
      <c r="F199">
        <v>3</v>
      </c>
      <c r="G199">
        <v>20190708</v>
      </c>
      <c r="H199" s="343">
        <f t="shared" si="3"/>
        <v>43654</v>
      </c>
      <c r="I199" t="s">
        <v>328</v>
      </c>
      <c r="J199" t="s">
        <v>329</v>
      </c>
      <c r="K199">
        <v>105</v>
      </c>
      <c r="L199" t="s">
        <v>330</v>
      </c>
      <c r="M199">
        <v>5</v>
      </c>
      <c r="N199">
        <v>137.19999999999999</v>
      </c>
      <c r="O199">
        <v>1</v>
      </c>
      <c r="P199">
        <v>100</v>
      </c>
      <c r="Q199">
        <v>23</v>
      </c>
      <c r="R199">
        <v>137.19999999999999</v>
      </c>
      <c r="T199" t="s">
        <v>331</v>
      </c>
    </row>
    <row r="200" spans="1:20" x14ac:dyDescent="0.25">
      <c r="A200">
        <v>2</v>
      </c>
      <c r="B200">
        <v>90</v>
      </c>
      <c r="C200" t="s">
        <v>327</v>
      </c>
      <c r="D200">
        <v>40</v>
      </c>
      <c r="E200">
        <v>88501</v>
      </c>
      <c r="F200">
        <v>3</v>
      </c>
      <c r="G200">
        <v>20190709</v>
      </c>
      <c r="H200" s="343">
        <f t="shared" si="3"/>
        <v>43655</v>
      </c>
      <c r="I200" t="s">
        <v>328</v>
      </c>
      <c r="J200" t="s">
        <v>329</v>
      </c>
      <c r="K200">
        <v>105</v>
      </c>
      <c r="L200" t="s">
        <v>330</v>
      </c>
      <c r="M200">
        <v>2</v>
      </c>
      <c r="N200">
        <v>161.69999999999999</v>
      </c>
      <c r="O200">
        <v>1</v>
      </c>
      <c r="P200">
        <v>100</v>
      </c>
      <c r="Q200">
        <v>23</v>
      </c>
      <c r="R200">
        <v>161.69999999999999</v>
      </c>
      <c r="S200">
        <v>3</v>
      </c>
      <c r="T200" t="s">
        <v>331</v>
      </c>
    </row>
    <row r="201" spans="1:20" x14ac:dyDescent="0.25">
      <c r="A201">
        <v>2</v>
      </c>
      <c r="B201">
        <v>90</v>
      </c>
      <c r="C201" t="s">
        <v>327</v>
      </c>
      <c r="D201">
        <v>40</v>
      </c>
      <c r="E201">
        <v>88501</v>
      </c>
      <c r="F201">
        <v>3</v>
      </c>
      <c r="G201">
        <v>20190709</v>
      </c>
      <c r="H201" s="343">
        <f t="shared" si="3"/>
        <v>43655</v>
      </c>
      <c r="I201" t="s">
        <v>328</v>
      </c>
      <c r="J201" t="s">
        <v>329</v>
      </c>
      <c r="K201">
        <v>105</v>
      </c>
      <c r="L201" t="s">
        <v>330</v>
      </c>
      <c r="M201">
        <v>5</v>
      </c>
      <c r="N201">
        <v>161.69999999999999</v>
      </c>
      <c r="O201">
        <v>1</v>
      </c>
      <c r="P201">
        <v>100</v>
      </c>
      <c r="Q201">
        <v>23</v>
      </c>
      <c r="R201">
        <v>161.69999999999999</v>
      </c>
      <c r="T201" t="s">
        <v>331</v>
      </c>
    </row>
    <row r="202" spans="1:20" x14ac:dyDescent="0.25">
      <c r="A202">
        <v>2</v>
      </c>
      <c r="B202">
        <v>90</v>
      </c>
      <c r="C202" t="s">
        <v>327</v>
      </c>
      <c r="D202">
        <v>40</v>
      </c>
      <c r="E202">
        <v>88501</v>
      </c>
      <c r="F202">
        <v>3</v>
      </c>
      <c r="G202">
        <v>20190710</v>
      </c>
      <c r="H202" s="343">
        <f t="shared" si="3"/>
        <v>43656</v>
      </c>
      <c r="I202" t="s">
        <v>328</v>
      </c>
      <c r="J202" t="s">
        <v>329</v>
      </c>
      <c r="K202">
        <v>105</v>
      </c>
      <c r="L202" t="s">
        <v>330</v>
      </c>
      <c r="M202">
        <v>2</v>
      </c>
      <c r="N202">
        <v>162.9</v>
      </c>
      <c r="O202">
        <v>1</v>
      </c>
      <c r="P202">
        <v>100</v>
      </c>
      <c r="Q202">
        <v>23</v>
      </c>
      <c r="R202">
        <v>162.9</v>
      </c>
      <c r="S202">
        <v>2</v>
      </c>
      <c r="T202" t="s">
        <v>331</v>
      </c>
    </row>
    <row r="203" spans="1:20" x14ac:dyDescent="0.25">
      <c r="A203">
        <v>2</v>
      </c>
      <c r="B203">
        <v>90</v>
      </c>
      <c r="C203" t="s">
        <v>327</v>
      </c>
      <c r="D203">
        <v>40</v>
      </c>
      <c r="E203">
        <v>88501</v>
      </c>
      <c r="F203">
        <v>3</v>
      </c>
      <c r="G203">
        <v>20190710</v>
      </c>
      <c r="H203" s="343">
        <f t="shared" si="3"/>
        <v>43656</v>
      </c>
      <c r="I203" t="s">
        <v>328</v>
      </c>
      <c r="J203" t="s">
        <v>329</v>
      </c>
      <c r="K203">
        <v>105</v>
      </c>
      <c r="L203" t="s">
        <v>330</v>
      </c>
      <c r="M203">
        <v>5</v>
      </c>
      <c r="N203">
        <v>162.9</v>
      </c>
      <c r="O203">
        <v>1</v>
      </c>
      <c r="P203">
        <v>100</v>
      </c>
      <c r="Q203">
        <v>23</v>
      </c>
      <c r="R203">
        <v>162.9</v>
      </c>
      <c r="T203" t="s">
        <v>331</v>
      </c>
    </row>
    <row r="204" spans="1:20" x14ac:dyDescent="0.25">
      <c r="A204">
        <v>2</v>
      </c>
      <c r="B204">
        <v>90</v>
      </c>
      <c r="C204" t="s">
        <v>327</v>
      </c>
      <c r="D204">
        <v>40</v>
      </c>
      <c r="E204">
        <v>88501</v>
      </c>
      <c r="F204">
        <v>3</v>
      </c>
      <c r="G204">
        <v>20190711</v>
      </c>
      <c r="H204" s="343">
        <f t="shared" si="3"/>
        <v>43657</v>
      </c>
      <c r="I204" t="s">
        <v>328</v>
      </c>
      <c r="J204" t="s">
        <v>329</v>
      </c>
      <c r="K204">
        <v>105</v>
      </c>
      <c r="L204" t="s">
        <v>330</v>
      </c>
      <c r="M204">
        <v>2</v>
      </c>
      <c r="N204">
        <v>189</v>
      </c>
      <c r="O204">
        <v>1</v>
      </c>
      <c r="P204">
        <v>100</v>
      </c>
      <c r="Q204">
        <v>23</v>
      </c>
      <c r="R204">
        <v>189</v>
      </c>
      <c r="S204">
        <v>1</v>
      </c>
      <c r="T204" t="s">
        <v>331</v>
      </c>
    </row>
    <row r="205" spans="1:20" x14ac:dyDescent="0.25">
      <c r="A205">
        <v>2</v>
      </c>
      <c r="B205">
        <v>90</v>
      </c>
      <c r="C205" t="s">
        <v>327</v>
      </c>
      <c r="D205">
        <v>40</v>
      </c>
      <c r="E205">
        <v>88501</v>
      </c>
      <c r="F205">
        <v>3</v>
      </c>
      <c r="G205">
        <v>20190711</v>
      </c>
      <c r="H205" s="343">
        <f t="shared" si="3"/>
        <v>43657</v>
      </c>
      <c r="I205" t="s">
        <v>328</v>
      </c>
      <c r="J205" t="s">
        <v>329</v>
      </c>
      <c r="K205">
        <v>105</v>
      </c>
      <c r="L205" t="s">
        <v>330</v>
      </c>
      <c r="M205">
        <v>5</v>
      </c>
      <c r="N205">
        <v>189</v>
      </c>
      <c r="O205">
        <v>1</v>
      </c>
      <c r="P205">
        <v>100</v>
      </c>
      <c r="Q205">
        <v>23</v>
      </c>
      <c r="R205">
        <v>189</v>
      </c>
      <c r="T205" t="s">
        <v>331</v>
      </c>
    </row>
    <row r="206" spans="1:20" x14ac:dyDescent="0.25">
      <c r="A206">
        <v>2</v>
      </c>
      <c r="B206">
        <v>90</v>
      </c>
      <c r="C206" t="s">
        <v>327</v>
      </c>
      <c r="D206">
        <v>40</v>
      </c>
      <c r="E206">
        <v>88501</v>
      </c>
      <c r="F206">
        <v>3</v>
      </c>
      <c r="G206">
        <v>20190712</v>
      </c>
      <c r="H206" s="343">
        <f t="shared" si="3"/>
        <v>43658</v>
      </c>
      <c r="I206" t="s">
        <v>328</v>
      </c>
      <c r="J206" t="s">
        <v>329</v>
      </c>
      <c r="K206">
        <v>105</v>
      </c>
      <c r="L206" t="s">
        <v>330</v>
      </c>
      <c r="M206">
        <v>2</v>
      </c>
      <c r="N206">
        <v>67.900000000000006</v>
      </c>
      <c r="O206">
        <v>1</v>
      </c>
      <c r="P206">
        <v>100</v>
      </c>
      <c r="Q206">
        <v>23</v>
      </c>
      <c r="R206">
        <v>67.900000000000006</v>
      </c>
      <c r="S206">
        <v>6</v>
      </c>
      <c r="T206" t="s">
        <v>331</v>
      </c>
    </row>
    <row r="207" spans="1:20" x14ac:dyDescent="0.25">
      <c r="A207">
        <v>2</v>
      </c>
      <c r="B207">
        <v>90</v>
      </c>
      <c r="C207" t="s">
        <v>327</v>
      </c>
      <c r="D207">
        <v>40</v>
      </c>
      <c r="E207">
        <v>88501</v>
      </c>
      <c r="F207">
        <v>3</v>
      </c>
      <c r="G207">
        <v>20190712</v>
      </c>
      <c r="H207" s="343">
        <f t="shared" si="3"/>
        <v>43658</v>
      </c>
      <c r="I207" t="s">
        <v>328</v>
      </c>
      <c r="J207" t="s">
        <v>329</v>
      </c>
      <c r="K207">
        <v>105</v>
      </c>
      <c r="L207" t="s">
        <v>330</v>
      </c>
      <c r="M207">
        <v>5</v>
      </c>
      <c r="N207">
        <v>67.900000000000006</v>
      </c>
      <c r="O207">
        <v>1</v>
      </c>
      <c r="P207">
        <v>100</v>
      </c>
      <c r="Q207">
        <v>23</v>
      </c>
      <c r="R207">
        <v>67.900000000000006</v>
      </c>
      <c r="T207" t="s">
        <v>331</v>
      </c>
    </row>
    <row r="208" spans="1:20" x14ac:dyDescent="0.25">
      <c r="A208">
        <v>2</v>
      </c>
      <c r="B208">
        <v>90</v>
      </c>
      <c r="C208" t="s">
        <v>327</v>
      </c>
      <c r="D208">
        <v>40</v>
      </c>
      <c r="E208">
        <v>88501</v>
      </c>
      <c r="F208">
        <v>3</v>
      </c>
      <c r="G208">
        <v>20190713</v>
      </c>
      <c r="H208" s="343">
        <f t="shared" si="3"/>
        <v>43659</v>
      </c>
      <c r="I208" t="s">
        <v>328</v>
      </c>
      <c r="J208" t="s">
        <v>329</v>
      </c>
      <c r="K208">
        <v>105</v>
      </c>
      <c r="L208" t="s">
        <v>330</v>
      </c>
      <c r="M208">
        <v>0</v>
      </c>
      <c r="N208">
        <v>27.7</v>
      </c>
      <c r="O208">
        <v>1</v>
      </c>
      <c r="P208">
        <v>100</v>
      </c>
      <c r="Q208">
        <v>23</v>
      </c>
      <c r="R208">
        <v>27.7</v>
      </c>
      <c r="S208">
        <v>33</v>
      </c>
      <c r="T208" t="s">
        <v>331</v>
      </c>
    </row>
    <row r="209" spans="1:20" x14ac:dyDescent="0.25">
      <c r="A209">
        <v>2</v>
      </c>
      <c r="B209">
        <v>90</v>
      </c>
      <c r="C209" t="s">
        <v>327</v>
      </c>
      <c r="D209">
        <v>40</v>
      </c>
      <c r="E209">
        <v>88501</v>
      </c>
      <c r="F209">
        <v>3</v>
      </c>
      <c r="G209">
        <v>20190714</v>
      </c>
      <c r="H209" s="343">
        <f t="shared" si="3"/>
        <v>43660</v>
      </c>
      <c r="I209" t="s">
        <v>328</v>
      </c>
      <c r="J209" t="s">
        <v>329</v>
      </c>
      <c r="K209">
        <v>105</v>
      </c>
      <c r="L209" t="s">
        <v>330</v>
      </c>
      <c r="M209">
        <v>0</v>
      </c>
      <c r="N209">
        <v>18.7</v>
      </c>
      <c r="O209">
        <v>1</v>
      </c>
      <c r="P209">
        <v>100</v>
      </c>
      <c r="Q209">
        <v>23</v>
      </c>
      <c r="R209">
        <v>18.7</v>
      </c>
      <c r="S209">
        <v>57</v>
      </c>
      <c r="T209" t="s">
        <v>331</v>
      </c>
    </row>
    <row r="210" spans="1:20" x14ac:dyDescent="0.25">
      <c r="A210">
        <v>2</v>
      </c>
      <c r="B210">
        <v>90</v>
      </c>
      <c r="C210" t="s">
        <v>327</v>
      </c>
      <c r="D210">
        <v>40</v>
      </c>
      <c r="E210">
        <v>88501</v>
      </c>
      <c r="F210">
        <v>3</v>
      </c>
      <c r="G210">
        <v>20190715</v>
      </c>
      <c r="H210" s="343">
        <f t="shared" si="3"/>
        <v>43661</v>
      </c>
      <c r="I210" t="s">
        <v>328</v>
      </c>
      <c r="J210" t="s">
        <v>329</v>
      </c>
      <c r="K210">
        <v>105</v>
      </c>
      <c r="L210" t="s">
        <v>330</v>
      </c>
      <c r="M210">
        <v>0</v>
      </c>
      <c r="N210">
        <v>12.2</v>
      </c>
      <c r="O210">
        <v>1</v>
      </c>
      <c r="P210">
        <v>100</v>
      </c>
      <c r="Q210">
        <v>23</v>
      </c>
      <c r="R210">
        <v>12.2</v>
      </c>
      <c r="S210">
        <v>99</v>
      </c>
      <c r="T210" t="s">
        <v>331</v>
      </c>
    </row>
    <row r="211" spans="1:20" x14ac:dyDescent="0.25">
      <c r="A211">
        <v>2</v>
      </c>
      <c r="B211">
        <v>90</v>
      </c>
      <c r="C211" t="s">
        <v>327</v>
      </c>
      <c r="D211">
        <v>40</v>
      </c>
      <c r="E211">
        <v>88501</v>
      </c>
      <c r="F211">
        <v>3</v>
      </c>
      <c r="G211">
        <v>20190716</v>
      </c>
      <c r="H211" s="343">
        <f t="shared" si="3"/>
        <v>43662</v>
      </c>
      <c r="I211" t="s">
        <v>328</v>
      </c>
      <c r="J211" t="s">
        <v>329</v>
      </c>
      <c r="K211">
        <v>105</v>
      </c>
      <c r="L211" t="s">
        <v>330</v>
      </c>
      <c r="M211">
        <v>0</v>
      </c>
      <c r="N211">
        <v>7.4</v>
      </c>
      <c r="O211">
        <v>1</v>
      </c>
      <c r="P211">
        <v>100</v>
      </c>
      <c r="Q211">
        <v>23</v>
      </c>
      <c r="R211">
        <v>7.4</v>
      </c>
      <c r="S211">
        <v>152</v>
      </c>
      <c r="T211" t="s">
        <v>331</v>
      </c>
    </row>
    <row r="212" spans="1:20" x14ac:dyDescent="0.25">
      <c r="A212">
        <v>2</v>
      </c>
      <c r="B212">
        <v>90</v>
      </c>
      <c r="C212" t="s">
        <v>327</v>
      </c>
      <c r="D212">
        <v>40</v>
      </c>
      <c r="E212">
        <v>88501</v>
      </c>
      <c r="F212">
        <v>3</v>
      </c>
      <c r="G212">
        <v>20190717</v>
      </c>
      <c r="H212" s="343">
        <f t="shared" si="3"/>
        <v>43663</v>
      </c>
      <c r="I212" t="s">
        <v>328</v>
      </c>
      <c r="J212" t="s">
        <v>329</v>
      </c>
      <c r="K212">
        <v>105</v>
      </c>
      <c r="L212" t="s">
        <v>330</v>
      </c>
      <c r="M212">
        <v>0</v>
      </c>
      <c r="N212">
        <v>9.4</v>
      </c>
      <c r="O212">
        <v>1</v>
      </c>
      <c r="P212">
        <v>100</v>
      </c>
      <c r="Q212">
        <v>23</v>
      </c>
      <c r="R212">
        <v>9.4</v>
      </c>
      <c r="S212">
        <v>126</v>
      </c>
      <c r="T212" t="s">
        <v>331</v>
      </c>
    </row>
    <row r="213" spans="1:20" x14ac:dyDescent="0.25">
      <c r="A213">
        <v>2</v>
      </c>
      <c r="B213">
        <v>90</v>
      </c>
      <c r="C213" t="s">
        <v>327</v>
      </c>
      <c r="D213">
        <v>40</v>
      </c>
      <c r="E213">
        <v>88501</v>
      </c>
      <c r="F213">
        <v>3</v>
      </c>
      <c r="G213">
        <v>20190718</v>
      </c>
      <c r="H213" s="343">
        <f t="shared" si="3"/>
        <v>43664</v>
      </c>
      <c r="I213" t="s">
        <v>328</v>
      </c>
      <c r="J213" t="s">
        <v>329</v>
      </c>
      <c r="K213">
        <v>105</v>
      </c>
      <c r="L213" t="s">
        <v>330</v>
      </c>
      <c r="M213">
        <v>0</v>
      </c>
      <c r="N213">
        <v>17</v>
      </c>
      <c r="O213">
        <v>1</v>
      </c>
      <c r="P213">
        <v>100</v>
      </c>
      <c r="Q213">
        <v>23</v>
      </c>
      <c r="R213">
        <v>17</v>
      </c>
      <c r="S213">
        <v>64</v>
      </c>
      <c r="T213" t="s">
        <v>331</v>
      </c>
    </row>
    <row r="214" spans="1:20" x14ac:dyDescent="0.25">
      <c r="A214">
        <v>2</v>
      </c>
      <c r="B214">
        <v>90</v>
      </c>
      <c r="C214" t="s">
        <v>327</v>
      </c>
      <c r="D214">
        <v>40</v>
      </c>
      <c r="E214">
        <v>88501</v>
      </c>
      <c r="F214">
        <v>3</v>
      </c>
      <c r="G214">
        <v>20190719</v>
      </c>
      <c r="H214" s="343">
        <f t="shared" si="3"/>
        <v>43665</v>
      </c>
      <c r="I214" t="s">
        <v>328</v>
      </c>
      <c r="J214" t="s">
        <v>329</v>
      </c>
      <c r="K214">
        <v>105</v>
      </c>
      <c r="L214" t="s">
        <v>330</v>
      </c>
      <c r="M214">
        <v>0</v>
      </c>
      <c r="N214">
        <v>7.4</v>
      </c>
      <c r="O214">
        <v>1</v>
      </c>
      <c r="P214">
        <v>100</v>
      </c>
      <c r="Q214">
        <v>23</v>
      </c>
      <c r="R214">
        <v>7.4</v>
      </c>
      <c r="S214">
        <v>153</v>
      </c>
      <c r="T214" t="s">
        <v>331</v>
      </c>
    </row>
    <row r="215" spans="1:20" x14ac:dyDescent="0.25">
      <c r="A215">
        <v>2</v>
      </c>
      <c r="B215">
        <v>90</v>
      </c>
      <c r="C215" t="s">
        <v>327</v>
      </c>
      <c r="D215">
        <v>40</v>
      </c>
      <c r="E215">
        <v>88501</v>
      </c>
      <c r="F215">
        <v>3</v>
      </c>
      <c r="G215">
        <v>20190720</v>
      </c>
      <c r="H215" s="343">
        <f t="shared" si="3"/>
        <v>43666</v>
      </c>
      <c r="I215" t="s">
        <v>328</v>
      </c>
      <c r="J215" t="s">
        <v>329</v>
      </c>
      <c r="K215">
        <v>105</v>
      </c>
      <c r="L215" t="s">
        <v>330</v>
      </c>
      <c r="M215">
        <v>0</v>
      </c>
      <c r="N215">
        <v>14.9</v>
      </c>
      <c r="O215">
        <v>1</v>
      </c>
      <c r="P215">
        <v>100</v>
      </c>
      <c r="Q215">
        <v>23</v>
      </c>
      <c r="R215">
        <v>14.9</v>
      </c>
      <c r="S215">
        <v>77</v>
      </c>
      <c r="T215" t="s">
        <v>331</v>
      </c>
    </row>
    <row r="216" spans="1:20" x14ac:dyDescent="0.25">
      <c r="A216">
        <v>2</v>
      </c>
      <c r="B216">
        <v>90</v>
      </c>
      <c r="C216" t="s">
        <v>327</v>
      </c>
      <c r="D216">
        <v>40</v>
      </c>
      <c r="E216">
        <v>88501</v>
      </c>
      <c r="F216">
        <v>3</v>
      </c>
      <c r="G216">
        <v>20190721</v>
      </c>
      <c r="H216" s="343">
        <f t="shared" si="3"/>
        <v>43667</v>
      </c>
      <c r="I216" t="s">
        <v>328</v>
      </c>
      <c r="J216" t="s">
        <v>329</v>
      </c>
      <c r="K216">
        <v>105</v>
      </c>
      <c r="L216" t="s">
        <v>330</v>
      </c>
      <c r="M216">
        <v>0</v>
      </c>
      <c r="N216">
        <v>8.5</v>
      </c>
      <c r="O216">
        <v>1</v>
      </c>
      <c r="P216">
        <v>100</v>
      </c>
      <c r="Q216">
        <v>23</v>
      </c>
      <c r="R216">
        <v>8.5</v>
      </c>
      <c r="S216">
        <v>135</v>
      </c>
      <c r="T216" t="s">
        <v>331</v>
      </c>
    </row>
    <row r="217" spans="1:20" x14ac:dyDescent="0.25">
      <c r="A217">
        <v>2</v>
      </c>
      <c r="B217">
        <v>90</v>
      </c>
      <c r="C217" t="s">
        <v>327</v>
      </c>
      <c r="D217">
        <v>40</v>
      </c>
      <c r="E217">
        <v>88501</v>
      </c>
      <c r="F217">
        <v>3</v>
      </c>
      <c r="G217">
        <v>20190722</v>
      </c>
      <c r="H217" s="343">
        <f t="shared" si="3"/>
        <v>43668</v>
      </c>
      <c r="I217" t="s">
        <v>328</v>
      </c>
      <c r="J217" t="s">
        <v>329</v>
      </c>
      <c r="K217">
        <v>105</v>
      </c>
      <c r="L217" t="s">
        <v>330</v>
      </c>
      <c r="M217">
        <v>0</v>
      </c>
      <c r="N217">
        <v>10.4</v>
      </c>
      <c r="O217">
        <v>1</v>
      </c>
      <c r="P217">
        <v>100</v>
      </c>
      <c r="Q217">
        <v>23</v>
      </c>
      <c r="R217">
        <v>10.4</v>
      </c>
      <c r="S217">
        <v>114</v>
      </c>
      <c r="T217" t="s">
        <v>331</v>
      </c>
    </row>
    <row r="218" spans="1:20" x14ac:dyDescent="0.25">
      <c r="A218">
        <v>2</v>
      </c>
      <c r="B218">
        <v>90</v>
      </c>
      <c r="C218" t="s">
        <v>327</v>
      </c>
      <c r="D218">
        <v>40</v>
      </c>
      <c r="E218">
        <v>88501</v>
      </c>
      <c r="F218">
        <v>3</v>
      </c>
      <c r="G218">
        <v>20190723</v>
      </c>
      <c r="H218" s="343">
        <f t="shared" si="3"/>
        <v>43669</v>
      </c>
      <c r="I218" t="s">
        <v>328</v>
      </c>
      <c r="J218" t="s">
        <v>329</v>
      </c>
      <c r="K218">
        <v>105</v>
      </c>
      <c r="L218" t="s">
        <v>330</v>
      </c>
      <c r="M218">
        <v>0</v>
      </c>
      <c r="N218">
        <v>33.299999999999997</v>
      </c>
      <c r="O218">
        <v>1</v>
      </c>
      <c r="P218">
        <v>100</v>
      </c>
      <c r="Q218">
        <v>23</v>
      </c>
      <c r="R218">
        <v>33.299999999999997</v>
      </c>
      <c r="S218">
        <v>24</v>
      </c>
      <c r="T218" t="s">
        <v>331</v>
      </c>
    </row>
    <row r="219" spans="1:20" x14ac:dyDescent="0.25">
      <c r="A219">
        <v>2</v>
      </c>
      <c r="B219">
        <v>90</v>
      </c>
      <c r="C219" t="s">
        <v>327</v>
      </c>
      <c r="D219">
        <v>40</v>
      </c>
      <c r="E219">
        <v>88501</v>
      </c>
      <c r="F219">
        <v>3</v>
      </c>
      <c r="G219">
        <v>20190724</v>
      </c>
      <c r="H219" s="343">
        <f t="shared" si="3"/>
        <v>43670</v>
      </c>
      <c r="I219" t="s">
        <v>328</v>
      </c>
      <c r="J219" t="s">
        <v>329</v>
      </c>
      <c r="K219">
        <v>105</v>
      </c>
      <c r="L219" t="s">
        <v>330</v>
      </c>
      <c r="M219">
        <v>0</v>
      </c>
      <c r="N219">
        <v>20.3</v>
      </c>
      <c r="O219">
        <v>1</v>
      </c>
      <c r="P219">
        <v>100</v>
      </c>
      <c r="Q219">
        <v>23</v>
      </c>
      <c r="R219">
        <v>20.3</v>
      </c>
      <c r="S219">
        <v>50</v>
      </c>
      <c r="T219" t="s">
        <v>331</v>
      </c>
    </row>
    <row r="220" spans="1:20" x14ac:dyDescent="0.25">
      <c r="A220">
        <v>2</v>
      </c>
      <c r="B220">
        <v>90</v>
      </c>
      <c r="C220" t="s">
        <v>327</v>
      </c>
      <c r="D220">
        <v>40</v>
      </c>
      <c r="E220">
        <v>88501</v>
      </c>
      <c r="F220">
        <v>3</v>
      </c>
      <c r="G220">
        <v>20190725</v>
      </c>
      <c r="H220" s="343">
        <f t="shared" si="3"/>
        <v>43671</v>
      </c>
      <c r="I220" t="s">
        <v>328</v>
      </c>
      <c r="J220" t="s">
        <v>329</v>
      </c>
      <c r="K220">
        <v>105</v>
      </c>
      <c r="L220" t="s">
        <v>330</v>
      </c>
      <c r="M220">
        <v>0</v>
      </c>
      <c r="N220">
        <v>10.1</v>
      </c>
      <c r="O220">
        <v>1</v>
      </c>
      <c r="P220">
        <v>100</v>
      </c>
      <c r="Q220">
        <v>23</v>
      </c>
      <c r="R220">
        <v>10.1</v>
      </c>
      <c r="S220">
        <v>118</v>
      </c>
      <c r="T220" t="s">
        <v>331</v>
      </c>
    </row>
    <row r="221" spans="1:20" x14ac:dyDescent="0.25">
      <c r="A221">
        <v>2</v>
      </c>
      <c r="B221">
        <v>90</v>
      </c>
      <c r="C221" t="s">
        <v>327</v>
      </c>
      <c r="D221">
        <v>40</v>
      </c>
      <c r="E221">
        <v>88501</v>
      </c>
      <c r="F221">
        <v>3</v>
      </c>
      <c r="G221">
        <v>20190726</v>
      </c>
      <c r="H221" s="343">
        <f t="shared" si="3"/>
        <v>43672</v>
      </c>
      <c r="I221" t="s">
        <v>328</v>
      </c>
      <c r="J221" t="s">
        <v>329</v>
      </c>
      <c r="K221">
        <v>105</v>
      </c>
      <c r="L221" t="s">
        <v>330</v>
      </c>
      <c r="M221">
        <v>0</v>
      </c>
      <c r="N221">
        <v>16.899999999999999</v>
      </c>
      <c r="O221">
        <v>1</v>
      </c>
      <c r="P221">
        <v>100</v>
      </c>
      <c r="Q221">
        <v>23</v>
      </c>
      <c r="R221">
        <v>16.899999999999999</v>
      </c>
      <c r="S221">
        <v>66</v>
      </c>
      <c r="T221" t="s">
        <v>331</v>
      </c>
    </row>
    <row r="222" spans="1:20" x14ac:dyDescent="0.25">
      <c r="A222">
        <v>2</v>
      </c>
      <c r="B222">
        <v>90</v>
      </c>
      <c r="C222" t="s">
        <v>327</v>
      </c>
      <c r="D222">
        <v>40</v>
      </c>
      <c r="E222">
        <v>88501</v>
      </c>
      <c r="F222">
        <v>3</v>
      </c>
      <c r="G222">
        <v>20190727</v>
      </c>
      <c r="H222" s="343">
        <f t="shared" si="3"/>
        <v>43673</v>
      </c>
      <c r="I222" t="s">
        <v>328</v>
      </c>
      <c r="J222" t="s">
        <v>329</v>
      </c>
      <c r="K222">
        <v>105</v>
      </c>
      <c r="L222" t="s">
        <v>330</v>
      </c>
      <c r="M222">
        <v>0</v>
      </c>
      <c r="N222">
        <v>8</v>
      </c>
      <c r="O222">
        <v>1</v>
      </c>
      <c r="P222">
        <v>100</v>
      </c>
      <c r="Q222">
        <v>23</v>
      </c>
      <c r="R222">
        <v>8</v>
      </c>
      <c r="S222">
        <v>143</v>
      </c>
      <c r="T222" t="s">
        <v>331</v>
      </c>
    </row>
    <row r="223" spans="1:20" x14ac:dyDescent="0.25">
      <c r="A223">
        <v>2</v>
      </c>
      <c r="B223">
        <v>90</v>
      </c>
      <c r="C223" t="s">
        <v>327</v>
      </c>
      <c r="D223">
        <v>40</v>
      </c>
      <c r="E223">
        <v>88501</v>
      </c>
      <c r="F223">
        <v>3</v>
      </c>
      <c r="G223">
        <v>20190728</v>
      </c>
      <c r="H223" s="343">
        <f t="shared" si="3"/>
        <v>43674</v>
      </c>
      <c r="I223" t="s">
        <v>328</v>
      </c>
      <c r="J223" t="s">
        <v>329</v>
      </c>
      <c r="K223">
        <v>105</v>
      </c>
      <c r="L223" t="s">
        <v>330</v>
      </c>
      <c r="M223">
        <v>0</v>
      </c>
      <c r="N223">
        <v>6</v>
      </c>
      <c r="O223">
        <v>1</v>
      </c>
      <c r="P223">
        <v>100</v>
      </c>
      <c r="Q223">
        <v>23</v>
      </c>
      <c r="R223">
        <v>6</v>
      </c>
      <c r="S223">
        <v>180</v>
      </c>
      <c r="T223" t="s">
        <v>331</v>
      </c>
    </row>
    <row r="224" spans="1:20" x14ac:dyDescent="0.25">
      <c r="A224">
        <v>2</v>
      </c>
      <c r="B224">
        <v>90</v>
      </c>
      <c r="C224" t="s">
        <v>327</v>
      </c>
      <c r="D224">
        <v>40</v>
      </c>
      <c r="E224">
        <v>88501</v>
      </c>
      <c r="F224">
        <v>3</v>
      </c>
      <c r="G224">
        <v>20190729</v>
      </c>
      <c r="H224" s="343">
        <f t="shared" si="3"/>
        <v>43675</v>
      </c>
      <c r="I224" t="s">
        <v>328</v>
      </c>
      <c r="J224" t="s">
        <v>329</v>
      </c>
      <c r="K224">
        <v>105</v>
      </c>
      <c r="L224" t="s">
        <v>330</v>
      </c>
      <c r="M224">
        <v>0</v>
      </c>
      <c r="N224">
        <v>5.7</v>
      </c>
      <c r="O224">
        <v>1</v>
      </c>
      <c r="P224">
        <v>100</v>
      </c>
      <c r="Q224">
        <v>23</v>
      </c>
      <c r="R224">
        <v>5.7</v>
      </c>
      <c r="S224">
        <v>190</v>
      </c>
      <c r="T224" t="s">
        <v>331</v>
      </c>
    </row>
    <row r="225" spans="1:20" x14ac:dyDescent="0.25">
      <c r="A225">
        <v>2</v>
      </c>
      <c r="B225">
        <v>90</v>
      </c>
      <c r="C225" t="s">
        <v>327</v>
      </c>
      <c r="D225">
        <v>40</v>
      </c>
      <c r="E225">
        <v>88501</v>
      </c>
      <c r="F225">
        <v>3</v>
      </c>
      <c r="G225">
        <v>20190730</v>
      </c>
      <c r="H225" s="343">
        <f t="shared" si="3"/>
        <v>43676</v>
      </c>
      <c r="I225" t="s">
        <v>328</v>
      </c>
      <c r="J225" t="s">
        <v>329</v>
      </c>
      <c r="K225">
        <v>105</v>
      </c>
      <c r="L225" t="s">
        <v>330</v>
      </c>
      <c r="M225">
        <v>0</v>
      </c>
      <c r="N225">
        <v>8.3000000000000007</v>
      </c>
      <c r="O225">
        <v>1</v>
      </c>
      <c r="P225">
        <v>100</v>
      </c>
      <c r="Q225">
        <v>23</v>
      </c>
      <c r="R225">
        <v>8.3000000000000007</v>
      </c>
      <c r="S225">
        <v>142</v>
      </c>
      <c r="T225" t="s">
        <v>331</v>
      </c>
    </row>
    <row r="226" spans="1:20" x14ac:dyDescent="0.25">
      <c r="A226">
        <v>2</v>
      </c>
      <c r="B226">
        <v>90</v>
      </c>
      <c r="C226" t="s">
        <v>327</v>
      </c>
      <c r="D226">
        <v>40</v>
      </c>
      <c r="E226">
        <v>88501</v>
      </c>
      <c r="F226">
        <v>3</v>
      </c>
      <c r="G226">
        <v>20190731</v>
      </c>
      <c r="H226" s="343">
        <f t="shared" si="3"/>
        <v>43677</v>
      </c>
      <c r="I226" t="s">
        <v>328</v>
      </c>
      <c r="J226" t="s">
        <v>329</v>
      </c>
      <c r="K226">
        <v>105</v>
      </c>
      <c r="L226" t="s">
        <v>330</v>
      </c>
      <c r="M226">
        <v>0</v>
      </c>
      <c r="N226">
        <v>10.3</v>
      </c>
      <c r="O226">
        <v>1</v>
      </c>
      <c r="P226">
        <v>100</v>
      </c>
      <c r="Q226">
        <v>23</v>
      </c>
      <c r="R226">
        <v>10.3</v>
      </c>
      <c r="S226">
        <v>116</v>
      </c>
      <c r="T226" t="s">
        <v>331</v>
      </c>
    </row>
    <row r="227" spans="1:20" x14ac:dyDescent="0.25">
      <c r="A227">
        <v>2</v>
      </c>
      <c r="B227">
        <v>90</v>
      </c>
      <c r="C227" t="s">
        <v>327</v>
      </c>
      <c r="D227">
        <v>40</v>
      </c>
      <c r="E227">
        <v>88501</v>
      </c>
      <c r="F227">
        <v>3</v>
      </c>
      <c r="G227">
        <v>20190801</v>
      </c>
      <c r="H227" s="343">
        <f t="shared" si="3"/>
        <v>43678</v>
      </c>
      <c r="I227" t="s">
        <v>328</v>
      </c>
      <c r="J227" t="s">
        <v>329</v>
      </c>
      <c r="K227">
        <v>105</v>
      </c>
      <c r="L227" t="s">
        <v>330</v>
      </c>
      <c r="M227">
        <v>0</v>
      </c>
      <c r="N227">
        <v>14.5</v>
      </c>
      <c r="O227">
        <v>1</v>
      </c>
      <c r="P227">
        <v>100</v>
      </c>
      <c r="Q227">
        <v>23</v>
      </c>
      <c r="R227">
        <v>14.5</v>
      </c>
      <c r="S227">
        <v>80</v>
      </c>
      <c r="T227" t="s">
        <v>331</v>
      </c>
    </row>
    <row r="228" spans="1:20" x14ac:dyDescent="0.25">
      <c r="A228">
        <v>2</v>
      </c>
      <c r="B228">
        <v>90</v>
      </c>
      <c r="C228" t="s">
        <v>327</v>
      </c>
      <c r="D228">
        <v>40</v>
      </c>
      <c r="E228">
        <v>88501</v>
      </c>
      <c r="F228">
        <v>3</v>
      </c>
      <c r="G228">
        <v>20190802</v>
      </c>
      <c r="H228" s="343">
        <f t="shared" si="3"/>
        <v>43679</v>
      </c>
      <c r="I228" t="s">
        <v>328</v>
      </c>
      <c r="J228" t="s">
        <v>329</v>
      </c>
      <c r="K228">
        <v>105</v>
      </c>
      <c r="L228" t="s">
        <v>330</v>
      </c>
      <c r="M228">
        <v>0</v>
      </c>
      <c r="N228">
        <v>12.7</v>
      </c>
      <c r="O228">
        <v>1</v>
      </c>
      <c r="P228">
        <v>100</v>
      </c>
      <c r="Q228">
        <v>23</v>
      </c>
      <c r="R228">
        <v>12.7</v>
      </c>
      <c r="S228">
        <v>95</v>
      </c>
      <c r="T228" t="s">
        <v>331</v>
      </c>
    </row>
    <row r="229" spans="1:20" x14ac:dyDescent="0.25">
      <c r="A229">
        <v>2</v>
      </c>
      <c r="B229">
        <v>90</v>
      </c>
      <c r="C229" t="s">
        <v>327</v>
      </c>
      <c r="D229">
        <v>40</v>
      </c>
      <c r="E229">
        <v>88501</v>
      </c>
      <c r="F229">
        <v>3</v>
      </c>
      <c r="G229">
        <v>20190803</v>
      </c>
      <c r="H229" s="343">
        <f t="shared" si="3"/>
        <v>43680</v>
      </c>
      <c r="I229" t="s">
        <v>328</v>
      </c>
      <c r="J229" t="s">
        <v>329</v>
      </c>
      <c r="K229">
        <v>105</v>
      </c>
      <c r="L229" t="s">
        <v>330</v>
      </c>
      <c r="M229">
        <v>0</v>
      </c>
      <c r="N229">
        <v>1.6</v>
      </c>
      <c r="O229">
        <v>1</v>
      </c>
      <c r="P229">
        <v>100</v>
      </c>
      <c r="Q229">
        <v>23</v>
      </c>
      <c r="R229">
        <v>1.6</v>
      </c>
      <c r="S229">
        <v>314</v>
      </c>
      <c r="T229" t="s">
        <v>331</v>
      </c>
    </row>
    <row r="230" spans="1:20" x14ac:dyDescent="0.25">
      <c r="A230">
        <v>2</v>
      </c>
      <c r="B230">
        <v>90</v>
      </c>
      <c r="C230" t="s">
        <v>327</v>
      </c>
      <c r="D230">
        <v>40</v>
      </c>
      <c r="E230">
        <v>88501</v>
      </c>
      <c r="F230">
        <v>3</v>
      </c>
      <c r="G230">
        <v>20190804</v>
      </c>
      <c r="H230" s="343">
        <f t="shared" si="3"/>
        <v>43681</v>
      </c>
      <c r="I230" t="s">
        <v>328</v>
      </c>
      <c r="J230" t="s">
        <v>329</v>
      </c>
      <c r="K230">
        <v>105</v>
      </c>
      <c r="L230" t="s">
        <v>330</v>
      </c>
      <c r="M230">
        <v>0</v>
      </c>
      <c r="N230">
        <v>2.2000000000000002</v>
      </c>
      <c r="O230">
        <v>1</v>
      </c>
      <c r="P230">
        <v>100</v>
      </c>
      <c r="Q230">
        <v>23</v>
      </c>
      <c r="R230">
        <v>2.2000000000000002</v>
      </c>
      <c r="S230">
        <v>288</v>
      </c>
      <c r="T230" t="s">
        <v>331</v>
      </c>
    </row>
    <row r="231" spans="1:20" x14ac:dyDescent="0.25">
      <c r="A231">
        <v>2</v>
      </c>
      <c r="B231">
        <v>90</v>
      </c>
      <c r="C231" t="s">
        <v>327</v>
      </c>
      <c r="D231">
        <v>40</v>
      </c>
      <c r="E231">
        <v>88501</v>
      </c>
      <c r="F231">
        <v>3</v>
      </c>
      <c r="G231">
        <v>20190805</v>
      </c>
      <c r="H231" s="343">
        <f t="shared" si="3"/>
        <v>43682</v>
      </c>
      <c r="I231" t="s">
        <v>328</v>
      </c>
      <c r="J231" t="s">
        <v>329</v>
      </c>
      <c r="K231">
        <v>105</v>
      </c>
      <c r="L231" t="s">
        <v>330</v>
      </c>
      <c r="M231">
        <v>0</v>
      </c>
      <c r="N231">
        <v>1.6</v>
      </c>
      <c r="O231">
        <v>1</v>
      </c>
      <c r="P231">
        <v>100</v>
      </c>
      <c r="Q231">
        <v>23</v>
      </c>
      <c r="R231">
        <v>1.6</v>
      </c>
      <c r="S231">
        <v>315</v>
      </c>
      <c r="T231" t="s">
        <v>331</v>
      </c>
    </row>
    <row r="232" spans="1:20" x14ac:dyDescent="0.25">
      <c r="A232">
        <v>2</v>
      </c>
      <c r="B232">
        <v>90</v>
      </c>
      <c r="C232" t="s">
        <v>327</v>
      </c>
      <c r="D232">
        <v>40</v>
      </c>
      <c r="E232">
        <v>88501</v>
      </c>
      <c r="F232">
        <v>3</v>
      </c>
      <c r="G232">
        <v>20190806</v>
      </c>
      <c r="H232" s="343">
        <f t="shared" si="3"/>
        <v>43683</v>
      </c>
      <c r="I232" t="s">
        <v>328</v>
      </c>
      <c r="J232" t="s">
        <v>329</v>
      </c>
      <c r="K232">
        <v>105</v>
      </c>
      <c r="L232" t="s">
        <v>330</v>
      </c>
      <c r="M232">
        <v>0</v>
      </c>
      <c r="N232">
        <v>1.1000000000000001</v>
      </c>
      <c r="O232">
        <v>1</v>
      </c>
      <c r="P232">
        <v>100</v>
      </c>
      <c r="Q232">
        <v>23</v>
      </c>
      <c r="R232">
        <v>1.1000000000000001</v>
      </c>
      <c r="S232">
        <v>328</v>
      </c>
      <c r="T232" t="s">
        <v>331</v>
      </c>
    </row>
    <row r="233" spans="1:20" x14ac:dyDescent="0.25">
      <c r="A233">
        <v>2</v>
      </c>
      <c r="B233">
        <v>90</v>
      </c>
      <c r="C233" t="s">
        <v>327</v>
      </c>
      <c r="D233">
        <v>40</v>
      </c>
      <c r="E233">
        <v>88501</v>
      </c>
      <c r="F233">
        <v>3</v>
      </c>
      <c r="G233">
        <v>20190807</v>
      </c>
      <c r="H233" s="343">
        <f t="shared" si="3"/>
        <v>43684</v>
      </c>
      <c r="I233" t="s">
        <v>328</v>
      </c>
      <c r="J233" t="s">
        <v>329</v>
      </c>
      <c r="K233">
        <v>105</v>
      </c>
      <c r="L233" t="s">
        <v>330</v>
      </c>
      <c r="M233">
        <v>0</v>
      </c>
      <c r="N233">
        <v>2.8</v>
      </c>
      <c r="O233">
        <v>1</v>
      </c>
      <c r="P233">
        <v>100</v>
      </c>
      <c r="Q233">
        <v>23</v>
      </c>
      <c r="R233">
        <v>2.8</v>
      </c>
      <c r="S233">
        <v>268</v>
      </c>
      <c r="T233" t="s">
        <v>331</v>
      </c>
    </row>
    <row r="234" spans="1:20" x14ac:dyDescent="0.25">
      <c r="A234">
        <v>2</v>
      </c>
      <c r="B234">
        <v>90</v>
      </c>
      <c r="C234" t="s">
        <v>327</v>
      </c>
      <c r="D234">
        <v>40</v>
      </c>
      <c r="E234">
        <v>88501</v>
      </c>
      <c r="F234">
        <v>3</v>
      </c>
      <c r="G234">
        <v>20190808</v>
      </c>
      <c r="H234" s="343">
        <f t="shared" si="3"/>
        <v>43685</v>
      </c>
      <c r="I234" t="s">
        <v>328</v>
      </c>
      <c r="J234" t="s">
        <v>329</v>
      </c>
      <c r="K234">
        <v>105</v>
      </c>
      <c r="L234" t="s">
        <v>330</v>
      </c>
      <c r="M234">
        <v>0</v>
      </c>
      <c r="N234">
        <v>5.0999999999999996</v>
      </c>
      <c r="O234">
        <v>1</v>
      </c>
      <c r="P234">
        <v>100</v>
      </c>
      <c r="Q234">
        <v>23</v>
      </c>
      <c r="R234">
        <v>5.0999999999999996</v>
      </c>
      <c r="S234">
        <v>196</v>
      </c>
      <c r="T234" t="s">
        <v>331</v>
      </c>
    </row>
    <row r="235" spans="1:20" x14ac:dyDescent="0.25">
      <c r="A235">
        <v>2</v>
      </c>
      <c r="B235">
        <v>90</v>
      </c>
      <c r="C235" t="s">
        <v>327</v>
      </c>
      <c r="D235">
        <v>40</v>
      </c>
      <c r="E235">
        <v>88501</v>
      </c>
      <c r="F235">
        <v>3</v>
      </c>
      <c r="G235">
        <v>20190809</v>
      </c>
      <c r="H235" s="343">
        <f t="shared" si="3"/>
        <v>43686</v>
      </c>
      <c r="I235" t="s">
        <v>328</v>
      </c>
      <c r="J235" t="s">
        <v>329</v>
      </c>
      <c r="K235">
        <v>105</v>
      </c>
      <c r="L235" t="s">
        <v>330</v>
      </c>
      <c r="M235">
        <v>0</v>
      </c>
      <c r="N235">
        <v>4.5999999999999996</v>
      </c>
      <c r="O235">
        <v>1</v>
      </c>
      <c r="P235">
        <v>100</v>
      </c>
      <c r="Q235">
        <v>23</v>
      </c>
      <c r="R235">
        <v>4.5999999999999996</v>
      </c>
      <c r="S235">
        <v>206</v>
      </c>
      <c r="T235" t="s">
        <v>331</v>
      </c>
    </row>
    <row r="236" spans="1:20" x14ac:dyDescent="0.25">
      <c r="A236">
        <v>2</v>
      </c>
      <c r="B236">
        <v>90</v>
      </c>
      <c r="C236" t="s">
        <v>327</v>
      </c>
      <c r="D236">
        <v>40</v>
      </c>
      <c r="E236">
        <v>88501</v>
      </c>
      <c r="F236">
        <v>3</v>
      </c>
      <c r="G236">
        <v>20190810</v>
      </c>
      <c r="H236" s="343">
        <f t="shared" ref="H236:H257" si="4">DATE(LEFT(G236,4),MID(G236,5,2),RIGHT(G236,2))</f>
        <v>43687</v>
      </c>
      <c r="I236" t="s">
        <v>328</v>
      </c>
      <c r="J236" t="s">
        <v>329</v>
      </c>
      <c r="K236">
        <v>105</v>
      </c>
      <c r="L236" t="s">
        <v>330</v>
      </c>
      <c r="M236">
        <v>0</v>
      </c>
      <c r="N236">
        <v>6</v>
      </c>
      <c r="O236">
        <v>1</v>
      </c>
      <c r="P236">
        <v>100</v>
      </c>
      <c r="Q236">
        <v>23</v>
      </c>
      <c r="R236">
        <v>6</v>
      </c>
      <c r="S236">
        <v>181</v>
      </c>
      <c r="T236" t="s">
        <v>331</v>
      </c>
    </row>
    <row r="237" spans="1:20" x14ac:dyDescent="0.25">
      <c r="A237">
        <v>2</v>
      </c>
      <c r="B237">
        <v>90</v>
      </c>
      <c r="C237" t="s">
        <v>327</v>
      </c>
      <c r="D237">
        <v>40</v>
      </c>
      <c r="E237">
        <v>88501</v>
      </c>
      <c r="F237">
        <v>3</v>
      </c>
      <c r="G237">
        <v>20190811</v>
      </c>
      <c r="H237" s="343">
        <f t="shared" si="4"/>
        <v>43688</v>
      </c>
      <c r="I237" t="s">
        <v>328</v>
      </c>
      <c r="J237" t="s">
        <v>329</v>
      </c>
      <c r="K237">
        <v>105</v>
      </c>
      <c r="L237" t="s">
        <v>330</v>
      </c>
      <c r="M237">
        <v>0</v>
      </c>
      <c r="N237">
        <v>4</v>
      </c>
      <c r="O237">
        <v>1</v>
      </c>
      <c r="P237">
        <v>100</v>
      </c>
      <c r="Q237">
        <v>23</v>
      </c>
      <c r="R237">
        <v>4</v>
      </c>
      <c r="S237">
        <v>219</v>
      </c>
      <c r="T237" t="s">
        <v>331</v>
      </c>
    </row>
    <row r="238" spans="1:20" x14ac:dyDescent="0.25">
      <c r="A238">
        <v>2</v>
      </c>
      <c r="B238">
        <v>90</v>
      </c>
      <c r="C238" t="s">
        <v>327</v>
      </c>
      <c r="D238">
        <v>40</v>
      </c>
      <c r="E238">
        <v>88501</v>
      </c>
      <c r="F238">
        <v>3</v>
      </c>
      <c r="G238">
        <v>20190812</v>
      </c>
      <c r="H238" s="343">
        <f t="shared" si="4"/>
        <v>43689</v>
      </c>
      <c r="I238" t="s">
        <v>328</v>
      </c>
      <c r="J238" t="s">
        <v>329</v>
      </c>
      <c r="K238">
        <v>105</v>
      </c>
      <c r="L238" t="s">
        <v>330</v>
      </c>
      <c r="M238">
        <v>0</v>
      </c>
      <c r="N238">
        <v>6.2</v>
      </c>
      <c r="O238">
        <v>1</v>
      </c>
      <c r="P238">
        <v>100</v>
      </c>
      <c r="Q238">
        <v>23</v>
      </c>
      <c r="R238">
        <v>6.2</v>
      </c>
      <c r="S238">
        <v>177</v>
      </c>
      <c r="T238" t="s">
        <v>331</v>
      </c>
    </row>
    <row r="239" spans="1:20" x14ac:dyDescent="0.25">
      <c r="A239">
        <v>2</v>
      </c>
      <c r="B239">
        <v>90</v>
      </c>
      <c r="C239" t="s">
        <v>327</v>
      </c>
      <c r="D239">
        <v>40</v>
      </c>
      <c r="E239">
        <v>88501</v>
      </c>
      <c r="F239">
        <v>3</v>
      </c>
      <c r="G239">
        <v>20190813</v>
      </c>
      <c r="H239" s="343">
        <f t="shared" si="4"/>
        <v>43690</v>
      </c>
      <c r="I239" t="s">
        <v>328</v>
      </c>
      <c r="J239" t="s">
        <v>329</v>
      </c>
      <c r="K239">
        <v>105</v>
      </c>
      <c r="L239" t="s">
        <v>330</v>
      </c>
      <c r="M239">
        <v>0</v>
      </c>
      <c r="N239">
        <v>1.8</v>
      </c>
      <c r="O239">
        <v>1</v>
      </c>
      <c r="P239">
        <v>100</v>
      </c>
      <c r="Q239">
        <v>23</v>
      </c>
      <c r="R239">
        <v>1.8</v>
      </c>
      <c r="S239">
        <v>305</v>
      </c>
      <c r="T239" t="s">
        <v>331</v>
      </c>
    </row>
    <row r="240" spans="1:20" x14ac:dyDescent="0.25">
      <c r="A240">
        <v>2</v>
      </c>
      <c r="B240">
        <v>90</v>
      </c>
      <c r="C240" t="s">
        <v>327</v>
      </c>
      <c r="D240">
        <v>40</v>
      </c>
      <c r="E240">
        <v>88501</v>
      </c>
      <c r="F240">
        <v>3</v>
      </c>
      <c r="G240">
        <v>20190814</v>
      </c>
      <c r="H240" s="343">
        <f t="shared" si="4"/>
        <v>43691</v>
      </c>
      <c r="I240" t="s">
        <v>328</v>
      </c>
      <c r="J240" t="s">
        <v>329</v>
      </c>
      <c r="K240">
        <v>105</v>
      </c>
      <c r="L240" t="s">
        <v>330</v>
      </c>
      <c r="M240">
        <v>0</v>
      </c>
      <c r="N240">
        <v>2.5</v>
      </c>
      <c r="O240">
        <v>1</v>
      </c>
      <c r="P240">
        <v>100</v>
      </c>
      <c r="Q240">
        <v>23</v>
      </c>
      <c r="R240">
        <v>2.5</v>
      </c>
      <c r="S240">
        <v>277</v>
      </c>
      <c r="T240" t="s">
        <v>331</v>
      </c>
    </row>
    <row r="241" spans="1:20" x14ac:dyDescent="0.25">
      <c r="A241">
        <v>2</v>
      </c>
      <c r="B241">
        <v>90</v>
      </c>
      <c r="C241" t="s">
        <v>327</v>
      </c>
      <c r="D241">
        <v>40</v>
      </c>
      <c r="E241">
        <v>88501</v>
      </c>
      <c r="F241">
        <v>3</v>
      </c>
      <c r="G241">
        <v>20190815</v>
      </c>
      <c r="H241" s="343">
        <f t="shared" si="4"/>
        <v>43692</v>
      </c>
      <c r="I241" t="s">
        <v>328</v>
      </c>
      <c r="J241" t="s">
        <v>329</v>
      </c>
      <c r="K241">
        <v>105</v>
      </c>
      <c r="L241" t="s">
        <v>330</v>
      </c>
      <c r="M241">
        <v>0</v>
      </c>
      <c r="N241">
        <v>3</v>
      </c>
      <c r="O241">
        <v>1</v>
      </c>
      <c r="P241">
        <v>100</v>
      </c>
      <c r="Q241">
        <v>23</v>
      </c>
      <c r="R241">
        <v>3</v>
      </c>
      <c r="S241">
        <v>260</v>
      </c>
      <c r="T241" t="s">
        <v>331</v>
      </c>
    </row>
    <row r="242" spans="1:20" x14ac:dyDescent="0.25">
      <c r="A242">
        <v>2</v>
      </c>
      <c r="B242">
        <v>90</v>
      </c>
      <c r="C242" t="s">
        <v>327</v>
      </c>
      <c r="D242">
        <v>40</v>
      </c>
      <c r="E242">
        <v>88501</v>
      </c>
      <c r="F242">
        <v>3</v>
      </c>
      <c r="G242">
        <v>20190816</v>
      </c>
      <c r="H242" s="343">
        <f t="shared" si="4"/>
        <v>43693</v>
      </c>
      <c r="I242" t="s">
        <v>328</v>
      </c>
      <c r="J242" t="s">
        <v>329</v>
      </c>
      <c r="K242">
        <v>105</v>
      </c>
      <c r="L242" t="s">
        <v>330</v>
      </c>
      <c r="M242">
        <v>0</v>
      </c>
      <c r="N242">
        <v>0.7</v>
      </c>
      <c r="O242">
        <v>1</v>
      </c>
      <c r="P242">
        <v>100</v>
      </c>
      <c r="Q242">
        <v>23</v>
      </c>
      <c r="R242">
        <v>0.7</v>
      </c>
      <c r="S242">
        <v>338</v>
      </c>
      <c r="T242" t="s">
        <v>331</v>
      </c>
    </row>
    <row r="243" spans="1:20" x14ac:dyDescent="0.25">
      <c r="A243">
        <v>2</v>
      </c>
      <c r="B243">
        <v>90</v>
      </c>
      <c r="C243" t="s">
        <v>327</v>
      </c>
      <c r="D243">
        <v>40</v>
      </c>
      <c r="E243">
        <v>88501</v>
      </c>
      <c r="F243">
        <v>3</v>
      </c>
      <c r="G243">
        <v>20190817</v>
      </c>
      <c r="H243" s="343">
        <f t="shared" si="4"/>
        <v>43694</v>
      </c>
      <c r="I243" t="s">
        <v>328</v>
      </c>
      <c r="J243" t="s">
        <v>329</v>
      </c>
      <c r="K243">
        <v>105</v>
      </c>
      <c r="L243" t="s">
        <v>330</v>
      </c>
      <c r="M243">
        <v>0</v>
      </c>
      <c r="N243">
        <v>2.5</v>
      </c>
      <c r="O243">
        <v>1</v>
      </c>
      <c r="P243">
        <v>100</v>
      </c>
      <c r="Q243">
        <v>23</v>
      </c>
      <c r="R243">
        <v>2.5</v>
      </c>
      <c r="S243">
        <v>278</v>
      </c>
      <c r="T243" t="s">
        <v>331</v>
      </c>
    </row>
    <row r="244" spans="1:20" x14ac:dyDescent="0.25">
      <c r="A244">
        <v>2</v>
      </c>
      <c r="B244">
        <v>90</v>
      </c>
      <c r="C244" t="s">
        <v>327</v>
      </c>
      <c r="D244">
        <v>40</v>
      </c>
      <c r="E244">
        <v>88501</v>
      </c>
      <c r="F244">
        <v>3</v>
      </c>
      <c r="G244">
        <v>20190818</v>
      </c>
      <c r="H244" s="343">
        <f t="shared" si="4"/>
        <v>43695</v>
      </c>
      <c r="I244" t="s">
        <v>328</v>
      </c>
      <c r="J244" t="s">
        <v>329</v>
      </c>
      <c r="K244">
        <v>105</v>
      </c>
      <c r="L244" t="s">
        <v>330</v>
      </c>
      <c r="M244">
        <v>0</v>
      </c>
      <c r="N244">
        <v>1.1000000000000001</v>
      </c>
      <c r="O244">
        <v>1</v>
      </c>
      <c r="P244">
        <v>100</v>
      </c>
      <c r="Q244">
        <v>23</v>
      </c>
      <c r="R244">
        <v>1.1000000000000001</v>
      </c>
      <c r="S244">
        <v>329</v>
      </c>
      <c r="T244" t="s">
        <v>331</v>
      </c>
    </row>
    <row r="245" spans="1:20" x14ac:dyDescent="0.25">
      <c r="A245">
        <v>2</v>
      </c>
      <c r="B245">
        <v>90</v>
      </c>
      <c r="C245" t="s">
        <v>327</v>
      </c>
      <c r="D245">
        <v>40</v>
      </c>
      <c r="E245">
        <v>88501</v>
      </c>
      <c r="F245">
        <v>3</v>
      </c>
      <c r="G245">
        <v>20190819</v>
      </c>
      <c r="H245" s="343">
        <f t="shared" si="4"/>
        <v>43696</v>
      </c>
      <c r="I245" t="s">
        <v>328</v>
      </c>
      <c r="J245" t="s">
        <v>329</v>
      </c>
      <c r="K245">
        <v>105</v>
      </c>
      <c r="L245" t="s">
        <v>330</v>
      </c>
      <c r="M245">
        <v>0</v>
      </c>
      <c r="N245">
        <v>3</v>
      </c>
      <c r="O245">
        <v>1</v>
      </c>
      <c r="P245">
        <v>100</v>
      </c>
      <c r="Q245">
        <v>23</v>
      </c>
      <c r="R245">
        <v>3</v>
      </c>
      <c r="S245">
        <v>261</v>
      </c>
      <c r="T245" t="s">
        <v>331</v>
      </c>
    </row>
    <row r="246" spans="1:20" x14ac:dyDescent="0.25">
      <c r="A246">
        <v>2</v>
      </c>
      <c r="B246">
        <v>90</v>
      </c>
      <c r="C246" t="s">
        <v>327</v>
      </c>
      <c r="D246">
        <v>40</v>
      </c>
      <c r="E246">
        <v>88501</v>
      </c>
      <c r="F246">
        <v>3</v>
      </c>
      <c r="G246">
        <v>20190820</v>
      </c>
      <c r="H246" s="343">
        <f t="shared" si="4"/>
        <v>43697</v>
      </c>
      <c r="I246" t="s">
        <v>328</v>
      </c>
      <c r="J246" t="s">
        <v>329</v>
      </c>
      <c r="K246">
        <v>105</v>
      </c>
      <c r="L246" t="s">
        <v>330</v>
      </c>
      <c r="M246">
        <v>0</v>
      </c>
      <c r="N246">
        <v>4.5999999999999996</v>
      </c>
      <c r="O246">
        <v>1</v>
      </c>
      <c r="P246">
        <v>100</v>
      </c>
      <c r="Q246">
        <v>23</v>
      </c>
      <c r="R246">
        <v>4.5999999999999996</v>
      </c>
      <c r="S246">
        <v>207</v>
      </c>
      <c r="T246" t="s">
        <v>331</v>
      </c>
    </row>
    <row r="247" spans="1:20" x14ac:dyDescent="0.25">
      <c r="A247">
        <v>2</v>
      </c>
      <c r="B247">
        <v>90</v>
      </c>
      <c r="C247" t="s">
        <v>327</v>
      </c>
      <c r="D247">
        <v>40</v>
      </c>
      <c r="E247">
        <v>88501</v>
      </c>
      <c r="F247">
        <v>3</v>
      </c>
      <c r="G247">
        <v>20190821</v>
      </c>
      <c r="H247" s="343">
        <f t="shared" si="4"/>
        <v>43698</v>
      </c>
      <c r="I247" t="s">
        <v>328</v>
      </c>
      <c r="J247" t="s">
        <v>329</v>
      </c>
      <c r="K247">
        <v>105</v>
      </c>
      <c r="L247" t="s">
        <v>330</v>
      </c>
      <c r="M247">
        <v>0</v>
      </c>
      <c r="N247">
        <v>3.9</v>
      </c>
      <c r="O247">
        <v>1</v>
      </c>
      <c r="P247">
        <v>100</v>
      </c>
      <c r="Q247">
        <v>23</v>
      </c>
      <c r="R247">
        <v>3.9</v>
      </c>
      <c r="S247">
        <v>227</v>
      </c>
      <c r="T247" t="s">
        <v>331</v>
      </c>
    </row>
    <row r="248" spans="1:20" x14ac:dyDescent="0.25">
      <c r="A248">
        <v>2</v>
      </c>
      <c r="B248">
        <v>90</v>
      </c>
      <c r="C248" t="s">
        <v>327</v>
      </c>
      <c r="D248">
        <v>40</v>
      </c>
      <c r="E248">
        <v>88501</v>
      </c>
      <c r="F248">
        <v>3</v>
      </c>
      <c r="G248">
        <v>20190822</v>
      </c>
      <c r="H248" s="343">
        <f t="shared" si="4"/>
        <v>43699</v>
      </c>
      <c r="I248" t="s">
        <v>328</v>
      </c>
      <c r="J248" t="s">
        <v>329</v>
      </c>
      <c r="K248">
        <v>105</v>
      </c>
      <c r="L248" t="s">
        <v>330</v>
      </c>
      <c r="M248">
        <v>0</v>
      </c>
      <c r="N248">
        <v>5.8</v>
      </c>
      <c r="O248">
        <v>1</v>
      </c>
      <c r="P248">
        <v>100</v>
      </c>
      <c r="Q248">
        <v>23</v>
      </c>
      <c r="R248">
        <v>5.8</v>
      </c>
      <c r="S248">
        <v>186</v>
      </c>
      <c r="T248" t="s">
        <v>331</v>
      </c>
    </row>
    <row r="249" spans="1:20" x14ac:dyDescent="0.25">
      <c r="A249">
        <v>2</v>
      </c>
      <c r="B249">
        <v>90</v>
      </c>
      <c r="C249" t="s">
        <v>327</v>
      </c>
      <c r="D249">
        <v>40</v>
      </c>
      <c r="E249">
        <v>88501</v>
      </c>
      <c r="F249">
        <v>3</v>
      </c>
      <c r="G249">
        <v>20190823</v>
      </c>
      <c r="H249" s="343">
        <f t="shared" si="4"/>
        <v>43700</v>
      </c>
      <c r="I249" t="s">
        <v>328</v>
      </c>
      <c r="J249" t="s">
        <v>329</v>
      </c>
      <c r="K249">
        <v>105</v>
      </c>
      <c r="L249" t="s">
        <v>330</v>
      </c>
      <c r="M249">
        <v>0</v>
      </c>
      <c r="N249">
        <v>7.8</v>
      </c>
      <c r="O249">
        <v>1</v>
      </c>
      <c r="P249">
        <v>100</v>
      </c>
      <c r="Q249">
        <v>23</v>
      </c>
      <c r="R249">
        <v>7.8</v>
      </c>
      <c r="S249">
        <v>145</v>
      </c>
      <c r="T249" t="s">
        <v>331</v>
      </c>
    </row>
    <row r="250" spans="1:20" x14ac:dyDescent="0.25">
      <c r="A250">
        <v>2</v>
      </c>
      <c r="B250">
        <v>90</v>
      </c>
      <c r="C250" t="s">
        <v>327</v>
      </c>
      <c r="D250">
        <v>40</v>
      </c>
      <c r="E250">
        <v>88501</v>
      </c>
      <c r="F250">
        <v>3</v>
      </c>
      <c r="G250">
        <v>20190824</v>
      </c>
      <c r="H250" s="343">
        <f t="shared" si="4"/>
        <v>43701</v>
      </c>
      <c r="I250" t="s">
        <v>328</v>
      </c>
      <c r="J250" t="s">
        <v>329</v>
      </c>
      <c r="K250">
        <v>105</v>
      </c>
      <c r="L250" t="s">
        <v>330</v>
      </c>
      <c r="M250">
        <v>0</v>
      </c>
      <c r="N250">
        <v>4.9000000000000004</v>
      </c>
      <c r="O250">
        <v>1</v>
      </c>
      <c r="P250">
        <v>100</v>
      </c>
      <c r="Q250">
        <v>23</v>
      </c>
      <c r="R250">
        <v>4.9000000000000004</v>
      </c>
      <c r="S250">
        <v>199</v>
      </c>
      <c r="T250" t="s">
        <v>331</v>
      </c>
    </row>
    <row r="251" spans="1:20" x14ac:dyDescent="0.25">
      <c r="A251">
        <v>2</v>
      </c>
      <c r="B251">
        <v>90</v>
      </c>
      <c r="C251" t="s">
        <v>327</v>
      </c>
      <c r="D251">
        <v>40</v>
      </c>
      <c r="E251">
        <v>88501</v>
      </c>
      <c r="F251">
        <v>3</v>
      </c>
      <c r="G251">
        <v>20190825</v>
      </c>
      <c r="H251" s="343">
        <f t="shared" si="4"/>
        <v>43702</v>
      </c>
      <c r="I251" t="s">
        <v>328</v>
      </c>
      <c r="J251" t="s">
        <v>329</v>
      </c>
      <c r="K251">
        <v>105</v>
      </c>
      <c r="L251" t="s">
        <v>330</v>
      </c>
      <c r="M251">
        <v>0</v>
      </c>
      <c r="N251">
        <v>4</v>
      </c>
      <c r="O251">
        <v>1</v>
      </c>
      <c r="P251">
        <v>100</v>
      </c>
      <c r="Q251">
        <v>23</v>
      </c>
      <c r="R251">
        <v>4</v>
      </c>
      <c r="S251">
        <v>220</v>
      </c>
      <c r="T251" t="s">
        <v>331</v>
      </c>
    </row>
    <row r="252" spans="1:20" x14ac:dyDescent="0.25">
      <c r="A252">
        <v>2</v>
      </c>
      <c r="B252">
        <v>90</v>
      </c>
      <c r="C252" t="s">
        <v>327</v>
      </c>
      <c r="D252">
        <v>40</v>
      </c>
      <c r="E252">
        <v>88501</v>
      </c>
      <c r="F252">
        <v>3</v>
      </c>
      <c r="G252">
        <v>20190826</v>
      </c>
      <c r="H252" s="343">
        <f t="shared" si="4"/>
        <v>43703</v>
      </c>
      <c r="I252" t="s">
        <v>328</v>
      </c>
      <c r="J252" t="s">
        <v>329</v>
      </c>
      <c r="K252">
        <v>105</v>
      </c>
      <c r="L252" t="s">
        <v>330</v>
      </c>
      <c r="M252">
        <v>0</v>
      </c>
      <c r="N252">
        <v>4.8</v>
      </c>
      <c r="O252">
        <v>1</v>
      </c>
      <c r="P252">
        <v>100</v>
      </c>
      <c r="Q252">
        <v>23</v>
      </c>
      <c r="R252">
        <v>4.8</v>
      </c>
      <c r="S252">
        <v>202</v>
      </c>
      <c r="T252" t="s">
        <v>331</v>
      </c>
    </row>
    <row r="253" spans="1:20" x14ac:dyDescent="0.25">
      <c r="A253">
        <v>2</v>
      </c>
      <c r="B253">
        <v>90</v>
      </c>
      <c r="C253" t="s">
        <v>327</v>
      </c>
      <c r="D253">
        <v>40</v>
      </c>
      <c r="E253">
        <v>88501</v>
      </c>
      <c r="F253">
        <v>3</v>
      </c>
      <c r="G253">
        <v>20190827</v>
      </c>
      <c r="H253" s="343">
        <f t="shared" si="4"/>
        <v>43704</v>
      </c>
      <c r="I253" t="s">
        <v>328</v>
      </c>
      <c r="J253" t="s">
        <v>329</v>
      </c>
      <c r="K253">
        <v>105</v>
      </c>
      <c r="L253" t="s">
        <v>330</v>
      </c>
      <c r="M253">
        <v>0</v>
      </c>
      <c r="N253">
        <v>3.8</v>
      </c>
      <c r="O253">
        <v>1</v>
      </c>
      <c r="P253">
        <v>100</v>
      </c>
      <c r="Q253">
        <v>23</v>
      </c>
      <c r="R253">
        <v>3.8</v>
      </c>
      <c r="S253">
        <v>229</v>
      </c>
      <c r="T253" t="s">
        <v>331</v>
      </c>
    </row>
    <row r="254" spans="1:20" x14ac:dyDescent="0.25">
      <c r="A254">
        <v>2</v>
      </c>
      <c r="B254">
        <v>90</v>
      </c>
      <c r="C254" t="s">
        <v>327</v>
      </c>
      <c r="D254">
        <v>40</v>
      </c>
      <c r="E254">
        <v>88501</v>
      </c>
      <c r="F254">
        <v>3</v>
      </c>
      <c r="G254">
        <v>20190828</v>
      </c>
      <c r="H254" s="343">
        <f t="shared" si="4"/>
        <v>43705</v>
      </c>
      <c r="I254" t="s">
        <v>328</v>
      </c>
      <c r="J254" t="s">
        <v>329</v>
      </c>
      <c r="K254">
        <v>105</v>
      </c>
      <c r="L254" t="s">
        <v>330</v>
      </c>
      <c r="M254">
        <v>0</v>
      </c>
      <c r="N254">
        <v>3</v>
      </c>
      <c r="O254">
        <v>1</v>
      </c>
      <c r="P254">
        <v>100</v>
      </c>
      <c r="Q254">
        <v>23</v>
      </c>
      <c r="R254">
        <v>3</v>
      </c>
      <c r="S254">
        <v>262</v>
      </c>
      <c r="T254" t="s">
        <v>331</v>
      </c>
    </row>
    <row r="255" spans="1:20" x14ac:dyDescent="0.25">
      <c r="A255">
        <v>2</v>
      </c>
      <c r="B255">
        <v>90</v>
      </c>
      <c r="C255" t="s">
        <v>327</v>
      </c>
      <c r="D255">
        <v>40</v>
      </c>
      <c r="E255">
        <v>88501</v>
      </c>
      <c r="F255">
        <v>3</v>
      </c>
      <c r="G255">
        <v>20190829</v>
      </c>
      <c r="H255" s="343">
        <f t="shared" si="4"/>
        <v>43706</v>
      </c>
      <c r="I255" t="s">
        <v>328</v>
      </c>
      <c r="J255" t="s">
        <v>329</v>
      </c>
      <c r="K255">
        <v>105</v>
      </c>
      <c r="L255" t="s">
        <v>330</v>
      </c>
      <c r="M255">
        <v>0</v>
      </c>
      <c r="N255">
        <v>3.1</v>
      </c>
      <c r="O255">
        <v>1</v>
      </c>
      <c r="P255">
        <v>100</v>
      </c>
      <c r="Q255">
        <v>23</v>
      </c>
      <c r="R255">
        <v>3.1</v>
      </c>
      <c r="S255">
        <v>253</v>
      </c>
      <c r="T255" t="s">
        <v>331</v>
      </c>
    </row>
    <row r="256" spans="1:20" x14ac:dyDescent="0.25">
      <c r="A256">
        <v>2</v>
      </c>
      <c r="B256">
        <v>90</v>
      </c>
      <c r="C256" t="s">
        <v>327</v>
      </c>
      <c r="D256">
        <v>40</v>
      </c>
      <c r="E256">
        <v>88501</v>
      </c>
      <c r="F256">
        <v>3</v>
      </c>
      <c r="G256">
        <v>20190830</v>
      </c>
      <c r="H256" s="343">
        <f t="shared" si="4"/>
        <v>43707</v>
      </c>
      <c r="I256" t="s">
        <v>328</v>
      </c>
      <c r="J256" t="s">
        <v>329</v>
      </c>
      <c r="K256">
        <v>105</v>
      </c>
      <c r="L256" t="s">
        <v>330</v>
      </c>
      <c r="M256">
        <v>0</v>
      </c>
      <c r="N256">
        <v>5.8</v>
      </c>
      <c r="O256">
        <v>1</v>
      </c>
      <c r="P256">
        <v>100</v>
      </c>
      <c r="Q256">
        <v>23</v>
      </c>
      <c r="R256">
        <v>5.8</v>
      </c>
      <c r="S256">
        <v>187</v>
      </c>
      <c r="T256" t="s">
        <v>331</v>
      </c>
    </row>
    <row r="257" spans="1:20" x14ac:dyDescent="0.25">
      <c r="A257">
        <v>2</v>
      </c>
      <c r="B257">
        <v>90</v>
      </c>
      <c r="C257" t="s">
        <v>327</v>
      </c>
      <c r="D257">
        <v>40</v>
      </c>
      <c r="E257">
        <v>88501</v>
      </c>
      <c r="F257">
        <v>3</v>
      </c>
      <c r="G257">
        <v>20190831</v>
      </c>
      <c r="H257" s="343">
        <f t="shared" si="4"/>
        <v>43708</v>
      </c>
      <c r="I257" t="s">
        <v>328</v>
      </c>
      <c r="J257" t="s">
        <v>329</v>
      </c>
      <c r="K257">
        <v>105</v>
      </c>
      <c r="L257" t="s">
        <v>330</v>
      </c>
      <c r="M257">
        <v>0</v>
      </c>
      <c r="N257">
        <v>11.8</v>
      </c>
      <c r="O257">
        <v>1</v>
      </c>
      <c r="P257">
        <v>100</v>
      </c>
      <c r="Q257">
        <v>23</v>
      </c>
      <c r="R257">
        <v>11.8</v>
      </c>
      <c r="S257">
        <v>101</v>
      </c>
      <c r="T257" t="s">
        <v>331</v>
      </c>
    </row>
  </sheetData>
  <autoFilter ref="A1:T1" xr:uid="{F2F65574-5517-4437-A3D4-3FD9AB3C6076}"/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B050"/>
  </sheetPr>
  <dimension ref="A1:W29"/>
  <sheetViews>
    <sheetView workbookViewId="0">
      <selection activeCell="V16" sqref="V16:V17"/>
    </sheetView>
  </sheetViews>
  <sheetFormatPr defaultRowHeight="15" x14ac:dyDescent="0.25"/>
  <cols>
    <col min="1" max="1" width="9.140625" customWidth="1"/>
    <col min="2" max="2" width="5.7109375" customWidth="1"/>
    <col min="3" max="4" width="5.7109375" style="3" customWidth="1"/>
    <col min="5" max="8" width="5.7109375" style="21" customWidth="1"/>
    <col min="9" max="9" width="5.7109375" style="18" customWidth="1"/>
    <col min="10" max="11" width="5.7109375" style="21" customWidth="1"/>
    <col min="12" max="16" width="5.7109375" style="3" customWidth="1"/>
    <col min="17" max="26" width="5.7109375" customWidth="1"/>
  </cols>
  <sheetData>
    <row r="1" spans="1:23" x14ac:dyDescent="0.25">
      <c r="A1" s="18"/>
      <c r="B1" s="18"/>
      <c r="C1" s="21"/>
      <c r="D1" s="21"/>
    </row>
    <row r="2" spans="1:23" ht="15.75" customHeight="1" thickBot="1" x14ac:dyDescent="0.3">
      <c r="A2" s="11"/>
      <c r="B2" s="378" t="s">
        <v>172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117"/>
      <c r="R2" s="117"/>
      <c r="S2" s="117"/>
      <c r="T2" s="117"/>
      <c r="U2" s="117"/>
      <c r="V2" s="117"/>
      <c r="W2" s="117"/>
    </row>
    <row r="3" spans="1:23" ht="16.5" thickBot="1" x14ac:dyDescent="0.3">
      <c r="A3" s="383" t="s">
        <v>43</v>
      </c>
      <c r="B3" s="384"/>
      <c r="C3" s="384"/>
      <c r="D3" s="384"/>
      <c r="E3" s="384"/>
      <c r="F3" s="384"/>
      <c r="G3" s="384"/>
      <c r="H3" s="385"/>
      <c r="I3" s="383" t="s">
        <v>44</v>
      </c>
      <c r="J3" s="384"/>
      <c r="K3" s="384"/>
      <c r="L3" s="384"/>
      <c r="M3" s="384"/>
      <c r="N3" s="384"/>
      <c r="O3" s="384"/>
      <c r="P3" s="385"/>
      <c r="Q3" s="131"/>
      <c r="R3" s="131"/>
      <c r="S3" s="131"/>
      <c r="T3" s="131"/>
      <c r="U3" s="131"/>
      <c r="V3" s="131"/>
      <c r="W3" s="131"/>
    </row>
    <row r="4" spans="1:23" ht="16.5" customHeight="1" thickTop="1" x14ac:dyDescent="0.25">
      <c r="A4" s="386" t="s">
        <v>82</v>
      </c>
      <c r="B4" s="387"/>
      <c r="C4" s="387"/>
      <c r="D4" s="387"/>
      <c r="E4" s="387"/>
      <c r="F4" s="387"/>
      <c r="G4" s="387"/>
      <c r="H4" s="388"/>
      <c r="I4" s="386" t="s">
        <v>82</v>
      </c>
      <c r="J4" s="387"/>
      <c r="K4" s="387"/>
      <c r="L4" s="387"/>
      <c r="M4" s="387"/>
      <c r="N4" s="387"/>
      <c r="O4" s="387"/>
      <c r="P4" s="388"/>
      <c r="Q4" s="132"/>
      <c r="R4" s="132"/>
      <c r="S4" s="132"/>
      <c r="T4" s="132"/>
      <c r="U4" s="132"/>
      <c r="V4" s="132"/>
      <c r="W4" s="132"/>
    </row>
    <row r="5" spans="1:23" ht="18" customHeight="1" thickBot="1" x14ac:dyDescent="0.3">
      <c r="A5" s="380" t="s">
        <v>83</v>
      </c>
      <c r="B5" s="381"/>
      <c r="C5" s="381"/>
      <c r="D5" s="381"/>
      <c r="E5" s="381"/>
      <c r="F5" s="381"/>
      <c r="G5" s="381"/>
      <c r="H5" s="382"/>
      <c r="I5" s="380" t="s">
        <v>83</v>
      </c>
      <c r="J5" s="381"/>
      <c r="K5" s="381"/>
      <c r="L5" s="381"/>
      <c r="M5" s="381"/>
      <c r="N5" s="381"/>
      <c r="O5" s="381"/>
      <c r="P5" s="382"/>
      <c r="Q5" s="132"/>
      <c r="R5" s="132"/>
      <c r="S5" s="132"/>
      <c r="T5" s="132"/>
      <c r="U5" s="132"/>
      <c r="V5" s="132"/>
      <c r="W5" s="132"/>
    </row>
    <row r="6" spans="1:23" ht="105" customHeight="1" thickBot="1" x14ac:dyDescent="0.3">
      <c r="A6" s="135" t="s">
        <v>16</v>
      </c>
      <c r="B6" s="301" t="s">
        <v>270</v>
      </c>
      <c r="C6" s="301" t="s">
        <v>271</v>
      </c>
      <c r="D6" s="301" t="s">
        <v>268</v>
      </c>
      <c r="E6" s="301" t="s">
        <v>126</v>
      </c>
      <c r="F6" s="301" t="s">
        <v>125</v>
      </c>
      <c r="G6" s="301" t="s">
        <v>170</v>
      </c>
      <c r="H6" s="301" t="s">
        <v>127</v>
      </c>
      <c r="I6" s="135" t="s">
        <v>16</v>
      </c>
      <c r="J6" s="301" t="s">
        <v>332</v>
      </c>
      <c r="K6" s="301" t="s">
        <v>333</v>
      </c>
      <c r="L6" s="301" t="s">
        <v>268</v>
      </c>
      <c r="M6" s="301" t="s">
        <v>126</v>
      </c>
      <c r="N6" s="301" t="s">
        <v>125</v>
      </c>
      <c r="O6" s="301" t="s">
        <v>171</v>
      </c>
      <c r="P6" s="301" t="s">
        <v>127</v>
      </c>
      <c r="Q6" s="129"/>
      <c r="R6" s="130"/>
      <c r="S6" s="130"/>
      <c r="T6" s="130"/>
      <c r="U6" s="130"/>
      <c r="V6" s="130"/>
      <c r="W6" s="130"/>
    </row>
    <row r="7" spans="1:23" ht="15.75" thickBot="1" x14ac:dyDescent="0.3">
      <c r="A7" s="134">
        <v>23</v>
      </c>
      <c r="B7" s="302">
        <v>16.2</v>
      </c>
      <c r="C7" s="302">
        <v>16.2</v>
      </c>
      <c r="D7" s="302">
        <v>16.399999999999999</v>
      </c>
      <c r="E7" s="315">
        <v>11.9</v>
      </c>
      <c r="F7" s="302">
        <v>12.3</v>
      </c>
      <c r="G7" s="302">
        <v>16.7</v>
      </c>
      <c r="H7" s="302">
        <v>19.3</v>
      </c>
      <c r="I7" s="134">
        <v>2</v>
      </c>
      <c r="J7" s="307">
        <v>8.8000000000000007</v>
      </c>
      <c r="K7" s="306"/>
      <c r="L7" s="310">
        <v>12.9</v>
      </c>
      <c r="M7" s="314">
        <v>20.100000000000001</v>
      </c>
      <c r="N7" s="302">
        <v>20.8</v>
      </c>
      <c r="O7" s="306"/>
      <c r="P7" s="308">
        <v>9.1</v>
      </c>
      <c r="Q7" s="127"/>
      <c r="R7" s="128"/>
      <c r="S7" s="128"/>
      <c r="T7" s="127"/>
      <c r="U7" s="128"/>
      <c r="V7" s="127"/>
      <c r="W7" s="128"/>
    </row>
    <row r="8" spans="1:23" ht="15.75" thickBot="1" x14ac:dyDescent="0.3">
      <c r="A8" s="134">
        <v>25</v>
      </c>
      <c r="B8" s="303">
        <v>23.2</v>
      </c>
      <c r="C8" s="306"/>
      <c r="D8" s="302">
        <v>24.5</v>
      </c>
      <c r="E8" s="303">
        <v>18.3</v>
      </c>
      <c r="F8" s="302">
        <v>20.3</v>
      </c>
      <c r="G8" s="302">
        <v>23</v>
      </c>
      <c r="H8" s="302">
        <v>24.6</v>
      </c>
      <c r="I8" s="134">
        <v>3</v>
      </c>
      <c r="J8" s="307">
        <v>9.4</v>
      </c>
      <c r="K8" s="307">
        <v>10.199999999999999</v>
      </c>
      <c r="L8" s="347">
        <v>11</v>
      </c>
      <c r="M8" s="303">
        <v>23.8</v>
      </c>
      <c r="N8" s="302">
        <v>25.6</v>
      </c>
      <c r="O8" s="306"/>
      <c r="P8" s="308">
        <v>11.4</v>
      </c>
      <c r="Q8" s="133"/>
      <c r="R8" s="133"/>
      <c r="S8" s="133"/>
      <c r="T8" s="133"/>
      <c r="U8" s="133"/>
      <c r="V8" s="133"/>
      <c r="W8" s="133"/>
    </row>
    <row r="9" spans="1:23" ht="15.75" thickBot="1" x14ac:dyDescent="0.3">
      <c r="A9" s="134">
        <v>26</v>
      </c>
      <c r="B9" s="303">
        <v>20.5</v>
      </c>
      <c r="C9" s="303">
        <v>20.2</v>
      </c>
      <c r="D9" s="302">
        <v>22.2</v>
      </c>
      <c r="E9" s="303">
        <v>16.5</v>
      </c>
      <c r="F9" s="302">
        <v>16.7</v>
      </c>
      <c r="G9" s="302">
        <v>20.399999999999999</v>
      </c>
      <c r="H9" s="302">
        <v>17.7</v>
      </c>
      <c r="I9" s="134">
        <v>6</v>
      </c>
      <c r="J9" s="303">
        <v>25</v>
      </c>
      <c r="K9" s="306"/>
      <c r="L9" s="302">
        <v>26.7</v>
      </c>
      <c r="M9" s="303">
        <v>22</v>
      </c>
      <c r="N9" s="302">
        <v>23.2</v>
      </c>
      <c r="O9" s="306"/>
      <c r="P9" s="303">
        <v>27.1</v>
      </c>
      <c r="Q9" s="133"/>
      <c r="R9" s="133"/>
      <c r="S9" s="133"/>
      <c r="T9" s="133"/>
      <c r="U9" s="133"/>
      <c r="V9" s="133"/>
      <c r="W9" s="133"/>
    </row>
    <row r="10" spans="1:23" ht="15.75" thickBot="1" x14ac:dyDescent="0.3">
      <c r="A10" s="134">
        <v>27</v>
      </c>
      <c r="B10" s="304">
        <v>59.1</v>
      </c>
      <c r="C10" s="306"/>
      <c r="D10" s="305">
        <v>62.3</v>
      </c>
      <c r="E10" s="304">
        <v>64.400000000000006</v>
      </c>
      <c r="F10" s="305">
        <v>70.3</v>
      </c>
      <c r="G10" s="305">
        <v>57.8</v>
      </c>
      <c r="H10" s="305">
        <v>58.5</v>
      </c>
      <c r="I10" s="134">
        <v>7</v>
      </c>
      <c r="J10" s="304">
        <v>102.7</v>
      </c>
      <c r="K10" s="306"/>
      <c r="L10" s="305">
        <v>105</v>
      </c>
      <c r="M10" s="304">
        <v>314.5</v>
      </c>
      <c r="N10" s="305">
        <v>306.7</v>
      </c>
      <c r="O10" s="306"/>
      <c r="P10" s="304">
        <v>95.5</v>
      </c>
      <c r="Q10" s="133"/>
      <c r="R10" s="133"/>
      <c r="S10" s="133"/>
      <c r="T10" s="133"/>
      <c r="U10" s="133"/>
      <c r="V10" s="133"/>
      <c r="W10" s="133"/>
    </row>
    <row r="11" spans="1:23" ht="15.75" thickBot="1" x14ac:dyDescent="0.3">
      <c r="A11" s="134">
        <v>28</v>
      </c>
      <c r="B11" s="304">
        <v>39.5</v>
      </c>
      <c r="C11" s="306"/>
      <c r="D11" s="305">
        <v>42.4</v>
      </c>
      <c r="E11" s="304">
        <v>38.5</v>
      </c>
      <c r="F11" s="305">
        <v>41.7</v>
      </c>
      <c r="G11" s="305">
        <v>37.9</v>
      </c>
      <c r="H11" s="305">
        <v>42.6</v>
      </c>
      <c r="I11" s="134">
        <v>8</v>
      </c>
      <c r="J11" s="304">
        <v>112</v>
      </c>
      <c r="K11" s="306"/>
      <c r="L11" s="304">
        <v>126.4</v>
      </c>
      <c r="M11" s="309"/>
      <c r="N11" s="305">
        <v>293.2</v>
      </c>
      <c r="O11" s="306"/>
      <c r="P11" s="305">
        <v>137.19999999999999</v>
      </c>
      <c r="Q11" s="133"/>
      <c r="R11" s="133"/>
      <c r="S11" s="133"/>
      <c r="T11" s="133"/>
      <c r="U11" s="133"/>
      <c r="V11" s="133"/>
      <c r="W11" s="133"/>
    </row>
    <row r="12" spans="1:23" ht="15.75" thickBot="1" x14ac:dyDescent="0.3">
      <c r="A12" s="134">
        <v>29</v>
      </c>
      <c r="B12" s="304">
        <v>52.7</v>
      </c>
      <c r="C12" s="304">
        <v>53.4</v>
      </c>
      <c r="D12" s="305">
        <v>55</v>
      </c>
      <c r="E12" s="304">
        <v>94</v>
      </c>
      <c r="F12" s="305">
        <v>106.2</v>
      </c>
      <c r="G12" s="305">
        <v>50.2</v>
      </c>
      <c r="H12" s="305">
        <v>56.1</v>
      </c>
      <c r="I12" s="134">
        <v>9</v>
      </c>
      <c r="J12" s="306"/>
      <c r="K12" s="304">
        <v>130.9</v>
      </c>
      <c r="L12" s="305">
        <v>130.69999999999999</v>
      </c>
      <c r="M12" s="304">
        <v>327</v>
      </c>
      <c r="N12" s="305">
        <v>306.89999999999998</v>
      </c>
      <c r="O12" s="306"/>
      <c r="P12" s="304">
        <v>167.3</v>
      </c>
      <c r="Q12" s="133"/>
      <c r="R12" s="133"/>
      <c r="S12" s="133"/>
      <c r="T12" s="133"/>
      <c r="U12" s="133"/>
      <c r="V12" s="133"/>
      <c r="W12" s="133"/>
    </row>
    <row r="13" spans="1:23" ht="15.75" thickBot="1" x14ac:dyDescent="0.3">
      <c r="A13" s="134">
        <v>30</v>
      </c>
      <c r="B13" s="304">
        <v>60</v>
      </c>
      <c r="C13" s="304"/>
      <c r="D13" s="305">
        <v>61.1</v>
      </c>
      <c r="E13" s="304">
        <v>53.3</v>
      </c>
      <c r="F13" s="305">
        <v>56</v>
      </c>
      <c r="G13" s="306"/>
      <c r="H13" s="305">
        <v>58.4</v>
      </c>
      <c r="I13" s="134">
        <v>10</v>
      </c>
      <c r="J13" s="304">
        <v>185.1</v>
      </c>
      <c r="K13" s="306"/>
      <c r="L13" s="304">
        <v>160.4</v>
      </c>
      <c r="M13" s="304">
        <v>278.39999999999998</v>
      </c>
      <c r="N13" s="304">
        <v>211.4</v>
      </c>
      <c r="O13" s="306"/>
      <c r="P13" s="304">
        <v>162.9</v>
      </c>
      <c r="Q13" s="133"/>
      <c r="R13" s="133"/>
      <c r="S13" s="133"/>
      <c r="T13" s="133"/>
      <c r="U13" s="133"/>
      <c r="V13" s="133"/>
      <c r="W13" s="133"/>
    </row>
    <row r="14" spans="1:23" ht="15.75" thickBot="1" x14ac:dyDescent="0.3">
      <c r="A14" s="365"/>
      <c r="B14" s="366"/>
      <c r="C14" s="366"/>
      <c r="D14" s="366"/>
      <c r="E14" s="366"/>
      <c r="F14" s="366"/>
      <c r="G14" s="348"/>
      <c r="H14" s="348"/>
      <c r="I14" s="134">
        <v>11</v>
      </c>
      <c r="J14" s="304">
        <v>211.6</v>
      </c>
      <c r="K14" s="304">
        <v>212.4</v>
      </c>
      <c r="L14" s="304">
        <v>182.5</v>
      </c>
      <c r="M14" s="304">
        <v>210</v>
      </c>
      <c r="N14" s="304">
        <v>203.7</v>
      </c>
      <c r="O14" s="306"/>
      <c r="P14" s="304">
        <v>189</v>
      </c>
      <c r="Q14" s="133"/>
      <c r="R14" s="133"/>
      <c r="S14" s="133"/>
      <c r="T14" s="133"/>
      <c r="U14" s="133"/>
      <c r="V14" s="133"/>
      <c r="W14" s="133"/>
    </row>
    <row r="15" spans="1:23" ht="15.75" thickBot="1" x14ac:dyDescent="0.3">
      <c r="A15" s="365"/>
      <c r="B15" s="366"/>
      <c r="C15" s="366"/>
      <c r="D15" s="366"/>
      <c r="E15" s="366"/>
      <c r="F15" s="366"/>
      <c r="G15" s="348"/>
      <c r="H15" s="348"/>
      <c r="I15" s="134">
        <v>12</v>
      </c>
      <c r="J15" s="304">
        <v>65.5</v>
      </c>
      <c r="K15" s="306"/>
      <c r="L15" s="304">
        <v>64.5</v>
      </c>
      <c r="M15" s="304">
        <v>57.4</v>
      </c>
      <c r="N15" s="304">
        <v>59.9</v>
      </c>
      <c r="O15" s="306"/>
      <c r="P15" s="304">
        <v>67.900000000000006</v>
      </c>
      <c r="Q15" s="133"/>
      <c r="R15" s="133"/>
      <c r="S15" s="133"/>
      <c r="T15" s="133"/>
      <c r="U15" s="133"/>
      <c r="V15" s="133"/>
      <c r="W15" s="133"/>
    </row>
    <row r="16" spans="1:23" ht="16.5" customHeight="1" thickBot="1" x14ac:dyDescent="0.3">
      <c r="A16" s="365"/>
      <c r="B16" s="366"/>
      <c r="C16" s="366"/>
      <c r="D16" s="366"/>
      <c r="E16" s="366"/>
      <c r="F16" s="366"/>
      <c r="G16" s="348"/>
      <c r="H16" s="348"/>
      <c r="I16" s="134">
        <v>13</v>
      </c>
      <c r="J16" s="303">
        <v>24.5</v>
      </c>
      <c r="K16" s="306"/>
      <c r="L16" s="302">
        <v>27</v>
      </c>
      <c r="M16" s="303">
        <v>26.2</v>
      </c>
      <c r="N16" s="302">
        <v>28</v>
      </c>
      <c r="O16" s="306"/>
      <c r="P16" s="302">
        <v>27.8</v>
      </c>
      <c r="Q16" s="133"/>
      <c r="R16" s="133"/>
      <c r="S16" s="133"/>
      <c r="T16" s="133"/>
      <c r="U16" s="133"/>
      <c r="V16" s="133"/>
      <c r="W16" s="133"/>
    </row>
    <row r="17" spans="1:23" ht="15.75" thickBot="1" x14ac:dyDescent="0.3">
      <c r="A17" s="369"/>
      <c r="B17" s="370"/>
      <c r="C17" s="370"/>
      <c r="D17" s="370"/>
      <c r="E17" s="370"/>
      <c r="F17" s="370"/>
      <c r="G17" s="349"/>
      <c r="H17" s="349"/>
      <c r="I17" s="134">
        <v>14</v>
      </c>
      <c r="J17" s="303">
        <v>16.7</v>
      </c>
      <c r="K17" s="303">
        <v>17</v>
      </c>
      <c r="L17" s="310">
        <v>17.899999999999999</v>
      </c>
      <c r="M17" s="303">
        <v>19.100000000000001</v>
      </c>
      <c r="N17" s="310">
        <v>20</v>
      </c>
      <c r="O17" s="306"/>
      <c r="P17" s="310">
        <v>18.7</v>
      </c>
      <c r="Q17" s="133"/>
      <c r="R17" s="133"/>
      <c r="S17" s="133"/>
      <c r="T17" s="133"/>
      <c r="U17" s="133"/>
      <c r="V17" s="133"/>
      <c r="W17" s="133"/>
    </row>
    <row r="18" spans="1:23" ht="16.5" customHeight="1" thickBot="1" x14ac:dyDescent="0.3">
      <c r="A18" s="369" t="s">
        <v>84</v>
      </c>
      <c r="B18" s="370"/>
      <c r="C18" s="370"/>
      <c r="D18" s="370"/>
      <c r="E18" s="370"/>
      <c r="F18" s="370"/>
      <c r="G18" s="370"/>
      <c r="H18" s="373"/>
      <c r="I18" s="134">
        <v>15</v>
      </c>
      <c r="J18" s="307">
        <v>11</v>
      </c>
      <c r="K18" s="306"/>
      <c r="L18" s="315">
        <v>11.9</v>
      </c>
      <c r="M18" s="303">
        <v>15.8</v>
      </c>
      <c r="N18" s="302">
        <v>17</v>
      </c>
      <c r="O18" s="306"/>
      <c r="P18" s="302">
        <v>12.2</v>
      </c>
      <c r="Q18" s="133"/>
      <c r="R18" s="133"/>
      <c r="S18" s="133"/>
      <c r="T18" s="133"/>
      <c r="U18" s="133"/>
      <c r="V18" s="133"/>
      <c r="W18" s="133"/>
    </row>
    <row r="19" spans="1:23" ht="16.5" customHeight="1" thickBot="1" x14ac:dyDescent="0.3">
      <c r="A19" s="374" t="s">
        <v>85</v>
      </c>
      <c r="B19" s="375"/>
      <c r="C19" s="375"/>
      <c r="D19" s="375"/>
      <c r="E19" s="375"/>
      <c r="F19" s="375"/>
      <c r="G19" s="375"/>
      <c r="H19" s="376"/>
      <c r="I19" s="134">
        <v>18</v>
      </c>
      <c r="J19" s="303">
        <v>15.9</v>
      </c>
      <c r="K19" s="306"/>
      <c r="L19" s="303">
        <v>16.2</v>
      </c>
      <c r="M19" s="309"/>
      <c r="N19" s="303">
        <v>15</v>
      </c>
      <c r="O19" s="303">
        <v>15.4</v>
      </c>
      <c r="P19" s="303">
        <v>17</v>
      </c>
      <c r="Q19" s="133"/>
      <c r="R19" s="133"/>
      <c r="S19" s="133"/>
      <c r="T19" s="133"/>
      <c r="U19" s="133"/>
      <c r="V19" s="133"/>
      <c r="W19" s="133"/>
    </row>
    <row r="20" spans="1:23" ht="15.75" thickBot="1" x14ac:dyDescent="0.3">
      <c r="A20" s="371"/>
      <c r="B20" s="372"/>
      <c r="C20" s="372"/>
      <c r="D20" s="372"/>
      <c r="E20" s="372"/>
      <c r="F20" s="372"/>
      <c r="G20" s="350"/>
      <c r="H20" s="350"/>
      <c r="I20" s="134">
        <v>20</v>
      </c>
      <c r="J20" s="303">
        <v>13.1</v>
      </c>
      <c r="K20" s="303">
        <v>13.2</v>
      </c>
      <c r="L20" s="302">
        <v>14</v>
      </c>
      <c r="M20" s="303">
        <v>12.6</v>
      </c>
      <c r="N20" s="302">
        <v>14.3</v>
      </c>
      <c r="O20" s="302">
        <v>12.4</v>
      </c>
      <c r="P20" s="302">
        <v>14.9</v>
      </c>
      <c r="Q20" s="133"/>
      <c r="R20" s="133"/>
      <c r="S20" s="133"/>
      <c r="T20" s="133"/>
      <c r="U20" s="133"/>
      <c r="V20" s="133"/>
      <c r="W20" s="133"/>
    </row>
    <row r="21" spans="1:23" ht="16.5" customHeight="1" thickBot="1" x14ac:dyDescent="0.3">
      <c r="A21" s="371" t="s">
        <v>86</v>
      </c>
      <c r="B21" s="372"/>
      <c r="C21" s="372"/>
      <c r="D21" s="372"/>
      <c r="E21" s="372"/>
      <c r="F21" s="372"/>
      <c r="G21" s="372"/>
      <c r="H21" s="377"/>
      <c r="I21" s="134">
        <v>22</v>
      </c>
      <c r="J21" s="307">
        <v>10</v>
      </c>
      <c r="K21" s="306"/>
      <c r="L21" s="306"/>
      <c r="M21" s="303">
        <v>14.8</v>
      </c>
      <c r="N21" s="302">
        <v>16.100000000000001</v>
      </c>
      <c r="O21" s="302">
        <v>9.6999999999999993</v>
      </c>
      <c r="P21" s="308">
        <v>10.5</v>
      </c>
      <c r="Q21" s="133"/>
      <c r="R21" s="133"/>
      <c r="S21" s="133"/>
      <c r="T21" s="133"/>
      <c r="U21" s="133"/>
      <c r="V21" s="133"/>
      <c r="W21" s="133"/>
    </row>
    <row r="22" spans="1:23" ht="16.5" customHeight="1" thickBot="1" x14ac:dyDescent="0.3">
      <c r="A22" s="374" t="s">
        <v>87</v>
      </c>
      <c r="B22" s="375"/>
      <c r="C22" s="375"/>
      <c r="D22" s="375"/>
      <c r="E22" s="375"/>
      <c r="F22" s="375"/>
      <c r="G22" s="375"/>
      <c r="H22" s="376"/>
      <c r="I22" s="134">
        <v>23</v>
      </c>
      <c r="J22" s="303">
        <v>32.799999999999997</v>
      </c>
      <c r="K22" s="303">
        <v>32.9</v>
      </c>
      <c r="L22" s="302">
        <v>34.799999999999997</v>
      </c>
      <c r="M22" s="303">
        <v>30.6</v>
      </c>
      <c r="N22" s="305">
        <v>35.5</v>
      </c>
      <c r="O22" s="302">
        <v>31.7</v>
      </c>
      <c r="P22" s="302">
        <v>33.4</v>
      </c>
      <c r="Q22" s="133"/>
      <c r="R22" s="133"/>
      <c r="S22" s="133"/>
      <c r="T22" s="133"/>
      <c r="U22" s="133"/>
      <c r="V22" s="133"/>
      <c r="W22" s="133"/>
    </row>
    <row r="23" spans="1:23" ht="15.75" thickBot="1" x14ac:dyDescent="0.3">
      <c r="A23" s="363"/>
      <c r="B23" s="364"/>
      <c r="C23" s="364"/>
      <c r="D23" s="364"/>
      <c r="E23" s="364"/>
      <c r="F23" s="364"/>
      <c r="G23" s="351"/>
      <c r="H23" s="351"/>
      <c r="I23" s="136">
        <v>24</v>
      </c>
      <c r="J23" s="311">
        <v>18.7</v>
      </c>
      <c r="K23" s="306"/>
      <c r="L23" s="312">
        <v>19.899999999999999</v>
      </c>
      <c r="M23" s="311">
        <v>21</v>
      </c>
      <c r="N23" s="312">
        <v>23.1</v>
      </c>
      <c r="O23" s="312">
        <v>17.899999999999999</v>
      </c>
      <c r="P23" s="311">
        <v>20.3</v>
      </c>
      <c r="Q23" s="133"/>
      <c r="R23" s="133"/>
      <c r="S23" s="133"/>
      <c r="T23" s="133"/>
      <c r="U23" s="133"/>
      <c r="V23" s="133"/>
      <c r="W23" s="133"/>
    </row>
    <row r="24" spans="1:23" ht="15.75" thickBot="1" x14ac:dyDescent="0.3">
      <c r="A24" s="367"/>
      <c r="B24" s="368"/>
      <c r="C24" s="368"/>
      <c r="D24" s="368"/>
      <c r="E24" s="368"/>
      <c r="F24" s="368"/>
      <c r="G24" s="352"/>
      <c r="H24" s="352"/>
      <c r="I24" s="134">
        <v>26</v>
      </c>
      <c r="J24" s="313">
        <v>16.399999999999999</v>
      </c>
      <c r="K24" s="313">
        <v>16.600000000000001</v>
      </c>
      <c r="L24" s="302">
        <v>15.7</v>
      </c>
      <c r="M24" s="303">
        <v>16.399999999999999</v>
      </c>
      <c r="N24" s="302">
        <v>17.2</v>
      </c>
      <c r="O24" s="302">
        <v>16.5</v>
      </c>
      <c r="P24" s="303">
        <v>17</v>
      </c>
      <c r="Q24" s="133"/>
      <c r="R24" s="133"/>
      <c r="S24" s="133"/>
      <c r="T24" s="133"/>
      <c r="U24" s="133"/>
      <c r="V24" s="133"/>
      <c r="W24" s="133"/>
    </row>
    <row r="25" spans="1:23" x14ac:dyDescent="0.25">
      <c r="I25"/>
      <c r="J25" s="3"/>
      <c r="K25" s="3"/>
    </row>
    <row r="26" spans="1:23" x14ac:dyDescent="0.25">
      <c r="I26"/>
      <c r="J26" s="3"/>
      <c r="K26" s="3"/>
    </row>
    <row r="27" spans="1:23" x14ac:dyDescent="0.25">
      <c r="I27"/>
      <c r="J27" s="3"/>
      <c r="K27" s="3"/>
    </row>
    <row r="28" spans="1:23" x14ac:dyDescent="0.25">
      <c r="I28"/>
      <c r="J28" s="3"/>
      <c r="K28" s="3"/>
    </row>
    <row r="29" spans="1:23" x14ac:dyDescent="0.25">
      <c r="I29"/>
      <c r="J29" s="3"/>
      <c r="K29" s="3"/>
    </row>
  </sheetData>
  <mergeCells count="18">
    <mergeCell ref="B2:P2"/>
    <mergeCell ref="I5:P5"/>
    <mergeCell ref="I3:P3"/>
    <mergeCell ref="I4:P4"/>
    <mergeCell ref="A4:H4"/>
    <mergeCell ref="A5:H5"/>
    <mergeCell ref="A3:H3"/>
    <mergeCell ref="A23:F23"/>
    <mergeCell ref="A14:F14"/>
    <mergeCell ref="A15:F15"/>
    <mergeCell ref="A16:F16"/>
    <mergeCell ref="A24:F24"/>
    <mergeCell ref="A17:F17"/>
    <mergeCell ref="A20:F20"/>
    <mergeCell ref="A18:H18"/>
    <mergeCell ref="A19:H19"/>
    <mergeCell ref="A21:H21"/>
    <mergeCell ref="A22:H22"/>
  </mergeCells>
  <pageMargins left="0.7" right="0.7" top="0.75" bottom="0.75" header="0.3" footer="0.3"/>
  <pageSetup fitToHeight="0" orientation="portrait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00B050"/>
    <pageSetUpPr fitToPage="1"/>
  </sheetPr>
  <dimension ref="A1:AB91"/>
  <sheetViews>
    <sheetView topLeftCell="A4" workbookViewId="0">
      <selection activeCell="A39" sqref="A2:X39"/>
    </sheetView>
  </sheetViews>
  <sheetFormatPr defaultRowHeight="15" x14ac:dyDescent="0.25"/>
  <cols>
    <col min="1" max="1" width="5.28515625" customWidth="1"/>
    <col min="2" max="3" width="5.28515625" style="13" customWidth="1"/>
    <col min="4" max="8" width="5.28515625" style="3" customWidth="1"/>
    <col min="9" max="9" width="5.28515625" style="297" customWidth="1"/>
    <col min="10" max="11" width="5.28515625" style="13" customWidth="1"/>
    <col min="12" max="16" width="5.28515625" style="3" customWidth="1"/>
    <col min="17" max="17" width="5.28515625" style="297" customWidth="1"/>
    <col min="18" max="19" width="5.28515625" style="13" customWidth="1"/>
    <col min="20" max="24" width="5.28515625" style="3" customWidth="1"/>
  </cols>
  <sheetData>
    <row r="1" spans="1:26" ht="15.75" thickBot="1" x14ac:dyDescent="0.3">
      <c r="A1" t="s">
        <v>273</v>
      </c>
    </row>
    <row r="2" spans="1:26" ht="16.5" customHeight="1" thickTop="1" thickBot="1" x14ac:dyDescent="0.3">
      <c r="A2" s="389" t="s">
        <v>344</v>
      </c>
      <c r="B2" s="390"/>
      <c r="C2" s="390"/>
      <c r="D2" s="390"/>
      <c r="E2" s="390"/>
      <c r="F2" s="390"/>
      <c r="G2" s="390"/>
      <c r="H2" s="391"/>
      <c r="I2" s="403" t="s">
        <v>44</v>
      </c>
      <c r="J2" s="404"/>
      <c r="K2" s="404"/>
      <c r="L2" s="404"/>
      <c r="M2" s="404"/>
      <c r="N2" s="404"/>
      <c r="O2" s="404"/>
      <c r="P2" s="405"/>
      <c r="Q2" s="403" t="s">
        <v>81</v>
      </c>
      <c r="R2" s="404"/>
      <c r="S2" s="404"/>
      <c r="T2" s="404"/>
      <c r="U2" s="404"/>
      <c r="V2" s="404"/>
      <c r="W2" s="404"/>
      <c r="X2" s="405"/>
      <c r="Y2" s="19"/>
      <c r="Z2" s="21"/>
    </row>
    <row r="3" spans="1:26" ht="18.75" customHeight="1" thickTop="1" x14ac:dyDescent="0.25">
      <c r="A3" s="392" t="s">
        <v>91</v>
      </c>
      <c r="B3" s="387"/>
      <c r="C3" s="387"/>
      <c r="D3" s="387"/>
      <c r="E3" s="387"/>
      <c r="F3" s="387"/>
      <c r="G3" s="387"/>
      <c r="H3" s="393"/>
      <c r="I3" s="397" t="s">
        <v>91</v>
      </c>
      <c r="J3" s="398"/>
      <c r="K3" s="398"/>
      <c r="L3" s="398"/>
      <c r="M3" s="398"/>
      <c r="N3" s="398"/>
      <c r="O3" s="398"/>
      <c r="P3" s="399"/>
      <c r="Q3" s="397" t="s">
        <v>91</v>
      </c>
      <c r="R3" s="398"/>
      <c r="S3" s="398"/>
      <c r="T3" s="398"/>
      <c r="U3" s="398"/>
      <c r="V3" s="398"/>
      <c r="W3" s="398"/>
      <c r="X3" s="399"/>
      <c r="Y3" s="19"/>
      <c r="Z3" s="21"/>
    </row>
    <row r="4" spans="1:26" ht="15.75" customHeight="1" thickBot="1" x14ac:dyDescent="0.3">
      <c r="A4" s="394" t="s">
        <v>83</v>
      </c>
      <c r="B4" s="395"/>
      <c r="C4" s="395"/>
      <c r="D4" s="395"/>
      <c r="E4" s="395"/>
      <c r="F4" s="395"/>
      <c r="G4" s="395"/>
      <c r="H4" s="396"/>
      <c r="I4" s="400" t="s">
        <v>83</v>
      </c>
      <c r="J4" s="401"/>
      <c r="K4" s="401"/>
      <c r="L4" s="401"/>
      <c r="M4" s="401"/>
      <c r="N4" s="401"/>
      <c r="O4" s="401"/>
      <c r="P4" s="402"/>
      <c r="Q4" s="400" t="s">
        <v>83</v>
      </c>
      <c r="R4" s="401"/>
      <c r="S4" s="401"/>
      <c r="T4" s="401"/>
      <c r="U4" s="401"/>
      <c r="V4" s="401"/>
      <c r="W4" s="401"/>
      <c r="X4" s="402"/>
      <c r="Y4" s="18"/>
      <c r="Z4" s="21"/>
    </row>
    <row r="5" spans="1:26" ht="88.5" customHeight="1" thickTop="1" thickBot="1" x14ac:dyDescent="0.3">
      <c r="A5" s="99" t="s">
        <v>16</v>
      </c>
      <c r="B5" s="283" t="s">
        <v>270</v>
      </c>
      <c r="C5" s="283" t="s">
        <v>271</v>
      </c>
      <c r="D5" s="284" t="s">
        <v>268</v>
      </c>
      <c r="E5" s="284" t="s">
        <v>163</v>
      </c>
      <c r="F5" s="284" t="s">
        <v>269</v>
      </c>
      <c r="G5" s="284" t="s">
        <v>1</v>
      </c>
      <c r="H5" s="286" t="s">
        <v>162</v>
      </c>
      <c r="I5" s="298" t="s">
        <v>16</v>
      </c>
      <c r="J5" s="285" t="s">
        <v>270</v>
      </c>
      <c r="K5" s="285" t="s">
        <v>271</v>
      </c>
      <c r="L5" s="286" t="s">
        <v>268</v>
      </c>
      <c r="M5" s="286" t="s">
        <v>163</v>
      </c>
      <c r="N5" s="286" t="s">
        <v>269</v>
      </c>
      <c r="O5" s="286" t="s">
        <v>166</v>
      </c>
      <c r="P5" s="286" t="s">
        <v>162</v>
      </c>
      <c r="Q5" s="298" t="s">
        <v>16</v>
      </c>
      <c r="R5" s="285" t="s">
        <v>270</v>
      </c>
      <c r="S5" s="285" t="s">
        <v>272</v>
      </c>
      <c r="T5" s="286" t="s">
        <v>268</v>
      </c>
      <c r="U5" s="286" t="s">
        <v>163</v>
      </c>
      <c r="V5" s="286" t="s">
        <v>269</v>
      </c>
      <c r="W5" s="286" t="s">
        <v>166</v>
      </c>
      <c r="X5" s="286" t="s">
        <v>162</v>
      </c>
      <c r="Y5" s="18"/>
      <c r="Z5" s="20"/>
    </row>
    <row r="6" spans="1:26" ht="16.5" thickTop="1" thickBot="1" x14ac:dyDescent="0.3">
      <c r="A6" s="359">
        <v>44342</v>
      </c>
      <c r="B6" s="360">
        <v>17.600000000000001</v>
      </c>
      <c r="C6" s="287" t="s">
        <v>212</v>
      </c>
      <c r="D6" s="361">
        <v>17.2</v>
      </c>
      <c r="E6" s="360">
        <v>33</v>
      </c>
      <c r="F6" s="361">
        <v>31.6</v>
      </c>
      <c r="G6" s="360">
        <v>17</v>
      </c>
      <c r="H6" s="101"/>
      <c r="I6" s="300">
        <v>1</v>
      </c>
      <c r="J6" s="287">
        <v>8.3000000000000007</v>
      </c>
      <c r="K6" s="288" t="s">
        <v>123</v>
      </c>
      <c r="L6" s="287">
        <v>9.3000000000000007</v>
      </c>
      <c r="M6" s="287">
        <v>9.8000000000000007</v>
      </c>
      <c r="N6" s="287">
        <v>10.4</v>
      </c>
      <c r="O6" s="288"/>
      <c r="P6" s="287">
        <v>10.199999999999999</v>
      </c>
      <c r="Q6" s="299">
        <v>1</v>
      </c>
      <c r="R6" s="289">
        <v>13.8</v>
      </c>
      <c r="S6" s="289">
        <v>14</v>
      </c>
      <c r="T6" s="289">
        <v>14</v>
      </c>
      <c r="U6" s="287">
        <v>10.1</v>
      </c>
      <c r="V6" s="287">
        <v>10.5</v>
      </c>
      <c r="W6" s="289">
        <v>13.8</v>
      </c>
      <c r="X6" s="289">
        <v>14.5</v>
      </c>
      <c r="Y6" s="18"/>
      <c r="Z6" s="20"/>
    </row>
    <row r="7" spans="1:26" ht="16.5" thickTop="1" thickBot="1" x14ac:dyDescent="0.3">
      <c r="A7" s="359">
        <v>44347</v>
      </c>
      <c r="B7" s="360">
        <v>12.5</v>
      </c>
      <c r="C7" s="288" t="s">
        <v>123</v>
      </c>
      <c r="D7" s="361">
        <v>12.7</v>
      </c>
      <c r="E7" s="360">
        <v>12.2</v>
      </c>
      <c r="F7" s="361">
        <v>13.2</v>
      </c>
      <c r="G7" s="362">
        <v>10</v>
      </c>
      <c r="H7" s="101"/>
      <c r="I7" s="300">
        <v>2</v>
      </c>
      <c r="J7" s="287">
        <v>8.8000000000000007</v>
      </c>
      <c r="K7" s="287" t="s">
        <v>212</v>
      </c>
      <c r="L7" s="289">
        <v>12.9</v>
      </c>
      <c r="M7" s="289">
        <v>20.100000000000001</v>
      </c>
      <c r="N7" s="289">
        <v>20.8</v>
      </c>
      <c r="O7" s="290"/>
      <c r="P7" s="287">
        <v>9.1</v>
      </c>
      <c r="Q7" s="299">
        <v>2</v>
      </c>
      <c r="R7" s="287">
        <v>10.9</v>
      </c>
      <c r="S7" s="288" t="s">
        <v>123</v>
      </c>
      <c r="T7" s="287">
        <v>10.3</v>
      </c>
      <c r="U7" s="287">
        <v>10.6</v>
      </c>
      <c r="V7" s="287">
        <v>9.6999999999999993</v>
      </c>
      <c r="W7" s="287">
        <v>10.9</v>
      </c>
      <c r="X7" s="289">
        <v>12.7</v>
      </c>
      <c r="Y7" s="18"/>
      <c r="Z7" s="21"/>
    </row>
    <row r="8" spans="1:26" ht="16.5" thickTop="1" thickBot="1" x14ac:dyDescent="0.3">
      <c r="A8" s="109">
        <v>1</v>
      </c>
      <c r="B8" s="287">
        <v>1.5</v>
      </c>
      <c r="C8" s="288" t="s">
        <v>123</v>
      </c>
      <c r="D8" s="287">
        <v>2.6</v>
      </c>
      <c r="E8" s="287">
        <v>1.2</v>
      </c>
      <c r="F8" s="287">
        <v>0</v>
      </c>
      <c r="G8" s="287">
        <v>1.5</v>
      </c>
      <c r="H8" s="288" t="s">
        <v>123</v>
      </c>
      <c r="I8" s="300">
        <v>3</v>
      </c>
      <c r="J8" s="287">
        <v>9.4</v>
      </c>
      <c r="K8" s="287">
        <v>10.199999999999999</v>
      </c>
      <c r="L8" s="287">
        <v>11</v>
      </c>
      <c r="M8" s="289">
        <v>23.8</v>
      </c>
      <c r="N8" s="289">
        <v>25.6</v>
      </c>
      <c r="O8" s="290"/>
      <c r="P8" s="287">
        <v>11.4</v>
      </c>
      <c r="Q8" s="299">
        <v>3</v>
      </c>
      <c r="R8" s="287">
        <v>1.4</v>
      </c>
      <c r="S8" s="288" t="s">
        <v>123</v>
      </c>
      <c r="T8" s="287">
        <v>1.2</v>
      </c>
      <c r="U8" s="287">
        <v>1.3</v>
      </c>
      <c r="V8" s="287">
        <v>-0.3</v>
      </c>
      <c r="W8" s="287">
        <v>1.9</v>
      </c>
      <c r="X8" s="287">
        <v>1.6</v>
      </c>
      <c r="Y8" s="18"/>
      <c r="Z8" s="21"/>
    </row>
    <row r="9" spans="1:26" ht="16.5" thickTop="1" thickBot="1" x14ac:dyDescent="0.3">
      <c r="A9" s="109">
        <v>2</v>
      </c>
      <c r="B9" s="287">
        <v>4.4000000000000004</v>
      </c>
      <c r="C9" s="287">
        <v>2.2999999999999998</v>
      </c>
      <c r="D9" s="287">
        <v>3.8</v>
      </c>
      <c r="E9" s="287">
        <v>2.6</v>
      </c>
      <c r="F9" s="287">
        <v>2</v>
      </c>
      <c r="G9" s="287">
        <v>2.2000000000000002</v>
      </c>
      <c r="H9" s="288" t="s">
        <v>123</v>
      </c>
      <c r="I9" s="300">
        <v>4</v>
      </c>
      <c r="J9" s="287">
        <v>1.7</v>
      </c>
      <c r="K9" s="288" t="s">
        <v>123</v>
      </c>
      <c r="L9" s="287">
        <v>3</v>
      </c>
      <c r="M9" s="287">
        <v>2.9</v>
      </c>
      <c r="N9" s="287">
        <v>1.8</v>
      </c>
      <c r="O9" s="290"/>
      <c r="P9" s="287">
        <v>2.9</v>
      </c>
      <c r="Q9" s="299">
        <v>4</v>
      </c>
      <c r="R9" s="287">
        <v>1.7</v>
      </c>
      <c r="S9" s="287">
        <v>1.8</v>
      </c>
      <c r="T9" s="287">
        <v>2.2000000000000002</v>
      </c>
      <c r="U9" s="287">
        <v>1.3</v>
      </c>
      <c r="V9" s="287">
        <v>1.2</v>
      </c>
      <c r="W9" s="287">
        <v>2.2999999999999998</v>
      </c>
      <c r="X9" s="287">
        <v>2.2000000000000002</v>
      </c>
      <c r="Y9" s="18"/>
      <c r="Z9" s="21"/>
    </row>
    <row r="10" spans="1:26" ht="16.5" thickTop="1" thickBot="1" x14ac:dyDescent="0.3">
      <c r="A10" s="109">
        <v>3</v>
      </c>
      <c r="B10" s="287">
        <v>2.5</v>
      </c>
      <c r="C10" s="288" t="s">
        <v>123</v>
      </c>
      <c r="D10" s="287">
        <v>1.6</v>
      </c>
      <c r="E10" s="287">
        <v>2.2000000000000002</v>
      </c>
      <c r="F10" s="287">
        <v>2</v>
      </c>
      <c r="G10" s="287">
        <v>2.5</v>
      </c>
      <c r="H10" s="288" t="s">
        <v>123</v>
      </c>
      <c r="I10" s="300">
        <v>5</v>
      </c>
      <c r="J10" s="287">
        <v>4.4000000000000004</v>
      </c>
      <c r="K10" s="287">
        <v>4.8</v>
      </c>
      <c r="L10" s="287">
        <v>5</v>
      </c>
      <c r="M10" s="287">
        <v>4.8</v>
      </c>
      <c r="N10" s="287">
        <v>4</v>
      </c>
      <c r="O10" s="290"/>
      <c r="P10" s="287">
        <v>5.5</v>
      </c>
      <c r="Q10" s="299">
        <v>5</v>
      </c>
      <c r="R10" s="287">
        <v>1.7</v>
      </c>
      <c r="S10" s="288" t="s">
        <v>123</v>
      </c>
      <c r="T10" s="287">
        <v>1.2</v>
      </c>
      <c r="U10" s="287">
        <v>1.4</v>
      </c>
      <c r="V10" s="287">
        <v>-0.8</v>
      </c>
      <c r="W10" s="287">
        <v>2</v>
      </c>
      <c r="X10" s="287">
        <v>1.6</v>
      </c>
      <c r="Y10" s="18"/>
      <c r="Z10" s="21"/>
    </row>
    <row r="11" spans="1:26" ht="16.5" thickTop="1" thickBot="1" x14ac:dyDescent="0.3">
      <c r="A11" s="109">
        <v>4</v>
      </c>
      <c r="B11" s="287">
        <v>2.9</v>
      </c>
      <c r="C11" s="288" t="s">
        <v>123</v>
      </c>
      <c r="D11" s="287">
        <v>3</v>
      </c>
      <c r="E11" s="287">
        <v>3.3</v>
      </c>
      <c r="F11" s="287">
        <v>2</v>
      </c>
      <c r="G11" s="287">
        <v>3</v>
      </c>
      <c r="H11" s="288" t="s">
        <v>123</v>
      </c>
      <c r="I11" s="300">
        <v>6</v>
      </c>
      <c r="J11" s="289">
        <v>25</v>
      </c>
      <c r="K11" s="291" t="s">
        <v>123</v>
      </c>
      <c r="L11" s="289">
        <v>26.7</v>
      </c>
      <c r="M11" s="289">
        <v>22</v>
      </c>
      <c r="N11" s="289">
        <v>23.2</v>
      </c>
      <c r="O11" s="290"/>
      <c r="P11" s="289">
        <v>27.1</v>
      </c>
      <c r="Q11" s="299">
        <v>6</v>
      </c>
      <c r="R11" s="287">
        <v>1.6</v>
      </c>
      <c r="S11" s="288" t="s">
        <v>123</v>
      </c>
      <c r="T11" s="287">
        <v>0.9</v>
      </c>
      <c r="U11" s="287">
        <v>1.8</v>
      </c>
      <c r="V11" s="287">
        <v>-0.2</v>
      </c>
      <c r="W11" s="287" t="s">
        <v>212</v>
      </c>
      <c r="X11" s="287">
        <v>1.1000000000000001</v>
      </c>
      <c r="Z11" s="21"/>
    </row>
    <row r="12" spans="1:26" ht="16.5" thickTop="1" thickBot="1" x14ac:dyDescent="0.3">
      <c r="A12" s="109">
        <v>5</v>
      </c>
      <c r="B12" s="287">
        <v>3.2</v>
      </c>
      <c r="C12" s="287">
        <v>3.4</v>
      </c>
      <c r="D12" s="287">
        <v>3.9</v>
      </c>
      <c r="E12" s="287">
        <v>3.5</v>
      </c>
      <c r="F12" s="287">
        <v>3.2</v>
      </c>
      <c r="G12" s="287">
        <v>4.2</v>
      </c>
      <c r="H12" s="288" t="s">
        <v>123</v>
      </c>
      <c r="I12" s="300">
        <v>7</v>
      </c>
      <c r="J12" s="292">
        <v>102.7</v>
      </c>
      <c r="K12" s="293" t="s">
        <v>123</v>
      </c>
      <c r="L12" s="292">
        <v>105</v>
      </c>
      <c r="M12" s="292">
        <v>314.5</v>
      </c>
      <c r="N12" s="292">
        <v>306.7</v>
      </c>
      <c r="O12" s="294"/>
      <c r="P12" s="292">
        <v>95.5</v>
      </c>
      <c r="Q12" s="299">
        <v>7</v>
      </c>
      <c r="R12" s="287">
        <v>3.1</v>
      </c>
      <c r="S12" s="287">
        <v>3.4</v>
      </c>
      <c r="T12" s="287">
        <v>2.6</v>
      </c>
      <c r="U12" s="287">
        <v>3.1</v>
      </c>
      <c r="V12" s="287">
        <v>2.1</v>
      </c>
      <c r="W12" s="287" t="s">
        <v>212</v>
      </c>
      <c r="X12" s="316">
        <v>2.8</v>
      </c>
      <c r="Z12" s="21"/>
    </row>
    <row r="13" spans="1:26" ht="16.5" thickTop="1" thickBot="1" x14ac:dyDescent="0.3">
      <c r="A13" s="109">
        <v>6</v>
      </c>
      <c r="B13" s="287">
        <v>3.2</v>
      </c>
      <c r="C13" s="288" t="s">
        <v>123</v>
      </c>
      <c r="D13" s="287">
        <v>3.2</v>
      </c>
      <c r="E13" s="287">
        <v>3.2</v>
      </c>
      <c r="F13" s="287">
        <v>2.9</v>
      </c>
      <c r="G13" s="287">
        <v>2.8</v>
      </c>
      <c r="H13" s="288" t="s">
        <v>123</v>
      </c>
      <c r="I13" s="300">
        <v>8</v>
      </c>
      <c r="J13" s="292">
        <v>112</v>
      </c>
      <c r="K13" s="287" t="s">
        <v>212</v>
      </c>
      <c r="L13" s="292">
        <v>126.4</v>
      </c>
      <c r="M13" s="287" t="s">
        <v>212</v>
      </c>
      <c r="N13" s="292">
        <v>293.2</v>
      </c>
      <c r="O13" s="294"/>
      <c r="P13" s="292">
        <v>137.19999999999999</v>
      </c>
      <c r="Q13" s="299">
        <v>8</v>
      </c>
      <c r="R13" s="287">
        <v>4</v>
      </c>
      <c r="S13" s="288" t="s">
        <v>123</v>
      </c>
      <c r="T13" s="287">
        <v>3.9</v>
      </c>
      <c r="U13" s="287">
        <v>3.4</v>
      </c>
      <c r="V13" s="287">
        <v>3</v>
      </c>
      <c r="W13" s="287" t="s">
        <v>212</v>
      </c>
      <c r="X13" s="287">
        <v>5.0999999999999996</v>
      </c>
      <c r="Z13" s="21"/>
    </row>
    <row r="14" spans="1:26" ht="16.5" thickTop="1" thickBot="1" x14ac:dyDescent="0.3">
      <c r="A14" s="109">
        <v>7</v>
      </c>
      <c r="B14" s="287">
        <v>3.1</v>
      </c>
      <c r="C14" s="288" t="s">
        <v>123</v>
      </c>
      <c r="D14" s="287">
        <v>2.5</v>
      </c>
      <c r="E14" s="287">
        <v>4.7</v>
      </c>
      <c r="F14" s="287">
        <v>3.3</v>
      </c>
      <c r="G14" s="287">
        <v>2.8</v>
      </c>
      <c r="H14" s="288" t="s">
        <v>123</v>
      </c>
      <c r="I14" s="300">
        <v>9</v>
      </c>
      <c r="J14" s="287" t="s">
        <v>212</v>
      </c>
      <c r="K14" s="292">
        <v>130.9</v>
      </c>
      <c r="L14" s="292">
        <v>130.69999999999999</v>
      </c>
      <c r="M14" s="292">
        <v>327</v>
      </c>
      <c r="N14" s="292">
        <v>306.89999999999998</v>
      </c>
      <c r="O14" s="294"/>
      <c r="P14" s="292">
        <v>161.69999999999999</v>
      </c>
      <c r="Q14" s="299">
        <v>9</v>
      </c>
      <c r="R14" s="287">
        <v>4</v>
      </c>
      <c r="S14" s="288" t="s">
        <v>123</v>
      </c>
      <c r="T14" s="287">
        <v>4.5999999999999996</v>
      </c>
      <c r="U14" s="287">
        <v>3.8</v>
      </c>
      <c r="V14" s="287">
        <v>2.5</v>
      </c>
      <c r="W14" s="287" t="s">
        <v>212</v>
      </c>
      <c r="X14" s="287">
        <v>4.5999999999999996</v>
      </c>
      <c r="Z14" s="21"/>
    </row>
    <row r="15" spans="1:26" ht="16.5" thickTop="1" thickBot="1" x14ac:dyDescent="0.3">
      <c r="A15" s="109">
        <v>8</v>
      </c>
      <c r="B15" s="287">
        <v>3.5</v>
      </c>
      <c r="C15" s="287">
        <v>0.4</v>
      </c>
      <c r="D15" s="287">
        <v>2.5</v>
      </c>
      <c r="E15" s="287">
        <v>7.4</v>
      </c>
      <c r="F15" s="287">
        <v>6.6</v>
      </c>
      <c r="G15" s="287">
        <v>2.7</v>
      </c>
      <c r="H15" s="288" t="s">
        <v>123</v>
      </c>
      <c r="I15" s="300">
        <v>10</v>
      </c>
      <c r="J15" s="292">
        <v>185.1</v>
      </c>
      <c r="K15" s="293" t="s">
        <v>123</v>
      </c>
      <c r="L15" s="292">
        <v>160.4</v>
      </c>
      <c r="M15" s="292">
        <v>278.39999999999998</v>
      </c>
      <c r="N15" s="292">
        <v>211.4</v>
      </c>
      <c r="O15" s="294"/>
      <c r="P15" s="292">
        <v>162.9</v>
      </c>
      <c r="Q15" s="299">
        <v>10</v>
      </c>
      <c r="R15" s="287">
        <v>4.8</v>
      </c>
      <c r="S15" s="287">
        <v>5.0999999999999996</v>
      </c>
      <c r="T15" s="287">
        <v>5.9</v>
      </c>
      <c r="U15" s="287">
        <v>5.2</v>
      </c>
      <c r="V15" s="287">
        <v>4.5</v>
      </c>
      <c r="W15" s="317">
        <v>5.3</v>
      </c>
      <c r="X15" s="287">
        <v>6</v>
      </c>
      <c r="Z15" s="21"/>
    </row>
    <row r="16" spans="1:26" ht="16.5" thickTop="1" thickBot="1" x14ac:dyDescent="0.3">
      <c r="A16" s="109">
        <v>9</v>
      </c>
      <c r="B16" s="287">
        <v>3.2</v>
      </c>
      <c r="C16" s="288" t="s">
        <v>123</v>
      </c>
      <c r="D16" s="287">
        <v>3.2</v>
      </c>
      <c r="E16" s="287">
        <v>4.8</v>
      </c>
      <c r="F16" s="287">
        <v>4.0999999999999996</v>
      </c>
      <c r="G16" s="287">
        <v>2.9</v>
      </c>
      <c r="H16" s="288" t="s">
        <v>123</v>
      </c>
      <c r="I16" s="300">
        <v>11</v>
      </c>
      <c r="J16" s="292">
        <v>211.6</v>
      </c>
      <c r="K16" s="292">
        <v>212.4</v>
      </c>
      <c r="L16" s="292">
        <v>182.5</v>
      </c>
      <c r="M16" s="292">
        <v>210</v>
      </c>
      <c r="N16" s="292">
        <v>203.7</v>
      </c>
      <c r="O16" s="294"/>
      <c r="P16" s="292">
        <v>189</v>
      </c>
      <c r="Q16" s="299">
        <v>11</v>
      </c>
      <c r="R16" s="287">
        <v>4.5</v>
      </c>
      <c r="S16" s="288" t="s">
        <v>123</v>
      </c>
      <c r="T16" s="287">
        <v>5</v>
      </c>
      <c r="U16" s="287">
        <v>4.3</v>
      </c>
      <c r="V16" s="287">
        <v>3.5</v>
      </c>
      <c r="W16" s="317">
        <v>4.2</v>
      </c>
      <c r="X16" s="287">
        <v>4</v>
      </c>
      <c r="Z16" s="21"/>
    </row>
    <row r="17" spans="1:26" ht="16.5" thickTop="1" thickBot="1" x14ac:dyDescent="0.3">
      <c r="A17" s="109">
        <v>10</v>
      </c>
      <c r="B17" s="287">
        <v>2.4</v>
      </c>
      <c r="C17" s="288" t="s">
        <v>123</v>
      </c>
      <c r="D17" s="287">
        <v>2.6</v>
      </c>
      <c r="E17" s="287">
        <v>3.9</v>
      </c>
      <c r="F17" s="287">
        <v>2.5</v>
      </c>
      <c r="G17" s="287">
        <v>2.2000000000000002</v>
      </c>
      <c r="H17" s="288" t="s">
        <v>123</v>
      </c>
      <c r="I17" s="300">
        <v>12</v>
      </c>
      <c r="J17" s="292">
        <v>65.5</v>
      </c>
      <c r="K17" s="293" t="s">
        <v>123</v>
      </c>
      <c r="L17" s="292">
        <v>64.5</v>
      </c>
      <c r="M17" s="292">
        <v>57.4</v>
      </c>
      <c r="N17" s="292">
        <v>59.9</v>
      </c>
      <c r="O17" s="294"/>
      <c r="P17" s="292">
        <v>67.900000000000006</v>
      </c>
      <c r="Q17" s="299">
        <v>12</v>
      </c>
      <c r="R17" s="287">
        <v>5.7</v>
      </c>
      <c r="S17" s="288" t="s">
        <v>123</v>
      </c>
      <c r="T17" s="287">
        <v>5.4</v>
      </c>
      <c r="U17" s="317">
        <v>5.7</v>
      </c>
      <c r="V17" s="287">
        <v>4.8</v>
      </c>
      <c r="W17" s="317">
        <v>5.4</v>
      </c>
      <c r="X17" s="287">
        <v>6.2</v>
      </c>
      <c r="Z17" s="21"/>
    </row>
    <row r="18" spans="1:26" ht="16.5" thickTop="1" thickBot="1" x14ac:dyDescent="0.3">
      <c r="A18" s="109">
        <v>11</v>
      </c>
      <c r="B18" s="287">
        <v>2</v>
      </c>
      <c r="C18" s="287">
        <v>2.2999999999999998</v>
      </c>
      <c r="D18" s="287">
        <v>2.8</v>
      </c>
      <c r="E18" s="287">
        <v>2.8</v>
      </c>
      <c r="F18" s="287">
        <v>1.1000000000000001</v>
      </c>
      <c r="G18" s="287">
        <v>3.1</v>
      </c>
      <c r="H18" s="288" t="s">
        <v>123</v>
      </c>
      <c r="I18" s="300">
        <v>13</v>
      </c>
      <c r="J18" s="289">
        <v>24.5</v>
      </c>
      <c r="K18" s="291" t="s">
        <v>123</v>
      </c>
      <c r="L18" s="289">
        <v>27</v>
      </c>
      <c r="M18" s="289">
        <v>26.2</v>
      </c>
      <c r="N18" s="289">
        <v>28</v>
      </c>
      <c r="O18" s="295"/>
      <c r="P18" s="289">
        <v>27.7</v>
      </c>
      <c r="Q18" s="299">
        <v>13</v>
      </c>
      <c r="R18" s="287">
        <v>2.2000000000000002</v>
      </c>
      <c r="S18" s="287">
        <v>2.1</v>
      </c>
      <c r="T18" s="287">
        <v>1</v>
      </c>
      <c r="U18" s="287">
        <v>2.2000000000000002</v>
      </c>
      <c r="V18" s="287">
        <v>1.7</v>
      </c>
      <c r="W18" s="317">
        <v>2.1</v>
      </c>
      <c r="X18" s="287">
        <v>1.8</v>
      </c>
      <c r="Z18" s="18"/>
    </row>
    <row r="19" spans="1:26" ht="16.5" thickTop="1" thickBot="1" x14ac:dyDescent="0.3">
      <c r="A19" s="109">
        <v>12</v>
      </c>
      <c r="B19" s="287">
        <v>2.8</v>
      </c>
      <c r="C19" s="288" t="s">
        <v>123</v>
      </c>
      <c r="D19" s="287">
        <v>2.6</v>
      </c>
      <c r="E19" s="287">
        <v>3.7</v>
      </c>
      <c r="F19" s="287">
        <v>1.6</v>
      </c>
      <c r="G19" s="287">
        <v>3.3</v>
      </c>
      <c r="H19" s="288" t="s">
        <v>123</v>
      </c>
      <c r="I19" s="300">
        <v>14</v>
      </c>
      <c r="J19" s="289">
        <v>16.7</v>
      </c>
      <c r="K19" s="289">
        <v>17</v>
      </c>
      <c r="L19" s="289">
        <v>17.899999999999999</v>
      </c>
      <c r="M19" s="289">
        <v>19.100000000000001</v>
      </c>
      <c r="N19" s="289">
        <v>20</v>
      </c>
      <c r="O19" s="295"/>
      <c r="P19" s="289">
        <v>18.7</v>
      </c>
      <c r="Q19" s="299">
        <v>14</v>
      </c>
      <c r="R19" s="287">
        <v>2.8</v>
      </c>
      <c r="S19" s="288" t="s">
        <v>123</v>
      </c>
      <c r="T19" s="287">
        <v>4.3</v>
      </c>
      <c r="U19" s="317">
        <v>2.9</v>
      </c>
      <c r="V19" s="287">
        <v>2.4</v>
      </c>
      <c r="W19" s="317">
        <v>3</v>
      </c>
      <c r="X19" s="287">
        <v>2.5</v>
      </c>
      <c r="Z19" s="18"/>
    </row>
    <row r="20" spans="1:26" ht="16.5" thickTop="1" thickBot="1" x14ac:dyDescent="0.3">
      <c r="A20" s="109">
        <v>13</v>
      </c>
      <c r="B20" s="287">
        <v>3.7</v>
      </c>
      <c r="C20" s="288" t="s">
        <v>123</v>
      </c>
      <c r="D20" s="287">
        <v>3.3</v>
      </c>
      <c r="E20" s="287">
        <v>4.3</v>
      </c>
      <c r="F20" s="287">
        <v>3</v>
      </c>
      <c r="G20" s="287">
        <v>3.9</v>
      </c>
      <c r="H20" s="288" t="s">
        <v>123</v>
      </c>
      <c r="I20" s="300">
        <v>15</v>
      </c>
      <c r="J20" s="287">
        <v>11</v>
      </c>
      <c r="K20" s="288" t="s">
        <v>123</v>
      </c>
      <c r="L20" s="287">
        <v>11.9</v>
      </c>
      <c r="M20" s="289">
        <v>15.8</v>
      </c>
      <c r="N20" s="289">
        <v>17</v>
      </c>
      <c r="O20" s="290"/>
      <c r="P20" s="289">
        <v>12.2</v>
      </c>
      <c r="Q20" s="299">
        <v>15</v>
      </c>
      <c r="R20" s="287">
        <v>2.2999999999999998</v>
      </c>
      <c r="S20" s="288" t="s">
        <v>123</v>
      </c>
      <c r="T20" s="287">
        <v>2</v>
      </c>
      <c r="U20" s="317">
        <v>2.7</v>
      </c>
      <c r="V20" s="287">
        <v>1.7</v>
      </c>
      <c r="W20" s="317">
        <v>2.6</v>
      </c>
      <c r="X20" s="287">
        <v>3</v>
      </c>
    </row>
    <row r="21" spans="1:26" ht="16.5" thickTop="1" thickBot="1" x14ac:dyDescent="0.3">
      <c r="A21" s="109">
        <v>14</v>
      </c>
      <c r="B21" s="287">
        <v>4.8</v>
      </c>
      <c r="C21" s="287">
        <v>6</v>
      </c>
      <c r="D21" s="287">
        <v>4.8</v>
      </c>
      <c r="E21" s="287">
        <v>5.4</v>
      </c>
      <c r="F21" s="287">
        <v>3.7</v>
      </c>
      <c r="G21" s="287">
        <v>4.5</v>
      </c>
      <c r="H21" s="288" t="s">
        <v>123</v>
      </c>
      <c r="I21" s="300">
        <v>16</v>
      </c>
      <c r="J21" s="287">
        <v>6.7</v>
      </c>
      <c r="K21" s="288" t="s">
        <v>123</v>
      </c>
      <c r="L21" s="287">
        <v>6.6</v>
      </c>
      <c r="M21" s="287">
        <v>8.1</v>
      </c>
      <c r="N21" s="287">
        <v>8.6999999999999993</v>
      </c>
      <c r="O21" s="290"/>
      <c r="P21" s="287">
        <v>7.4</v>
      </c>
      <c r="Q21" s="299">
        <v>16</v>
      </c>
      <c r="R21" s="287">
        <v>0.8</v>
      </c>
      <c r="S21" s="287">
        <v>1.4</v>
      </c>
      <c r="T21" s="287">
        <v>1.4</v>
      </c>
      <c r="U21" s="287" t="s">
        <v>212</v>
      </c>
      <c r="V21" s="287">
        <v>0.9</v>
      </c>
      <c r="W21" s="287" t="s">
        <v>212</v>
      </c>
      <c r="X21" s="287">
        <v>0.7</v>
      </c>
    </row>
    <row r="22" spans="1:26" ht="16.5" thickTop="1" thickBot="1" x14ac:dyDescent="0.3">
      <c r="A22" s="109">
        <v>15</v>
      </c>
      <c r="B22" s="287">
        <v>4.3</v>
      </c>
      <c r="C22" s="288" t="s">
        <v>123</v>
      </c>
      <c r="D22" s="287">
        <v>4.8</v>
      </c>
      <c r="E22" s="287">
        <v>5.7</v>
      </c>
      <c r="F22" s="287">
        <v>4.2</v>
      </c>
      <c r="G22" s="287">
        <v>4.2</v>
      </c>
      <c r="H22" s="288" t="s">
        <v>123</v>
      </c>
      <c r="I22" s="300">
        <v>17</v>
      </c>
      <c r="J22" s="287">
        <v>7.9</v>
      </c>
      <c r="K22" s="287">
        <v>7.9</v>
      </c>
      <c r="L22" s="287">
        <v>7.7</v>
      </c>
      <c r="M22" s="287">
        <v>10.199999999999999</v>
      </c>
      <c r="N22" s="287">
        <v>10.9</v>
      </c>
      <c r="O22" s="287">
        <v>7.8</v>
      </c>
      <c r="P22" s="287">
        <v>9.4</v>
      </c>
      <c r="Q22" s="299">
        <v>17</v>
      </c>
      <c r="R22" s="287">
        <v>1.6</v>
      </c>
      <c r="S22" s="288" t="s">
        <v>123</v>
      </c>
      <c r="T22" s="287">
        <v>2.1</v>
      </c>
      <c r="U22" s="287">
        <v>2.1</v>
      </c>
      <c r="V22" s="287">
        <v>1.8</v>
      </c>
      <c r="W22" s="287" t="s">
        <v>212</v>
      </c>
      <c r="X22" s="287">
        <v>2.5</v>
      </c>
    </row>
    <row r="23" spans="1:26" ht="16.5" thickTop="1" thickBot="1" x14ac:dyDescent="0.3">
      <c r="A23" s="109">
        <v>16</v>
      </c>
      <c r="B23" s="287">
        <v>2.9</v>
      </c>
      <c r="C23" s="288" t="s">
        <v>123</v>
      </c>
      <c r="D23" s="287">
        <v>3.8</v>
      </c>
      <c r="E23" s="287">
        <v>3.7</v>
      </c>
      <c r="F23" s="287">
        <v>2</v>
      </c>
      <c r="G23" s="287">
        <v>3.3</v>
      </c>
      <c r="H23" s="288" t="s">
        <v>123</v>
      </c>
      <c r="I23" s="300">
        <v>18</v>
      </c>
      <c r="J23" s="289">
        <v>15.9</v>
      </c>
      <c r="K23" s="291" t="s">
        <v>123</v>
      </c>
      <c r="L23" s="289">
        <v>16.2</v>
      </c>
      <c r="M23" s="287" t="s">
        <v>212</v>
      </c>
      <c r="N23" s="289">
        <v>15</v>
      </c>
      <c r="O23" s="289">
        <v>15.4</v>
      </c>
      <c r="P23" s="289">
        <v>17</v>
      </c>
      <c r="Q23" s="299">
        <v>18</v>
      </c>
      <c r="R23" s="287">
        <v>1.6</v>
      </c>
      <c r="S23" s="288" t="s">
        <v>123</v>
      </c>
      <c r="T23" s="287">
        <v>1.5</v>
      </c>
      <c r="U23" s="317">
        <v>2.2000000000000002</v>
      </c>
      <c r="V23" s="287">
        <v>2.2999999999999998</v>
      </c>
      <c r="W23" s="287" t="s">
        <v>212</v>
      </c>
      <c r="X23" s="287">
        <v>1.1000000000000001</v>
      </c>
    </row>
    <row r="24" spans="1:26" ht="16.5" thickTop="1" thickBot="1" x14ac:dyDescent="0.3">
      <c r="A24" s="109">
        <v>17</v>
      </c>
      <c r="B24" s="287">
        <v>3.5</v>
      </c>
      <c r="C24" s="287" t="s">
        <v>212</v>
      </c>
      <c r="D24" s="287">
        <v>4</v>
      </c>
      <c r="E24" s="287">
        <v>3.8</v>
      </c>
      <c r="F24" s="288" t="s">
        <v>123</v>
      </c>
      <c r="G24" s="287">
        <v>3.3</v>
      </c>
      <c r="H24" s="288" t="s">
        <v>123</v>
      </c>
      <c r="I24" s="300">
        <v>19</v>
      </c>
      <c r="J24" s="287">
        <v>6.4</v>
      </c>
      <c r="K24" s="288" t="s">
        <v>123</v>
      </c>
      <c r="L24" s="287">
        <v>7.2</v>
      </c>
      <c r="M24" s="287">
        <v>6.8</v>
      </c>
      <c r="N24" s="287">
        <v>8</v>
      </c>
      <c r="O24" s="287">
        <v>6.8</v>
      </c>
      <c r="P24" s="287">
        <v>7.4</v>
      </c>
      <c r="Q24" s="299">
        <v>19</v>
      </c>
      <c r="R24" s="287">
        <v>2.7</v>
      </c>
      <c r="S24" s="287" t="s">
        <v>212</v>
      </c>
      <c r="T24" s="287">
        <v>1.9</v>
      </c>
      <c r="U24" s="287" t="s">
        <v>212</v>
      </c>
      <c r="V24" s="287">
        <v>3.2</v>
      </c>
      <c r="W24" s="287" t="s">
        <v>212</v>
      </c>
      <c r="X24" s="287">
        <v>3</v>
      </c>
    </row>
    <row r="25" spans="1:26" ht="16.5" thickTop="1" thickBot="1" x14ac:dyDescent="0.3">
      <c r="A25" s="109">
        <v>18</v>
      </c>
      <c r="B25" s="287" t="s">
        <v>212</v>
      </c>
      <c r="C25" s="287">
        <v>3</v>
      </c>
      <c r="D25" s="287">
        <v>3.7</v>
      </c>
      <c r="E25" s="287">
        <v>5.0999999999999996</v>
      </c>
      <c r="F25" s="287">
        <v>4.0999999999999996</v>
      </c>
      <c r="G25" s="287">
        <v>2.5</v>
      </c>
      <c r="H25" s="287">
        <v>3.5</v>
      </c>
      <c r="I25" s="300">
        <v>20</v>
      </c>
      <c r="J25" s="289">
        <v>13.1</v>
      </c>
      <c r="K25" s="289">
        <v>13.2</v>
      </c>
      <c r="L25" s="289">
        <v>14</v>
      </c>
      <c r="M25" s="289">
        <v>12.6</v>
      </c>
      <c r="N25" s="289">
        <v>14.3</v>
      </c>
      <c r="O25" s="289">
        <v>12.4</v>
      </c>
      <c r="P25" s="289">
        <v>14.9</v>
      </c>
      <c r="Q25" s="299">
        <v>20</v>
      </c>
      <c r="R25" s="287">
        <v>4.2</v>
      </c>
      <c r="S25" s="287">
        <v>4.3</v>
      </c>
      <c r="T25" s="287">
        <v>5</v>
      </c>
      <c r="U25" s="317">
        <v>4.8</v>
      </c>
      <c r="V25" s="287">
        <v>5</v>
      </c>
      <c r="W25" s="287" t="s">
        <v>212</v>
      </c>
      <c r="X25" s="287">
        <v>4.5999999999999996</v>
      </c>
    </row>
    <row r="26" spans="1:26" ht="16.5" thickTop="1" thickBot="1" x14ac:dyDescent="0.3">
      <c r="A26" s="109">
        <v>19</v>
      </c>
      <c r="B26" s="287">
        <v>3.2</v>
      </c>
      <c r="C26" s="288" t="s">
        <v>123</v>
      </c>
      <c r="D26" s="287">
        <v>4</v>
      </c>
      <c r="E26" s="287">
        <v>3.7</v>
      </c>
      <c r="F26" s="287">
        <v>2.9</v>
      </c>
      <c r="G26" s="287">
        <v>3.3</v>
      </c>
      <c r="H26" s="287">
        <v>3.9</v>
      </c>
      <c r="I26" s="300">
        <v>21</v>
      </c>
      <c r="J26" s="287">
        <v>7.6</v>
      </c>
      <c r="K26" s="288" t="s">
        <v>123</v>
      </c>
      <c r="L26" s="290" t="s">
        <v>123</v>
      </c>
      <c r="M26" s="287">
        <v>8.8000000000000007</v>
      </c>
      <c r="N26" s="287">
        <v>9.1999999999999993</v>
      </c>
      <c r="O26" s="287">
        <v>6.9</v>
      </c>
      <c r="P26" s="287">
        <v>8.5</v>
      </c>
      <c r="Q26" s="299">
        <v>21</v>
      </c>
      <c r="R26" s="287">
        <v>3.6</v>
      </c>
      <c r="S26" s="288" t="s">
        <v>123</v>
      </c>
      <c r="T26" s="287">
        <v>3.3</v>
      </c>
      <c r="U26" s="287">
        <v>3.9</v>
      </c>
      <c r="V26" s="290" t="s">
        <v>123</v>
      </c>
      <c r="W26" s="287" t="s">
        <v>212</v>
      </c>
      <c r="X26" s="287">
        <v>3.9</v>
      </c>
    </row>
    <row r="27" spans="1:26" ht="16.5" thickTop="1" thickBot="1" x14ac:dyDescent="0.3">
      <c r="A27" s="109">
        <v>20</v>
      </c>
      <c r="B27" s="287">
        <v>4</v>
      </c>
      <c r="C27" s="287">
        <v>4</v>
      </c>
      <c r="D27" s="287">
        <v>4.7</v>
      </c>
      <c r="E27" s="287">
        <v>5.5</v>
      </c>
      <c r="F27" s="287">
        <v>5.2</v>
      </c>
      <c r="G27" s="287">
        <v>4.0999999999999996</v>
      </c>
      <c r="H27" s="287">
        <v>5.9</v>
      </c>
      <c r="I27" s="300">
        <v>22</v>
      </c>
      <c r="J27" s="287">
        <v>10</v>
      </c>
      <c r="K27" s="288" t="s">
        <v>123</v>
      </c>
      <c r="L27" s="290" t="s">
        <v>123</v>
      </c>
      <c r="M27" s="289">
        <v>14.8</v>
      </c>
      <c r="N27" s="289">
        <v>16.100000000000001</v>
      </c>
      <c r="O27" s="287">
        <v>9.6999999999999993</v>
      </c>
      <c r="P27" s="287">
        <v>10.4</v>
      </c>
      <c r="Q27" s="299">
        <v>22</v>
      </c>
      <c r="R27" s="287">
        <v>6.3</v>
      </c>
      <c r="S27" s="287">
        <v>6.8</v>
      </c>
      <c r="T27" s="287">
        <v>7</v>
      </c>
      <c r="U27" s="317">
        <v>1.2</v>
      </c>
      <c r="V27" s="290" t="s">
        <v>123</v>
      </c>
      <c r="W27" s="287" t="s">
        <v>212</v>
      </c>
      <c r="X27" s="287">
        <v>5.8</v>
      </c>
    </row>
    <row r="28" spans="1:26" ht="16.5" thickTop="1" thickBot="1" x14ac:dyDescent="0.3">
      <c r="A28" s="109">
        <v>21</v>
      </c>
      <c r="B28" s="287">
        <v>4.5</v>
      </c>
      <c r="C28" s="288" t="s">
        <v>123</v>
      </c>
      <c r="D28" s="287">
        <v>5.2</v>
      </c>
      <c r="E28" s="287">
        <v>6.9</v>
      </c>
      <c r="F28" s="287">
        <v>6.3</v>
      </c>
      <c r="G28" s="287">
        <v>5.4</v>
      </c>
      <c r="H28" s="287">
        <v>6.2</v>
      </c>
      <c r="I28" s="300">
        <v>23</v>
      </c>
      <c r="J28" s="289">
        <v>32.799999999999997</v>
      </c>
      <c r="K28" s="289">
        <v>32.9</v>
      </c>
      <c r="L28" s="289">
        <v>34.799999999999997</v>
      </c>
      <c r="M28" s="289">
        <v>30.6</v>
      </c>
      <c r="N28" s="292">
        <v>35.5</v>
      </c>
      <c r="O28" s="289">
        <v>31.7</v>
      </c>
      <c r="P28" s="289">
        <v>33.299999999999997</v>
      </c>
      <c r="Q28" s="299">
        <v>23</v>
      </c>
      <c r="R28" s="287">
        <v>7.6</v>
      </c>
      <c r="S28" s="288" t="s">
        <v>123</v>
      </c>
      <c r="T28" s="287">
        <v>7.8</v>
      </c>
      <c r="U28" s="287">
        <v>7.6</v>
      </c>
      <c r="V28" s="290" t="s">
        <v>123</v>
      </c>
      <c r="W28" s="317">
        <v>7.4</v>
      </c>
      <c r="X28" s="287">
        <v>7.8</v>
      </c>
    </row>
    <row r="29" spans="1:26" ht="16.5" thickTop="1" thickBot="1" x14ac:dyDescent="0.3">
      <c r="A29" s="109">
        <v>22</v>
      </c>
      <c r="B29" s="287">
        <v>7.5</v>
      </c>
      <c r="C29" s="288" t="s">
        <v>123</v>
      </c>
      <c r="D29" s="287">
        <v>8</v>
      </c>
      <c r="E29" s="287">
        <v>9.8000000000000007</v>
      </c>
      <c r="F29" s="287">
        <v>9.1999999999999993</v>
      </c>
      <c r="G29" s="287">
        <v>7.6</v>
      </c>
      <c r="H29" s="287">
        <v>9.4</v>
      </c>
      <c r="I29" s="300">
        <v>24</v>
      </c>
      <c r="J29" s="289">
        <v>18.7</v>
      </c>
      <c r="K29" s="291" t="s">
        <v>123</v>
      </c>
      <c r="L29" s="289">
        <v>19.899999999999999</v>
      </c>
      <c r="M29" s="289">
        <v>21</v>
      </c>
      <c r="N29" s="289">
        <v>23.1</v>
      </c>
      <c r="O29" s="289">
        <v>17.899999999999999</v>
      </c>
      <c r="P29" s="289">
        <v>20.3</v>
      </c>
      <c r="Q29" s="299">
        <v>24</v>
      </c>
      <c r="R29" s="287">
        <v>5.0999999999999996</v>
      </c>
      <c r="S29" s="288" t="s">
        <v>123</v>
      </c>
      <c r="T29" s="287">
        <v>4.7</v>
      </c>
      <c r="U29" s="317">
        <v>6.2</v>
      </c>
      <c r="V29" s="290" t="s">
        <v>123</v>
      </c>
      <c r="W29" s="317">
        <v>5.0999999999999996</v>
      </c>
      <c r="X29" s="287">
        <v>4.9000000000000004</v>
      </c>
    </row>
    <row r="30" spans="1:26" ht="16.5" thickTop="1" thickBot="1" x14ac:dyDescent="0.3">
      <c r="A30" s="109">
        <v>23</v>
      </c>
      <c r="B30" s="289">
        <v>16.2</v>
      </c>
      <c r="C30" s="289">
        <v>16.2</v>
      </c>
      <c r="D30" s="289">
        <v>16.399999999999999</v>
      </c>
      <c r="E30" s="287">
        <v>11.9</v>
      </c>
      <c r="F30" s="289">
        <v>12.3</v>
      </c>
      <c r="G30" s="289">
        <v>16.7</v>
      </c>
      <c r="H30" s="289">
        <v>19.3</v>
      </c>
      <c r="I30" s="300">
        <v>25</v>
      </c>
      <c r="J30" s="287">
        <v>9.8000000000000007</v>
      </c>
      <c r="K30" s="288" t="s">
        <v>123</v>
      </c>
      <c r="L30" s="287">
        <v>9.6999999999999993</v>
      </c>
      <c r="M30" s="287">
        <v>10.5</v>
      </c>
      <c r="N30" s="287">
        <v>11.6</v>
      </c>
      <c r="O30" s="287">
        <v>10.199999999999999</v>
      </c>
      <c r="P30" s="287">
        <v>10.1</v>
      </c>
      <c r="Q30" s="299">
        <v>25</v>
      </c>
      <c r="R30" s="287">
        <v>3.7</v>
      </c>
      <c r="S30" s="287">
        <v>4</v>
      </c>
      <c r="T30" s="287">
        <v>2.5</v>
      </c>
      <c r="U30" s="287">
        <v>5.4</v>
      </c>
      <c r="V30" s="290" t="s">
        <v>123</v>
      </c>
      <c r="W30" s="317">
        <v>3.9</v>
      </c>
      <c r="X30" s="287">
        <v>4</v>
      </c>
    </row>
    <row r="31" spans="1:26" ht="16.5" thickTop="1" thickBot="1" x14ac:dyDescent="0.3">
      <c r="A31" s="109">
        <v>24</v>
      </c>
      <c r="B31" s="287">
        <v>5.7</v>
      </c>
      <c r="C31" s="288" t="s">
        <v>123</v>
      </c>
      <c r="D31" s="287">
        <v>7</v>
      </c>
      <c r="E31" s="287">
        <v>6.7</v>
      </c>
      <c r="F31" s="287">
        <v>6</v>
      </c>
      <c r="G31" s="287">
        <v>6.7</v>
      </c>
      <c r="H31" s="287">
        <v>3.8</v>
      </c>
      <c r="I31" s="300">
        <v>26</v>
      </c>
      <c r="J31" s="289">
        <v>16.399999999999999</v>
      </c>
      <c r="K31" s="289">
        <v>16.600000000000001</v>
      </c>
      <c r="L31" s="289">
        <v>15.7</v>
      </c>
      <c r="M31" s="289">
        <v>16.399999999999999</v>
      </c>
      <c r="N31" s="289">
        <v>17.2</v>
      </c>
      <c r="O31" s="289">
        <v>16.5</v>
      </c>
      <c r="P31" s="289">
        <v>16.899999999999999</v>
      </c>
      <c r="Q31" s="299">
        <v>26</v>
      </c>
      <c r="R31" s="316">
        <v>3.9</v>
      </c>
      <c r="S31" s="296" t="s">
        <v>123</v>
      </c>
      <c r="T31" s="316">
        <v>3.5</v>
      </c>
      <c r="U31" s="317">
        <v>5.2</v>
      </c>
      <c r="V31" s="290" t="s">
        <v>123</v>
      </c>
      <c r="W31" s="317">
        <v>4.2</v>
      </c>
      <c r="X31" s="287">
        <v>4.8</v>
      </c>
    </row>
    <row r="32" spans="1:26" ht="16.5" thickTop="1" thickBot="1" x14ac:dyDescent="0.3">
      <c r="A32" s="109">
        <v>25</v>
      </c>
      <c r="B32" s="289">
        <v>23.2</v>
      </c>
      <c r="C32" s="291" t="s">
        <v>123</v>
      </c>
      <c r="D32" s="289">
        <v>24.5</v>
      </c>
      <c r="E32" s="289">
        <v>18.3</v>
      </c>
      <c r="F32" s="289">
        <v>20.3</v>
      </c>
      <c r="G32" s="289">
        <v>23</v>
      </c>
      <c r="H32" s="289">
        <v>24.6</v>
      </c>
      <c r="I32" s="300">
        <v>27</v>
      </c>
      <c r="J32" s="287">
        <v>6.8</v>
      </c>
      <c r="K32" s="288" t="s">
        <v>123</v>
      </c>
      <c r="L32" s="287">
        <v>6.8</v>
      </c>
      <c r="M32" s="287">
        <v>8.6999999999999993</v>
      </c>
      <c r="N32" s="287">
        <v>8.6999999999999993</v>
      </c>
      <c r="O32" s="287">
        <v>6.7</v>
      </c>
      <c r="P32" s="287">
        <v>8</v>
      </c>
      <c r="Q32" s="299">
        <v>27</v>
      </c>
      <c r="R32" s="316">
        <v>3.7</v>
      </c>
      <c r="S32" s="296" t="s">
        <v>123</v>
      </c>
      <c r="T32" s="316">
        <v>3.9</v>
      </c>
      <c r="U32" s="317">
        <v>4.4000000000000004</v>
      </c>
      <c r="V32" s="290" t="s">
        <v>123</v>
      </c>
      <c r="W32" s="317" t="s">
        <v>212</v>
      </c>
      <c r="X32" s="287">
        <v>3.8</v>
      </c>
    </row>
    <row r="33" spans="1:28" ht="16.5" thickTop="1" thickBot="1" x14ac:dyDescent="0.3">
      <c r="A33" s="109">
        <v>26</v>
      </c>
      <c r="B33" s="289">
        <v>20.5</v>
      </c>
      <c r="C33" s="289">
        <v>20.2</v>
      </c>
      <c r="D33" s="289">
        <v>22.2</v>
      </c>
      <c r="E33" s="289">
        <v>16.5</v>
      </c>
      <c r="F33" s="289">
        <v>16.7</v>
      </c>
      <c r="G33" s="289">
        <v>20.399999999999999</v>
      </c>
      <c r="H33" s="289">
        <v>17.7</v>
      </c>
      <c r="I33" s="300">
        <v>28</v>
      </c>
      <c r="J33" s="287">
        <v>4.8</v>
      </c>
      <c r="K33" s="288" t="s">
        <v>123</v>
      </c>
      <c r="L33" s="287">
        <v>4.7</v>
      </c>
      <c r="M33" s="287">
        <v>4.4000000000000004</v>
      </c>
      <c r="N33" s="287">
        <v>4.0999999999999996</v>
      </c>
      <c r="O33" s="287">
        <v>4.7</v>
      </c>
      <c r="P33" s="287">
        <v>6</v>
      </c>
      <c r="Q33" s="299">
        <v>28</v>
      </c>
      <c r="R33" s="316">
        <v>3</v>
      </c>
      <c r="S33" s="316">
        <v>2.8</v>
      </c>
      <c r="T33" s="316">
        <v>3</v>
      </c>
      <c r="U33" s="287">
        <v>3.4</v>
      </c>
      <c r="V33" s="290" t="s">
        <v>123</v>
      </c>
      <c r="W33" s="317">
        <v>3</v>
      </c>
      <c r="X33" s="287">
        <v>3</v>
      </c>
    </row>
    <row r="34" spans="1:28" ht="16.5" thickTop="1" thickBot="1" x14ac:dyDescent="0.3">
      <c r="A34" s="109">
        <v>27</v>
      </c>
      <c r="B34" s="292">
        <v>59.1</v>
      </c>
      <c r="C34" s="293" t="s">
        <v>123</v>
      </c>
      <c r="D34" s="292">
        <v>62.3</v>
      </c>
      <c r="E34" s="292">
        <v>64.400000000000006</v>
      </c>
      <c r="F34" s="292">
        <v>70.3</v>
      </c>
      <c r="G34" s="292">
        <v>57.8</v>
      </c>
      <c r="H34" s="292">
        <v>58.5</v>
      </c>
      <c r="I34" s="300">
        <v>29</v>
      </c>
      <c r="J34" s="287">
        <v>4.5</v>
      </c>
      <c r="K34" s="287" t="s">
        <v>212</v>
      </c>
      <c r="L34" s="287">
        <v>4.9000000000000004</v>
      </c>
      <c r="M34" s="287">
        <v>4.2</v>
      </c>
      <c r="N34" s="290" t="s">
        <v>123</v>
      </c>
      <c r="O34" s="287">
        <v>5</v>
      </c>
      <c r="P34" s="287">
        <v>5.7</v>
      </c>
      <c r="Q34" s="299">
        <v>29</v>
      </c>
      <c r="R34" s="316">
        <v>4.2</v>
      </c>
      <c r="S34" s="296" t="s">
        <v>123</v>
      </c>
      <c r="T34" s="316">
        <v>4.7</v>
      </c>
      <c r="U34" s="317">
        <v>4.4000000000000004</v>
      </c>
      <c r="V34" s="290" t="s">
        <v>123</v>
      </c>
      <c r="W34" s="317">
        <v>3.2</v>
      </c>
      <c r="X34" s="287">
        <v>3.1</v>
      </c>
    </row>
    <row r="35" spans="1:28" ht="16.5" thickTop="1" thickBot="1" x14ac:dyDescent="0.3">
      <c r="A35" s="109">
        <v>28</v>
      </c>
      <c r="B35" s="292">
        <v>39.5</v>
      </c>
      <c r="C35" s="293" t="s">
        <v>123</v>
      </c>
      <c r="D35" s="292">
        <v>42.4</v>
      </c>
      <c r="E35" s="292">
        <v>38.5</v>
      </c>
      <c r="F35" s="292">
        <v>41.7</v>
      </c>
      <c r="G35" s="292">
        <v>37.9</v>
      </c>
      <c r="H35" s="292">
        <v>42.6</v>
      </c>
      <c r="I35" s="300">
        <v>30</v>
      </c>
      <c r="J35" s="287">
        <v>7.1</v>
      </c>
      <c r="K35" s="287">
        <v>7.6</v>
      </c>
      <c r="L35" s="287">
        <v>7.9</v>
      </c>
      <c r="M35" s="287">
        <v>6.2</v>
      </c>
      <c r="N35" s="290" t="s">
        <v>123</v>
      </c>
      <c r="O35" s="287">
        <v>7.6</v>
      </c>
      <c r="P35" s="287">
        <v>8.3000000000000007</v>
      </c>
      <c r="Q35" s="299">
        <v>30</v>
      </c>
      <c r="R35" s="316">
        <v>5.5</v>
      </c>
      <c r="S35" s="296" t="s">
        <v>123</v>
      </c>
      <c r="T35" s="316">
        <v>5.7</v>
      </c>
      <c r="U35" s="317">
        <v>10.199999999999999</v>
      </c>
      <c r="V35" s="290" t="s">
        <v>123</v>
      </c>
      <c r="W35" s="317">
        <v>5.8</v>
      </c>
      <c r="X35" s="287">
        <v>5.8</v>
      </c>
    </row>
    <row r="36" spans="1:28" ht="16.5" thickTop="1" thickBot="1" x14ac:dyDescent="0.3">
      <c r="A36" s="109">
        <v>29</v>
      </c>
      <c r="B36" s="292">
        <v>52.7</v>
      </c>
      <c r="C36" s="292">
        <v>53.4</v>
      </c>
      <c r="D36" s="292">
        <v>55</v>
      </c>
      <c r="E36" s="292">
        <v>94</v>
      </c>
      <c r="F36" s="292">
        <v>106.2</v>
      </c>
      <c r="G36" s="292">
        <v>50.2</v>
      </c>
      <c r="H36" s="292">
        <v>56.1</v>
      </c>
      <c r="I36" s="300">
        <v>31</v>
      </c>
      <c r="J36" s="287">
        <v>9.9</v>
      </c>
      <c r="K36" s="288" t="s">
        <v>123</v>
      </c>
      <c r="L36" s="287">
        <v>8.6999999999999993</v>
      </c>
      <c r="M36" s="287">
        <v>8.6</v>
      </c>
      <c r="N36" s="317">
        <v>8.9</v>
      </c>
      <c r="O36" s="287">
        <v>9.6999999999999993</v>
      </c>
      <c r="P36" s="287">
        <v>10.3</v>
      </c>
      <c r="Q36" s="299">
        <v>31</v>
      </c>
      <c r="R36" s="287">
        <v>11.8</v>
      </c>
      <c r="S36" s="289">
        <v>12</v>
      </c>
      <c r="T36" s="287">
        <v>11.6</v>
      </c>
      <c r="U36" s="316">
        <v>11.7</v>
      </c>
      <c r="V36" s="316">
        <v>11.2</v>
      </c>
      <c r="W36" s="317">
        <v>11.2</v>
      </c>
      <c r="X36" s="287">
        <v>11.8</v>
      </c>
    </row>
    <row r="37" spans="1:28" ht="16.5" thickTop="1" thickBot="1" x14ac:dyDescent="0.3">
      <c r="A37" s="109">
        <v>30</v>
      </c>
      <c r="B37" s="292">
        <v>60</v>
      </c>
      <c r="C37" s="293" t="s">
        <v>123</v>
      </c>
      <c r="D37" s="292">
        <v>61.1</v>
      </c>
      <c r="E37" s="292">
        <v>53.3</v>
      </c>
      <c r="F37" s="318">
        <v>56</v>
      </c>
      <c r="G37" s="290"/>
      <c r="H37" s="318">
        <v>58.4</v>
      </c>
      <c r="I37" s="109"/>
      <c r="J37" s="290"/>
      <c r="K37" s="290"/>
      <c r="L37" s="290"/>
      <c r="M37" s="290"/>
      <c r="N37" s="290"/>
      <c r="O37" s="290"/>
      <c r="P37" s="290"/>
      <c r="Q37" s="109"/>
      <c r="R37" s="290"/>
      <c r="S37" s="290"/>
      <c r="T37" s="290"/>
      <c r="U37" s="290"/>
      <c r="V37" s="290"/>
      <c r="W37" s="290"/>
      <c r="X37" s="290"/>
      <c r="AB37" s="3"/>
    </row>
    <row r="38" spans="1:28" ht="16.5" thickTop="1" thickBot="1" x14ac:dyDescent="0.3">
      <c r="A38" s="109"/>
      <c r="B38" s="287"/>
      <c r="C38" s="290"/>
      <c r="D38" s="290"/>
      <c r="E38" s="290"/>
      <c r="F38" s="290"/>
      <c r="G38" s="290"/>
      <c r="H38" s="290"/>
      <c r="I38" s="109"/>
      <c r="J38" s="290"/>
      <c r="K38" s="290"/>
      <c r="L38" s="290"/>
      <c r="M38" s="290"/>
      <c r="N38" s="290"/>
      <c r="O38" s="290"/>
      <c r="P38" s="290"/>
      <c r="Q38" s="109"/>
      <c r="R38" s="290"/>
      <c r="S38" s="290"/>
      <c r="T38" s="290"/>
      <c r="U38" s="290"/>
      <c r="V38" s="290"/>
      <c r="W38" s="290"/>
      <c r="X38" s="290"/>
      <c r="AB38" s="3"/>
    </row>
    <row r="39" spans="1:28" ht="15.75" thickTop="1" x14ac:dyDescent="0.25">
      <c r="A39" s="194" t="s">
        <v>55</v>
      </c>
      <c r="B39" s="353" t="s">
        <v>211</v>
      </c>
      <c r="C39" s="353"/>
      <c r="D39" s="353"/>
      <c r="E39" s="353"/>
      <c r="F39" s="353"/>
      <c r="G39" s="353"/>
      <c r="H39" s="353"/>
      <c r="I39" s="354"/>
      <c r="J39" s="353"/>
      <c r="K39" s="353"/>
      <c r="L39" s="353"/>
      <c r="M39" s="353"/>
      <c r="N39" s="353"/>
      <c r="O39" s="353"/>
      <c r="P39" s="353"/>
      <c r="Q39" s="354"/>
      <c r="R39" s="353"/>
      <c r="S39" s="353"/>
      <c r="T39" s="353"/>
      <c r="U39" s="353"/>
      <c r="V39" s="353"/>
      <c r="W39" s="353"/>
      <c r="X39" s="353"/>
      <c r="AB39" s="3"/>
    </row>
    <row r="40" spans="1:28" x14ac:dyDescent="0.25">
      <c r="AB40" s="3"/>
    </row>
    <row r="41" spans="1:28" x14ac:dyDescent="0.25">
      <c r="AB41" s="3"/>
    </row>
    <row r="42" spans="1:28" x14ac:dyDescent="0.25">
      <c r="AB42" s="3"/>
    </row>
    <row r="43" spans="1:28" x14ac:dyDescent="0.25">
      <c r="AB43" s="3"/>
    </row>
    <row r="44" spans="1:28" x14ac:dyDescent="0.25">
      <c r="AB44" s="3"/>
    </row>
    <row r="45" spans="1:28" x14ac:dyDescent="0.25">
      <c r="AB45" s="3"/>
    </row>
    <row r="46" spans="1:28" x14ac:dyDescent="0.25">
      <c r="AB46" s="3"/>
    </row>
    <row r="47" spans="1:28" x14ac:dyDescent="0.25">
      <c r="AB47" s="3"/>
    </row>
    <row r="48" spans="1:28" x14ac:dyDescent="0.25">
      <c r="AB48" s="3"/>
    </row>
    <row r="49" spans="28:28" x14ac:dyDescent="0.25">
      <c r="AB49" s="3"/>
    </row>
    <row r="50" spans="28:28" x14ac:dyDescent="0.25">
      <c r="AB50" s="3"/>
    </row>
    <row r="51" spans="28:28" x14ac:dyDescent="0.25">
      <c r="AB51" s="3"/>
    </row>
    <row r="52" spans="28:28" x14ac:dyDescent="0.25">
      <c r="AB52" s="3"/>
    </row>
    <row r="53" spans="28:28" x14ac:dyDescent="0.25">
      <c r="AB53" s="3"/>
    </row>
    <row r="54" spans="28:28" x14ac:dyDescent="0.25">
      <c r="AB54" s="3"/>
    </row>
    <row r="55" spans="28:28" x14ac:dyDescent="0.25">
      <c r="AB55" s="3"/>
    </row>
    <row r="56" spans="28:28" x14ac:dyDescent="0.25">
      <c r="AB56" s="3"/>
    </row>
    <row r="57" spans="28:28" x14ac:dyDescent="0.25">
      <c r="AB57" s="3"/>
    </row>
    <row r="58" spans="28:28" x14ac:dyDescent="0.25">
      <c r="AB58" s="3"/>
    </row>
    <row r="59" spans="28:28" x14ac:dyDescent="0.25">
      <c r="AB59" s="3"/>
    </row>
    <row r="60" spans="28:28" x14ac:dyDescent="0.25">
      <c r="AB60" s="3"/>
    </row>
    <row r="61" spans="28:28" x14ac:dyDescent="0.25">
      <c r="AB61" s="3"/>
    </row>
    <row r="62" spans="28:28" x14ac:dyDescent="0.25">
      <c r="AB62" s="3"/>
    </row>
    <row r="63" spans="28:28" x14ac:dyDescent="0.25">
      <c r="AB63" s="3"/>
    </row>
    <row r="64" spans="28:28" x14ac:dyDescent="0.25">
      <c r="AB64" s="3"/>
    </row>
    <row r="65" spans="28:28" x14ac:dyDescent="0.25">
      <c r="AB65" s="3"/>
    </row>
    <row r="66" spans="28:28" x14ac:dyDescent="0.25">
      <c r="AB66" s="3"/>
    </row>
    <row r="67" spans="28:28" x14ac:dyDescent="0.25">
      <c r="AB67" s="3"/>
    </row>
    <row r="68" spans="28:28" x14ac:dyDescent="0.25">
      <c r="AB68" s="3"/>
    </row>
    <row r="69" spans="28:28" x14ac:dyDescent="0.25">
      <c r="AB69" s="3"/>
    </row>
    <row r="70" spans="28:28" x14ac:dyDescent="0.25">
      <c r="AB70" s="3"/>
    </row>
    <row r="71" spans="28:28" x14ac:dyDescent="0.25">
      <c r="AB71" s="3"/>
    </row>
    <row r="72" spans="28:28" x14ac:dyDescent="0.25">
      <c r="AB72" s="3"/>
    </row>
    <row r="73" spans="28:28" x14ac:dyDescent="0.25">
      <c r="AB73" s="3"/>
    </row>
    <row r="74" spans="28:28" x14ac:dyDescent="0.25">
      <c r="AB74" s="3"/>
    </row>
    <row r="75" spans="28:28" x14ac:dyDescent="0.25">
      <c r="AB75" s="3"/>
    </row>
    <row r="76" spans="28:28" x14ac:dyDescent="0.25">
      <c r="AB76" s="3"/>
    </row>
    <row r="77" spans="28:28" x14ac:dyDescent="0.25">
      <c r="AB77" s="3"/>
    </row>
    <row r="78" spans="28:28" x14ac:dyDescent="0.25">
      <c r="AB78" s="3"/>
    </row>
    <row r="79" spans="28:28" x14ac:dyDescent="0.25">
      <c r="AB79" s="3"/>
    </row>
    <row r="80" spans="28:28" x14ac:dyDescent="0.25">
      <c r="AB80" s="3"/>
    </row>
    <row r="81" spans="28:28" x14ac:dyDescent="0.25">
      <c r="AB81" s="3"/>
    </row>
    <row r="82" spans="28:28" x14ac:dyDescent="0.25">
      <c r="AB82" s="3"/>
    </row>
    <row r="83" spans="28:28" x14ac:dyDescent="0.25">
      <c r="AB83" s="3"/>
    </row>
    <row r="84" spans="28:28" x14ac:dyDescent="0.25">
      <c r="AB84" s="3"/>
    </row>
    <row r="85" spans="28:28" x14ac:dyDescent="0.25">
      <c r="AB85" s="3"/>
    </row>
    <row r="86" spans="28:28" x14ac:dyDescent="0.25">
      <c r="AB86" s="3"/>
    </row>
    <row r="87" spans="28:28" x14ac:dyDescent="0.25">
      <c r="AB87" s="3"/>
    </row>
    <row r="88" spans="28:28" x14ac:dyDescent="0.25">
      <c r="AB88" s="3"/>
    </row>
    <row r="89" spans="28:28" x14ac:dyDescent="0.25">
      <c r="AB89" s="3"/>
    </row>
    <row r="90" spans="28:28" x14ac:dyDescent="0.25">
      <c r="AB90" s="3"/>
    </row>
    <row r="91" spans="28:28" x14ac:dyDescent="0.25">
      <c r="AB91" s="3"/>
    </row>
  </sheetData>
  <mergeCells count="9">
    <mergeCell ref="A2:H2"/>
    <mergeCell ref="A3:H3"/>
    <mergeCell ref="A4:H4"/>
    <mergeCell ref="Q3:X3"/>
    <mergeCell ref="Q4:X4"/>
    <mergeCell ref="I2:P2"/>
    <mergeCell ref="Q2:X2"/>
    <mergeCell ref="I3:P3"/>
    <mergeCell ref="I4:P4"/>
  </mergeCells>
  <pageMargins left="0.7" right="0.7" top="0.75" bottom="0.75" header="0.3" footer="0.3"/>
  <pageSetup scale="74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00B050"/>
  </sheetPr>
  <dimension ref="A1:AX80"/>
  <sheetViews>
    <sheetView tabSelected="1" topLeftCell="A39" workbookViewId="0">
      <selection activeCell="I58" sqref="I58"/>
    </sheetView>
  </sheetViews>
  <sheetFormatPr defaultRowHeight="15" x14ac:dyDescent="0.25"/>
  <cols>
    <col min="1" max="1" width="12" customWidth="1"/>
    <col min="3" max="3" width="12.85546875" style="6" customWidth="1"/>
    <col min="4" max="4" width="12.85546875" style="262" customWidth="1"/>
    <col min="5" max="5" width="13.42578125" customWidth="1"/>
    <col min="7" max="7" width="12.7109375" style="6" customWidth="1"/>
    <col min="8" max="8" width="12.7109375" style="262" customWidth="1"/>
    <col min="9" max="9" width="11.7109375" customWidth="1"/>
    <col min="11" max="11" width="11.5703125" style="6" customWidth="1"/>
    <col min="12" max="12" width="11.5703125" style="262" customWidth="1"/>
    <col min="13" max="13" width="11.5703125" customWidth="1"/>
    <col min="15" max="15" width="9.140625" style="3"/>
    <col min="17" max="17" width="9.140625" style="66"/>
    <col min="18" max="18" width="9.140625" style="3"/>
    <col min="20" max="20" width="9.140625" style="66"/>
    <col min="21" max="21" width="9.42578125" bestFit="1" customWidth="1"/>
    <col min="23" max="23" width="13" customWidth="1"/>
    <col min="24" max="24" width="7.7109375" customWidth="1"/>
    <col min="25" max="25" width="10.85546875" customWidth="1"/>
    <col min="26" max="26" width="7.7109375" customWidth="1"/>
    <col min="27" max="27" width="12.42578125" customWidth="1"/>
    <col min="28" max="30" width="7.7109375" customWidth="1"/>
    <col min="31" max="31" width="10" customWidth="1"/>
    <col min="32" max="34" width="7.7109375" customWidth="1"/>
    <col min="35" max="35" width="11.7109375" customWidth="1"/>
    <col min="36" max="36" width="7.7109375" customWidth="1"/>
    <col min="42" max="42" width="10.7109375" customWidth="1"/>
    <col min="45" max="45" width="10.7109375" customWidth="1"/>
    <col min="48" max="48" width="11.42578125" customWidth="1"/>
  </cols>
  <sheetData>
    <row r="1" spans="1:50" ht="15.75" thickBot="1" x14ac:dyDescent="0.3">
      <c r="N1" s="378" t="s">
        <v>276</v>
      </c>
      <c r="O1" s="379"/>
      <c r="P1" s="379"/>
      <c r="Q1" s="379"/>
      <c r="R1" s="379"/>
      <c r="S1" s="379"/>
      <c r="T1" s="379"/>
      <c r="U1" s="379"/>
      <c r="V1" s="379"/>
    </row>
    <row r="2" spans="1:50" ht="30" customHeight="1" thickBot="1" x14ac:dyDescent="0.3">
      <c r="A2" s="406" t="s">
        <v>66</v>
      </c>
      <c r="B2" s="406"/>
      <c r="C2" s="183" t="s">
        <v>168</v>
      </c>
      <c r="D2" s="263" t="s">
        <v>168</v>
      </c>
      <c r="E2" s="406" t="s">
        <v>66</v>
      </c>
      <c r="F2" s="406"/>
      <c r="G2" s="183" t="s">
        <v>168</v>
      </c>
      <c r="H2" s="263" t="s">
        <v>168</v>
      </c>
      <c r="I2" s="406" t="s">
        <v>66</v>
      </c>
      <c r="J2" s="406"/>
      <c r="K2" s="183" t="s">
        <v>168</v>
      </c>
      <c r="L2" s="263" t="s">
        <v>168</v>
      </c>
      <c r="M2" s="183"/>
      <c r="N2" s="97" t="s">
        <v>16</v>
      </c>
      <c r="O2" s="266" t="s">
        <v>278</v>
      </c>
      <c r="P2" s="198" t="s">
        <v>64</v>
      </c>
      <c r="Q2" s="98" t="s">
        <v>16</v>
      </c>
      <c r="R2" s="266" t="s">
        <v>278</v>
      </c>
      <c r="S2" s="198" t="s">
        <v>64</v>
      </c>
      <c r="T2" s="98" t="s">
        <v>16</v>
      </c>
      <c r="U2" s="198" t="s">
        <v>278</v>
      </c>
      <c r="V2" s="261" t="s">
        <v>64</v>
      </c>
      <c r="AN2" s="406"/>
      <c r="AO2" s="406"/>
      <c r="AQ2" s="406"/>
      <c r="AR2" s="406"/>
      <c r="AT2" s="406"/>
      <c r="AU2" s="406"/>
      <c r="AW2" s="406"/>
      <c r="AX2" s="406"/>
    </row>
    <row r="3" spans="1:50" ht="15.75" customHeight="1" thickBot="1" x14ac:dyDescent="0.3">
      <c r="A3" s="56" t="s">
        <v>16</v>
      </c>
      <c r="B3" s="56" t="s">
        <v>64</v>
      </c>
      <c r="C3" s="56" t="s">
        <v>64</v>
      </c>
      <c r="D3" s="264" t="s">
        <v>278</v>
      </c>
      <c r="E3" s="56" t="s">
        <v>16</v>
      </c>
      <c r="F3" s="56" t="s">
        <v>64</v>
      </c>
      <c r="G3" s="56" t="s">
        <v>64</v>
      </c>
      <c r="H3" s="264" t="s">
        <v>278</v>
      </c>
      <c r="I3" s="56" t="s">
        <v>16</v>
      </c>
      <c r="J3" s="56" t="s">
        <v>64</v>
      </c>
      <c r="K3" s="56" t="s">
        <v>64</v>
      </c>
      <c r="L3" s="264" t="s">
        <v>278</v>
      </c>
      <c r="N3" s="61" t="s">
        <v>43</v>
      </c>
      <c r="O3" s="267"/>
      <c r="P3" s="185"/>
      <c r="Q3" s="62" t="s">
        <v>44</v>
      </c>
      <c r="R3" s="267"/>
      <c r="S3" s="185"/>
      <c r="T3" s="57" t="s">
        <v>49</v>
      </c>
      <c r="U3" s="185"/>
      <c r="V3" s="185"/>
      <c r="Y3" s="429" t="s">
        <v>274</v>
      </c>
      <c r="Z3" s="430"/>
      <c r="AA3" s="430"/>
      <c r="AB3" s="430"/>
      <c r="AN3" s="59"/>
      <c r="AO3" s="59"/>
      <c r="AQ3" s="59"/>
      <c r="AR3" s="59"/>
      <c r="AT3" s="59"/>
      <c r="AU3" s="59"/>
      <c r="AW3" s="59"/>
      <c r="AX3" s="59"/>
    </row>
    <row r="4" spans="1:50" ht="15.75" customHeight="1" thickBot="1" x14ac:dyDescent="0.3">
      <c r="A4" s="60">
        <v>43617</v>
      </c>
      <c r="B4" s="7">
        <v>0.39</v>
      </c>
      <c r="C4" s="182">
        <v>0</v>
      </c>
      <c r="D4" s="264">
        <v>20</v>
      </c>
      <c r="E4" s="60">
        <v>43647</v>
      </c>
      <c r="F4" s="7">
        <v>0.16</v>
      </c>
      <c r="G4" s="6">
        <v>0.01</v>
      </c>
      <c r="H4" s="262">
        <v>20</v>
      </c>
      <c r="I4" s="60">
        <v>43678</v>
      </c>
      <c r="J4" s="182">
        <v>0.1</v>
      </c>
      <c r="K4" s="7">
        <v>0</v>
      </c>
      <c r="L4" s="262" t="s">
        <v>277</v>
      </c>
      <c r="N4" s="84">
        <v>1</v>
      </c>
      <c r="O4" s="268">
        <v>20</v>
      </c>
      <c r="P4" s="63">
        <v>0</v>
      </c>
      <c r="Q4" s="87">
        <v>1</v>
      </c>
      <c r="R4" s="277">
        <v>20</v>
      </c>
      <c r="S4" s="79">
        <v>0</v>
      </c>
      <c r="T4" s="87">
        <v>1</v>
      </c>
      <c r="U4" s="269" t="s">
        <v>277</v>
      </c>
      <c r="V4" s="73">
        <v>0</v>
      </c>
      <c r="Z4" s="70" t="s">
        <v>68</v>
      </c>
      <c r="AA4" s="70" t="s">
        <v>69</v>
      </c>
      <c r="AB4" s="70" t="s">
        <v>70</v>
      </c>
      <c r="AC4" s="70" t="s">
        <v>71</v>
      </c>
      <c r="AD4" s="70" t="s">
        <v>72</v>
      </c>
      <c r="AE4" s="70" t="s">
        <v>73</v>
      </c>
      <c r="AF4" s="70" t="s">
        <v>74</v>
      </c>
      <c r="AG4" s="70" t="s">
        <v>49</v>
      </c>
      <c r="AH4" s="70" t="s">
        <v>75</v>
      </c>
      <c r="AI4" s="70" t="s">
        <v>76</v>
      </c>
      <c r="AJ4" s="70" t="s">
        <v>77</v>
      </c>
      <c r="AK4" s="70" t="s">
        <v>78</v>
      </c>
      <c r="AL4" s="70" t="s">
        <v>63</v>
      </c>
      <c r="AM4" s="70"/>
      <c r="AN4" s="60"/>
      <c r="AO4" s="59"/>
      <c r="AQ4" s="60"/>
      <c r="AR4" s="59"/>
      <c r="AT4" s="60"/>
      <c r="AU4" s="59"/>
      <c r="AW4" s="60"/>
      <c r="AX4" s="59"/>
    </row>
    <row r="5" spans="1:50" ht="15.75" customHeight="1" thickBot="1" x14ac:dyDescent="0.3">
      <c r="A5" s="60">
        <v>43618</v>
      </c>
      <c r="B5" s="7">
        <v>0.4</v>
      </c>
      <c r="C5" s="182">
        <v>0</v>
      </c>
      <c r="D5" s="264">
        <v>18.899999999999995</v>
      </c>
      <c r="E5" s="60">
        <v>43648</v>
      </c>
      <c r="F5" s="182">
        <v>0</v>
      </c>
      <c r="G5" s="182">
        <v>0</v>
      </c>
      <c r="H5" s="264">
        <v>22.800000000000004</v>
      </c>
      <c r="I5" s="60">
        <v>43679</v>
      </c>
      <c r="J5" s="182">
        <v>0.21</v>
      </c>
      <c r="K5" s="182">
        <v>0</v>
      </c>
      <c r="L5" s="264">
        <v>13.900000000000002</v>
      </c>
      <c r="M5" s="182"/>
      <c r="N5" s="84">
        <v>2</v>
      </c>
      <c r="O5" s="269">
        <v>18.899999999999995</v>
      </c>
      <c r="P5" s="64">
        <v>0</v>
      </c>
      <c r="Q5" s="87">
        <v>2</v>
      </c>
      <c r="R5" s="278">
        <v>22.800000000000004</v>
      </c>
      <c r="S5" s="80">
        <v>0</v>
      </c>
      <c r="T5" s="87">
        <v>2</v>
      </c>
      <c r="U5" s="269">
        <v>13.900000000000002</v>
      </c>
      <c r="V5" s="74">
        <v>0</v>
      </c>
      <c r="Y5" s="186" t="s">
        <v>67</v>
      </c>
      <c r="Z5" s="59">
        <v>0.57999999999999996</v>
      </c>
      <c r="AA5" s="59">
        <v>0.42</v>
      </c>
      <c r="AB5" s="59">
        <v>0.25</v>
      </c>
      <c r="AC5" s="59">
        <v>0.31</v>
      </c>
      <c r="AD5" s="59">
        <v>0.6</v>
      </c>
      <c r="AE5" s="59">
        <v>1.37</v>
      </c>
      <c r="AF5" s="59">
        <v>2.16</v>
      </c>
      <c r="AG5" s="59">
        <v>1.88</v>
      </c>
      <c r="AH5" s="59">
        <v>1.1000000000000001</v>
      </c>
      <c r="AI5" s="59">
        <v>0.83</v>
      </c>
      <c r="AJ5" s="59">
        <v>0.67</v>
      </c>
      <c r="AK5" s="59">
        <v>0.64</v>
      </c>
      <c r="AL5" s="59">
        <v>10.81</v>
      </c>
      <c r="AM5" s="59"/>
      <c r="AN5" s="60"/>
      <c r="AO5" s="59"/>
      <c r="AQ5" s="60"/>
      <c r="AR5" s="59"/>
      <c r="AT5" s="60"/>
      <c r="AU5" s="59"/>
      <c r="AW5" s="60"/>
      <c r="AX5" s="59"/>
    </row>
    <row r="6" spans="1:50" ht="15.75" customHeight="1" thickBot="1" x14ac:dyDescent="0.3">
      <c r="A6" s="60">
        <v>43619</v>
      </c>
      <c r="B6" s="7">
        <v>0.66</v>
      </c>
      <c r="C6" s="182">
        <v>0</v>
      </c>
      <c r="D6" s="264">
        <v>17.200000000000003</v>
      </c>
      <c r="E6" s="60">
        <v>43649</v>
      </c>
      <c r="F6" s="182">
        <v>0</v>
      </c>
      <c r="G6" s="182">
        <v>0</v>
      </c>
      <c r="H6" s="264">
        <v>22.800000000000004</v>
      </c>
      <c r="I6" s="60">
        <v>43680</v>
      </c>
      <c r="J6" s="182">
        <v>1.28</v>
      </c>
      <c r="K6" s="7">
        <v>0.38</v>
      </c>
      <c r="L6" s="262">
        <v>22.800000000000004</v>
      </c>
      <c r="M6" s="182"/>
      <c r="N6" s="84">
        <v>3</v>
      </c>
      <c r="O6" s="269">
        <v>17.200000000000003</v>
      </c>
      <c r="P6" s="64">
        <v>0</v>
      </c>
      <c r="Q6" s="87">
        <v>3</v>
      </c>
      <c r="R6" s="278">
        <v>22.800000000000004</v>
      </c>
      <c r="S6" s="80">
        <v>0</v>
      </c>
      <c r="T6" s="87">
        <v>3</v>
      </c>
      <c r="U6" s="269">
        <v>22.800000000000004</v>
      </c>
      <c r="V6" s="74">
        <v>0.38</v>
      </c>
      <c r="Y6" s="181"/>
      <c r="AN6" s="60"/>
      <c r="AO6" s="59"/>
      <c r="AQ6" s="60"/>
      <c r="AR6" s="59"/>
      <c r="AT6" s="60"/>
      <c r="AU6" s="59"/>
      <c r="AW6" s="60"/>
      <c r="AX6" s="59"/>
    </row>
    <row r="7" spans="1:50" ht="15.75" customHeight="1" thickBot="1" x14ac:dyDescent="0.3">
      <c r="A7" s="60">
        <v>43620</v>
      </c>
      <c r="B7" s="182">
        <v>0</v>
      </c>
      <c r="C7" s="182">
        <v>0</v>
      </c>
      <c r="D7" s="264">
        <v>19.400000000000002</v>
      </c>
      <c r="E7" s="60">
        <v>43650</v>
      </c>
      <c r="F7" s="182">
        <v>0</v>
      </c>
      <c r="G7" s="182">
        <v>0</v>
      </c>
      <c r="H7" s="264">
        <v>23.899999999999995</v>
      </c>
      <c r="I7" s="60">
        <v>43681</v>
      </c>
      <c r="J7" s="182">
        <v>0.75</v>
      </c>
      <c r="K7" s="7">
        <v>0.01</v>
      </c>
      <c r="L7" s="262">
        <v>19.400000000000002</v>
      </c>
      <c r="M7" s="182"/>
      <c r="N7" s="84">
        <v>4</v>
      </c>
      <c r="O7" s="269">
        <v>19.400000000000002</v>
      </c>
      <c r="P7" s="64">
        <v>0</v>
      </c>
      <c r="Q7" s="87">
        <v>4</v>
      </c>
      <c r="R7" s="278">
        <v>23.899999999999995</v>
      </c>
      <c r="S7" s="80">
        <v>0</v>
      </c>
      <c r="T7" s="87">
        <v>4</v>
      </c>
      <c r="U7" s="269">
        <v>19.400000000000002</v>
      </c>
      <c r="V7" s="74">
        <v>0.01</v>
      </c>
      <c r="Y7" s="434" t="s">
        <v>79</v>
      </c>
      <c r="AN7" s="60"/>
      <c r="AO7" s="59"/>
      <c r="AQ7" s="60"/>
      <c r="AR7" s="59"/>
      <c r="AT7" s="60"/>
      <c r="AU7" s="59"/>
      <c r="AW7" s="60"/>
      <c r="AX7" s="59"/>
    </row>
    <row r="8" spans="1:50" ht="15.75" customHeight="1" thickBot="1" x14ac:dyDescent="0.3">
      <c r="A8" s="60">
        <v>43621</v>
      </c>
      <c r="B8" s="182">
        <v>0</v>
      </c>
      <c r="C8" s="182">
        <v>0</v>
      </c>
      <c r="D8" s="264">
        <v>19.400000000000002</v>
      </c>
      <c r="E8" s="60">
        <v>43651</v>
      </c>
      <c r="F8" s="182">
        <v>0</v>
      </c>
      <c r="G8" s="182">
        <v>0</v>
      </c>
      <c r="H8" s="264">
        <v>26.100000000000005</v>
      </c>
      <c r="I8" s="60">
        <v>43682</v>
      </c>
      <c r="J8" s="182">
        <v>0.04</v>
      </c>
      <c r="K8" s="182">
        <v>0</v>
      </c>
      <c r="L8" s="264">
        <v>20.599999999999998</v>
      </c>
      <c r="M8" s="182"/>
      <c r="N8" s="84">
        <v>5</v>
      </c>
      <c r="O8" s="269">
        <v>19.400000000000002</v>
      </c>
      <c r="P8" s="64">
        <v>0</v>
      </c>
      <c r="Q8" s="87">
        <v>5</v>
      </c>
      <c r="R8" s="278">
        <v>26.100000000000005</v>
      </c>
      <c r="S8" s="80">
        <v>0</v>
      </c>
      <c r="T8" s="87">
        <v>5</v>
      </c>
      <c r="U8" s="269">
        <v>20.599999999999998</v>
      </c>
      <c r="V8" s="74">
        <v>0</v>
      </c>
      <c r="Y8" s="434"/>
      <c r="Z8" s="59">
        <v>0.43</v>
      </c>
      <c r="AA8" s="59">
        <v>0.43</v>
      </c>
      <c r="AB8" s="59">
        <v>0.37</v>
      </c>
      <c r="AC8" s="59">
        <v>0.32</v>
      </c>
      <c r="AD8" s="59">
        <v>0.6</v>
      </c>
      <c r="AE8" s="59">
        <v>1.5</v>
      </c>
      <c r="AF8" s="59">
        <v>2.16</v>
      </c>
      <c r="AG8" s="59">
        <v>2.5499999999999998</v>
      </c>
      <c r="AH8" s="59">
        <v>1.53</v>
      </c>
      <c r="AI8" s="59">
        <v>0.66</v>
      </c>
      <c r="AJ8" s="59">
        <v>0.51</v>
      </c>
      <c r="AK8" s="59">
        <v>0.53</v>
      </c>
      <c r="AL8" s="59">
        <v>11.59</v>
      </c>
      <c r="AM8" s="59"/>
      <c r="AN8" s="60"/>
      <c r="AO8" s="59"/>
      <c r="AQ8" s="60"/>
      <c r="AR8" s="59"/>
      <c r="AT8" s="60"/>
      <c r="AU8" s="59"/>
      <c r="AW8" s="60"/>
      <c r="AX8" s="59"/>
    </row>
    <row r="9" spans="1:50" ht="15.75" customHeight="1" thickBot="1" x14ac:dyDescent="0.3">
      <c r="A9" s="60">
        <v>43622</v>
      </c>
      <c r="B9" s="182">
        <v>0</v>
      </c>
      <c r="C9" s="182">
        <v>0</v>
      </c>
      <c r="D9" s="264">
        <v>20.599999999999998</v>
      </c>
      <c r="E9" s="60">
        <v>43652</v>
      </c>
      <c r="F9" s="182">
        <v>0</v>
      </c>
      <c r="G9" s="182">
        <v>0</v>
      </c>
      <c r="H9" s="264">
        <v>27.800000000000004</v>
      </c>
      <c r="I9" s="60">
        <v>43683</v>
      </c>
      <c r="J9" s="182">
        <v>0.31</v>
      </c>
      <c r="K9" s="7">
        <v>0.23</v>
      </c>
      <c r="L9" s="262">
        <v>16.099999999999998</v>
      </c>
      <c r="M9" s="182"/>
      <c r="N9" s="84">
        <v>6</v>
      </c>
      <c r="O9" s="269">
        <v>20.599999999999998</v>
      </c>
      <c r="P9" s="64">
        <v>0</v>
      </c>
      <c r="Q9" s="87">
        <v>6</v>
      </c>
      <c r="R9" s="278">
        <v>27.800000000000004</v>
      </c>
      <c r="S9" s="80">
        <v>0.01</v>
      </c>
      <c r="T9" s="87">
        <v>6</v>
      </c>
      <c r="U9" s="269">
        <v>16.099999999999998</v>
      </c>
      <c r="V9" s="74">
        <v>0.23</v>
      </c>
      <c r="Y9" s="181"/>
      <c r="AN9" s="60"/>
      <c r="AO9" s="59"/>
      <c r="AQ9" s="60"/>
      <c r="AR9" s="59"/>
      <c r="AT9" s="60"/>
      <c r="AU9" s="59"/>
      <c r="AW9" s="60"/>
      <c r="AX9" s="59"/>
    </row>
    <row r="10" spans="1:50" ht="15.75" customHeight="1" thickBot="1" x14ac:dyDescent="0.3">
      <c r="A10" s="60">
        <v>43623</v>
      </c>
      <c r="B10" s="182">
        <v>0</v>
      </c>
      <c r="C10" s="182">
        <v>0</v>
      </c>
      <c r="D10" s="264">
        <v>21.700000000000003</v>
      </c>
      <c r="E10" s="60">
        <v>43653</v>
      </c>
      <c r="F10" s="182">
        <v>0</v>
      </c>
      <c r="G10" s="182">
        <v>0</v>
      </c>
      <c r="H10" s="264">
        <v>28.899999999999995</v>
      </c>
      <c r="I10" s="60">
        <v>43684</v>
      </c>
      <c r="J10" s="182">
        <v>0.44</v>
      </c>
      <c r="K10" s="7">
        <v>7.0000000000000007E-2</v>
      </c>
      <c r="L10" s="262">
        <v>18.299999999999997</v>
      </c>
      <c r="M10" s="182"/>
      <c r="N10" s="84">
        <v>7</v>
      </c>
      <c r="O10" s="269">
        <v>21.700000000000003</v>
      </c>
      <c r="P10" s="64">
        <v>0</v>
      </c>
      <c r="Q10" s="87">
        <v>7</v>
      </c>
      <c r="R10" s="278">
        <v>28.899999999999995</v>
      </c>
      <c r="S10" s="80">
        <v>0.01</v>
      </c>
      <c r="T10" s="87">
        <v>7</v>
      </c>
      <c r="U10" s="269">
        <v>18.299999999999997</v>
      </c>
      <c r="V10" s="74">
        <v>7.0000000000000007E-2</v>
      </c>
      <c r="Y10" s="181"/>
      <c r="AN10" s="60"/>
      <c r="AO10" s="59"/>
      <c r="AQ10" s="60"/>
      <c r="AR10" s="59"/>
      <c r="AT10" s="60"/>
      <c r="AU10" s="59"/>
      <c r="AW10" s="60"/>
      <c r="AX10" s="59"/>
    </row>
    <row r="11" spans="1:50" ht="16.5" thickBot="1" x14ac:dyDescent="0.3">
      <c r="A11" s="60">
        <v>43624</v>
      </c>
      <c r="B11" s="182">
        <v>0</v>
      </c>
      <c r="C11" s="182">
        <v>0</v>
      </c>
      <c r="D11" s="264">
        <v>22.800000000000004</v>
      </c>
      <c r="E11" s="60">
        <v>43654</v>
      </c>
      <c r="F11" s="182">
        <v>0</v>
      </c>
      <c r="G11" s="182">
        <v>0</v>
      </c>
      <c r="H11" s="264">
        <v>27.800000000000004</v>
      </c>
      <c r="I11" s="60">
        <v>43685</v>
      </c>
      <c r="J11" s="182">
        <v>0.03</v>
      </c>
      <c r="K11" s="182">
        <v>0</v>
      </c>
      <c r="L11" s="264">
        <v>20.599999999999998</v>
      </c>
      <c r="M11" s="182"/>
      <c r="N11" s="84">
        <v>8</v>
      </c>
      <c r="O11" s="269">
        <v>22.800000000000004</v>
      </c>
      <c r="P11" s="64">
        <v>0</v>
      </c>
      <c r="Q11" s="87">
        <v>8</v>
      </c>
      <c r="R11" s="278">
        <v>27.800000000000004</v>
      </c>
      <c r="S11" s="80">
        <v>0.03</v>
      </c>
      <c r="T11" s="87">
        <v>8</v>
      </c>
      <c r="U11" s="269">
        <v>20.599999999999998</v>
      </c>
      <c r="V11" s="74">
        <v>0</v>
      </c>
      <c r="Y11" s="180" t="s">
        <v>169</v>
      </c>
      <c r="Z11">
        <v>0.49</v>
      </c>
      <c r="AA11">
        <v>0.36</v>
      </c>
      <c r="AB11">
        <v>0.28000000000000003</v>
      </c>
      <c r="AC11">
        <v>0.21</v>
      </c>
      <c r="AD11">
        <v>0.31</v>
      </c>
      <c r="AE11">
        <v>0.73</v>
      </c>
      <c r="AF11">
        <v>0.81</v>
      </c>
      <c r="AG11">
        <v>1.6</v>
      </c>
      <c r="AH11">
        <v>0.79</v>
      </c>
      <c r="AI11">
        <v>0.59</v>
      </c>
      <c r="AJ11">
        <v>0.42</v>
      </c>
      <c r="AK11">
        <v>0.52</v>
      </c>
      <c r="AL11">
        <v>6.57</v>
      </c>
      <c r="AN11" s="60"/>
      <c r="AO11" s="59"/>
      <c r="AQ11" s="60"/>
      <c r="AR11" s="59"/>
      <c r="AT11" s="60"/>
      <c r="AU11" s="59"/>
      <c r="AW11" s="60"/>
      <c r="AX11" s="59"/>
    </row>
    <row r="12" spans="1:50" ht="16.5" thickBot="1" x14ac:dyDescent="0.3">
      <c r="A12" s="60">
        <v>43625</v>
      </c>
      <c r="B12" s="182">
        <v>0</v>
      </c>
      <c r="C12" s="182">
        <v>0</v>
      </c>
      <c r="D12" s="264">
        <v>22.199999999999996</v>
      </c>
      <c r="E12" s="60">
        <v>43655</v>
      </c>
      <c r="F12" s="182">
        <v>0</v>
      </c>
      <c r="G12" s="182">
        <v>0</v>
      </c>
      <c r="H12" s="264">
        <v>29.400000000000002</v>
      </c>
      <c r="I12" s="60">
        <v>43686</v>
      </c>
      <c r="J12" s="182">
        <v>0</v>
      </c>
      <c r="K12" s="182">
        <v>0</v>
      </c>
      <c r="L12" s="264">
        <v>20</v>
      </c>
      <c r="M12" s="182"/>
      <c r="N12" s="84">
        <v>9</v>
      </c>
      <c r="O12" s="269">
        <v>22.199999999999996</v>
      </c>
      <c r="P12" s="64">
        <v>0</v>
      </c>
      <c r="Q12" s="87">
        <v>9</v>
      </c>
      <c r="R12" s="278">
        <v>29.400000000000002</v>
      </c>
      <c r="S12" s="80">
        <v>0</v>
      </c>
      <c r="T12" s="87">
        <v>9</v>
      </c>
      <c r="U12" s="269">
        <v>20</v>
      </c>
      <c r="V12" s="74">
        <v>0</v>
      </c>
      <c r="AN12" s="60"/>
      <c r="AO12" s="59"/>
      <c r="AQ12" s="60"/>
      <c r="AR12" s="59"/>
      <c r="AT12" s="60"/>
      <c r="AU12" s="59"/>
      <c r="AW12" s="60"/>
      <c r="AX12" s="59"/>
    </row>
    <row r="13" spans="1:50" ht="16.5" thickBot="1" x14ac:dyDescent="0.3">
      <c r="A13" s="60">
        <v>43626</v>
      </c>
      <c r="B13" s="7">
        <v>0.03</v>
      </c>
      <c r="C13" s="182">
        <v>0</v>
      </c>
      <c r="D13" s="264"/>
      <c r="E13" s="60">
        <v>43656</v>
      </c>
      <c r="F13" s="182">
        <v>0</v>
      </c>
      <c r="G13" s="182">
        <v>0</v>
      </c>
      <c r="H13" s="264">
        <v>26.100000000000005</v>
      </c>
      <c r="I13" s="60">
        <v>43687</v>
      </c>
      <c r="J13" s="182">
        <v>0.01</v>
      </c>
      <c r="K13" s="7">
        <v>0.02</v>
      </c>
      <c r="L13" s="262">
        <v>18.299999999999997</v>
      </c>
      <c r="M13" s="182"/>
      <c r="N13" s="84">
        <v>10</v>
      </c>
      <c r="O13" s="269" t="s">
        <v>277</v>
      </c>
      <c r="P13" s="64">
        <v>0</v>
      </c>
      <c r="Q13" s="87">
        <v>10</v>
      </c>
      <c r="R13" s="278">
        <v>26.100000000000005</v>
      </c>
      <c r="S13" s="80">
        <v>0.01</v>
      </c>
      <c r="T13" s="87">
        <v>10</v>
      </c>
      <c r="U13" s="269">
        <v>18.299999999999997</v>
      </c>
      <c r="V13" s="74">
        <v>0.02</v>
      </c>
      <c r="AN13" s="60"/>
      <c r="AO13" s="59"/>
      <c r="AQ13" s="60"/>
      <c r="AR13" s="59"/>
      <c r="AT13" s="60"/>
      <c r="AU13" s="59"/>
      <c r="AW13" s="60"/>
      <c r="AX13" s="59"/>
    </row>
    <row r="14" spans="1:50" ht="16.5" thickBot="1" x14ac:dyDescent="0.3">
      <c r="A14" s="60">
        <v>43627</v>
      </c>
      <c r="B14" s="182">
        <v>0</v>
      </c>
      <c r="C14" s="6">
        <v>0.14000000000000001</v>
      </c>
      <c r="D14" s="264">
        <v>22.800000000000004</v>
      </c>
      <c r="E14" s="60">
        <v>43657</v>
      </c>
      <c r="F14" s="182">
        <v>0</v>
      </c>
      <c r="G14" s="182">
        <v>0</v>
      </c>
      <c r="H14" s="264">
        <v>22.199999999999996</v>
      </c>
      <c r="I14" s="60">
        <v>43688</v>
      </c>
      <c r="J14" s="182">
        <v>0.02</v>
      </c>
      <c r="K14" s="7">
        <v>0.1</v>
      </c>
      <c r="L14" s="262">
        <v>19.400000000000002</v>
      </c>
      <c r="M14" s="182"/>
      <c r="N14" s="84">
        <v>11</v>
      </c>
      <c r="O14" s="269">
        <v>22.800000000000004</v>
      </c>
      <c r="P14" s="64">
        <v>0.14000000000000001</v>
      </c>
      <c r="Q14" s="87">
        <v>11</v>
      </c>
      <c r="R14" s="278">
        <v>22.199999999999996</v>
      </c>
      <c r="S14" s="80">
        <v>0</v>
      </c>
      <c r="T14" s="87">
        <v>11</v>
      </c>
      <c r="U14" s="269">
        <v>19.400000000000002</v>
      </c>
      <c r="V14" s="74">
        <v>0.1</v>
      </c>
      <c r="AN14" s="60"/>
      <c r="AO14" s="59"/>
      <c r="AQ14" s="60"/>
      <c r="AR14" s="59"/>
      <c r="AT14" s="60"/>
      <c r="AU14" s="59"/>
      <c r="AW14" s="60"/>
      <c r="AX14" s="59"/>
    </row>
    <row r="15" spans="1:50" ht="16.5" thickBot="1" x14ac:dyDescent="0.3">
      <c r="A15" s="60">
        <v>43628</v>
      </c>
      <c r="B15" s="7">
        <v>0.05</v>
      </c>
      <c r="C15" s="182">
        <v>0</v>
      </c>
      <c r="D15" s="262">
        <v>23.299999999999997</v>
      </c>
      <c r="E15" s="60">
        <v>43658</v>
      </c>
      <c r="F15" s="182">
        <v>0</v>
      </c>
      <c r="G15" s="182">
        <v>0</v>
      </c>
      <c r="H15" s="264">
        <v>24.400000000000002</v>
      </c>
      <c r="I15" s="60">
        <v>43689</v>
      </c>
      <c r="J15" s="182">
        <v>0</v>
      </c>
      <c r="K15" s="182">
        <v>0</v>
      </c>
      <c r="L15" s="264">
        <v>22.800000000000004</v>
      </c>
      <c r="M15" s="182"/>
      <c r="N15" s="84">
        <v>12</v>
      </c>
      <c r="O15" s="269">
        <v>23.299999999999997</v>
      </c>
      <c r="P15" s="64">
        <v>0</v>
      </c>
      <c r="Q15" s="87">
        <v>12</v>
      </c>
      <c r="R15" s="278">
        <v>24.400000000000002</v>
      </c>
      <c r="S15" s="80">
        <v>0</v>
      </c>
      <c r="T15" s="87">
        <v>12</v>
      </c>
      <c r="U15" s="269">
        <v>22.800000000000004</v>
      </c>
      <c r="V15" s="74">
        <v>0</v>
      </c>
      <c r="Y15" s="260" t="s">
        <v>275</v>
      </c>
      <c r="AN15" s="60"/>
      <c r="AO15" s="59"/>
      <c r="AQ15" s="60"/>
      <c r="AR15" s="59"/>
      <c r="AT15" s="60"/>
      <c r="AU15" s="59"/>
      <c r="AW15" s="60"/>
      <c r="AX15" s="59"/>
    </row>
    <row r="16" spans="1:50" ht="16.5" thickBot="1" x14ac:dyDescent="0.3">
      <c r="A16" s="60">
        <v>43629</v>
      </c>
      <c r="B16" s="182">
        <v>0</v>
      </c>
      <c r="C16" s="182">
        <v>0</v>
      </c>
      <c r="D16" s="264">
        <v>23.899999999999995</v>
      </c>
      <c r="E16" s="60">
        <v>43659</v>
      </c>
      <c r="F16" s="7">
        <v>0.17</v>
      </c>
      <c r="G16" s="182">
        <v>0</v>
      </c>
      <c r="H16" s="264" t="s">
        <v>277</v>
      </c>
      <c r="I16" s="60">
        <v>43690</v>
      </c>
      <c r="J16" s="182">
        <v>0.21</v>
      </c>
      <c r="K16" s="7">
        <v>0.27</v>
      </c>
      <c r="L16" s="262">
        <v>18.899999999999995</v>
      </c>
      <c r="M16" s="182"/>
      <c r="N16" s="84">
        <v>13</v>
      </c>
      <c r="O16" s="269">
        <v>23.899999999999995</v>
      </c>
      <c r="P16" s="64">
        <v>0</v>
      </c>
      <c r="Q16" s="87">
        <v>13</v>
      </c>
      <c r="R16" s="278" t="s">
        <v>277</v>
      </c>
      <c r="S16" s="80" t="s">
        <v>65</v>
      </c>
      <c r="T16" s="87">
        <v>13</v>
      </c>
      <c r="U16" s="269">
        <v>18.899999999999995</v>
      </c>
      <c r="V16" s="74">
        <v>0.27</v>
      </c>
      <c r="Z16" s="70" t="s">
        <v>68</v>
      </c>
      <c r="AA16" s="70" t="s">
        <v>69</v>
      </c>
      <c r="AB16" s="70" t="s">
        <v>70</v>
      </c>
      <c r="AC16" s="70" t="s">
        <v>71</v>
      </c>
      <c r="AD16" s="70" t="s">
        <v>72</v>
      </c>
      <c r="AE16" s="70" t="s">
        <v>73</v>
      </c>
      <c r="AF16" s="70" t="s">
        <v>74</v>
      </c>
      <c r="AG16" s="70" t="s">
        <v>49</v>
      </c>
      <c r="AH16" s="70" t="s">
        <v>75</v>
      </c>
      <c r="AI16" s="70" t="s">
        <v>76</v>
      </c>
      <c r="AJ16" s="70" t="s">
        <v>77</v>
      </c>
      <c r="AK16" s="70" t="s">
        <v>78</v>
      </c>
      <c r="AL16" s="70" t="s">
        <v>63</v>
      </c>
      <c r="AM16" s="70"/>
      <c r="AN16" s="60"/>
      <c r="AO16" s="59"/>
      <c r="AQ16" s="60"/>
      <c r="AR16" s="59"/>
      <c r="AT16" s="60"/>
      <c r="AU16" s="59"/>
      <c r="AW16" s="60"/>
      <c r="AX16" s="59"/>
    </row>
    <row r="17" spans="1:50" ht="16.5" thickBot="1" x14ac:dyDescent="0.3">
      <c r="A17" s="60">
        <v>43630</v>
      </c>
      <c r="B17" s="182">
        <v>0</v>
      </c>
      <c r="C17" s="182">
        <v>0</v>
      </c>
      <c r="D17" s="264">
        <v>25</v>
      </c>
      <c r="E17" s="60">
        <v>43660</v>
      </c>
      <c r="F17" s="182">
        <v>0</v>
      </c>
      <c r="G17" s="6">
        <v>0.02</v>
      </c>
      <c r="H17" s="264">
        <v>26.700000000000003</v>
      </c>
      <c r="I17" s="60">
        <v>43691</v>
      </c>
      <c r="J17" s="182">
        <v>0.9</v>
      </c>
      <c r="K17" s="7">
        <v>0.06</v>
      </c>
      <c r="L17" s="262">
        <v>17.200000000000003</v>
      </c>
      <c r="M17" s="182"/>
      <c r="N17" s="84">
        <v>14</v>
      </c>
      <c r="O17" s="269">
        <v>25</v>
      </c>
      <c r="P17" s="64">
        <v>0</v>
      </c>
      <c r="Q17" s="87">
        <v>14</v>
      </c>
      <c r="R17" s="278">
        <v>26.700000000000003</v>
      </c>
      <c r="S17" s="80" t="s">
        <v>65</v>
      </c>
      <c r="T17" s="87">
        <v>14</v>
      </c>
      <c r="U17" s="269">
        <v>17.200000000000003</v>
      </c>
      <c r="V17" s="74">
        <v>0.06</v>
      </c>
      <c r="Y17" s="199" t="s">
        <v>169</v>
      </c>
      <c r="Z17" s="3">
        <v>-23.833333333333332</v>
      </c>
      <c r="AA17" s="3">
        <v>-19.777777777777779</v>
      </c>
      <c r="AB17" s="3">
        <v>-9.6111111111111107</v>
      </c>
      <c r="AC17" s="3">
        <v>1.555555555555554</v>
      </c>
      <c r="AD17" s="3">
        <v>13.388888888888889</v>
      </c>
      <c r="AE17" s="3">
        <v>21.611111111111114</v>
      </c>
      <c r="AF17" s="3">
        <v>22.888888888888889</v>
      </c>
      <c r="AG17" s="3">
        <v>19.055555555555557</v>
      </c>
      <c r="AH17" s="3">
        <v>10.333333333333334</v>
      </c>
      <c r="AI17" s="3">
        <v>-2.666666666666667</v>
      </c>
      <c r="AJ17" s="3">
        <v>-17.055555555555557</v>
      </c>
      <c r="AK17" s="3">
        <v>-22.611111111111111</v>
      </c>
      <c r="AL17" s="3">
        <v>-0.55555555555555558</v>
      </c>
      <c r="AN17" s="60"/>
      <c r="AO17" s="59"/>
      <c r="AQ17" s="60"/>
      <c r="AR17" s="59"/>
      <c r="AT17" s="60"/>
      <c r="AU17" s="59"/>
      <c r="AW17" s="60"/>
      <c r="AX17" s="59"/>
    </row>
    <row r="18" spans="1:50" ht="16.5" thickBot="1" x14ac:dyDescent="0.3">
      <c r="A18" s="60">
        <v>43631</v>
      </c>
      <c r="B18" s="182">
        <v>0</v>
      </c>
      <c r="C18" s="6">
        <v>0.04</v>
      </c>
      <c r="D18" s="264">
        <v>17.800000000000004</v>
      </c>
      <c r="E18" s="60">
        <v>43661</v>
      </c>
      <c r="F18" s="182">
        <v>0</v>
      </c>
      <c r="G18" s="182">
        <v>0</v>
      </c>
      <c r="H18" s="262">
        <v>27.199999999999996</v>
      </c>
      <c r="I18" s="60">
        <v>43692</v>
      </c>
      <c r="J18" s="182">
        <v>0.04</v>
      </c>
      <c r="K18" s="182">
        <v>0</v>
      </c>
      <c r="L18" s="264">
        <v>18.899999999999995</v>
      </c>
      <c r="M18" s="182"/>
      <c r="N18" s="84">
        <v>15</v>
      </c>
      <c r="O18" s="269">
        <v>17.800000000000004</v>
      </c>
      <c r="P18" s="64">
        <v>0.04</v>
      </c>
      <c r="Q18" s="87">
        <v>15</v>
      </c>
      <c r="R18" s="278">
        <v>27.199999999999996</v>
      </c>
      <c r="S18" s="80">
        <v>0.04</v>
      </c>
      <c r="T18" s="87">
        <v>15</v>
      </c>
      <c r="U18" s="269">
        <v>18.899999999999995</v>
      </c>
      <c r="V18" s="74">
        <v>0</v>
      </c>
      <c r="AN18" s="60"/>
      <c r="AO18" s="59"/>
      <c r="AQ18" s="60"/>
      <c r="AR18" s="59"/>
      <c r="AT18" s="60"/>
      <c r="AU18" s="59"/>
      <c r="AW18" s="60"/>
      <c r="AX18" s="59"/>
    </row>
    <row r="19" spans="1:50" ht="16.5" thickBot="1" x14ac:dyDescent="0.3">
      <c r="A19" s="60">
        <v>43632</v>
      </c>
      <c r="B19" s="7">
        <v>0.02</v>
      </c>
      <c r="C19" s="6">
        <v>0.06</v>
      </c>
      <c r="D19" s="262">
        <v>22.800000000000004</v>
      </c>
      <c r="E19" s="60">
        <v>43662</v>
      </c>
      <c r="F19" s="182">
        <v>0</v>
      </c>
      <c r="G19" s="182">
        <v>0</v>
      </c>
      <c r="H19" s="264">
        <v>27.199999999999996</v>
      </c>
      <c r="I19" s="60">
        <v>43693</v>
      </c>
      <c r="J19" s="182">
        <v>0.18</v>
      </c>
      <c r="K19" s="182">
        <v>0</v>
      </c>
      <c r="L19" s="264">
        <v>15</v>
      </c>
      <c r="M19" s="182"/>
      <c r="N19" s="84">
        <v>16</v>
      </c>
      <c r="O19" s="269">
        <v>22.800000000000004</v>
      </c>
      <c r="P19" s="64">
        <v>0.06</v>
      </c>
      <c r="Q19" s="87">
        <v>16</v>
      </c>
      <c r="R19" s="278">
        <v>27.199999999999996</v>
      </c>
      <c r="S19" s="80">
        <v>0.15</v>
      </c>
      <c r="T19" s="87">
        <v>16</v>
      </c>
      <c r="U19" s="269">
        <v>15</v>
      </c>
      <c r="V19" s="74">
        <v>0</v>
      </c>
      <c r="AN19" s="60"/>
      <c r="AO19" s="59"/>
      <c r="AQ19" s="60"/>
      <c r="AR19" s="59"/>
      <c r="AT19" s="60"/>
      <c r="AU19" s="59"/>
      <c r="AW19" s="60"/>
      <c r="AX19" s="59"/>
    </row>
    <row r="20" spans="1:50" ht="16.5" thickBot="1" x14ac:dyDescent="0.3">
      <c r="A20" s="60">
        <v>43633</v>
      </c>
      <c r="B20" s="182">
        <v>0</v>
      </c>
      <c r="C20" s="182">
        <v>0</v>
      </c>
      <c r="D20" s="262">
        <v>20.599999999999998</v>
      </c>
      <c r="E20" s="60">
        <v>43663</v>
      </c>
      <c r="F20" s="7">
        <v>0.01</v>
      </c>
      <c r="G20" s="182">
        <v>0</v>
      </c>
      <c r="H20" s="264">
        <v>26.100000000000005</v>
      </c>
      <c r="I20" s="60">
        <v>43694</v>
      </c>
      <c r="J20" s="182">
        <v>0.83</v>
      </c>
      <c r="K20" s="7">
        <v>0.56999999999999995</v>
      </c>
      <c r="L20" s="262">
        <v>15</v>
      </c>
      <c r="M20" s="182"/>
      <c r="N20" s="84">
        <v>17</v>
      </c>
      <c r="O20" s="269">
        <v>20.599999999999998</v>
      </c>
      <c r="P20" s="64">
        <v>0</v>
      </c>
      <c r="Q20" s="87">
        <v>17</v>
      </c>
      <c r="R20" s="278">
        <v>26.100000000000005</v>
      </c>
      <c r="S20" s="80">
        <v>0.06</v>
      </c>
      <c r="T20" s="87">
        <v>17</v>
      </c>
      <c r="U20" s="269">
        <v>15</v>
      </c>
      <c r="V20" s="74">
        <v>0.56999999999999995</v>
      </c>
      <c r="AN20" s="60"/>
      <c r="AO20" s="59"/>
      <c r="AQ20" s="60"/>
      <c r="AR20" s="59"/>
      <c r="AT20" s="60"/>
      <c r="AU20" s="59"/>
      <c r="AW20" s="60"/>
      <c r="AX20" s="59"/>
    </row>
    <row r="21" spans="1:50" ht="16.5" thickBot="1" x14ac:dyDescent="0.3">
      <c r="A21" s="60">
        <v>43634</v>
      </c>
      <c r="B21" s="7">
        <v>0.02</v>
      </c>
      <c r="C21" s="182">
        <v>0</v>
      </c>
      <c r="D21" s="264">
        <v>22.199999999999996</v>
      </c>
      <c r="E21" s="60">
        <v>43664</v>
      </c>
      <c r="F21" s="7">
        <v>0.03</v>
      </c>
      <c r="G21" s="182">
        <v>0</v>
      </c>
      <c r="H21" s="264">
        <v>26.700000000000003</v>
      </c>
      <c r="I21" s="60">
        <v>43695</v>
      </c>
      <c r="J21" s="182">
        <v>0.05</v>
      </c>
      <c r="K21" s="7">
        <v>0</v>
      </c>
      <c r="L21" s="262">
        <v>12.799999999999999</v>
      </c>
      <c r="M21" s="182"/>
      <c r="N21" s="84">
        <v>18</v>
      </c>
      <c r="O21" s="269">
        <v>22.199999999999996</v>
      </c>
      <c r="P21" s="64">
        <v>0</v>
      </c>
      <c r="Q21" s="87">
        <v>18</v>
      </c>
      <c r="R21" s="278">
        <v>26.700000000000003</v>
      </c>
      <c r="S21" s="80">
        <v>0.15</v>
      </c>
      <c r="T21" s="87">
        <v>18</v>
      </c>
      <c r="U21" s="269">
        <v>12.799999999999999</v>
      </c>
      <c r="V21" s="74">
        <v>0</v>
      </c>
      <c r="AN21" s="60"/>
      <c r="AO21" s="59"/>
      <c r="AQ21" s="60"/>
      <c r="AR21" s="59"/>
      <c r="AT21" s="60"/>
      <c r="AU21" s="59"/>
      <c r="AW21" s="60"/>
      <c r="AX21" s="59"/>
    </row>
    <row r="22" spans="1:50" ht="16.5" thickBot="1" x14ac:dyDescent="0.3">
      <c r="A22" s="60">
        <v>43635</v>
      </c>
      <c r="B22" s="182">
        <v>0</v>
      </c>
      <c r="C22" s="182">
        <v>0</v>
      </c>
      <c r="D22" s="264">
        <v>25.599999999999998</v>
      </c>
      <c r="E22" s="60">
        <v>43665</v>
      </c>
      <c r="F22" s="7">
        <v>0.03</v>
      </c>
      <c r="G22" s="182">
        <v>0</v>
      </c>
      <c r="H22" s="264">
        <v>22.800000000000004</v>
      </c>
      <c r="I22" s="60">
        <v>43696</v>
      </c>
      <c r="J22" s="182">
        <v>0</v>
      </c>
      <c r="K22" s="7">
        <v>0</v>
      </c>
      <c r="L22" s="262">
        <v>13.299999999999999</v>
      </c>
      <c r="M22" s="182"/>
      <c r="N22" s="84">
        <v>19</v>
      </c>
      <c r="O22" s="269">
        <v>25.599999999999998</v>
      </c>
      <c r="P22" s="64">
        <v>0</v>
      </c>
      <c r="Q22" s="87">
        <v>19</v>
      </c>
      <c r="R22" s="278">
        <v>22.800000000000004</v>
      </c>
      <c r="S22" s="80">
        <v>0.43</v>
      </c>
      <c r="T22" s="87">
        <v>19</v>
      </c>
      <c r="U22" s="269">
        <v>13.299999999999999</v>
      </c>
      <c r="V22" s="74">
        <v>0</v>
      </c>
      <c r="AN22" s="60"/>
      <c r="AO22" s="59"/>
      <c r="AQ22" s="60"/>
      <c r="AR22" s="59"/>
      <c r="AT22" s="60"/>
      <c r="AU22" s="59"/>
      <c r="AW22" s="60"/>
      <c r="AX22" s="59"/>
    </row>
    <row r="23" spans="1:50" ht="16.5" thickBot="1" x14ac:dyDescent="0.3">
      <c r="A23" s="60">
        <v>43636</v>
      </c>
      <c r="B23" s="182">
        <v>0</v>
      </c>
      <c r="C23" s="182">
        <v>0</v>
      </c>
      <c r="D23" s="264">
        <v>29.400000000000002</v>
      </c>
      <c r="E23" s="60">
        <v>43666</v>
      </c>
      <c r="F23" s="182">
        <v>0</v>
      </c>
      <c r="G23" s="182">
        <v>0</v>
      </c>
      <c r="H23" s="264">
        <v>21.700000000000003</v>
      </c>
      <c r="I23" s="60">
        <v>43697</v>
      </c>
      <c r="J23" s="182">
        <v>0</v>
      </c>
      <c r="K23" s="7">
        <v>0.34</v>
      </c>
      <c r="L23" s="262">
        <v>10</v>
      </c>
      <c r="M23" s="182"/>
      <c r="N23" s="84">
        <v>20</v>
      </c>
      <c r="O23" s="269">
        <v>29.400000000000002</v>
      </c>
      <c r="P23" s="64">
        <v>0</v>
      </c>
      <c r="Q23" s="87">
        <v>20</v>
      </c>
      <c r="R23" s="278">
        <v>21.700000000000003</v>
      </c>
      <c r="S23" s="80">
        <v>0.03</v>
      </c>
      <c r="T23" s="87">
        <v>20</v>
      </c>
      <c r="U23" s="269">
        <v>10</v>
      </c>
      <c r="V23" s="74">
        <v>0.34</v>
      </c>
      <c r="AN23" s="60"/>
      <c r="AO23" s="59"/>
      <c r="AQ23" s="60"/>
      <c r="AR23" s="59"/>
      <c r="AT23" s="60"/>
      <c r="AU23" s="59"/>
      <c r="AW23" s="60"/>
      <c r="AX23" s="59"/>
    </row>
    <row r="24" spans="1:50" ht="16.5" thickBot="1" x14ac:dyDescent="0.3">
      <c r="A24" s="60">
        <v>43637</v>
      </c>
      <c r="B24" s="182">
        <v>0</v>
      </c>
      <c r="C24" s="182">
        <v>0</v>
      </c>
      <c r="D24" s="264">
        <v>30</v>
      </c>
      <c r="E24" s="60">
        <v>43667</v>
      </c>
      <c r="F24" s="182">
        <v>0</v>
      </c>
      <c r="G24" s="182">
        <v>0</v>
      </c>
      <c r="H24" s="264">
        <v>23.299999999999997</v>
      </c>
      <c r="I24" s="60">
        <v>43698</v>
      </c>
      <c r="J24" s="182">
        <v>0.02</v>
      </c>
      <c r="K24" s="7">
        <v>0.01</v>
      </c>
      <c r="L24" s="262" t="s">
        <v>277</v>
      </c>
      <c r="M24" s="182"/>
      <c r="N24" s="84">
        <v>21</v>
      </c>
      <c r="O24" s="270">
        <v>30</v>
      </c>
      <c r="P24" s="68">
        <v>0</v>
      </c>
      <c r="Q24" s="87">
        <v>21</v>
      </c>
      <c r="R24" s="278">
        <v>23.299999999999997</v>
      </c>
      <c r="S24" s="81">
        <v>0</v>
      </c>
      <c r="T24" s="87">
        <v>21</v>
      </c>
      <c r="U24" s="269" t="s">
        <v>277</v>
      </c>
      <c r="V24" s="75">
        <v>0.01</v>
      </c>
      <c r="AN24" s="60"/>
      <c r="AO24" s="59"/>
      <c r="AQ24" s="60"/>
      <c r="AR24" s="59"/>
      <c r="AT24" s="60"/>
      <c r="AU24" s="59"/>
      <c r="AW24" s="60"/>
      <c r="AX24" s="59"/>
    </row>
    <row r="25" spans="1:50" ht="16.5" thickBot="1" x14ac:dyDescent="0.3">
      <c r="A25" s="60">
        <v>43638</v>
      </c>
      <c r="B25" s="182">
        <v>0</v>
      </c>
      <c r="C25" s="182">
        <v>0</v>
      </c>
      <c r="D25" s="264">
        <v>28.299999999999997</v>
      </c>
      <c r="E25" s="60">
        <v>43668</v>
      </c>
      <c r="F25" s="182">
        <v>0</v>
      </c>
      <c r="G25" s="182">
        <v>0</v>
      </c>
      <c r="H25" s="264">
        <v>26.100000000000005</v>
      </c>
      <c r="I25" s="60">
        <v>43699</v>
      </c>
      <c r="J25" s="182">
        <v>0.14000000000000001</v>
      </c>
      <c r="K25" s="182">
        <v>0</v>
      </c>
      <c r="L25" s="262">
        <v>14.400000000000002</v>
      </c>
      <c r="M25" s="182"/>
      <c r="N25" s="85">
        <v>22</v>
      </c>
      <c r="O25" s="271">
        <v>28.299999999999997</v>
      </c>
      <c r="P25" s="69">
        <v>0</v>
      </c>
      <c r="Q25" s="88">
        <v>22</v>
      </c>
      <c r="R25" s="278">
        <v>26.100000000000005</v>
      </c>
      <c r="S25" s="76">
        <v>0</v>
      </c>
      <c r="T25" s="87">
        <v>22</v>
      </c>
      <c r="U25" s="269">
        <v>14.400000000000002</v>
      </c>
      <c r="V25" s="76">
        <v>0</v>
      </c>
      <c r="AN25" s="60"/>
      <c r="AO25" s="59"/>
      <c r="AQ25" s="60"/>
      <c r="AR25" s="59"/>
      <c r="AT25" s="60"/>
      <c r="AU25" s="59"/>
      <c r="AW25" s="60"/>
      <c r="AX25" s="59"/>
    </row>
    <row r="26" spans="1:50" ht="16.5" thickBot="1" x14ac:dyDescent="0.3">
      <c r="A26" s="60">
        <v>43639</v>
      </c>
      <c r="B26" s="7">
        <v>0.01</v>
      </c>
      <c r="C26" s="6">
        <v>0.02</v>
      </c>
      <c r="D26" s="264">
        <v>25</v>
      </c>
      <c r="E26" s="60">
        <v>43669</v>
      </c>
      <c r="F26" s="182">
        <v>0</v>
      </c>
      <c r="G26" s="182">
        <v>0</v>
      </c>
      <c r="H26" s="264">
        <v>27.199999999999996</v>
      </c>
      <c r="I26" s="60">
        <v>43700</v>
      </c>
      <c r="J26" s="182">
        <v>0</v>
      </c>
      <c r="K26" s="182">
        <v>0</v>
      </c>
      <c r="L26" s="264">
        <v>13.900000000000002</v>
      </c>
      <c r="M26" s="182"/>
      <c r="N26" s="84">
        <v>23</v>
      </c>
      <c r="O26" s="272">
        <v>25</v>
      </c>
      <c r="P26" s="69">
        <v>0.02</v>
      </c>
      <c r="Q26" s="88">
        <v>23</v>
      </c>
      <c r="R26" s="278">
        <v>27.199999999999996</v>
      </c>
      <c r="S26" s="76">
        <v>0</v>
      </c>
      <c r="T26" s="87">
        <v>23</v>
      </c>
      <c r="U26" s="269">
        <v>13.900000000000002</v>
      </c>
      <c r="V26" s="76">
        <v>0</v>
      </c>
      <c r="AN26" s="60"/>
      <c r="AO26" s="59"/>
      <c r="AQ26" s="60"/>
      <c r="AR26" s="59"/>
      <c r="AT26" s="60"/>
      <c r="AU26" s="59"/>
      <c r="AW26" s="60"/>
      <c r="AX26" s="59"/>
    </row>
    <row r="27" spans="1:50" ht="16.5" thickBot="1" x14ac:dyDescent="0.3">
      <c r="A27" s="60">
        <v>43640</v>
      </c>
      <c r="B27" s="7">
        <v>0.08</v>
      </c>
      <c r="C27" s="182">
        <v>0</v>
      </c>
      <c r="D27" s="262">
        <v>23.299999999999997</v>
      </c>
      <c r="E27" s="60">
        <v>43670</v>
      </c>
      <c r="F27" s="182">
        <v>0</v>
      </c>
      <c r="G27" s="182">
        <v>0</v>
      </c>
      <c r="H27" s="264">
        <v>26.700000000000003</v>
      </c>
      <c r="I27" s="60">
        <v>43701</v>
      </c>
      <c r="J27" s="182">
        <v>0.04</v>
      </c>
      <c r="K27" s="182">
        <v>0</v>
      </c>
      <c r="L27" s="264">
        <v>15.599999999999998</v>
      </c>
      <c r="M27" s="182"/>
      <c r="N27" s="84">
        <v>24</v>
      </c>
      <c r="O27" s="269">
        <v>23.299999999999997</v>
      </c>
      <c r="P27" s="65">
        <v>0</v>
      </c>
      <c r="Q27" s="87">
        <v>24</v>
      </c>
      <c r="R27" s="278">
        <v>26.700000000000003</v>
      </c>
      <c r="S27" s="82">
        <v>0</v>
      </c>
      <c r="T27" s="87">
        <v>24</v>
      </c>
      <c r="U27" s="269">
        <v>15.599999999999998</v>
      </c>
      <c r="V27" s="77">
        <v>0</v>
      </c>
      <c r="AN27" s="60"/>
      <c r="AO27" s="59"/>
      <c r="AQ27" s="60"/>
      <c r="AR27" s="59"/>
      <c r="AT27" s="60"/>
      <c r="AU27" s="59"/>
      <c r="AW27" s="60"/>
      <c r="AX27" s="59"/>
    </row>
    <row r="28" spans="1:50" ht="16.5" thickBot="1" x14ac:dyDescent="0.3">
      <c r="A28" s="60">
        <v>43641</v>
      </c>
      <c r="B28" s="182">
        <v>0</v>
      </c>
      <c r="C28" s="6">
        <v>0.11</v>
      </c>
      <c r="D28" s="264">
        <v>19.400000000000002</v>
      </c>
      <c r="E28" s="60">
        <v>43671</v>
      </c>
      <c r="F28" s="182">
        <v>0</v>
      </c>
      <c r="G28" s="182">
        <v>0</v>
      </c>
      <c r="H28" s="264">
        <v>23.299999999999997</v>
      </c>
      <c r="I28" s="60">
        <v>43702</v>
      </c>
      <c r="J28" s="182">
        <v>0</v>
      </c>
      <c r="K28" s="182">
        <v>0</v>
      </c>
      <c r="L28" s="264">
        <v>17.800000000000004</v>
      </c>
      <c r="M28" s="182"/>
      <c r="N28" s="84">
        <v>25</v>
      </c>
      <c r="O28" s="273">
        <v>19.400000000000002</v>
      </c>
      <c r="P28" s="72">
        <v>0.11</v>
      </c>
      <c r="Q28" s="87">
        <v>25</v>
      </c>
      <c r="R28" s="278">
        <v>23.299999999999997</v>
      </c>
      <c r="S28" s="83">
        <v>0</v>
      </c>
      <c r="T28" s="87">
        <v>25</v>
      </c>
      <c r="U28" s="269">
        <v>17.800000000000004</v>
      </c>
      <c r="V28" s="78">
        <v>0</v>
      </c>
      <c r="AN28" s="60"/>
      <c r="AO28" s="59"/>
      <c r="AQ28" s="60"/>
      <c r="AR28" s="59"/>
      <c r="AT28" s="60"/>
      <c r="AU28" s="59"/>
      <c r="AW28" s="60"/>
      <c r="AX28" s="59"/>
    </row>
    <row r="29" spans="1:50" ht="16.5" thickBot="1" x14ac:dyDescent="0.3">
      <c r="A29" s="60">
        <v>43642</v>
      </c>
      <c r="B29" s="182">
        <v>0</v>
      </c>
      <c r="C29" s="182">
        <v>0</v>
      </c>
      <c r="D29" s="262">
        <v>23.299999999999997</v>
      </c>
      <c r="E29" s="60">
        <v>43672</v>
      </c>
      <c r="F29" s="7">
        <v>0.01</v>
      </c>
      <c r="G29" s="182">
        <v>0</v>
      </c>
      <c r="H29" s="264">
        <v>26.100000000000005</v>
      </c>
      <c r="I29" s="60">
        <v>43703</v>
      </c>
      <c r="J29" s="182">
        <v>0</v>
      </c>
      <c r="K29" s="182">
        <v>0</v>
      </c>
      <c r="L29" s="264">
        <v>17.800000000000004</v>
      </c>
      <c r="M29" s="182"/>
      <c r="N29" s="84">
        <v>26</v>
      </c>
      <c r="O29" s="272">
        <v>23.299999999999997</v>
      </c>
      <c r="P29" s="69">
        <v>0</v>
      </c>
      <c r="Q29" s="88">
        <v>26</v>
      </c>
      <c r="R29" s="278">
        <v>26.100000000000005</v>
      </c>
      <c r="S29" s="76">
        <v>0</v>
      </c>
      <c r="T29" s="87">
        <v>26</v>
      </c>
      <c r="U29" s="269">
        <v>17.800000000000004</v>
      </c>
      <c r="V29" s="76">
        <v>0</v>
      </c>
      <c r="AN29" s="60"/>
      <c r="AO29" s="59"/>
      <c r="AQ29" s="60"/>
      <c r="AR29" s="59"/>
      <c r="AT29" s="60"/>
      <c r="AU29" s="59"/>
      <c r="AW29" s="60"/>
      <c r="AX29" s="59"/>
    </row>
    <row r="30" spans="1:50" ht="16.5" thickBot="1" x14ac:dyDescent="0.3">
      <c r="A30" s="60">
        <v>43643</v>
      </c>
      <c r="B30" s="182">
        <v>0</v>
      </c>
      <c r="C30" s="182">
        <v>0</v>
      </c>
      <c r="D30" s="264">
        <v>21.100000000000005</v>
      </c>
      <c r="E30" s="60">
        <v>43673</v>
      </c>
      <c r="F30" s="7">
        <v>0.18</v>
      </c>
      <c r="G30" s="6">
        <v>0.56000000000000005</v>
      </c>
      <c r="H30" s="264">
        <v>19.400000000000002</v>
      </c>
      <c r="I30" s="60">
        <v>43704</v>
      </c>
      <c r="J30" s="182">
        <v>0</v>
      </c>
      <c r="K30" s="182">
        <v>0</v>
      </c>
      <c r="L30" s="264">
        <v>16.700000000000003</v>
      </c>
      <c r="M30" s="182"/>
      <c r="N30" s="84">
        <v>27</v>
      </c>
      <c r="O30" s="269">
        <v>21.100000000000005</v>
      </c>
      <c r="P30" s="65">
        <v>0</v>
      </c>
      <c r="Q30" s="87">
        <v>27</v>
      </c>
      <c r="R30" s="278">
        <v>19.400000000000002</v>
      </c>
      <c r="S30" s="82">
        <v>0.15</v>
      </c>
      <c r="T30" s="87">
        <v>27</v>
      </c>
      <c r="U30" s="269">
        <v>16.700000000000003</v>
      </c>
      <c r="V30" s="77">
        <v>0</v>
      </c>
      <c r="AN30" s="60"/>
      <c r="AO30" s="59"/>
      <c r="AQ30" s="60"/>
      <c r="AR30" s="59"/>
      <c r="AT30" s="60"/>
      <c r="AU30" s="59"/>
      <c r="AW30" s="60"/>
      <c r="AX30" s="59"/>
    </row>
    <row r="31" spans="1:50" ht="16.5" thickBot="1" x14ac:dyDescent="0.3">
      <c r="A31" s="60">
        <v>43644</v>
      </c>
      <c r="B31" s="182">
        <v>0</v>
      </c>
      <c r="C31" s="182">
        <v>0</v>
      </c>
      <c r="D31" s="264">
        <v>27.800000000000004</v>
      </c>
      <c r="E31" s="60">
        <v>43674</v>
      </c>
      <c r="F31" s="182">
        <v>0</v>
      </c>
      <c r="G31" s="182">
        <v>0</v>
      </c>
      <c r="H31" s="262">
        <v>20.599999999999998</v>
      </c>
      <c r="I31" s="60">
        <v>43705</v>
      </c>
      <c r="J31" s="182">
        <v>0</v>
      </c>
      <c r="K31" s="7">
        <v>0.14000000000000001</v>
      </c>
      <c r="L31" s="264">
        <v>13.900000000000002</v>
      </c>
      <c r="M31" s="182"/>
      <c r="N31" s="84">
        <v>28</v>
      </c>
      <c r="O31" s="269">
        <v>27.800000000000004</v>
      </c>
      <c r="P31" s="64">
        <v>0</v>
      </c>
      <c r="Q31" s="87">
        <v>28</v>
      </c>
      <c r="R31" s="278">
        <v>20.599999999999998</v>
      </c>
      <c r="S31" s="80">
        <v>0.01</v>
      </c>
      <c r="T31" s="87">
        <v>28</v>
      </c>
      <c r="U31" s="269">
        <v>13.900000000000002</v>
      </c>
      <c r="V31" s="74">
        <v>0.14000000000000001</v>
      </c>
      <c r="AN31" s="60"/>
      <c r="AO31" s="59"/>
      <c r="AQ31" s="60"/>
      <c r="AR31" s="59"/>
      <c r="AT31" s="60"/>
      <c r="AU31" s="59"/>
      <c r="AW31" s="60"/>
      <c r="AX31" s="59"/>
    </row>
    <row r="32" spans="1:50" ht="16.5" thickBot="1" x14ac:dyDescent="0.3">
      <c r="A32" s="60">
        <v>43645</v>
      </c>
      <c r="B32" s="182">
        <v>0</v>
      </c>
      <c r="C32" s="182">
        <v>0</v>
      </c>
      <c r="D32" s="264">
        <v>30.599999999999998</v>
      </c>
      <c r="E32" s="60">
        <v>43675</v>
      </c>
      <c r="F32" s="7">
        <v>0.41</v>
      </c>
      <c r="G32" s="182">
        <v>0</v>
      </c>
      <c r="H32" s="264">
        <v>20.599999999999998</v>
      </c>
      <c r="I32" s="60">
        <v>43706</v>
      </c>
      <c r="J32" s="182">
        <v>0</v>
      </c>
      <c r="K32" s="182">
        <v>0</v>
      </c>
      <c r="L32" s="262">
        <v>15</v>
      </c>
      <c r="M32" s="182"/>
      <c r="N32" s="84">
        <v>29</v>
      </c>
      <c r="O32" s="269">
        <v>30.599999999999998</v>
      </c>
      <c r="P32" s="64">
        <v>0</v>
      </c>
      <c r="Q32" s="87">
        <v>29</v>
      </c>
      <c r="R32" s="278">
        <v>20.599999999999998</v>
      </c>
      <c r="S32" s="80">
        <v>0.02</v>
      </c>
      <c r="T32" s="87">
        <v>29</v>
      </c>
      <c r="U32" s="269">
        <v>15</v>
      </c>
      <c r="V32" s="74">
        <v>0</v>
      </c>
      <c r="AN32" s="60"/>
      <c r="AO32" s="59"/>
      <c r="AQ32" s="60"/>
      <c r="AR32" s="59"/>
      <c r="AT32" s="60"/>
      <c r="AU32" s="59"/>
      <c r="AW32" s="60"/>
      <c r="AX32" s="59"/>
    </row>
    <row r="33" spans="1:50" ht="16.5" thickBot="1" x14ac:dyDescent="0.3">
      <c r="A33" s="60">
        <v>43646</v>
      </c>
      <c r="B33" s="182">
        <v>0</v>
      </c>
      <c r="C33" s="182">
        <v>0</v>
      </c>
      <c r="D33" s="264">
        <v>26.100000000000005</v>
      </c>
      <c r="E33" s="60">
        <v>43676</v>
      </c>
      <c r="F33" s="7">
        <v>0.01</v>
      </c>
      <c r="G33" s="182">
        <v>0</v>
      </c>
      <c r="H33" s="264">
        <v>22.800000000000004</v>
      </c>
      <c r="I33" s="60">
        <v>43707</v>
      </c>
      <c r="J33" s="182">
        <v>0</v>
      </c>
      <c r="K33" s="182">
        <v>0</v>
      </c>
      <c r="L33" s="264">
        <v>13.900000000000002</v>
      </c>
      <c r="M33" s="182"/>
      <c r="N33" s="84">
        <v>30</v>
      </c>
      <c r="O33" s="269">
        <v>26.100000000000005</v>
      </c>
      <c r="P33" s="64">
        <v>0</v>
      </c>
      <c r="Q33" s="87">
        <v>30</v>
      </c>
      <c r="R33" s="278">
        <v>22.800000000000004</v>
      </c>
      <c r="S33" s="80">
        <v>0</v>
      </c>
      <c r="T33" s="87">
        <v>30</v>
      </c>
      <c r="U33" s="269">
        <v>13.900000000000002</v>
      </c>
      <c r="V33" s="74">
        <v>0</v>
      </c>
      <c r="AN33" s="60"/>
      <c r="AO33" s="59"/>
      <c r="AQ33" s="60"/>
      <c r="AR33" s="59"/>
      <c r="AT33" s="60"/>
      <c r="AU33" s="59"/>
      <c r="AW33" s="60"/>
      <c r="AX33" s="59"/>
    </row>
    <row r="34" spans="1:50" ht="16.5" thickBot="1" x14ac:dyDescent="0.3">
      <c r="A34" s="60"/>
      <c r="B34" s="56"/>
      <c r="E34" s="60">
        <v>43677</v>
      </c>
      <c r="F34" s="7">
        <v>0.01</v>
      </c>
      <c r="G34" s="182">
        <v>0</v>
      </c>
      <c r="H34" s="264">
        <v>24.400000000000002</v>
      </c>
      <c r="I34" s="60">
        <v>43708</v>
      </c>
      <c r="J34" s="182">
        <v>0</v>
      </c>
      <c r="K34" s="182">
        <v>0</v>
      </c>
      <c r="L34" s="264">
        <v>24.400000000000002</v>
      </c>
      <c r="M34" s="182"/>
      <c r="N34" s="86"/>
      <c r="O34" s="274"/>
      <c r="P34" s="67"/>
      <c r="Q34" s="89">
        <v>31</v>
      </c>
      <c r="R34" s="279">
        <v>24.400000000000002</v>
      </c>
      <c r="S34" s="81">
        <v>0</v>
      </c>
      <c r="T34" s="89">
        <v>31</v>
      </c>
      <c r="U34" s="270">
        <v>24.400000000000002</v>
      </c>
      <c r="V34" s="75">
        <v>0</v>
      </c>
      <c r="AN34" s="60"/>
      <c r="AO34" s="59"/>
      <c r="AT34" s="60"/>
      <c r="AU34" s="59"/>
      <c r="AW34" s="60"/>
      <c r="AX34" s="59"/>
    </row>
    <row r="35" spans="1:50" ht="16.5" thickBot="1" x14ac:dyDescent="0.3">
      <c r="A35" s="125" t="s">
        <v>167</v>
      </c>
      <c r="B35" s="184">
        <f>SUM(B4:B33)</f>
        <v>1.6600000000000004</v>
      </c>
      <c r="C35" s="184">
        <f>SUM(C4:C33)</f>
        <v>0.37</v>
      </c>
      <c r="D35" s="265">
        <v>23.1</v>
      </c>
      <c r="E35" s="125" t="s">
        <v>167</v>
      </c>
      <c r="F35" s="184">
        <f>SUM(F4:F34)</f>
        <v>1.02</v>
      </c>
      <c r="G35" s="184">
        <f>SUM(G4:G34)</f>
        <v>0.59000000000000008</v>
      </c>
      <c r="H35" s="265">
        <v>24.7</v>
      </c>
      <c r="I35" s="125" t="s">
        <v>167</v>
      </c>
      <c r="J35" s="184">
        <f>SUM(J4:J34)</f>
        <v>5.5999999999999988</v>
      </c>
      <c r="K35" s="184">
        <f>SUM(K4:K34)</f>
        <v>2.1999999999999997</v>
      </c>
      <c r="L35" s="265">
        <v>17.100000000000001</v>
      </c>
      <c r="N35" s="90"/>
      <c r="O35" s="275"/>
      <c r="P35" s="91"/>
      <c r="Q35" s="92"/>
      <c r="R35" s="280"/>
      <c r="S35" s="91"/>
      <c r="T35" s="92"/>
      <c r="U35" s="93"/>
      <c r="V35" s="94"/>
    </row>
    <row r="36" spans="1:50" ht="19.5" customHeight="1" thickBot="1" x14ac:dyDescent="0.3">
      <c r="N36" s="282" t="s">
        <v>286</v>
      </c>
      <c r="O36" s="276" t="s">
        <v>283</v>
      </c>
      <c r="P36" s="71">
        <v>0.37</v>
      </c>
      <c r="Q36" s="95"/>
      <c r="R36" s="276" t="s">
        <v>284</v>
      </c>
      <c r="S36" s="71">
        <v>0.59</v>
      </c>
      <c r="T36" s="95"/>
      <c r="U36" s="281" t="s">
        <v>285</v>
      </c>
      <c r="V36" s="71">
        <v>2.2000000000000002</v>
      </c>
      <c r="AO36">
        <v>0.96000000000000008</v>
      </c>
    </row>
    <row r="37" spans="1:50" x14ac:dyDescent="0.25">
      <c r="N37" s="407" t="s">
        <v>282</v>
      </c>
      <c r="O37" s="409" t="s">
        <v>279</v>
      </c>
      <c r="P37" s="413">
        <v>0.73</v>
      </c>
      <c r="Q37" s="411"/>
      <c r="R37" s="409" t="s">
        <v>280</v>
      </c>
      <c r="S37" s="413">
        <v>0.81</v>
      </c>
      <c r="T37" s="411"/>
      <c r="U37" s="413" t="s">
        <v>281</v>
      </c>
      <c r="V37" s="413">
        <v>1.6</v>
      </c>
    </row>
    <row r="38" spans="1:50" ht="15.75" thickBot="1" x14ac:dyDescent="0.3">
      <c r="N38" s="408"/>
      <c r="O38" s="410"/>
      <c r="P38" s="414"/>
      <c r="Q38" s="412"/>
      <c r="R38" s="410"/>
      <c r="S38" s="414"/>
      <c r="T38" s="412"/>
      <c r="U38" s="414"/>
      <c r="V38" s="414"/>
    </row>
    <row r="39" spans="1:50" ht="15" customHeight="1" x14ac:dyDescent="0.25">
      <c r="N39" s="415" t="s">
        <v>289</v>
      </c>
      <c r="O39" s="417" t="s">
        <v>287</v>
      </c>
      <c r="P39" s="423">
        <v>0.40400000000000003</v>
      </c>
      <c r="Q39" s="420"/>
      <c r="R39" s="417" t="s">
        <v>290</v>
      </c>
      <c r="S39" s="423">
        <v>0.17199999999999999</v>
      </c>
      <c r="T39" s="420"/>
      <c r="U39" s="431" t="s">
        <v>288</v>
      </c>
      <c r="V39" s="426">
        <v>0.72799999999999998</v>
      </c>
    </row>
    <row r="40" spans="1:50" x14ac:dyDescent="0.25">
      <c r="N40" s="416"/>
      <c r="O40" s="418"/>
      <c r="P40" s="424"/>
      <c r="Q40" s="421"/>
      <c r="R40" s="418"/>
      <c r="S40" s="424"/>
      <c r="T40" s="421"/>
      <c r="U40" s="432"/>
      <c r="V40" s="427"/>
    </row>
    <row r="41" spans="1:50" ht="15.75" thickBot="1" x14ac:dyDescent="0.3">
      <c r="N41" s="408"/>
      <c r="O41" s="419"/>
      <c r="P41" s="425"/>
      <c r="Q41" s="422"/>
      <c r="R41" s="419"/>
      <c r="S41" s="425"/>
      <c r="T41" s="422"/>
      <c r="U41" s="433"/>
      <c r="V41" s="428"/>
    </row>
    <row r="44" spans="1:50" x14ac:dyDescent="0.25">
      <c r="Y44" s="96"/>
    </row>
    <row r="48" spans="1:50" x14ac:dyDescent="0.25">
      <c r="W48" s="59"/>
      <c r="X48" s="59"/>
      <c r="Y48" s="59"/>
      <c r="Z48" s="59"/>
      <c r="AA48" s="60"/>
      <c r="AB48" s="59"/>
      <c r="AC48" s="59"/>
      <c r="AE48" s="59"/>
      <c r="AF48" s="59"/>
      <c r="AG48" s="59"/>
      <c r="AI48" s="59"/>
      <c r="AJ48" s="59"/>
      <c r="AK48" s="59"/>
    </row>
    <row r="49" spans="23:37" x14ac:dyDescent="0.25">
      <c r="W49" s="60"/>
      <c r="X49" s="59"/>
      <c r="Y49" s="59"/>
      <c r="Z49" s="59"/>
      <c r="AA49" s="60"/>
      <c r="AB49" s="59"/>
      <c r="AC49" s="59"/>
      <c r="AE49" s="60"/>
      <c r="AF49" s="59"/>
      <c r="AG49" s="59"/>
      <c r="AI49" s="60"/>
      <c r="AJ49" s="59"/>
      <c r="AK49" s="59"/>
    </row>
    <row r="50" spans="23:37" x14ac:dyDescent="0.25">
      <c r="W50" s="60"/>
      <c r="X50" s="59"/>
      <c r="Y50" s="59"/>
      <c r="Z50" s="59"/>
      <c r="AA50" s="60"/>
      <c r="AB50" s="59"/>
      <c r="AC50" s="59"/>
      <c r="AE50" s="60"/>
      <c r="AF50" s="59"/>
      <c r="AG50" s="59"/>
      <c r="AI50" s="60"/>
      <c r="AJ50" s="59"/>
      <c r="AK50" s="59"/>
    </row>
    <row r="51" spans="23:37" x14ac:dyDescent="0.25">
      <c r="W51" s="60"/>
      <c r="X51" s="59"/>
      <c r="Y51" s="59"/>
      <c r="Z51" s="59"/>
      <c r="AA51" s="60"/>
      <c r="AB51" s="59"/>
      <c r="AC51" s="59"/>
      <c r="AE51" s="60"/>
      <c r="AF51" s="59"/>
      <c r="AG51" s="59"/>
      <c r="AI51" s="60"/>
      <c r="AJ51" s="59"/>
      <c r="AK51" s="59"/>
    </row>
    <row r="52" spans="23:37" x14ac:dyDescent="0.25">
      <c r="W52" s="60"/>
      <c r="X52" s="59"/>
      <c r="Y52" s="59"/>
      <c r="Z52" s="59"/>
      <c r="AA52" s="60"/>
      <c r="AB52" s="59"/>
      <c r="AC52" s="59"/>
      <c r="AE52" s="60"/>
      <c r="AF52" s="59"/>
      <c r="AG52" s="59"/>
      <c r="AI52" s="60"/>
      <c r="AJ52" s="59"/>
      <c r="AK52" s="59"/>
    </row>
    <row r="53" spans="23:37" x14ac:dyDescent="0.25">
      <c r="W53" s="60"/>
      <c r="X53" s="59"/>
      <c r="Y53" s="59"/>
      <c r="Z53" s="59"/>
      <c r="AA53" s="60"/>
      <c r="AB53" s="59"/>
      <c r="AC53" s="59"/>
      <c r="AE53" s="60"/>
      <c r="AF53" s="59"/>
      <c r="AG53" s="59"/>
      <c r="AI53" s="60"/>
      <c r="AJ53" s="59"/>
      <c r="AK53" s="59"/>
    </row>
    <row r="54" spans="23:37" x14ac:dyDescent="0.25">
      <c r="W54" s="60"/>
      <c r="X54" s="59"/>
      <c r="Y54" s="59"/>
      <c r="Z54" s="59"/>
      <c r="AA54" s="60"/>
      <c r="AB54" s="59"/>
      <c r="AC54" s="59"/>
      <c r="AE54" s="60"/>
      <c r="AF54" s="59"/>
      <c r="AG54" s="59"/>
      <c r="AI54" s="60"/>
      <c r="AJ54" s="59"/>
      <c r="AK54" s="59"/>
    </row>
    <row r="55" spans="23:37" x14ac:dyDescent="0.25">
      <c r="W55" s="60"/>
      <c r="X55" s="59"/>
      <c r="Y55" s="59"/>
      <c r="Z55" s="59"/>
      <c r="AA55" s="60"/>
      <c r="AB55" s="59"/>
      <c r="AC55" s="59"/>
      <c r="AE55" s="60"/>
      <c r="AF55" s="59"/>
      <c r="AG55" s="59"/>
      <c r="AI55" s="60"/>
      <c r="AJ55" s="59"/>
      <c r="AK55" s="59"/>
    </row>
    <row r="56" spans="23:37" x14ac:dyDescent="0.25">
      <c r="W56" s="60"/>
      <c r="X56" s="59"/>
      <c r="Y56" s="59"/>
      <c r="Z56" s="59"/>
      <c r="AA56" s="60"/>
      <c r="AB56" s="59"/>
      <c r="AC56" s="59"/>
      <c r="AE56" s="60"/>
      <c r="AF56" s="59"/>
      <c r="AG56" s="59"/>
      <c r="AI56" s="60"/>
      <c r="AJ56" s="59"/>
      <c r="AK56" s="59"/>
    </row>
    <row r="57" spans="23:37" x14ac:dyDescent="0.25">
      <c r="W57" s="60"/>
      <c r="X57" s="59"/>
      <c r="Y57" s="59"/>
      <c r="Z57" s="59"/>
      <c r="AA57" s="60"/>
      <c r="AB57" s="59"/>
      <c r="AC57" s="59"/>
      <c r="AE57" s="60"/>
      <c r="AF57" s="59"/>
      <c r="AG57" s="59"/>
      <c r="AI57" s="60"/>
      <c r="AJ57" s="59"/>
      <c r="AK57" s="59"/>
    </row>
    <row r="58" spans="23:37" x14ac:dyDescent="0.25">
      <c r="W58" s="60"/>
      <c r="X58" s="59"/>
      <c r="Y58" s="59"/>
      <c r="Z58" s="59"/>
      <c r="AA58" s="60"/>
      <c r="AB58" s="59"/>
      <c r="AC58" s="59"/>
      <c r="AE58" s="60"/>
      <c r="AF58" s="59"/>
      <c r="AG58" s="59"/>
      <c r="AI58" s="60"/>
      <c r="AJ58" s="59"/>
      <c r="AK58" s="59"/>
    </row>
    <row r="59" spans="23:37" x14ac:dyDescent="0.25">
      <c r="W59" s="60"/>
      <c r="X59" s="59"/>
      <c r="Y59" s="59"/>
      <c r="Z59" s="59"/>
      <c r="AA59" s="60"/>
      <c r="AB59" s="59"/>
      <c r="AC59" s="59"/>
      <c r="AE59" s="60"/>
      <c r="AF59" s="59"/>
      <c r="AG59" s="59"/>
      <c r="AI59" s="60"/>
      <c r="AJ59" s="59"/>
      <c r="AK59" s="59"/>
    </row>
    <row r="60" spans="23:37" x14ac:dyDescent="0.25">
      <c r="W60" s="60"/>
      <c r="X60" s="59"/>
      <c r="Y60" s="59"/>
      <c r="Z60" s="59"/>
      <c r="AA60" s="60"/>
      <c r="AB60" s="59"/>
      <c r="AC60" s="59"/>
      <c r="AE60" s="60"/>
      <c r="AF60" s="59"/>
      <c r="AG60" s="59"/>
      <c r="AI60" s="60"/>
      <c r="AJ60" s="59"/>
      <c r="AK60" s="59"/>
    </row>
    <row r="61" spans="23:37" x14ac:dyDescent="0.25">
      <c r="W61" s="60"/>
      <c r="X61" s="59"/>
      <c r="Y61" s="59"/>
      <c r="Z61" s="59"/>
      <c r="AA61" s="60"/>
      <c r="AB61" s="59"/>
      <c r="AC61" s="59"/>
      <c r="AE61" s="60"/>
      <c r="AF61" s="59"/>
      <c r="AG61" s="59"/>
      <c r="AI61" s="60"/>
      <c r="AJ61" s="59"/>
      <c r="AK61" s="59"/>
    </row>
    <row r="62" spans="23:37" x14ac:dyDescent="0.25">
      <c r="W62" s="60"/>
      <c r="X62" s="59"/>
      <c r="Y62" s="59"/>
      <c r="Z62" s="59"/>
      <c r="AA62" s="60"/>
      <c r="AB62" s="59"/>
      <c r="AC62" s="59"/>
      <c r="AE62" s="60"/>
      <c r="AF62" s="59"/>
      <c r="AG62" s="59"/>
      <c r="AI62" s="60"/>
      <c r="AJ62" s="59"/>
      <c r="AK62" s="59"/>
    </row>
    <row r="63" spans="23:37" x14ac:dyDescent="0.25">
      <c r="W63" s="60"/>
      <c r="X63" s="59"/>
      <c r="Y63" s="59"/>
      <c r="Z63" s="59"/>
      <c r="AA63" s="60"/>
      <c r="AB63" s="59"/>
      <c r="AC63" s="59"/>
      <c r="AE63" s="60"/>
      <c r="AF63" s="59"/>
      <c r="AG63" s="59"/>
      <c r="AI63" s="60"/>
      <c r="AJ63" s="59"/>
      <c r="AK63" s="59"/>
    </row>
    <row r="64" spans="23:37" x14ac:dyDescent="0.25">
      <c r="W64" s="60"/>
      <c r="X64" s="59"/>
      <c r="Y64" s="59"/>
      <c r="Z64" s="59"/>
      <c r="AA64" s="60"/>
      <c r="AB64" s="59"/>
      <c r="AC64" s="59"/>
      <c r="AE64" s="60"/>
      <c r="AF64" s="59"/>
      <c r="AG64" s="59"/>
      <c r="AI64" s="60"/>
      <c r="AJ64" s="59"/>
      <c r="AK64" s="59"/>
    </row>
    <row r="65" spans="23:37" x14ac:dyDescent="0.25">
      <c r="W65" s="60"/>
      <c r="X65" s="59"/>
      <c r="Y65" s="59"/>
      <c r="Z65" s="59"/>
      <c r="AA65" s="60"/>
      <c r="AB65" s="59"/>
      <c r="AC65" s="59"/>
      <c r="AE65" s="60"/>
      <c r="AF65" s="59"/>
      <c r="AG65" s="59"/>
      <c r="AI65" s="60"/>
      <c r="AJ65" s="59"/>
      <c r="AK65" s="59"/>
    </row>
    <row r="66" spans="23:37" x14ac:dyDescent="0.25">
      <c r="W66" s="60"/>
      <c r="X66" s="59"/>
      <c r="Y66" s="59"/>
      <c r="Z66" s="59"/>
      <c r="AA66" s="60"/>
      <c r="AB66" s="59"/>
      <c r="AC66" s="59"/>
      <c r="AE66" s="60"/>
      <c r="AF66" s="59"/>
      <c r="AG66" s="59"/>
      <c r="AI66" s="60"/>
      <c r="AJ66" s="59"/>
      <c r="AK66" s="59"/>
    </row>
    <row r="67" spans="23:37" x14ac:dyDescent="0.25">
      <c r="W67" s="60"/>
      <c r="X67" s="59"/>
      <c r="Y67" s="59"/>
      <c r="Z67" s="59"/>
      <c r="AA67" s="60"/>
      <c r="AB67" s="59"/>
      <c r="AC67" s="59"/>
      <c r="AE67" s="60"/>
      <c r="AF67" s="59"/>
      <c r="AG67" s="59"/>
      <c r="AI67" s="60"/>
      <c r="AJ67" s="59"/>
      <c r="AK67" s="59"/>
    </row>
    <row r="68" spans="23:37" x14ac:dyDescent="0.25">
      <c r="W68" s="60"/>
      <c r="X68" s="59"/>
      <c r="Y68" s="59"/>
      <c r="Z68" s="59"/>
      <c r="AA68" s="60"/>
      <c r="AB68" s="59"/>
      <c r="AC68" s="59"/>
      <c r="AE68" s="60"/>
      <c r="AF68" s="59"/>
      <c r="AG68" s="59"/>
      <c r="AI68" s="60"/>
      <c r="AJ68" s="59"/>
      <c r="AK68" s="59"/>
    </row>
    <row r="69" spans="23:37" x14ac:dyDescent="0.25">
      <c r="W69" s="60"/>
      <c r="X69" s="59"/>
      <c r="Y69" s="59"/>
      <c r="Z69" s="59"/>
      <c r="AA69" s="60"/>
      <c r="AB69" s="59"/>
      <c r="AC69" s="59"/>
      <c r="AE69" s="60"/>
      <c r="AF69" s="59"/>
      <c r="AG69" s="59"/>
      <c r="AI69" s="60"/>
      <c r="AJ69" s="59"/>
      <c r="AK69" s="59"/>
    </row>
    <row r="70" spans="23:37" x14ac:dyDescent="0.25">
      <c r="W70" s="60"/>
      <c r="X70" s="59"/>
      <c r="Y70" s="59"/>
      <c r="Z70" s="59"/>
      <c r="AA70" s="60"/>
      <c r="AB70" s="59"/>
      <c r="AC70" s="59"/>
      <c r="AE70" s="60"/>
      <c r="AF70" s="59"/>
      <c r="AG70" s="59"/>
      <c r="AI70" s="60"/>
      <c r="AJ70" s="59"/>
      <c r="AK70" s="59"/>
    </row>
    <row r="71" spans="23:37" x14ac:dyDescent="0.25">
      <c r="W71" s="60"/>
      <c r="X71" s="59"/>
      <c r="Y71" s="59"/>
      <c r="Z71" s="59"/>
      <c r="AA71" s="60"/>
      <c r="AB71" s="59"/>
      <c r="AC71" s="59"/>
      <c r="AE71" s="60"/>
      <c r="AF71" s="59"/>
      <c r="AG71" s="59"/>
      <c r="AI71" s="60"/>
      <c r="AJ71" s="59"/>
      <c r="AK71" s="59"/>
    </row>
    <row r="72" spans="23:37" x14ac:dyDescent="0.25">
      <c r="W72" s="60"/>
      <c r="X72" s="59"/>
      <c r="Y72" s="59"/>
      <c r="Z72" s="59"/>
      <c r="AA72" s="60"/>
      <c r="AB72" s="59"/>
      <c r="AC72" s="59"/>
      <c r="AE72" s="60"/>
      <c r="AF72" s="59"/>
      <c r="AG72" s="59"/>
      <c r="AI72" s="60"/>
      <c r="AJ72" s="59"/>
      <c r="AK72" s="59"/>
    </row>
    <row r="73" spans="23:37" x14ac:dyDescent="0.25">
      <c r="W73" s="60"/>
      <c r="X73" s="59"/>
      <c r="Y73" s="59"/>
      <c r="Z73" s="59"/>
      <c r="AA73" s="60"/>
      <c r="AB73" s="59"/>
      <c r="AC73" s="59"/>
      <c r="AE73" s="60"/>
      <c r="AF73" s="59"/>
      <c r="AG73" s="59"/>
      <c r="AI73" s="60"/>
      <c r="AJ73" s="59"/>
      <c r="AK73" s="59"/>
    </row>
    <row r="74" spans="23:37" x14ac:dyDescent="0.25">
      <c r="W74" s="60"/>
      <c r="X74" s="59"/>
      <c r="Y74" s="59"/>
      <c r="Z74" s="59"/>
      <c r="AA74" s="60"/>
      <c r="AB74" s="59"/>
      <c r="AC74" s="59"/>
      <c r="AE74" s="60"/>
      <c r="AF74" s="59"/>
      <c r="AG74" s="59"/>
      <c r="AI74" s="60"/>
      <c r="AJ74" s="59"/>
      <c r="AK74" s="59"/>
    </row>
    <row r="75" spans="23:37" x14ac:dyDescent="0.25">
      <c r="W75" s="60"/>
      <c r="X75" s="59"/>
      <c r="Y75" s="59"/>
      <c r="Z75" s="59"/>
      <c r="AA75" s="60"/>
      <c r="AB75" s="59"/>
      <c r="AC75" s="59"/>
      <c r="AE75" s="60"/>
      <c r="AF75" s="59"/>
      <c r="AG75" s="59"/>
      <c r="AI75" s="60"/>
      <c r="AJ75" s="59"/>
      <c r="AK75" s="59"/>
    </row>
    <row r="76" spans="23:37" x14ac:dyDescent="0.25">
      <c r="W76" s="60"/>
      <c r="X76" s="59"/>
      <c r="Y76" s="59"/>
      <c r="Z76" s="59"/>
      <c r="AA76" s="60"/>
      <c r="AB76" s="59"/>
      <c r="AC76" s="59"/>
      <c r="AE76" s="60"/>
      <c r="AF76" s="59"/>
      <c r="AG76" s="59"/>
      <c r="AI76" s="60"/>
      <c r="AJ76" s="59"/>
      <c r="AK76" s="59"/>
    </row>
    <row r="77" spans="23:37" x14ac:dyDescent="0.25">
      <c r="W77" s="60"/>
      <c r="X77" s="59"/>
      <c r="Y77" s="59"/>
      <c r="Z77" s="59"/>
      <c r="AA77" s="60"/>
      <c r="AB77" s="59"/>
      <c r="AC77" s="59"/>
      <c r="AE77" s="60"/>
      <c r="AF77" s="59"/>
      <c r="AG77" s="59"/>
      <c r="AI77" s="60"/>
      <c r="AJ77" s="59"/>
      <c r="AK77" s="59"/>
    </row>
    <row r="78" spans="23:37" x14ac:dyDescent="0.25">
      <c r="W78" s="60"/>
      <c r="X78" s="59"/>
      <c r="Y78" s="59"/>
      <c r="Z78" s="59"/>
      <c r="AE78" s="60"/>
      <c r="AF78" s="59"/>
      <c r="AG78" s="59"/>
      <c r="AI78" s="60"/>
      <c r="AJ78" s="59"/>
      <c r="AK78" s="59"/>
    </row>
    <row r="79" spans="23:37" x14ac:dyDescent="0.25">
      <c r="AE79" s="60"/>
      <c r="AF79" s="59"/>
      <c r="AG79" s="59"/>
    </row>
    <row r="80" spans="23:37" x14ac:dyDescent="0.25">
      <c r="X80">
        <v>70.166666666666671</v>
      </c>
      <c r="Y80">
        <v>49.35</v>
      </c>
      <c r="Z80">
        <v>0.96000000000000008</v>
      </c>
      <c r="AB80">
        <v>70.066666666666663</v>
      </c>
      <c r="AC80">
        <v>56.15</v>
      </c>
      <c r="AF80">
        <v>71.548387096774192</v>
      </c>
      <c r="AG80">
        <v>59.693548387096776</v>
      </c>
      <c r="AJ80">
        <v>61.967741935483872</v>
      </c>
      <c r="AK80">
        <v>52.225806451612904</v>
      </c>
    </row>
  </sheetData>
  <mergeCells count="28">
    <mergeCell ref="AT2:AU2"/>
    <mergeCell ref="AW2:AX2"/>
    <mergeCell ref="S37:S38"/>
    <mergeCell ref="S39:S41"/>
    <mergeCell ref="V37:V38"/>
    <mergeCell ref="V39:V41"/>
    <mergeCell ref="U37:U38"/>
    <mergeCell ref="Y3:AB3"/>
    <mergeCell ref="AN2:AO2"/>
    <mergeCell ref="U39:U41"/>
    <mergeCell ref="AQ2:AR2"/>
    <mergeCell ref="Y7:Y8"/>
    <mergeCell ref="N39:N41"/>
    <mergeCell ref="O39:O41"/>
    <mergeCell ref="Q39:Q41"/>
    <mergeCell ref="R39:R41"/>
    <mergeCell ref="T39:T41"/>
    <mergeCell ref="P39:P41"/>
    <mergeCell ref="N1:V1"/>
    <mergeCell ref="E2:F2"/>
    <mergeCell ref="A2:B2"/>
    <mergeCell ref="I2:J2"/>
    <mergeCell ref="N37:N38"/>
    <mergeCell ref="O37:O38"/>
    <mergeCell ref="Q37:Q38"/>
    <mergeCell ref="R37:R38"/>
    <mergeCell ref="T37:T38"/>
    <mergeCell ref="P37:P38"/>
  </mergeCells>
  <pageMargins left="0.7" right="0.7" top="0.75" bottom="0.75" header="0.3" footer="0.3"/>
  <pageSetup orientation="portrait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2:C15"/>
  <sheetViews>
    <sheetView zoomScale="130" zoomScaleNormal="130" workbookViewId="0">
      <selection activeCell="A28" sqref="A28"/>
    </sheetView>
  </sheetViews>
  <sheetFormatPr defaultRowHeight="15" x14ac:dyDescent="0.25"/>
  <cols>
    <col min="1" max="1" width="41.85546875" customWidth="1"/>
    <col min="2" max="3" width="9.140625" style="38"/>
  </cols>
  <sheetData>
    <row r="2" spans="1:3" ht="15.75" thickBot="1" x14ac:dyDescent="0.3"/>
    <row r="3" spans="1:3" ht="15" customHeight="1" thickBot="1" x14ac:dyDescent="0.3">
      <c r="A3" s="239" t="s">
        <v>104</v>
      </c>
      <c r="B3" s="240" t="s">
        <v>100</v>
      </c>
      <c r="C3" s="240" t="s">
        <v>26</v>
      </c>
    </row>
    <row r="4" spans="1:3" ht="15" customHeight="1" thickBot="1" x14ac:dyDescent="0.3">
      <c r="A4" s="241" t="s">
        <v>105</v>
      </c>
      <c r="B4" s="242">
        <v>10</v>
      </c>
      <c r="C4" s="242">
        <v>2215</v>
      </c>
    </row>
    <row r="5" spans="1:3" ht="15" customHeight="1" thickBot="1" x14ac:dyDescent="0.3">
      <c r="A5" s="241" t="s">
        <v>260</v>
      </c>
      <c r="B5" s="242">
        <v>20</v>
      </c>
      <c r="C5" s="242">
        <v>3176</v>
      </c>
    </row>
    <row r="6" spans="1:3" ht="15" customHeight="1" thickBot="1" x14ac:dyDescent="0.3">
      <c r="A6" s="241" t="s">
        <v>106</v>
      </c>
      <c r="B6" s="242">
        <v>63</v>
      </c>
      <c r="C6" s="242">
        <v>479317</v>
      </c>
    </row>
    <row r="7" spans="1:3" ht="15" customHeight="1" thickBot="1" x14ac:dyDescent="0.3">
      <c r="A7" s="241" t="s">
        <v>107</v>
      </c>
      <c r="B7" s="242">
        <v>46</v>
      </c>
      <c r="C7" s="242">
        <v>51332</v>
      </c>
    </row>
    <row r="8" spans="1:3" ht="15" customHeight="1" thickBot="1" x14ac:dyDescent="0.3">
      <c r="A8" s="241" t="s">
        <v>108</v>
      </c>
      <c r="B8" s="242">
        <v>92</v>
      </c>
      <c r="C8" s="242">
        <v>299625</v>
      </c>
    </row>
    <row r="9" spans="1:3" ht="15" customHeight="1" thickBot="1" x14ac:dyDescent="0.3">
      <c r="A9" s="241" t="s">
        <v>109</v>
      </c>
      <c r="B9" s="242">
        <v>24</v>
      </c>
      <c r="C9" s="242">
        <v>76872</v>
      </c>
    </row>
    <row r="10" spans="1:3" ht="15" customHeight="1" thickBot="1" x14ac:dyDescent="0.3">
      <c r="A10" s="241" t="s">
        <v>110</v>
      </c>
      <c r="B10" s="242">
        <v>142</v>
      </c>
      <c r="C10" s="242">
        <v>2752</v>
      </c>
    </row>
    <row r="11" spans="1:3" ht="15" customHeight="1" thickBot="1" x14ac:dyDescent="0.3">
      <c r="A11" s="241" t="s">
        <v>111</v>
      </c>
      <c r="B11" s="242">
        <v>216</v>
      </c>
      <c r="C11" s="242">
        <v>879287</v>
      </c>
    </row>
    <row r="12" spans="1:3" ht="15" customHeight="1" thickBot="1" x14ac:dyDescent="0.3">
      <c r="A12" s="241" t="s">
        <v>112</v>
      </c>
      <c r="B12" s="242">
        <v>15</v>
      </c>
      <c r="C12" s="242">
        <v>11557</v>
      </c>
    </row>
    <row r="13" spans="1:3" ht="15" customHeight="1" thickBot="1" x14ac:dyDescent="0.3">
      <c r="A13" s="241" t="s">
        <v>113</v>
      </c>
      <c r="B13" s="242">
        <v>79</v>
      </c>
      <c r="C13" s="242">
        <v>793204</v>
      </c>
    </row>
    <row r="15" spans="1:3" x14ac:dyDescent="0.25">
      <c r="A15" s="110" t="s">
        <v>261</v>
      </c>
    </row>
  </sheetData>
  <pageMargins left="0.7" right="0.7" top="0.75" bottom="0.75" header="0.3" footer="0.3"/>
  <pageSetup orientation="portrait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9F84F-94AC-48D9-9FDF-4331A84FBFAF}">
  <sheetPr>
    <tabColor rgb="FF00B050"/>
  </sheetPr>
  <dimension ref="B2:M35"/>
  <sheetViews>
    <sheetView workbookViewId="0">
      <selection activeCell="B2" sqref="B2"/>
    </sheetView>
  </sheetViews>
  <sheetFormatPr defaultRowHeight="15" x14ac:dyDescent="0.25"/>
  <cols>
    <col min="2" max="12" width="11.85546875" customWidth="1"/>
  </cols>
  <sheetData>
    <row r="2" spans="2:13" x14ac:dyDescent="0.25">
      <c r="B2" s="54" t="s">
        <v>334</v>
      </c>
    </row>
    <row r="3" spans="2:13" ht="15.75" thickBot="1" x14ac:dyDescent="0.3">
      <c r="B3" s="11"/>
    </row>
    <row r="4" spans="2:13" x14ac:dyDescent="0.25">
      <c r="B4" s="435" t="s">
        <v>263</v>
      </c>
      <c r="C4" s="436"/>
      <c r="D4" s="436"/>
      <c r="E4" s="436"/>
      <c r="F4" s="436"/>
      <c r="G4" s="436"/>
      <c r="H4" s="436"/>
      <c r="I4" s="436"/>
      <c r="J4" s="436"/>
      <c r="K4" s="436"/>
      <c r="L4" s="437"/>
    </row>
    <row r="5" spans="2:13" ht="15.75" thickBot="1" x14ac:dyDescent="0.3">
      <c r="B5" s="438"/>
      <c r="C5" s="439"/>
      <c r="D5" s="439"/>
      <c r="E5" s="439"/>
      <c r="F5" s="439"/>
      <c r="G5" s="439"/>
      <c r="H5" s="439"/>
      <c r="I5" s="439"/>
      <c r="J5" s="439"/>
      <c r="K5" s="439"/>
      <c r="L5" s="440"/>
      <c r="M5" s="245"/>
    </row>
    <row r="6" spans="2:13" ht="15.75" thickBot="1" x14ac:dyDescent="0.3">
      <c r="B6" s="246" t="s">
        <v>99</v>
      </c>
      <c r="C6" s="441" t="s">
        <v>264</v>
      </c>
      <c r="D6" s="442"/>
      <c r="E6" s="441" t="s">
        <v>95</v>
      </c>
      <c r="F6" s="442"/>
      <c r="G6" s="441" t="s">
        <v>96</v>
      </c>
      <c r="H6" s="442"/>
      <c r="I6" s="443" t="s">
        <v>97</v>
      </c>
      <c r="J6" s="444"/>
      <c r="K6" s="441" t="s">
        <v>98</v>
      </c>
      <c r="L6" s="442"/>
      <c r="M6" s="245"/>
    </row>
    <row r="7" spans="2:13" ht="15.75" thickBot="1" x14ac:dyDescent="0.3">
      <c r="B7" s="243"/>
      <c r="C7" s="244" t="s">
        <v>100</v>
      </c>
      <c r="D7" s="244" t="s">
        <v>26</v>
      </c>
      <c r="E7" s="244" t="s">
        <v>100</v>
      </c>
      <c r="F7" s="244" t="s">
        <v>26</v>
      </c>
      <c r="G7" s="244" t="s">
        <v>100</v>
      </c>
      <c r="H7" s="244" t="s">
        <v>26</v>
      </c>
      <c r="I7" s="244" t="s">
        <v>100</v>
      </c>
      <c r="J7" s="244" t="s">
        <v>26</v>
      </c>
      <c r="K7" s="244" t="s">
        <v>100</v>
      </c>
      <c r="L7" s="246" t="s">
        <v>26</v>
      </c>
      <c r="M7" s="245"/>
    </row>
    <row r="8" spans="2:13" x14ac:dyDescent="0.25">
      <c r="B8" s="257" t="s">
        <v>101</v>
      </c>
      <c r="C8" s="251">
        <v>0</v>
      </c>
      <c r="D8" s="247">
        <v>0</v>
      </c>
      <c r="E8" s="251">
        <v>11</v>
      </c>
      <c r="F8" s="247">
        <v>6000</v>
      </c>
      <c r="G8" s="251">
        <v>32</v>
      </c>
      <c r="H8" s="247">
        <v>25119</v>
      </c>
      <c r="I8" s="251">
        <v>42</v>
      </c>
      <c r="J8" s="247">
        <v>187656</v>
      </c>
      <c r="K8" s="251">
        <f>SUM(C8,E8,G8,I8)</f>
        <v>85</v>
      </c>
      <c r="L8" s="247">
        <f>SUM(D8,F8,H8,J8)</f>
        <v>218775</v>
      </c>
      <c r="M8" s="245"/>
    </row>
    <row r="9" spans="2:13" x14ac:dyDescent="0.25">
      <c r="B9" s="258" t="s">
        <v>102</v>
      </c>
      <c r="C9" s="252">
        <v>0</v>
      </c>
      <c r="D9" s="248">
        <v>0</v>
      </c>
      <c r="E9" s="252">
        <v>22</v>
      </c>
      <c r="F9" s="248">
        <v>4</v>
      </c>
      <c r="G9" s="252">
        <v>0</v>
      </c>
      <c r="H9" s="248">
        <v>0</v>
      </c>
      <c r="I9" s="252">
        <v>23</v>
      </c>
      <c r="J9" s="248">
        <v>50221</v>
      </c>
      <c r="K9" s="252">
        <f>SUM(C9,E9,G9,I9)</f>
        <v>45</v>
      </c>
      <c r="L9" s="256">
        <f t="shared" ref="L9:L11" si="0">SUM(D9,F9,H9,J9)</f>
        <v>50225</v>
      </c>
      <c r="M9" s="245"/>
    </row>
    <row r="10" spans="2:13" x14ac:dyDescent="0.25">
      <c r="B10" s="258" t="s">
        <v>80</v>
      </c>
      <c r="C10" s="252">
        <v>0</v>
      </c>
      <c r="D10" s="248">
        <v>0</v>
      </c>
      <c r="E10" s="252">
        <v>8</v>
      </c>
      <c r="F10" s="248">
        <v>264</v>
      </c>
      <c r="G10" s="252">
        <v>5</v>
      </c>
      <c r="H10" s="248">
        <v>42108</v>
      </c>
      <c r="I10" s="252">
        <v>27</v>
      </c>
      <c r="J10" s="248">
        <v>311894</v>
      </c>
      <c r="K10" s="252">
        <f>SUM(C10,E10,G10,I10)</f>
        <v>40</v>
      </c>
      <c r="L10" s="256">
        <f t="shared" si="0"/>
        <v>354266</v>
      </c>
      <c r="M10" s="245"/>
    </row>
    <row r="11" spans="2:13" ht="15.75" thickBot="1" x14ac:dyDescent="0.3">
      <c r="B11" s="259" t="s">
        <v>103</v>
      </c>
      <c r="C11" s="253">
        <v>5</v>
      </c>
      <c r="D11" s="249">
        <v>35</v>
      </c>
      <c r="E11" s="253">
        <v>13</v>
      </c>
      <c r="F11" s="249">
        <v>8449</v>
      </c>
      <c r="G11" s="253">
        <v>10</v>
      </c>
      <c r="H11" s="249">
        <v>138818</v>
      </c>
      <c r="I11" s="253">
        <v>51</v>
      </c>
      <c r="J11" s="249">
        <v>922199</v>
      </c>
      <c r="K11" s="253">
        <f>SUM(C11,E11,G11,I11)</f>
        <v>79</v>
      </c>
      <c r="L11" s="255">
        <f t="shared" si="0"/>
        <v>1069501</v>
      </c>
      <c r="M11" s="245"/>
    </row>
    <row r="12" spans="2:13" ht="15.75" thickBot="1" x14ac:dyDescent="0.3">
      <c r="B12" s="23" t="s">
        <v>98</v>
      </c>
      <c r="C12" s="254">
        <f>SUM(C8:C11)</f>
        <v>5</v>
      </c>
      <c r="D12" s="250">
        <f t="shared" ref="D12:L12" si="1">SUM(D8:D11)</f>
        <v>35</v>
      </c>
      <c r="E12" s="254">
        <f t="shared" si="1"/>
        <v>54</v>
      </c>
      <c r="F12" s="250">
        <f t="shared" si="1"/>
        <v>14717</v>
      </c>
      <c r="G12" s="254">
        <f t="shared" si="1"/>
        <v>47</v>
      </c>
      <c r="H12" s="250">
        <f t="shared" si="1"/>
        <v>206045</v>
      </c>
      <c r="I12" s="254">
        <f t="shared" si="1"/>
        <v>143</v>
      </c>
      <c r="J12" s="250">
        <f t="shared" si="1"/>
        <v>1471970</v>
      </c>
      <c r="K12" s="254">
        <f t="shared" si="1"/>
        <v>249</v>
      </c>
      <c r="L12" s="250">
        <f t="shared" si="1"/>
        <v>1692767</v>
      </c>
      <c r="M12" s="245"/>
    </row>
    <row r="14" spans="2:13" ht="15.75" thickBot="1" x14ac:dyDescent="0.3"/>
    <row r="15" spans="2:13" x14ac:dyDescent="0.25">
      <c r="B15" s="435" t="s">
        <v>265</v>
      </c>
      <c r="C15" s="436"/>
      <c r="D15" s="436"/>
      <c r="E15" s="436"/>
      <c r="F15" s="436"/>
      <c r="G15" s="436"/>
      <c r="H15" s="436"/>
      <c r="I15" s="436"/>
      <c r="J15" s="436"/>
      <c r="K15" s="436"/>
      <c r="L15" s="437"/>
    </row>
    <row r="16" spans="2:13" ht="15.75" thickBot="1" x14ac:dyDescent="0.3">
      <c r="B16" s="438"/>
      <c r="C16" s="439"/>
      <c r="D16" s="439"/>
      <c r="E16" s="439"/>
      <c r="F16" s="439"/>
      <c r="G16" s="439"/>
      <c r="H16" s="439"/>
      <c r="I16" s="439"/>
      <c r="J16" s="439"/>
      <c r="K16" s="439"/>
      <c r="L16" s="440"/>
    </row>
    <row r="17" spans="2:13" ht="15.75" thickBot="1" x14ac:dyDescent="0.3">
      <c r="B17" s="246" t="s">
        <v>99</v>
      </c>
      <c r="C17" s="441" t="s">
        <v>264</v>
      </c>
      <c r="D17" s="442"/>
      <c r="E17" s="441" t="s">
        <v>95</v>
      </c>
      <c r="F17" s="442"/>
      <c r="G17" s="441" t="s">
        <v>96</v>
      </c>
      <c r="H17" s="442"/>
      <c r="I17" s="443" t="s">
        <v>97</v>
      </c>
      <c r="J17" s="444"/>
      <c r="K17" s="441" t="s">
        <v>98</v>
      </c>
      <c r="L17" s="442"/>
    </row>
    <row r="18" spans="2:13" ht="15.75" thickBot="1" x14ac:dyDescent="0.3">
      <c r="B18" s="243"/>
      <c r="C18" s="244" t="s">
        <v>100</v>
      </c>
      <c r="D18" s="244" t="s">
        <v>26</v>
      </c>
      <c r="E18" s="244" t="s">
        <v>100</v>
      </c>
      <c r="F18" s="244" t="s">
        <v>26</v>
      </c>
      <c r="G18" s="244" t="s">
        <v>100</v>
      </c>
      <c r="H18" s="244" t="s">
        <v>26</v>
      </c>
      <c r="I18" s="244" t="s">
        <v>100</v>
      </c>
      <c r="J18" s="244" t="s">
        <v>26</v>
      </c>
      <c r="K18" s="244" t="s">
        <v>100</v>
      </c>
      <c r="L18" s="244" t="s">
        <v>26</v>
      </c>
      <c r="M18" s="245"/>
    </row>
    <row r="19" spans="2:13" x14ac:dyDescent="0.25">
      <c r="B19" s="257" t="s">
        <v>214</v>
      </c>
      <c r="C19" s="251">
        <v>106</v>
      </c>
      <c r="D19" s="247">
        <v>5150</v>
      </c>
      <c r="E19" s="251">
        <v>15</v>
      </c>
      <c r="F19" s="247">
        <v>7</v>
      </c>
      <c r="G19" s="251">
        <v>2</v>
      </c>
      <c r="H19" s="247">
        <v>51</v>
      </c>
      <c r="I19" s="251">
        <v>1</v>
      </c>
      <c r="J19" s="247">
        <v>0</v>
      </c>
      <c r="K19" s="251">
        <f>SUM(C19,E19,G19,I19)</f>
        <v>124</v>
      </c>
      <c r="L19" s="247">
        <f>SUM(D19,F19,H19,J19)</f>
        <v>5208</v>
      </c>
    </row>
    <row r="20" spans="2:13" x14ac:dyDescent="0.25">
      <c r="B20" s="258" t="s">
        <v>215</v>
      </c>
      <c r="C20" s="252">
        <v>8</v>
      </c>
      <c r="D20" s="248">
        <v>5</v>
      </c>
      <c r="E20" s="252">
        <v>7</v>
      </c>
      <c r="F20" s="248">
        <v>230</v>
      </c>
      <c r="G20" s="252">
        <v>5</v>
      </c>
      <c r="H20" s="248">
        <v>102</v>
      </c>
      <c r="I20" s="252">
        <v>8</v>
      </c>
      <c r="J20" s="248">
        <v>17245</v>
      </c>
      <c r="K20" s="252">
        <f t="shared" ref="K20:K25" si="2">SUM(C20,E20,G20,I20)</f>
        <v>28</v>
      </c>
      <c r="L20" s="256">
        <f t="shared" ref="L20:L25" si="3">SUM(D20,F20,H20,J20)</f>
        <v>17582</v>
      </c>
    </row>
    <row r="21" spans="2:13" x14ac:dyDescent="0.25">
      <c r="B21" s="258" t="s">
        <v>216</v>
      </c>
      <c r="C21" s="252">
        <v>6</v>
      </c>
      <c r="D21" s="248">
        <v>1</v>
      </c>
      <c r="E21" s="252">
        <v>9</v>
      </c>
      <c r="F21" s="248">
        <v>18519</v>
      </c>
      <c r="G21" s="252">
        <v>1</v>
      </c>
      <c r="H21" s="248">
        <v>8</v>
      </c>
      <c r="I21" s="252">
        <v>0</v>
      </c>
      <c r="J21" s="248">
        <v>0</v>
      </c>
      <c r="K21" s="252">
        <f t="shared" si="2"/>
        <v>16</v>
      </c>
      <c r="L21" s="256">
        <f t="shared" ref="L21:L22" si="4">SUM(D21,F21,H21,J21)</f>
        <v>18528</v>
      </c>
    </row>
    <row r="22" spans="2:13" x14ac:dyDescent="0.25">
      <c r="B22" s="258" t="s">
        <v>217</v>
      </c>
      <c r="C22" s="252">
        <v>14</v>
      </c>
      <c r="D22" s="248">
        <v>8</v>
      </c>
      <c r="E22" s="252">
        <v>19</v>
      </c>
      <c r="F22" s="248">
        <v>23668</v>
      </c>
      <c r="G22" s="252">
        <v>4</v>
      </c>
      <c r="H22" s="248">
        <v>15</v>
      </c>
      <c r="I22" s="252">
        <v>12</v>
      </c>
      <c r="J22" s="248">
        <v>30012</v>
      </c>
      <c r="K22" s="252">
        <f t="shared" si="2"/>
        <v>49</v>
      </c>
      <c r="L22" s="256">
        <f t="shared" si="4"/>
        <v>53703</v>
      </c>
    </row>
    <row r="23" spans="2:13" x14ac:dyDescent="0.25">
      <c r="B23" s="258" t="s">
        <v>218</v>
      </c>
      <c r="C23" s="252">
        <v>57</v>
      </c>
      <c r="D23" s="248">
        <v>1069</v>
      </c>
      <c r="E23" s="252">
        <v>10</v>
      </c>
      <c r="F23" s="248">
        <v>16</v>
      </c>
      <c r="G23" s="252">
        <v>0</v>
      </c>
      <c r="H23" s="248">
        <v>0</v>
      </c>
      <c r="I23" s="252">
        <v>5</v>
      </c>
      <c r="J23" s="248">
        <v>167233</v>
      </c>
      <c r="K23" s="252">
        <f t="shared" si="2"/>
        <v>72</v>
      </c>
      <c r="L23" s="256">
        <f t="shared" si="3"/>
        <v>168318</v>
      </c>
    </row>
    <row r="24" spans="2:13" x14ac:dyDescent="0.25">
      <c r="B24" s="258" t="s">
        <v>219</v>
      </c>
      <c r="C24" s="252">
        <v>1</v>
      </c>
      <c r="D24" s="248">
        <v>9345</v>
      </c>
      <c r="E24" s="252">
        <v>39</v>
      </c>
      <c r="F24" s="248">
        <v>94772</v>
      </c>
      <c r="G24" s="252">
        <v>18</v>
      </c>
      <c r="H24" s="248">
        <v>17126</v>
      </c>
      <c r="I24" s="252">
        <v>55</v>
      </c>
      <c r="J24" s="248">
        <v>471203</v>
      </c>
      <c r="K24" s="252">
        <f t="shared" si="2"/>
        <v>113</v>
      </c>
      <c r="L24" s="256">
        <f t="shared" ref="L24" si="5">SUM(D24,F24,H24,J24)</f>
        <v>592446</v>
      </c>
    </row>
    <row r="25" spans="2:13" ht="15.75" thickBot="1" x14ac:dyDescent="0.3">
      <c r="B25" s="259" t="s">
        <v>220</v>
      </c>
      <c r="C25" s="253">
        <v>1</v>
      </c>
      <c r="D25" s="249">
        <v>2</v>
      </c>
      <c r="E25" s="253">
        <v>7</v>
      </c>
      <c r="F25" s="249">
        <v>15093</v>
      </c>
      <c r="G25" s="253">
        <v>0</v>
      </c>
      <c r="H25" s="249">
        <v>0</v>
      </c>
      <c r="I25" s="253">
        <v>5</v>
      </c>
      <c r="J25" s="249">
        <v>26245</v>
      </c>
      <c r="K25" s="253">
        <f t="shared" si="2"/>
        <v>13</v>
      </c>
      <c r="L25" s="255">
        <f t="shared" si="3"/>
        <v>41340</v>
      </c>
    </row>
    <row r="26" spans="2:13" ht="15.75" thickBot="1" x14ac:dyDescent="0.3">
      <c r="B26" s="23" t="s">
        <v>98</v>
      </c>
      <c r="C26" s="254">
        <f>SUM(C19:C25)</f>
        <v>193</v>
      </c>
      <c r="D26" s="250">
        <f t="shared" ref="D26" si="6">SUM(D19:D25)</f>
        <v>15580</v>
      </c>
      <c r="E26" s="254">
        <f t="shared" ref="E26" si="7">SUM(E19:E25)</f>
        <v>106</v>
      </c>
      <c r="F26" s="250">
        <f t="shared" ref="F26" si="8">SUM(F19:F25)</f>
        <v>152305</v>
      </c>
      <c r="G26" s="254">
        <f t="shared" ref="G26" si="9">SUM(G19:G25)</f>
        <v>30</v>
      </c>
      <c r="H26" s="250">
        <f t="shared" ref="H26" si="10">SUM(H19:H25)</f>
        <v>17302</v>
      </c>
      <c r="I26" s="254">
        <f t="shared" ref="I26" si="11">SUM(I19:I25)</f>
        <v>86</v>
      </c>
      <c r="J26" s="250">
        <f t="shared" ref="J26" si="12">SUM(J19:J25)</f>
        <v>711938</v>
      </c>
      <c r="K26" s="254">
        <f t="shared" ref="K26" si="13">SUM(K19:K25)</f>
        <v>415</v>
      </c>
      <c r="L26" s="250">
        <f t="shared" ref="L26" si="14">SUM(L19:L25)</f>
        <v>897125</v>
      </c>
      <c r="M26" s="245"/>
    </row>
    <row r="27" spans="2:13" x14ac:dyDescent="0.25">
      <c r="L27" s="11"/>
    </row>
    <row r="28" spans="2:13" ht="15.75" thickBot="1" x14ac:dyDescent="0.3"/>
    <row r="29" spans="2:13" x14ac:dyDescent="0.25">
      <c r="B29" s="435" t="s">
        <v>266</v>
      </c>
      <c r="C29" s="436"/>
      <c r="D29" s="436"/>
      <c r="E29" s="436"/>
      <c r="F29" s="436"/>
      <c r="G29" s="436"/>
      <c r="H29" s="436"/>
      <c r="I29" s="436"/>
      <c r="J29" s="436"/>
      <c r="K29" s="436"/>
      <c r="L29" s="437"/>
    </row>
    <row r="30" spans="2:13" ht="15.75" thickBot="1" x14ac:dyDescent="0.3">
      <c r="B30" s="438"/>
      <c r="C30" s="439"/>
      <c r="D30" s="439"/>
      <c r="E30" s="439"/>
      <c r="F30" s="439"/>
      <c r="G30" s="439"/>
      <c r="H30" s="439"/>
      <c r="I30" s="439"/>
      <c r="J30" s="439"/>
      <c r="K30" s="439"/>
      <c r="L30" s="440"/>
    </row>
    <row r="31" spans="2:13" ht="15.75" thickBot="1" x14ac:dyDescent="0.3">
      <c r="B31" s="246" t="s">
        <v>99</v>
      </c>
      <c r="C31" s="441" t="s">
        <v>264</v>
      </c>
      <c r="D31" s="442"/>
      <c r="E31" s="441" t="s">
        <v>95</v>
      </c>
      <c r="F31" s="442"/>
      <c r="G31" s="441" t="s">
        <v>96</v>
      </c>
      <c r="H31" s="442"/>
      <c r="I31" s="443" t="s">
        <v>97</v>
      </c>
      <c r="J31" s="444"/>
      <c r="K31" s="441" t="s">
        <v>98</v>
      </c>
      <c r="L31" s="442"/>
    </row>
    <row r="32" spans="2:13" ht="15.75" thickBot="1" x14ac:dyDescent="0.3">
      <c r="B32" s="243"/>
      <c r="C32" s="244" t="s">
        <v>100</v>
      </c>
      <c r="D32" s="244" t="s">
        <v>26</v>
      </c>
      <c r="E32" s="244" t="s">
        <v>100</v>
      </c>
      <c r="F32" s="244" t="s">
        <v>26</v>
      </c>
      <c r="G32" s="244" t="s">
        <v>100</v>
      </c>
      <c r="H32" s="244" t="s">
        <v>26</v>
      </c>
      <c r="I32" s="244" t="s">
        <v>100</v>
      </c>
      <c r="J32" s="244" t="s">
        <v>26</v>
      </c>
      <c r="K32" s="244" t="s">
        <v>100</v>
      </c>
      <c r="L32" s="244" t="s">
        <v>26</v>
      </c>
      <c r="M32" s="245"/>
    </row>
    <row r="33" spans="2:13" x14ac:dyDescent="0.25">
      <c r="B33" s="257" t="s">
        <v>221</v>
      </c>
      <c r="C33" s="251">
        <v>6</v>
      </c>
      <c r="D33" s="247">
        <v>3</v>
      </c>
      <c r="E33" s="251">
        <v>4</v>
      </c>
      <c r="F33" s="247">
        <v>1</v>
      </c>
      <c r="G33" s="251">
        <v>1</v>
      </c>
      <c r="H33" s="247">
        <v>0</v>
      </c>
      <c r="I33" s="251">
        <v>1</v>
      </c>
      <c r="J33" s="247">
        <v>0</v>
      </c>
      <c r="K33" s="251">
        <f>SUM(C33,E33,G33,I33)</f>
        <v>12</v>
      </c>
      <c r="L33" s="247">
        <f>SUM(D33,F33,H33,J33)</f>
        <v>4</v>
      </c>
    </row>
    <row r="34" spans="2:13" ht="15.75" thickBot="1" x14ac:dyDescent="0.3">
      <c r="B34" s="258" t="s">
        <v>222</v>
      </c>
      <c r="C34" s="252">
        <v>6</v>
      </c>
      <c r="D34" s="248">
        <v>5</v>
      </c>
      <c r="E34" s="252">
        <v>21</v>
      </c>
      <c r="F34" s="248">
        <v>2</v>
      </c>
      <c r="G34" s="252">
        <v>4</v>
      </c>
      <c r="H34" s="248">
        <v>3</v>
      </c>
      <c r="I34" s="252">
        <v>3</v>
      </c>
      <c r="J34" s="248">
        <v>0</v>
      </c>
      <c r="K34" s="252">
        <f>SUM(C34,E34,G34,I34)</f>
        <v>34</v>
      </c>
      <c r="L34" s="256">
        <f t="shared" ref="L34" si="15">SUM(D34,F34,H34,J34)</f>
        <v>10</v>
      </c>
    </row>
    <row r="35" spans="2:13" ht="15.75" thickBot="1" x14ac:dyDescent="0.3">
      <c r="B35" s="23" t="s">
        <v>98</v>
      </c>
      <c r="C35" s="254">
        <f t="shared" ref="C35:L35" si="16">SUM(C33:C34)</f>
        <v>12</v>
      </c>
      <c r="D35" s="250">
        <f t="shared" si="16"/>
        <v>8</v>
      </c>
      <c r="E35" s="254">
        <f t="shared" si="16"/>
        <v>25</v>
      </c>
      <c r="F35" s="250">
        <f t="shared" si="16"/>
        <v>3</v>
      </c>
      <c r="G35" s="254">
        <f t="shared" si="16"/>
        <v>5</v>
      </c>
      <c r="H35" s="250">
        <f t="shared" si="16"/>
        <v>3</v>
      </c>
      <c r="I35" s="254">
        <f t="shared" si="16"/>
        <v>4</v>
      </c>
      <c r="J35" s="250">
        <f t="shared" si="16"/>
        <v>0</v>
      </c>
      <c r="K35" s="254">
        <f t="shared" si="16"/>
        <v>46</v>
      </c>
      <c r="L35" s="250">
        <f t="shared" si="16"/>
        <v>14</v>
      </c>
      <c r="M35" s="245"/>
    </row>
  </sheetData>
  <mergeCells count="18">
    <mergeCell ref="B4:L5"/>
    <mergeCell ref="C6:D6"/>
    <mergeCell ref="E6:F6"/>
    <mergeCell ref="G6:H6"/>
    <mergeCell ref="I6:J6"/>
    <mergeCell ref="K6:L6"/>
    <mergeCell ref="B15:L16"/>
    <mergeCell ref="C17:D17"/>
    <mergeCell ref="E17:F17"/>
    <mergeCell ref="G17:H17"/>
    <mergeCell ref="I17:J17"/>
    <mergeCell ref="K17:L17"/>
    <mergeCell ref="B29:L30"/>
    <mergeCell ref="C31:D31"/>
    <mergeCell ref="E31:F31"/>
    <mergeCell ref="G31:H31"/>
    <mergeCell ref="I31:J31"/>
    <mergeCell ref="K31:L31"/>
  </mergeCell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00B050"/>
  </sheetPr>
  <dimension ref="B3:R19"/>
  <sheetViews>
    <sheetView workbookViewId="0">
      <selection activeCell="B3" sqref="B3"/>
    </sheetView>
  </sheetViews>
  <sheetFormatPr defaultRowHeight="15" x14ac:dyDescent="0.25"/>
  <cols>
    <col min="1" max="1" width="23" customWidth="1"/>
    <col min="2" max="2" width="11.42578125" customWidth="1"/>
    <col min="4" max="4" width="4.28515625" customWidth="1"/>
    <col min="6" max="6" width="4.42578125" customWidth="1"/>
    <col min="8" max="8" width="3.7109375" customWidth="1"/>
    <col min="9" max="9" width="10" customWidth="1"/>
    <col min="11" max="11" width="4" customWidth="1"/>
    <col min="13" max="13" width="2" customWidth="1"/>
    <col min="14" max="14" width="11.42578125" customWidth="1"/>
    <col min="15" max="15" width="11.140625" customWidth="1"/>
    <col min="16" max="16" width="10.85546875" customWidth="1"/>
    <col min="17" max="22" width="11.7109375" customWidth="1"/>
  </cols>
  <sheetData>
    <row r="3" spans="2:18" ht="15.75" thickBot="1" x14ac:dyDescent="0.3">
      <c r="B3" s="110" t="s">
        <v>335</v>
      </c>
    </row>
    <row r="4" spans="2:18" ht="16.5" customHeight="1" thickBot="1" x14ac:dyDescent="0.3">
      <c r="B4" s="471" t="s">
        <v>92</v>
      </c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3"/>
    </row>
    <row r="5" spans="2:18" ht="16.5" thickBot="1" x14ac:dyDescent="0.3">
      <c r="B5" s="120" t="s">
        <v>45</v>
      </c>
      <c r="C5" s="480">
        <v>2009</v>
      </c>
      <c r="D5" s="481"/>
      <c r="E5" s="480">
        <v>2010</v>
      </c>
      <c r="F5" s="481"/>
      <c r="G5" s="480">
        <v>2011</v>
      </c>
      <c r="H5" s="481"/>
      <c r="I5" s="121">
        <v>2012</v>
      </c>
      <c r="J5" s="480">
        <v>2013</v>
      </c>
      <c r="K5" s="481"/>
      <c r="L5" s="480">
        <v>2014</v>
      </c>
      <c r="M5" s="481"/>
      <c r="N5" s="121">
        <v>2015</v>
      </c>
      <c r="O5" s="121">
        <v>2016</v>
      </c>
      <c r="P5" s="121">
        <v>2017</v>
      </c>
      <c r="Q5" s="121">
        <v>2018</v>
      </c>
      <c r="R5" s="121">
        <v>2019</v>
      </c>
    </row>
    <row r="6" spans="2:18" ht="16.5" customHeight="1" thickBot="1" x14ac:dyDescent="0.3">
      <c r="B6" s="450" t="s">
        <v>93</v>
      </c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2"/>
    </row>
    <row r="7" spans="2:18" ht="16.5" thickBot="1" x14ac:dyDescent="0.3">
      <c r="B7" s="106" t="s">
        <v>26</v>
      </c>
      <c r="C7" s="476">
        <v>2951598</v>
      </c>
      <c r="D7" s="477"/>
      <c r="E7" s="476">
        <v>1125499</v>
      </c>
      <c r="F7" s="477"/>
      <c r="G7" s="476">
        <v>293018</v>
      </c>
      <c r="H7" s="477"/>
      <c r="I7" s="108">
        <v>286888</v>
      </c>
      <c r="J7" s="476">
        <v>1320748</v>
      </c>
      <c r="K7" s="477"/>
      <c r="L7" s="476">
        <v>233530</v>
      </c>
      <c r="M7" s="477"/>
      <c r="N7" s="108">
        <v>5146541</v>
      </c>
      <c r="O7" s="234" t="s">
        <v>239</v>
      </c>
      <c r="P7" s="107" t="s">
        <v>240</v>
      </c>
      <c r="Q7" s="107" t="s">
        <v>241</v>
      </c>
      <c r="R7" s="107" t="s">
        <v>242</v>
      </c>
    </row>
    <row r="8" spans="2:18" ht="19.5" thickBot="1" x14ac:dyDescent="0.3">
      <c r="B8" s="118" t="s">
        <v>90</v>
      </c>
      <c r="C8" s="478">
        <v>1597149</v>
      </c>
      <c r="D8" s="479"/>
      <c r="E8" s="478">
        <v>549494</v>
      </c>
      <c r="F8" s="479"/>
      <c r="G8" s="478">
        <v>180976</v>
      </c>
      <c r="H8" s="479"/>
      <c r="I8" s="122">
        <v>89560</v>
      </c>
      <c r="J8" s="478">
        <v>574496</v>
      </c>
      <c r="K8" s="479"/>
      <c r="L8" s="478">
        <v>152298</v>
      </c>
      <c r="M8" s="479"/>
      <c r="N8" s="122">
        <v>3147143</v>
      </c>
      <c r="O8" s="235" t="s">
        <v>243</v>
      </c>
      <c r="P8" s="236" t="s">
        <v>244</v>
      </c>
      <c r="Q8" s="236" t="s">
        <v>245</v>
      </c>
      <c r="R8" s="122">
        <v>199210</v>
      </c>
    </row>
    <row r="9" spans="2:18" ht="16.5" customHeight="1" thickBot="1" x14ac:dyDescent="0.3">
      <c r="B9" s="450" t="s">
        <v>89</v>
      </c>
      <c r="C9" s="451"/>
      <c r="D9" s="451"/>
      <c r="E9" s="451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2"/>
    </row>
    <row r="10" spans="2:18" ht="16.5" thickBot="1" x14ac:dyDescent="0.3">
      <c r="B10" s="106" t="s">
        <v>26</v>
      </c>
      <c r="C10" s="476">
        <v>3740</v>
      </c>
      <c r="D10" s="477"/>
      <c r="E10" s="476">
        <v>22136</v>
      </c>
      <c r="F10" s="477"/>
      <c r="G10" s="476">
        <v>10585</v>
      </c>
      <c r="H10" s="477"/>
      <c r="I10" s="108">
        <v>12095</v>
      </c>
      <c r="J10" s="476">
        <v>6549</v>
      </c>
      <c r="K10" s="477"/>
      <c r="L10" s="476">
        <v>59672</v>
      </c>
      <c r="M10" s="477"/>
      <c r="N10" s="108">
        <v>4132</v>
      </c>
      <c r="O10" s="107" t="s">
        <v>246</v>
      </c>
      <c r="P10" s="107" t="s">
        <v>247</v>
      </c>
      <c r="Q10" s="107" t="s">
        <v>248</v>
      </c>
      <c r="R10" s="107" t="s">
        <v>249</v>
      </c>
    </row>
    <row r="11" spans="2:18" ht="19.5" thickBot="1" x14ac:dyDescent="0.3">
      <c r="B11" s="106" t="s">
        <v>90</v>
      </c>
      <c r="C11" s="447">
        <v>172</v>
      </c>
      <c r="D11" s="449"/>
      <c r="E11" s="447">
        <v>227</v>
      </c>
      <c r="F11" s="449"/>
      <c r="G11" s="447">
        <v>189</v>
      </c>
      <c r="H11" s="449"/>
      <c r="I11" s="107">
        <v>193</v>
      </c>
      <c r="J11" s="447">
        <v>260</v>
      </c>
      <c r="K11" s="449"/>
      <c r="L11" s="453">
        <v>7735</v>
      </c>
      <c r="M11" s="455"/>
      <c r="N11" s="107">
        <v>16</v>
      </c>
      <c r="O11" s="234" t="s">
        <v>250</v>
      </c>
      <c r="P11" s="234" t="s">
        <v>251</v>
      </c>
      <c r="Q11" s="234" t="s">
        <v>252</v>
      </c>
      <c r="R11" s="234" t="s">
        <v>253</v>
      </c>
    </row>
    <row r="12" spans="2:18" ht="32.25" thickBot="1" x14ac:dyDescent="0.3">
      <c r="B12" s="118" t="s">
        <v>94</v>
      </c>
      <c r="C12" s="474">
        <v>1.1E-4</v>
      </c>
      <c r="D12" s="475"/>
      <c r="E12" s="474">
        <v>4.0999999999999999E-4</v>
      </c>
      <c r="F12" s="475"/>
      <c r="G12" s="474">
        <v>1.0399999999999999E-3</v>
      </c>
      <c r="H12" s="475"/>
      <c r="I12" s="119">
        <v>2.15E-3</v>
      </c>
      <c r="J12" s="474">
        <v>4.4999999999999999E-4</v>
      </c>
      <c r="K12" s="475"/>
      <c r="L12" s="200">
        <v>4.8329999999999998E-2</v>
      </c>
      <c r="M12" s="201"/>
      <c r="N12" s="200">
        <v>1.0000000000000001E-5</v>
      </c>
      <c r="O12" s="201">
        <v>5.3000000000000001E-7</v>
      </c>
      <c r="P12" s="238" t="s">
        <v>254</v>
      </c>
      <c r="Q12" s="237" t="s">
        <v>255</v>
      </c>
      <c r="R12" s="238" t="s">
        <v>256</v>
      </c>
    </row>
    <row r="13" spans="2:18" ht="16.5" customHeight="1" thickBot="1" x14ac:dyDescent="0.3">
      <c r="B13" s="471" t="s">
        <v>124</v>
      </c>
      <c r="C13" s="472"/>
      <c r="D13" s="472"/>
      <c r="E13" s="472"/>
      <c r="F13" s="472"/>
      <c r="G13" s="472"/>
      <c r="H13" s="472"/>
      <c r="I13" s="472"/>
      <c r="J13" s="472"/>
      <c r="K13" s="472"/>
      <c r="L13" s="472"/>
      <c r="M13" s="472"/>
      <c r="N13" s="472"/>
      <c r="O13" s="472"/>
      <c r="P13" s="472"/>
      <c r="Q13" s="472"/>
      <c r="R13" s="473"/>
    </row>
    <row r="14" spans="2:18" ht="16.5" customHeight="1" thickBot="1" x14ac:dyDescent="0.3">
      <c r="B14" s="466" t="s">
        <v>31</v>
      </c>
      <c r="C14" s="467"/>
      <c r="D14" s="468" t="s">
        <v>72</v>
      </c>
      <c r="E14" s="469"/>
      <c r="F14" s="469"/>
      <c r="G14" s="470"/>
      <c r="H14" s="468" t="s">
        <v>43</v>
      </c>
      <c r="I14" s="469"/>
      <c r="J14" s="470"/>
      <c r="K14" s="468" t="s">
        <v>44</v>
      </c>
      <c r="L14" s="469"/>
      <c r="M14" s="469"/>
      <c r="N14" s="470"/>
      <c r="O14" s="468" t="s">
        <v>81</v>
      </c>
      <c r="P14" s="470"/>
      <c r="Q14" s="468" t="s">
        <v>88</v>
      </c>
      <c r="R14" s="470"/>
    </row>
    <row r="15" spans="2:18" ht="16.5" customHeight="1" thickBot="1" x14ac:dyDescent="0.3">
      <c r="B15" s="450" t="s">
        <v>93</v>
      </c>
      <c r="C15" s="451"/>
      <c r="D15" s="451"/>
      <c r="E15" s="451"/>
      <c r="F15" s="451"/>
      <c r="G15" s="451"/>
      <c r="H15" s="451"/>
      <c r="I15" s="451"/>
      <c r="J15" s="451"/>
      <c r="K15" s="451"/>
      <c r="L15" s="451"/>
      <c r="M15" s="451"/>
      <c r="N15" s="451"/>
      <c r="O15" s="451"/>
      <c r="P15" s="451"/>
      <c r="Q15" s="451"/>
      <c r="R15" s="452"/>
    </row>
    <row r="16" spans="2:18" ht="18.75" customHeight="1" thickBot="1" x14ac:dyDescent="0.3">
      <c r="B16" s="458" t="s">
        <v>90</v>
      </c>
      <c r="C16" s="459"/>
      <c r="D16" s="447">
        <v>6.5</v>
      </c>
      <c r="E16" s="448"/>
      <c r="F16" s="448"/>
      <c r="G16" s="449"/>
      <c r="H16" s="453">
        <v>189.1</v>
      </c>
      <c r="I16" s="454"/>
      <c r="J16" s="455"/>
      <c r="K16" s="453">
        <v>6189.7</v>
      </c>
      <c r="L16" s="454"/>
      <c r="M16" s="454"/>
      <c r="N16" s="455"/>
      <c r="O16" s="462">
        <v>115723.3</v>
      </c>
      <c r="P16" s="463"/>
      <c r="Q16" s="462">
        <v>77098.7</v>
      </c>
      <c r="R16" s="463"/>
    </row>
    <row r="17" spans="2:18" ht="16.5" customHeight="1" thickBot="1" x14ac:dyDescent="0.3">
      <c r="B17" s="450" t="s">
        <v>89</v>
      </c>
      <c r="C17" s="451"/>
      <c r="D17" s="451"/>
      <c r="E17" s="451"/>
      <c r="F17" s="451"/>
      <c r="G17" s="451"/>
      <c r="H17" s="451"/>
      <c r="I17" s="451"/>
      <c r="J17" s="451"/>
      <c r="K17" s="451"/>
      <c r="L17" s="451"/>
      <c r="M17" s="451"/>
      <c r="N17" s="451"/>
      <c r="O17" s="451"/>
      <c r="P17" s="451"/>
      <c r="Q17" s="451"/>
      <c r="R17" s="452"/>
    </row>
    <row r="18" spans="2:18" ht="16.5" thickBot="1" x14ac:dyDescent="0.3">
      <c r="B18" s="460" t="s">
        <v>26</v>
      </c>
      <c r="C18" s="461"/>
      <c r="D18" s="453">
        <v>0</v>
      </c>
      <c r="E18" s="454"/>
      <c r="F18" s="454"/>
      <c r="G18" s="455"/>
      <c r="H18" s="447">
        <v>1554</v>
      </c>
      <c r="I18" s="448"/>
      <c r="J18" s="449"/>
      <c r="K18" s="453">
        <v>0</v>
      </c>
      <c r="L18" s="454"/>
      <c r="M18" s="454"/>
      <c r="N18" s="455"/>
      <c r="O18" s="464">
        <v>0</v>
      </c>
      <c r="P18" s="465"/>
      <c r="Q18" s="456">
        <v>0</v>
      </c>
      <c r="R18" s="457"/>
    </row>
    <row r="19" spans="2:18" ht="18.75" customHeight="1" thickBot="1" x14ac:dyDescent="0.3">
      <c r="B19" s="445" t="s">
        <v>90</v>
      </c>
      <c r="C19" s="446"/>
      <c r="D19" s="447">
        <v>0</v>
      </c>
      <c r="E19" s="448"/>
      <c r="F19" s="448"/>
      <c r="G19" s="449"/>
      <c r="H19" s="447">
        <v>0</v>
      </c>
      <c r="I19" s="448"/>
      <c r="J19" s="449"/>
      <c r="K19" s="453">
        <v>0</v>
      </c>
      <c r="L19" s="454"/>
      <c r="M19" s="454"/>
      <c r="N19" s="455"/>
      <c r="O19" s="456">
        <v>0</v>
      </c>
      <c r="P19" s="457"/>
      <c r="Q19" s="456">
        <v>0</v>
      </c>
      <c r="R19" s="457"/>
    </row>
  </sheetData>
  <mergeCells count="59">
    <mergeCell ref="B4:R4"/>
    <mergeCell ref="C7:D7"/>
    <mergeCell ref="E7:F7"/>
    <mergeCell ref="G7:H7"/>
    <mergeCell ref="J7:K7"/>
    <mergeCell ref="L7:M7"/>
    <mergeCell ref="B6:R6"/>
    <mergeCell ref="C5:D5"/>
    <mergeCell ref="E5:F5"/>
    <mergeCell ref="G5:H5"/>
    <mergeCell ref="J5:K5"/>
    <mergeCell ref="L5:M5"/>
    <mergeCell ref="C8:D8"/>
    <mergeCell ref="E8:F8"/>
    <mergeCell ref="G8:H8"/>
    <mergeCell ref="J8:K8"/>
    <mergeCell ref="L8:M8"/>
    <mergeCell ref="C12:D12"/>
    <mergeCell ref="E12:F12"/>
    <mergeCell ref="G12:H12"/>
    <mergeCell ref="J12:K12"/>
    <mergeCell ref="B9:R9"/>
    <mergeCell ref="C11:D11"/>
    <mergeCell ref="E11:F11"/>
    <mergeCell ref="G11:H11"/>
    <mergeCell ref="J11:K11"/>
    <mergeCell ref="L11:M11"/>
    <mergeCell ref="C10:D10"/>
    <mergeCell ref="E10:F10"/>
    <mergeCell ref="G10:H10"/>
    <mergeCell ref="J10:K10"/>
    <mergeCell ref="L10:M10"/>
    <mergeCell ref="B14:C14"/>
    <mergeCell ref="H14:J14"/>
    <mergeCell ref="B13:R13"/>
    <mergeCell ref="D14:G14"/>
    <mergeCell ref="K14:N14"/>
    <mergeCell ref="O14:P14"/>
    <mergeCell ref="Q14:R14"/>
    <mergeCell ref="B16:C16"/>
    <mergeCell ref="H16:J16"/>
    <mergeCell ref="B15:R15"/>
    <mergeCell ref="B18:C18"/>
    <mergeCell ref="H18:J18"/>
    <mergeCell ref="D16:G16"/>
    <mergeCell ref="K16:N16"/>
    <mergeCell ref="O16:P16"/>
    <mergeCell ref="Q16:R16"/>
    <mergeCell ref="K18:N18"/>
    <mergeCell ref="O18:P18"/>
    <mergeCell ref="Q18:R18"/>
    <mergeCell ref="B19:C19"/>
    <mergeCell ref="H19:J19"/>
    <mergeCell ref="B17:R17"/>
    <mergeCell ref="D18:G18"/>
    <mergeCell ref="D19:G19"/>
    <mergeCell ref="K19:N19"/>
    <mergeCell ref="O19:P19"/>
    <mergeCell ref="Q19:R19"/>
  </mergeCells>
  <pageMargins left="0.7" right="0.7" top="0.75" bottom="0.75" header="0.3" footer="0.3"/>
  <pageSetup orientation="portrait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16</vt:i4>
      </vt:variant>
    </vt:vector>
  </HeadingPairs>
  <TitlesOfParts>
    <vt:vector size="40" baseType="lpstr">
      <vt:lpstr>2019 Fire Season PM2.5 Values</vt:lpstr>
      <vt:lpstr>2019 FRMData</vt:lpstr>
      <vt:lpstr>2019 BAMData</vt:lpstr>
      <vt:lpstr>Table 1. 2019 WL Fire Season</vt:lpstr>
      <vt:lpstr>Table 2. PM2.5 concentrations</vt:lpstr>
      <vt:lpstr> Table 3. Summer Precip totals</vt:lpstr>
      <vt:lpstr>Table 4. Landowner</vt:lpstr>
      <vt:lpstr>Table 5. Fires by Zone and Man</vt:lpstr>
      <vt:lpstr>Table 6. Historical WL Emission</vt:lpstr>
      <vt:lpstr>Table 7 Multi Year Fire Info</vt:lpstr>
      <vt:lpstr>Table 8. FRM PM2.5  </vt:lpstr>
      <vt:lpstr>Table 9. Low fire year 95th %</vt:lpstr>
      <vt:lpstr>Table 10. Wildfire History</vt:lpstr>
      <vt:lpstr>Table 11. Fire Growth</vt:lpstr>
      <vt:lpstr>Fig 3. Google Earth Interior </vt:lpstr>
      <vt:lpstr>Fig 4. FBNS PM2.5 Summer 2015</vt:lpstr>
      <vt:lpstr>Fig 5. Lightning Map</vt:lpstr>
      <vt:lpstr>Figure 6. AK protection area </vt:lpstr>
      <vt:lpstr>Fig 7. 2019 Total Acres-Tons PM</vt:lpstr>
      <vt:lpstr>Fig 8. 2019 Prescribed Emisson</vt:lpstr>
      <vt:lpstr>Fig 9. FBKS PM2.5  2000-2019</vt:lpstr>
      <vt:lpstr>Fig 10. Wildland Fire Map</vt:lpstr>
      <vt:lpstr>Fig 11.  Fire Names_Acreage</vt:lpstr>
      <vt:lpstr>NP PM2.5 Summer 2012-2019</vt:lpstr>
      <vt:lpstr>BAMCountyCode</vt:lpstr>
      <vt:lpstr>BAMDate</vt:lpstr>
      <vt:lpstr>BAMParamCode</vt:lpstr>
      <vt:lpstr>BAMPOC</vt:lpstr>
      <vt:lpstr>BAMSiteID</vt:lpstr>
      <vt:lpstr>BAMValue</vt:lpstr>
      <vt:lpstr>CountyCode</vt:lpstr>
      <vt:lpstr>DateAQS</vt:lpstr>
      <vt:lpstr>NullCode</vt:lpstr>
      <vt:lpstr>NullData</vt:lpstr>
      <vt:lpstr>ParamCode</vt:lpstr>
      <vt:lpstr>POC</vt:lpstr>
      <vt:lpstr>SiteID</vt:lpstr>
      <vt:lpstr>StateCode</vt:lpstr>
      <vt:lpstr>Value</vt:lpstr>
      <vt:lpstr>ValueNull</vt:lpstr>
    </vt:vector>
  </TitlesOfParts>
  <Company>DEC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abreuninger</dc:creator>
  <cp:lastModifiedBy>Borgfeldt, Taylor</cp:lastModifiedBy>
  <cp:lastPrinted>2021-07-06T21:09:09Z</cp:lastPrinted>
  <dcterms:created xsi:type="dcterms:W3CDTF">2014-08-18T19:33:41Z</dcterms:created>
  <dcterms:modified xsi:type="dcterms:W3CDTF">2022-01-11T01:38:41Z</dcterms:modified>
</cp:coreProperties>
</file>