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G:\AQ\General\MSmith\EE 2015\2015 EE submit to EPA\"/>
    </mc:Choice>
  </mc:AlternateContent>
  <bookViews>
    <workbookView xWindow="0" yWindow="0" windowWidth="27690" windowHeight="11505" tabRatio="902" activeTab="1"/>
  </bookViews>
  <sheets>
    <sheet name="2015 EE Values-Dates" sheetId="9" r:id="rId1"/>
    <sheet name="Table 1. 2015 WL Fire Season" sheetId="20" r:id="rId2"/>
    <sheet name="Table 2. PM2.5 concentrations" sheetId="14" r:id="rId3"/>
    <sheet name=" Table 3. Summer Precip totals" sheetId="19" r:id="rId4"/>
    <sheet name="Table 4. Historical WL Emission" sheetId="21" r:id="rId5"/>
    <sheet name="Table 5. Multi Year Fire Info" sheetId="18" r:id="rId6"/>
    <sheet name="Table 6. FRM PM2.5  " sheetId="22" r:id="rId7"/>
    <sheet name="Table 7. Low fire year 95th %" sheetId="11" r:id="rId8"/>
    <sheet name="Table 8. Wildfire History" sheetId="15" r:id="rId9"/>
    <sheet name="Table 9. Fire Growth" sheetId="17" r:id="rId10"/>
    <sheet name="Fig 4. FBNS PM2.5 Summer 2015" sheetId="6" r:id="rId11"/>
    <sheet name="Fig 5. AK protection area " sheetId="23" r:id="rId12"/>
    <sheet name="Fig 6. Acres burned " sheetId="24" r:id="rId13"/>
    <sheet name=" Fig 7. Landowner %" sheetId="25" r:id="rId14"/>
    <sheet name="Fig 8. 2015 Total Acres-Tons PM" sheetId="13" r:id="rId15"/>
    <sheet name="Fig 9. 2015 Prescribed Emisson" sheetId="12" r:id="rId16"/>
    <sheet name="Fig 10. FBKS PM2.5  2000-2015" sheetId="7" r:id="rId17"/>
    <sheet name="Fig 11. Wild land fires" sheetId="26" r:id="rId18"/>
    <sheet name="Fig 12.  Fire names" sheetId="16" r:id="rId19"/>
    <sheet name="Fig 13." sheetId="27" r:id="rId20"/>
    <sheet name="NP PM2.5 Summer 2012-2016" sheetId="8" r:id="rId21"/>
  </sheets>
  <externalReferences>
    <externalReference r:id="rId22"/>
    <externalReference r:id="rId23"/>
  </externalReferences>
  <definedNames>
    <definedName name="_bookmark23" localSheetId="2">'Table 2. PM2.5 concentrations'!#REF!</definedName>
    <definedName name="_bookmark24" localSheetId="2">'Table 2. PM2.5 concentrations'!#REF!</definedName>
    <definedName name="_bookmark8" localSheetId="2">'Table 2. PM2.5 concentrations'!$A$37</definedName>
    <definedName name="Month">[1]lookups!$O$3:$P$14</definedName>
  </definedNames>
  <calcPr calcId="152511"/>
</workbook>
</file>

<file path=xl/calcChain.xml><?xml version="1.0" encoding="utf-8"?>
<calcChain xmlns="http://schemas.openxmlformats.org/spreadsheetml/2006/main">
  <c r="G6" i="12" l="1"/>
  <c r="H17" i="12" l="1"/>
  <c r="G17" i="12"/>
  <c r="D17" i="12"/>
  <c r="C17" i="12"/>
  <c r="A17" i="12"/>
  <c r="H16" i="12"/>
  <c r="G16" i="12"/>
  <c r="A16" i="12"/>
  <c r="H15" i="12"/>
  <c r="G15" i="12"/>
  <c r="D15" i="12"/>
  <c r="C15" i="12"/>
  <c r="A15" i="12"/>
  <c r="H14" i="12"/>
  <c r="G14" i="12"/>
  <c r="A14" i="12"/>
  <c r="H13" i="12"/>
  <c r="G13" i="12"/>
  <c r="A13" i="12"/>
  <c r="H12" i="12"/>
  <c r="G12" i="12"/>
  <c r="D12" i="12"/>
  <c r="C12" i="12"/>
  <c r="A12" i="12"/>
  <c r="H11" i="12"/>
  <c r="G11" i="12"/>
  <c r="A11" i="12"/>
  <c r="H10" i="12"/>
  <c r="G10" i="12"/>
  <c r="A10" i="12"/>
  <c r="H9" i="12"/>
  <c r="G9" i="12"/>
  <c r="D9" i="12"/>
  <c r="C9" i="12"/>
  <c r="A9" i="12"/>
  <c r="G8" i="12"/>
  <c r="A8" i="12"/>
  <c r="H7" i="12"/>
  <c r="G7" i="12"/>
  <c r="D7" i="12"/>
  <c r="C7" i="12"/>
  <c r="A7" i="12"/>
  <c r="H6" i="12"/>
  <c r="D6" i="12"/>
  <c r="C6" i="12"/>
  <c r="A6" i="12"/>
  <c r="H3" i="12"/>
  <c r="H5" i="12" s="1"/>
  <c r="G3" i="12"/>
  <c r="G5" i="12" s="1"/>
  <c r="F3" i="12"/>
  <c r="F16" i="12" s="1" a="1"/>
  <c r="F16" i="12" s="1"/>
  <c r="E3" i="12"/>
  <c r="E14" i="12" s="1" a="1"/>
  <c r="E14" i="12" s="1"/>
  <c r="D3" i="12"/>
  <c r="D5" i="12" s="1"/>
  <c r="C3" i="12"/>
  <c r="C5" i="12" s="1"/>
  <c r="F6" i="12" l="1" a="1"/>
  <c r="F6" i="12" s="1"/>
  <c r="H18" i="12"/>
  <c r="D18" i="12"/>
  <c r="G18" i="12"/>
  <c r="C18" i="12"/>
  <c r="E7" i="12" a="1"/>
  <c r="E7" i="12" s="1"/>
  <c r="F9" i="12" a="1"/>
  <c r="F9" i="12" s="1"/>
  <c r="F7" i="12" a="1"/>
  <c r="F7" i="12" s="1"/>
  <c r="F10" i="12" a="1"/>
  <c r="F10" i="12" s="1"/>
  <c r="E15" i="12" a="1"/>
  <c r="E15" i="12" s="1"/>
  <c r="F17" i="12" a="1"/>
  <c r="F17" i="12" s="1"/>
  <c r="E5" i="12"/>
  <c r="F13" i="12" a="1"/>
  <c r="F13" i="12" s="1"/>
  <c r="F15" i="12" a="1"/>
  <c r="F15" i="12" s="1"/>
  <c r="F5" i="12"/>
  <c r="E11" i="12" a="1"/>
  <c r="E11" i="12" s="1"/>
  <c r="F11" i="12" a="1"/>
  <c r="F11" i="12" s="1"/>
  <c r="E8" i="12" a="1"/>
  <c r="E8" i="12" s="1"/>
  <c r="E12" i="12" a="1"/>
  <c r="E12" i="12" s="1"/>
  <c r="F14" i="12" a="1"/>
  <c r="F14" i="12" s="1"/>
  <c r="E16" i="12" a="1"/>
  <c r="E16" i="12" s="1"/>
  <c r="E9" i="12" a="1"/>
  <c r="E9" i="12" s="1"/>
  <c r="E13" i="12" a="1"/>
  <c r="E13" i="12" s="1"/>
  <c r="E17" i="12" a="1"/>
  <c r="E17" i="12" s="1"/>
  <c r="E6" i="12" a="1"/>
  <c r="E6" i="12" s="1"/>
  <c r="F8" i="12" a="1"/>
  <c r="F8" i="12" s="1"/>
  <c r="E10" i="12" a="1"/>
  <c r="E10" i="12" s="1"/>
  <c r="F12" i="12" a="1"/>
  <c r="F12" i="12" s="1"/>
</calcChain>
</file>

<file path=xl/sharedStrings.xml><?xml version="1.0" encoding="utf-8"?>
<sst xmlns="http://schemas.openxmlformats.org/spreadsheetml/2006/main" count="717" uniqueCount="211">
  <si>
    <t>NCORE FRM (1)</t>
  </si>
  <si>
    <t>24-HR PM2.5</t>
  </si>
  <si>
    <t>Average</t>
  </si>
  <si>
    <t>NCORE FRM (2)</t>
  </si>
  <si>
    <t>SOB FRM</t>
  </si>
  <si>
    <t>AQS Flag</t>
  </si>
  <si>
    <t>Count</t>
  </si>
  <si>
    <t>Mean</t>
  </si>
  <si>
    <t>SD</t>
  </si>
  <si>
    <t>Min</t>
  </si>
  <si>
    <t>Q1</t>
  </si>
  <si>
    <t>Median</t>
  </si>
  <si>
    <t>Q3</t>
  </si>
  <si>
    <t>Max</t>
  </si>
  <si>
    <t>Bottom</t>
  </si>
  <si>
    <t>2Q Box</t>
  </si>
  <si>
    <t>3Q Box</t>
  </si>
  <si>
    <t>Whisker-</t>
  </si>
  <si>
    <t>Whisker+</t>
  </si>
  <si>
    <t>Offset</t>
  </si>
  <si>
    <t>Whisker- 10%</t>
  </si>
  <si>
    <t>Whisker+ 10%</t>
  </si>
  <si>
    <t>AN</t>
  </si>
  <si>
    <t xml:space="preserve"> </t>
  </si>
  <si>
    <t>NCORE Primary</t>
  </si>
  <si>
    <t>NCORE Secondary</t>
  </si>
  <si>
    <t>North Pole</t>
  </si>
  <si>
    <t>Date</t>
  </si>
  <si>
    <t>Wildfire Emissions</t>
  </si>
  <si>
    <t>Calendar Year</t>
  </si>
  <si>
    <t>Wildfire Acres</t>
  </si>
  <si>
    <t>Number of Fires</t>
  </si>
  <si>
    <t>Wildfire Tons PM2.5</t>
  </si>
  <si>
    <t>N/A</t>
  </si>
  <si>
    <t>Last 10 Years: 2013 ranked #4 for acres burned and fires started</t>
  </si>
  <si>
    <t>Last 5 Years; 2013 ranked #2 for acres burned and fires started</t>
  </si>
  <si>
    <t>Prescribed Burn Emissions</t>
  </si>
  <si>
    <t>Acres</t>
  </si>
  <si>
    <t>Tons PM2.5</t>
  </si>
  <si>
    <t>Temporal Distribution of Acres and PM2.5 by Source Type</t>
  </si>
  <si>
    <t>acres</t>
  </si>
  <si>
    <t>PM2.5</t>
  </si>
  <si>
    <t>Month</t>
  </si>
  <si>
    <t>Total Acres and PM2.5 by Source Type</t>
  </si>
  <si>
    <t>Total</t>
  </si>
  <si>
    <t>Prescribed</t>
  </si>
  <si>
    <t>WFU</t>
  </si>
  <si>
    <t>Wildfire</t>
  </si>
  <si>
    <t>Prescribed acres</t>
  </si>
  <si>
    <t>Prescribed PM2.5</t>
  </si>
  <si>
    <t>WFU acres</t>
  </si>
  <si>
    <t>WFU PM2.5</t>
  </si>
  <si>
    <t>Wildfire acres</t>
  </si>
  <si>
    <t>Wildfire PM2.5</t>
  </si>
  <si>
    <t>June</t>
  </si>
  <si>
    <t>July</t>
  </si>
  <si>
    <t>Year</t>
  </si>
  <si>
    <t>Acres burned</t>
  </si>
  <si>
    <t># Fires</t>
  </si>
  <si>
    <t>Avg.</t>
  </si>
  <si>
    <t>Aug</t>
  </si>
  <si>
    <t>Fire Name</t>
  </si>
  <si>
    <t>Estimated Acres</t>
  </si>
  <si>
    <t>Discovery Time</t>
  </si>
  <si>
    <t>Specific Cause</t>
  </si>
  <si>
    <t>Dulbi River</t>
  </si>
  <si>
    <t>Lightning</t>
  </si>
  <si>
    <t>Sea</t>
  </si>
  <si>
    <t>Kobe</t>
  </si>
  <si>
    <t>Fish Creek</t>
  </si>
  <si>
    <t>Blair</t>
  </si>
  <si>
    <t>Hay Slough</t>
  </si>
  <si>
    <t>Harper Bend</t>
  </si>
  <si>
    <t>Sushgitit Hills</t>
  </si>
  <si>
    <t>Baker</t>
  </si>
  <si>
    <t>Bering Creek</t>
  </si>
  <si>
    <t>Tozitna</t>
  </si>
  <si>
    <t>Big Mud River 1</t>
  </si>
  <si>
    <t>Chitanana River</t>
  </si>
  <si>
    <t>Bruno Creek</t>
  </si>
  <si>
    <t>Tobatokh</t>
  </si>
  <si>
    <t>Dagislakhna</t>
  </si>
  <si>
    <t>Aggie Creek</t>
  </si>
  <si>
    <t>Big Creek Two</t>
  </si>
  <si>
    <t>Blind River</t>
  </si>
  <si>
    <t>Holtnakatna</t>
  </si>
  <si>
    <t>Munsatli</t>
  </si>
  <si>
    <t>Flint Creek</t>
  </si>
  <si>
    <t>Loyd</t>
  </si>
  <si>
    <t>Trail Creek</t>
  </si>
  <si>
    <t>Carlson Lake</t>
  </si>
  <si>
    <t>Titna</t>
  </si>
  <si>
    <t>Bridge</t>
  </si>
  <si>
    <t>Browns</t>
  </si>
  <si>
    <t>Deep Creek</t>
  </si>
  <si>
    <t>Lawson</t>
  </si>
  <si>
    <t>Munsatli 2</t>
  </si>
  <si>
    <t>Bear Island Lake</t>
  </si>
  <si>
    <t>Our</t>
  </si>
  <si>
    <t xml:space="preserve">  </t>
  </si>
  <si>
    <t>Acreage</t>
  </si>
  <si>
    <t xml:space="preserve">Initial </t>
  </si>
  <si>
    <t>Discovery Date</t>
  </si>
  <si>
    <t>Our Creek</t>
  </si>
  <si>
    <t>Total Acres</t>
  </si>
  <si>
    <t>Table 10. Rapid growth of fires in the interior of Alaska</t>
  </si>
  <si>
    <t>Growth (Acres)</t>
  </si>
  <si>
    <t>Estimated Total Acres</t>
  </si>
  <si>
    <t>1999 – 2008</t>
  </si>
  <si>
    <t>2007 – 2015</t>
  </si>
  <si>
    <t>6-year average</t>
  </si>
  <si>
    <t>Annual</t>
  </si>
  <si>
    <t>Precip</t>
  </si>
  <si>
    <t>T</t>
  </si>
  <si>
    <t>FAIRBANKS INTL AP</t>
  </si>
  <si>
    <t>Precipitation (Inches)</t>
  </si>
  <si>
    <t>FNSB</t>
  </si>
  <si>
    <t>Jan</t>
  </si>
  <si>
    <t>Feb</t>
  </si>
  <si>
    <t>Mar</t>
  </si>
  <si>
    <t>Apr</t>
  </si>
  <si>
    <t>May</t>
  </si>
  <si>
    <t>Jun</t>
  </si>
  <si>
    <t>Jul</t>
  </si>
  <si>
    <t>Sep</t>
  </si>
  <si>
    <t>Oct</t>
  </si>
  <si>
    <t>Nov</t>
  </si>
  <si>
    <t>Dec</t>
  </si>
  <si>
    <t>Cimate, Precip Norms</t>
  </si>
  <si>
    <t>Precip Norms</t>
  </si>
  <si>
    <r>
      <rPr>
        <b/>
        <sz val="11"/>
        <color rgb="FF00B050"/>
        <rFont val="Times New Roman"/>
        <family val="1"/>
      </rPr>
      <t>Above</t>
    </r>
    <r>
      <rPr>
        <b/>
        <sz val="11"/>
        <color theme="1"/>
        <rFont val="Times New Roman"/>
        <family val="1"/>
      </rPr>
      <t xml:space="preserve"> </t>
    </r>
    <r>
      <rPr>
        <b/>
        <sz val="11"/>
        <color rgb="FFFF0000"/>
        <rFont val="Times New Roman"/>
        <family val="1"/>
      </rPr>
      <t xml:space="preserve">Below </t>
    </r>
    <r>
      <rPr>
        <b/>
        <sz val="11"/>
        <color theme="1"/>
        <rFont val="Times New Roman"/>
        <family val="1"/>
      </rPr>
      <t>Avg</t>
    </r>
  </si>
  <si>
    <t xml:space="preserve">TANANA </t>
  </si>
  <si>
    <t>ANANA CALHOUN MEM AP</t>
  </si>
  <si>
    <t>TANANA CALHOUN MEM AP</t>
  </si>
  <si>
    <t>Tanana</t>
  </si>
  <si>
    <t>015-07-01</t>
  </si>
  <si>
    <t>15-08-01</t>
  </si>
  <si>
    <t>015-05-01</t>
  </si>
  <si>
    <t>August</t>
  </si>
  <si>
    <r>
      <t>24-Hour PM</t>
    </r>
    <r>
      <rPr>
        <vertAlign val="subscript"/>
        <sz val="11"/>
        <color theme="1"/>
        <rFont val="Times New Roman"/>
        <family val="1"/>
      </rPr>
      <t>2.5</t>
    </r>
    <r>
      <rPr>
        <sz val="11"/>
        <color theme="1"/>
        <rFont val="Times New Roman"/>
        <family val="1"/>
      </rPr>
      <t xml:space="preserve"> </t>
    </r>
  </si>
  <si>
    <t>Concentrations (µg/m³)</t>
  </si>
  <si>
    <r>
      <t>NCore FRM 1</t>
    </r>
    <r>
      <rPr>
        <sz val="11"/>
        <color theme="1"/>
        <rFont val="Calibri"/>
        <family val="2"/>
      </rPr>
      <t>°</t>
    </r>
  </si>
  <si>
    <r>
      <t>NCore FRM 2</t>
    </r>
    <r>
      <rPr>
        <sz val="11"/>
        <color theme="1"/>
        <rFont val="Calibri"/>
        <family val="2"/>
      </rPr>
      <t>°</t>
    </r>
  </si>
  <si>
    <t>NCore BAM</t>
  </si>
  <si>
    <t>NPFS FRM</t>
  </si>
  <si>
    <t>NPFS BAM</t>
  </si>
  <si>
    <r>
      <t>Black Bolded Values</t>
    </r>
    <r>
      <rPr>
        <sz val="9"/>
        <color theme="1"/>
        <rFont val="Times New Roman"/>
        <family val="1"/>
      </rPr>
      <t xml:space="preserve"> indicate an </t>
    </r>
  </si>
  <si>
    <t>exceedance of the Annual NAAQS (12 µg/m³)</t>
  </si>
  <si>
    <r>
      <t>Red Bolded Values</t>
    </r>
    <r>
      <rPr>
        <sz val="10"/>
        <color rgb="FFFF0000"/>
        <rFont val="Times New Roman"/>
        <family val="1"/>
      </rPr>
      <t xml:space="preserve"> </t>
    </r>
    <r>
      <rPr>
        <sz val="9"/>
        <color theme="1"/>
        <rFont val="Times New Roman"/>
        <family val="1"/>
      </rPr>
      <t xml:space="preserve">indicate an </t>
    </r>
  </si>
  <si>
    <t>exceedance of the 24-hour NAAQS (35 µg/m³)</t>
  </si>
  <si>
    <t>2015 Monthly Fire Data</t>
  </si>
  <si>
    <t>September</t>
  </si>
  <si>
    <t>Prescribed Burn</t>
  </si>
  <si>
    <r>
      <t>Tons PM</t>
    </r>
    <r>
      <rPr>
        <vertAlign val="subscript"/>
        <sz val="12"/>
        <color theme="1"/>
        <rFont val="Times New Roman"/>
        <family val="1"/>
      </rPr>
      <t>2.5</t>
    </r>
  </si>
  <si>
    <r>
      <t xml:space="preserve">24-Hour </t>
    </r>
    <r>
      <rPr>
        <sz val="12"/>
        <color theme="1"/>
        <rFont val="Times New Roman"/>
        <family val="1"/>
      </rPr>
      <t>PM</t>
    </r>
    <r>
      <rPr>
        <vertAlign val="subscript"/>
        <sz val="12"/>
        <color theme="1"/>
        <rFont val="Times New Roman"/>
        <family val="1"/>
      </rPr>
      <t>2.5</t>
    </r>
  </si>
  <si>
    <t>NCore FRM 2</t>
  </si>
  <si>
    <r>
      <t>Table 3. FRM PM</t>
    </r>
    <r>
      <rPr>
        <vertAlign val="subscript"/>
        <sz val="11"/>
        <color theme="1"/>
        <rFont val="Times New Roman"/>
        <family val="1"/>
      </rPr>
      <t>2.5</t>
    </r>
    <r>
      <rPr>
        <sz val="11"/>
        <color theme="1"/>
        <rFont val="Times New Roman"/>
        <family val="1"/>
      </rPr>
      <t xml:space="preserve"> concentrations in µg/m³ at FNSB NCORE, SOB and NPF sites</t>
    </r>
  </si>
  <si>
    <t>Table 6. Multi Year Average Fire Information</t>
  </si>
  <si>
    <t>Historical Annual Fire Data</t>
  </si>
  <si>
    <t>Wild land Fire</t>
  </si>
  <si>
    <t>% of Total Emissions</t>
  </si>
  <si>
    <t>Table 5. Data from 2015 Alaska Wild land fire Emissions Inventory</t>
  </si>
  <si>
    <t>NCore FRM</t>
  </si>
  <si>
    <t xml:space="preserve">Table 7. Fairbanks NCORE (FRM/BAM), North Pole Fire (FRM/BAM), and Fairbanks State Office Building (FRM) 24-Hour PM2.5 concentrations 2015. Bold red fonts indicates a 24-hour average concentration above the 24-hour NAAQS of 35 µg/m³ and the bold black fonts indicate a 24-hour average concentration above the annual NAAQS of 12 µg/m³.  </t>
  </si>
  <si>
    <t>NPF FRM</t>
  </si>
  <si>
    <t xml:space="preserve">NCORE BAM </t>
  </si>
  <si>
    <t>Date Jun 1 - Aug 31</t>
  </si>
  <si>
    <t>NPF BAM</t>
  </si>
  <si>
    <t>Alaska Fire Service Protection Fires and Acres Burned by Zone and Management</t>
  </si>
  <si>
    <t>Option</t>
  </si>
  <si>
    <t>Critical</t>
  </si>
  <si>
    <t>Full</t>
  </si>
  <si>
    <t>Modified</t>
  </si>
  <si>
    <t>Limited</t>
  </si>
  <si>
    <t>Totals</t>
  </si>
  <si>
    <t>Zone</t>
  </si>
  <si>
    <t>Fires</t>
  </si>
  <si>
    <t>Galena</t>
  </si>
  <si>
    <t>Military</t>
  </si>
  <si>
    <t>-</t>
  </si>
  <si>
    <t>Upper Yukon</t>
  </si>
  <si>
    <t>Figure 6. Alaska Fire Service Protection Fires and Acres Burned by Zone and Management Option for 2015.</t>
  </si>
  <si>
    <t>Landowner Agency</t>
  </si>
  <si>
    <t>Bureau of Indian Affairs</t>
  </si>
  <si>
    <t>Bureau of Land Management</t>
  </si>
  <si>
    <t>Department of Defense</t>
  </si>
  <si>
    <t>Native Claims Act Land</t>
  </si>
  <si>
    <t>National Park Service</t>
  </si>
  <si>
    <t>Private</t>
  </si>
  <si>
    <t>State of Alaska</t>
  </si>
  <si>
    <t>US Forest Service</t>
  </si>
  <si>
    <t>US Fish and Wildlife Service</t>
  </si>
  <si>
    <t>Figure 7. Landowner percentage of activity for 2015</t>
  </si>
  <si>
    <t>Figure 11. Wild land fires that impacted FNSB in the summer of 2015. http://afsmaps.blm.gov/imf_firehistory/imf.jsp?site=firehistory</t>
  </si>
  <si>
    <t>Figure 13. June 19 through July 2, lightning strikes for the interior of Alaska.</t>
  </si>
  <si>
    <t>FRM</t>
  </si>
  <si>
    <t>%</t>
  </si>
  <si>
    <t>Avg</t>
  </si>
  <si>
    <t>SOB</t>
  </si>
  <si>
    <t>95th</t>
  </si>
  <si>
    <t>Site</t>
  </si>
  <si>
    <t>DATE</t>
  </si>
  <si>
    <t>State Office Building FRM Filter Data (02-090-0010-88101-1)</t>
  </si>
  <si>
    <t>99th</t>
  </si>
  <si>
    <t>x</t>
  </si>
  <si>
    <t>99th Avg for low fire yrs</t>
  </si>
  <si>
    <t>95th Avg for low fire yrs</t>
  </si>
  <si>
    <t>NCORE</t>
  </si>
  <si>
    <t>NA</t>
  </si>
  <si>
    <t>NPF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</si>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</sst>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m/d;@"/>
  </numFmts>
  <fonts count="5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7030A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vertAlign val="subscript"/>
      <sz val="11"/>
      <color theme="1"/>
      <name val="Times New Roman"/>
      <family val="1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vertAlign val="superscript"/>
      <sz val="10"/>
      <color theme="1"/>
      <name val="Times New Roman"/>
      <family val="1"/>
    </font>
    <font>
      <sz val="12"/>
      <name val="Times New Roman"/>
      <family val="1"/>
    </font>
    <font>
      <b/>
      <sz val="10"/>
      <name val="Arial"/>
      <family val="2"/>
    </font>
    <font>
      <sz val="10"/>
      <name val="Arial"/>
      <family val="2"/>
    </font>
    <font>
      <b/>
      <sz val="12"/>
      <color rgb="FFFF0000"/>
      <name val="Times New Roman"/>
      <family val="1"/>
    </font>
    <font>
      <b/>
      <sz val="12"/>
      <name val="Times New Roman"/>
      <family val="1"/>
    </font>
    <font>
      <sz val="12"/>
      <color theme="1"/>
      <name val="Calibri"/>
      <family val="2"/>
      <scheme val="minor"/>
    </font>
    <font>
      <sz val="8"/>
      <color theme="1"/>
      <name val="Times New Roman"/>
      <family val="1"/>
    </font>
    <font>
      <b/>
      <sz val="1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0"/>
      <color theme="1"/>
      <name val="Times New Roman"/>
      <family val="1"/>
    </font>
    <font>
      <b/>
      <sz val="8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color rgb="FFEEEEEE"/>
      <name val="Calibri"/>
      <family val="2"/>
      <scheme val="minor"/>
    </font>
    <font>
      <b/>
      <sz val="11"/>
      <color rgb="FFFF0000"/>
      <name val="Times New Roman"/>
      <family val="1"/>
    </font>
    <font>
      <b/>
      <sz val="11"/>
      <color rgb="FF00B050"/>
      <name val="Times New Roman"/>
      <family val="1"/>
    </font>
    <font>
      <b/>
      <sz val="11"/>
      <color rgb="FF00B050"/>
      <name val="Calibri"/>
      <family val="2"/>
      <scheme val="minor"/>
    </font>
    <font>
      <sz val="11"/>
      <color theme="1"/>
      <name val="Calibri"/>
      <family val="2"/>
    </font>
    <font>
      <sz val="8"/>
      <color rgb="FF808080"/>
      <name val="Times New Roman"/>
      <family val="1"/>
    </font>
    <font>
      <b/>
      <sz val="8"/>
      <color rgb="FFFF0000"/>
      <name val="Times New Roman"/>
      <family val="1"/>
    </font>
    <font>
      <sz val="9"/>
      <color theme="1"/>
      <name val="Times New Roman"/>
      <family val="1"/>
    </font>
    <font>
      <b/>
      <sz val="10"/>
      <color rgb="FFFF0000"/>
      <name val="Times New Roman"/>
      <family val="1"/>
    </font>
    <font>
      <sz val="10"/>
      <color rgb="FFFF0000"/>
      <name val="Times New Roman"/>
      <family val="1"/>
    </font>
    <font>
      <vertAlign val="subscript"/>
      <sz val="12"/>
      <color theme="1"/>
      <name val="Times New Roman"/>
      <family val="1"/>
    </font>
    <font>
      <b/>
      <sz val="7"/>
      <color theme="1"/>
      <name val="Times New Roman"/>
      <family val="1"/>
    </font>
    <font>
      <sz val="7"/>
      <color theme="1"/>
      <name val="Times New Roman"/>
      <family val="1"/>
    </font>
    <font>
      <b/>
      <sz val="7"/>
      <color rgb="FFFF0000"/>
      <name val="Times New Roman"/>
      <family val="1"/>
    </font>
    <font>
      <sz val="7"/>
      <color rgb="FF808080"/>
      <name val="Times New Roman"/>
      <family val="1"/>
    </font>
    <font>
      <b/>
      <sz val="9"/>
      <color theme="1"/>
      <name val="Times New Roman"/>
      <family val="1"/>
    </font>
    <font>
      <b/>
      <sz val="11"/>
      <color rgb="FF000000"/>
      <name val="Calibri"/>
      <family val="2"/>
    </font>
    <font>
      <sz val="10"/>
      <color theme="1"/>
      <name val="Calibri"/>
      <family val="2"/>
      <scheme val="minor"/>
    </font>
  </fonts>
  <fills count="4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2D69B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4D758F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A6A6A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</fills>
  <borders count="9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ck">
        <color rgb="FF000000"/>
      </left>
      <right/>
      <top style="thick">
        <color rgb="FF000000"/>
      </top>
      <bottom style="thick">
        <color rgb="FF000000"/>
      </bottom>
      <diagonal/>
    </border>
    <border>
      <left/>
      <right/>
      <top style="thick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ck">
        <color rgb="FF000000"/>
      </left>
      <right style="thick">
        <color rgb="FF000000"/>
      </right>
      <top/>
      <bottom style="thick">
        <color rgb="FF000000"/>
      </bottom>
      <diagonal/>
    </border>
    <border>
      <left style="thick">
        <color rgb="FF000000"/>
      </left>
      <right/>
      <top/>
      <bottom/>
      <diagonal/>
    </border>
    <border>
      <left/>
      <right style="thick">
        <color rgb="FF000000"/>
      </right>
      <top/>
      <bottom/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 style="thick">
        <color rgb="FF000000"/>
      </left>
      <right/>
      <top style="thick">
        <color rgb="FF000000"/>
      </top>
      <bottom/>
      <diagonal/>
    </border>
    <border>
      <left/>
      <right/>
      <top style="thick">
        <color rgb="FF000000"/>
      </top>
      <bottom/>
      <diagonal/>
    </border>
    <border>
      <left/>
      <right style="thick">
        <color rgb="FF000000"/>
      </right>
      <top style="thick">
        <color rgb="FF000000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 style="medium">
        <color indexed="64"/>
      </right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rgb="FF000000"/>
      </bottom>
      <diagonal/>
    </border>
    <border>
      <left/>
      <right/>
      <top style="thick">
        <color indexed="64"/>
      </top>
      <bottom style="thick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03">
    <xf numFmtId="0" fontId="0" fillId="0" borderId="0" xfId="0"/>
    <xf numFmtId="20" fontId="0" fillId="0" borderId="0" xfId="0" applyNumberFormat="1"/>
    <xf numFmtId="0" fontId="0" fillId="33" borderId="0" xfId="0" applyFill="1"/>
    <xf numFmtId="16" fontId="0" fillId="0" borderId="0" xfId="0" applyNumberFormat="1"/>
    <xf numFmtId="164" fontId="0" fillId="0" borderId="0" xfId="0" applyNumberFormat="1"/>
    <xf numFmtId="164" fontId="18" fillId="0" borderId="0" xfId="0" applyNumberFormat="1" applyFont="1"/>
    <xf numFmtId="164" fontId="19" fillId="0" borderId="0" xfId="0" applyNumberFormat="1" applyFont="1"/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14" fillId="0" borderId="0" xfId="0" applyFont="1"/>
    <xf numFmtId="0" fontId="20" fillId="0" borderId="0" xfId="0" applyFont="1"/>
    <xf numFmtId="0" fontId="0" fillId="0" borderId="10" xfId="0" applyBorder="1"/>
    <xf numFmtId="0" fontId="0" fillId="34" borderId="10" xfId="0" applyFill="1" applyBorder="1" applyAlignment="1">
      <alignment horizontal="center" wrapText="1"/>
    </xf>
    <xf numFmtId="0" fontId="0" fillId="0" borderId="11" xfId="0" applyBorder="1"/>
    <xf numFmtId="0" fontId="0" fillId="35" borderId="10" xfId="0" applyFill="1" applyBorder="1" applyAlignment="1">
      <alignment horizontal="center" wrapText="1"/>
    </xf>
    <xf numFmtId="0" fontId="0" fillId="33" borderId="10" xfId="0" applyFill="1" applyBorder="1"/>
    <xf numFmtId="0" fontId="0" fillId="34" borderId="10" xfId="0" applyFill="1" applyBorder="1"/>
    <xf numFmtId="0" fontId="0" fillId="35" borderId="10" xfId="0" applyFill="1" applyBorder="1"/>
    <xf numFmtId="164" fontId="18" fillId="34" borderId="10" xfId="0" applyNumberFormat="1" applyFont="1" applyFill="1" applyBorder="1"/>
    <xf numFmtId="164" fontId="18" fillId="35" borderId="10" xfId="0" applyNumberFormat="1" applyFont="1" applyFill="1" applyBorder="1"/>
    <xf numFmtId="164" fontId="0" fillId="34" borderId="10" xfId="0" applyNumberFormat="1" applyFill="1" applyBorder="1"/>
    <xf numFmtId="164" fontId="0" fillId="35" borderId="10" xfId="0" applyNumberFormat="1" applyFill="1" applyBorder="1"/>
    <xf numFmtId="0" fontId="0" fillId="0" borderId="12" xfId="0" applyBorder="1"/>
    <xf numFmtId="0" fontId="0" fillId="0" borderId="13" xfId="0" applyBorder="1"/>
    <xf numFmtId="164" fontId="19" fillId="34" borderId="10" xfId="0" applyNumberFormat="1" applyFont="1" applyFill="1" applyBorder="1"/>
    <xf numFmtId="0" fontId="0" fillId="0" borderId="0" xfId="0" applyBorder="1"/>
    <xf numFmtId="0" fontId="18" fillId="0" borderId="0" xfId="0" applyFont="1" applyBorder="1"/>
    <xf numFmtId="0" fontId="14" fillId="0" borderId="0" xfId="0" applyFont="1" applyBorder="1"/>
    <xf numFmtId="0" fontId="18" fillId="35" borderId="10" xfId="0" applyFont="1" applyFill="1" applyBorder="1"/>
    <xf numFmtId="0" fontId="0" fillId="36" borderId="0" xfId="0" applyFill="1" applyBorder="1"/>
    <xf numFmtId="0" fontId="0" fillId="0" borderId="0" xfId="0" applyFill="1"/>
    <xf numFmtId="16" fontId="0" fillId="0" borderId="0" xfId="0" applyNumberFormat="1" applyFill="1"/>
    <xf numFmtId="164" fontId="0" fillId="0" borderId="0" xfId="0" applyNumberFormat="1" applyFill="1"/>
    <xf numFmtId="20" fontId="0" fillId="0" borderId="0" xfId="0" applyNumberFormat="1" applyFill="1"/>
    <xf numFmtId="164" fontId="18" fillId="0" borderId="0" xfId="0" applyNumberFormat="1" applyFont="1" applyFill="1"/>
    <xf numFmtId="164" fontId="19" fillId="0" borderId="0" xfId="0" applyNumberFormat="1" applyFont="1" applyFill="1"/>
    <xf numFmtId="0" fontId="0" fillId="37" borderId="10" xfId="0" applyFill="1" applyBorder="1"/>
    <xf numFmtId="164" fontId="0" fillId="37" borderId="10" xfId="0" applyNumberFormat="1" applyFill="1" applyBorder="1"/>
    <xf numFmtId="164" fontId="19" fillId="37" borderId="10" xfId="0" applyNumberFormat="1" applyFont="1" applyFill="1" applyBorder="1"/>
    <xf numFmtId="164" fontId="18" fillId="37" borderId="10" xfId="0" applyNumberFormat="1" applyFont="1" applyFill="1" applyBorder="1"/>
    <xf numFmtId="164" fontId="0" fillId="33" borderId="10" xfId="0" applyNumberFormat="1" applyFill="1" applyBorder="1"/>
    <xf numFmtId="164" fontId="18" fillId="33" borderId="10" xfId="0" applyNumberFormat="1" applyFont="1" applyFill="1" applyBorder="1"/>
    <xf numFmtId="164" fontId="19" fillId="33" borderId="10" xfId="0" applyNumberFormat="1" applyFont="1" applyFill="1" applyBorder="1"/>
    <xf numFmtId="0" fontId="0" fillId="0" borderId="0" xfId="0" applyFill="1" applyAlignment="1">
      <alignment horizontal="center" wrapText="1"/>
    </xf>
    <xf numFmtId="0" fontId="18" fillId="0" borderId="0" xfId="0" applyFont="1" applyFill="1"/>
    <xf numFmtId="0" fontId="0" fillId="33" borderId="10" xfId="0" applyFill="1" applyBorder="1" applyAlignment="1">
      <alignment horizontal="center" wrapText="1"/>
    </xf>
    <xf numFmtId="0" fontId="18" fillId="0" borderId="10" xfId="0" applyFont="1" applyBorder="1"/>
    <xf numFmtId="164" fontId="19" fillId="35" borderId="10" xfId="0" applyNumberFormat="1" applyFont="1" applyFill="1" applyBorder="1"/>
    <xf numFmtId="0" fontId="0" fillId="37" borderId="10" xfId="0" applyFill="1" applyBorder="1" applyAlignment="1">
      <alignment horizontal="center" wrapText="1"/>
    </xf>
    <xf numFmtId="0" fontId="16" fillId="33" borderId="0" xfId="0" applyFont="1" applyFill="1"/>
    <xf numFmtId="2" fontId="16" fillId="33" borderId="0" xfId="0" applyNumberFormat="1" applyFont="1" applyFill="1"/>
    <xf numFmtId="2" fontId="16" fillId="0" borderId="0" xfId="0" applyNumberFormat="1" applyFont="1" applyFill="1"/>
    <xf numFmtId="2" fontId="16" fillId="34" borderId="0" xfId="0" applyNumberFormat="1" applyFont="1" applyFill="1"/>
    <xf numFmtId="2" fontId="16" fillId="35" borderId="0" xfId="0" applyNumberFormat="1" applyFont="1" applyFill="1"/>
    <xf numFmtId="0" fontId="23" fillId="0" borderId="20" xfId="0" applyFont="1" applyBorder="1" applyAlignment="1">
      <alignment horizontal="center" vertical="center" wrapText="1"/>
    </xf>
    <xf numFmtId="0" fontId="0" fillId="0" borderId="0" xfId="0" applyFill="1" applyBorder="1"/>
    <xf numFmtId="0" fontId="14" fillId="0" borderId="0" xfId="0" applyFont="1" applyFill="1" applyBorder="1"/>
    <xf numFmtId="164" fontId="19" fillId="0" borderId="0" xfId="0" applyNumberFormat="1" applyFont="1" applyFill="1" applyBorder="1"/>
    <xf numFmtId="164" fontId="0" fillId="0" borderId="0" xfId="0" applyNumberFormat="1" applyFill="1" applyBorder="1"/>
    <xf numFmtId="0" fontId="0" fillId="0" borderId="25" xfId="0" applyBorder="1" applyAlignment="1">
      <alignment horizontal="center" wrapText="1"/>
    </xf>
    <xf numFmtId="0" fontId="0" fillId="0" borderId="25" xfId="0" applyBorder="1"/>
    <xf numFmtId="3" fontId="0" fillId="0" borderId="25" xfId="0" applyNumberFormat="1" applyBorder="1" applyAlignment="1">
      <alignment horizontal="center" wrapText="1"/>
    </xf>
    <xf numFmtId="3" fontId="0" fillId="0" borderId="25" xfId="0" applyNumberFormat="1" applyBorder="1"/>
    <xf numFmtId="3" fontId="0" fillId="0" borderId="0" xfId="0" applyNumberFormat="1" applyBorder="1"/>
    <xf numFmtId="3" fontId="0" fillId="0" borderId="25" xfId="0" applyNumberFormat="1" applyBorder="1" applyAlignment="1">
      <alignment horizontal="center"/>
    </xf>
    <xf numFmtId="0" fontId="27" fillId="0" borderId="0" xfId="0" applyFont="1" applyAlignment="1">
      <alignment horizontal="centerContinuous"/>
    </xf>
    <xf numFmtId="0" fontId="0" fillId="0" borderId="26" xfId="0" applyBorder="1"/>
    <xf numFmtId="0" fontId="0" fillId="0" borderId="26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27" xfId="0" applyBorder="1"/>
    <xf numFmtId="0" fontId="0" fillId="0" borderId="0" xfId="0" quotePrefix="1" applyBorder="1"/>
    <xf numFmtId="1" fontId="0" fillId="0" borderId="0" xfId="0" applyNumberFormat="1" applyAlignment="1">
      <alignment horizontal="right"/>
    </xf>
    <xf numFmtId="1" fontId="28" fillId="0" borderId="0" xfId="0" applyNumberFormat="1" applyFont="1" applyAlignment="1">
      <alignment horizontal="right"/>
    </xf>
    <xf numFmtId="0" fontId="0" fillId="0" borderId="28" xfId="0" applyBorder="1"/>
    <xf numFmtId="0" fontId="0" fillId="0" borderId="28" xfId="0" quotePrefix="1" applyBorder="1"/>
    <xf numFmtId="3" fontId="0" fillId="0" borderId="0" xfId="0" applyNumberFormat="1"/>
    <xf numFmtId="0" fontId="23" fillId="0" borderId="19" xfId="0" applyFont="1" applyBorder="1" applyAlignment="1">
      <alignment horizontal="center" vertical="center" wrapText="1"/>
    </xf>
    <xf numFmtId="0" fontId="23" fillId="0" borderId="25" xfId="0" applyFont="1" applyBorder="1"/>
    <xf numFmtId="3" fontId="23" fillId="0" borderId="25" xfId="0" applyNumberFormat="1" applyFont="1" applyBorder="1"/>
    <xf numFmtId="0" fontId="31" fillId="0" borderId="0" xfId="0" applyFont="1"/>
    <xf numFmtId="3" fontId="31" fillId="0" borderId="0" xfId="0" applyNumberFormat="1" applyFont="1"/>
    <xf numFmtId="0" fontId="24" fillId="0" borderId="25" xfId="0" applyFont="1" applyBorder="1"/>
    <xf numFmtId="0" fontId="27" fillId="0" borderId="0" xfId="0" applyFont="1" applyFill="1" applyBorder="1"/>
    <xf numFmtId="14" fontId="0" fillId="0" borderId="0" xfId="0" applyNumberFormat="1" applyFill="1" applyBorder="1"/>
    <xf numFmtId="0" fontId="28" fillId="0" borderId="0" xfId="0" applyFont="1" applyFill="1" applyBorder="1"/>
    <xf numFmtId="0" fontId="27" fillId="0" borderId="0" xfId="0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0" fillId="0" borderId="0" xfId="0" applyAlignment="1">
      <alignment horizontal="right"/>
    </xf>
    <xf numFmtId="0" fontId="0" fillId="0" borderId="29" xfId="0" applyBorder="1"/>
    <xf numFmtId="0" fontId="28" fillId="0" borderId="10" xfId="0" applyFont="1" applyFill="1" applyBorder="1"/>
    <xf numFmtId="165" fontId="0" fillId="0" borderId="10" xfId="0" applyNumberFormat="1" applyFill="1" applyBorder="1"/>
    <xf numFmtId="3" fontId="27" fillId="0" borderId="10" xfId="0" applyNumberFormat="1" applyFont="1" applyFill="1" applyBorder="1"/>
    <xf numFmtId="0" fontId="0" fillId="0" borderId="10" xfId="0" applyFill="1" applyBorder="1"/>
    <xf numFmtId="3" fontId="0" fillId="0" borderId="10" xfId="0" applyNumberFormat="1" applyBorder="1" applyAlignment="1">
      <alignment horizontal="right"/>
    </xf>
    <xf numFmtId="3" fontId="0" fillId="0" borderId="10" xfId="0" applyNumberFormat="1" applyBorder="1"/>
    <xf numFmtId="0" fontId="0" fillId="0" borderId="14" xfId="0" applyFill="1" applyBorder="1"/>
    <xf numFmtId="0" fontId="28" fillId="0" borderId="14" xfId="0" applyFont="1" applyFill="1" applyBorder="1"/>
    <xf numFmtId="165" fontId="0" fillId="0" borderId="14" xfId="0" applyNumberFormat="1" applyFill="1" applyBorder="1"/>
    <xf numFmtId="0" fontId="0" fillId="0" borderId="14" xfId="0" applyFont="1" applyBorder="1" applyAlignment="1">
      <alignment horizontal="right"/>
    </xf>
    <xf numFmtId="3" fontId="0" fillId="0" borderId="14" xfId="0" applyNumberFormat="1" applyFont="1" applyBorder="1" applyAlignment="1">
      <alignment horizontal="right"/>
    </xf>
    <xf numFmtId="3" fontId="27" fillId="0" borderId="14" xfId="0" applyNumberFormat="1" applyFont="1" applyFill="1" applyBorder="1"/>
    <xf numFmtId="0" fontId="33" fillId="0" borderId="10" xfId="0" applyFont="1" applyFill="1" applyBorder="1" applyAlignment="1">
      <alignment horizontal="center"/>
    </xf>
    <xf numFmtId="3" fontId="0" fillId="0" borderId="14" xfId="0" applyNumberFormat="1" applyBorder="1"/>
    <xf numFmtId="0" fontId="0" fillId="0" borderId="32" xfId="0" applyFill="1" applyBorder="1"/>
    <xf numFmtId="165" fontId="16" fillId="0" borderId="32" xfId="0" applyNumberFormat="1" applyFont="1" applyFill="1" applyBorder="1" applyAlignment="1">
      <alignment horizontal="center"/>
    </xf>
    <xf numFmtId="0" fontId="0" fillId="0" borderId="32" xfId="0" applyBorder="1" applyAlignment="1">
      <alignment horizontal="center"/>
    </xf>
    <xf numFmtId="15" fontId="0" fillId="0" borderId="32" xfId="0" applyNumberFormat="1" applyBorder="1" applyAlignment="1">
      <alignment horizontal="center"/>
    </xf>
    <xf numFmtId="0" fontId="0" fillId="0" borderId="32" xfId="0" applyBorder="1"/>
    <xf numFmtId="0" fontId="33" fillId="0" borderId="32" xfId="0" applyFont="1" applyFill="1" applyBorder="1" applyAlignment="1">
      <alignment horizontal="center"/>
    </xf>
    <xf numFmtId="0" fontId="0" fillId="0" borderId="32" xfId="0" applyFont="1" applyBorder="1" applyAlignment="1">
      <alignment horizontal="center"/>
    </xf>
    <xf numFmtId="15" fontId="0" fillId="0" borderId="32" xfId="0" applyNumberFormat="1" applyFont="1" applyBorder="1" applyAlignment="1">
      <alignment horizontal="center"/>
    </xf>
    <xf numFmtId="0" fontId="21" fillId="0" borderId="0" xfId="0" applyFont="1"/>
    <xf numFmtId="0" fontId="0" fillId="0" borderId="30" xfId="0" applyBorder="1"/>
    <xf numFmtId="0" fontId="34" fillId="0" borderId="0" xfId="0" applyFont="1"/>
    <xf numFmtId="0" fontId="0" fillId="0" borderId="0" xfId="0" applyAlignment="1">
      <alignment horizontal="center" vertical="center" wrapText="1"/>
    </xf>
    <xf numFmtId="3" fontId="28" fillId="0" borderId="14" xfId="0" applyNumberFormat="1" applyFont="1" applyFill="1" applyBorder="1" applyAlignment="1">
      <alignment horizontal="center" vertical="center" wrapText="1"/>
    </xf>
    <xf numFmtId="3" fontId="0" fillId="0" borderId="10" xfId="0" applyNumberFormat="1" applyFill="1" applyBorder="1" applyAlignment="1">
      <alignment horizontal="center" vertical="center" wrapText="1"/>
    </xf>
    <xf numFmtId="3" fontId="0" fillId="0" borderId="10" xfId="0" applyNumberFormat="1" applyBorder="1" applyAlignment="1">
      <alignment horizontal="center" vertical="center" wrapText="1"/>
    </xf>
    <xf numFmtId="3" fontId="0" fillId="0" borderId="32" xfId="0" applyNumberFormat="1" applyFill="1" applyBorder="1" applyAlignment="1">
      <alignment horizontal="center" vertical="center" wrapText="1"/>
    </xf>
    <xf numFmtId="3" fontId="0" fillId="0" borderId="14" xfId="0" applyNumberFormat="1" applyFill="1" applyBorder="1" applyAlignment="1">
      <alignment horizontal="center" vertical="center" wrapText="1"/>
    </xf>
    <xf numFmtId="3" fontId="16" fillId="0" borderId="10" xfId="0" applyNumberFormat="1" applyFont="1" applyBorder="1"/>
    <xf numFmtId="0" fontId="16" fillId="0" borderId="10" xfId="0" applyFont="1" applyBorder="1"/>
    <xf numFmtId="0" fontId="24" fillId="38" borderId="20" xfId="0" applyFont="1" applyFill="1" applyBorder="1" applyAlignment="1">
      <alignment horizontal="center" vertical="center" wrapText="1"/>
    </xf>
    <xf numFmtId="3" fontId="23" fillId="0" borderId="20" xfId="0" applyNumberFormat="1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14" fontId="0" fillId="0" borderId="0" xfId="0" applyNumberFormat="1" applyAlignment="1">
      <alignment vertical="center" wrapText="1"/>
    </xf>
    <xf numFmtId="0" fontId="24" fillId="38" borderId="37" xfId="0" applyFont="1" applyFill="1" applyBorder="1" applyAlignment="1">
      <alignment horizontal="center" vertical="center" wrapText="1"/>
    </xf>
    <xf numFmtId="0" fontId="24" fillId="38" borderId="21" xfId="0" applyFont="1" applyFill="1" applyBorder="1" applyAlignment="1">
      <alignment horizontal="center" vertical="center" wrapText="1"/>
    </xf>
    <xf numFmtId="2" fontId="23" fillId="0" borderId="37" xfId="0" applyNumberFormat="1" applyFont="1" applyFill="1" applyBorder="1" applyAlignment="1">
      <alignment horizontal="center" vertical="center" wrapText="1"/>
    </xf>
    <xf numFmtId="2" fontId="23" fillId="0" borderId="35" xfId="0" applyNumberFormat="1" applyFont="1" applyBorder="1" applyAlignment="1">
      <alignment horizontal="center" vertical="center" wrapText="1"/>
    </xf>
    <xf numFmtId="2" fontId="23" fillId="0" borderId="21" xfId="0" applyNumberFormat="1" applyFont="1" applyBorder="1" applyAlignment="1">
      <alignment horizontal="center" vertical="center" wrapText="1"/>
    </xf>
    <xf numFmtId="2" fontId="23" fillId="0" borderId="37" xfId="0" applyNumberFormat="1" applyFont="1" applyBorder="1" applyAlignment="1">
      <alignment horizontal="center" vertical="center" wrapText="1"/>
    </xf>
    <xf numFmtId="2" fontId="0" fillId="0" borderId="0" xfId="0" applyNumberFormat="1"/>
    <xf numFmtId="2" fontId="23" fillId="0" borderId="19" xfId="0" applyNumberFormat="1" applyFont="1" applyFill="1" applyBorder="1" applyAlignment="1">
      <alignment horizontal="center" vertical="center" wrapText="1"/>
    </xf>
    <xf numFmtId="2" fontId="23" fillId="0" borderId="16" xfId="0" applyNumberFormat="1" applyFont="1" applyBorder="1" applyAlignment="1">
      <alignment horizontal="center" vertical="center" wrapText="1"/>
    </xf>
    <xf numFmtId="2" fontId="29" fillId="0" borderId="40" xfId="0" applyNumberFormat="1" applyFont="1" applyBorder="1" applyAlignment="1">
      <alignment horizontal="center" vertical="center" wrapText="1"/>
    </xf>
    <xf numFmtId="2" fontId="23" fillId="0" borderId="17" xfId="0" applyNumberFormat="1" applyFont="1" applyBorder="1" applyAlignment="1">
      <alignment horizontal="center" vertical="center" wrapText="1"/>
    </xf>
    <xf numFmtId="2" fontId="23" fillId="0" borderId="40" xfId="0" applyNumberFormat="1" applyFont="1" applyBorder="1" applyAlignment="1">
      <alignment horizontal="center" vertical="center" wrapText="1"/>
    </xf>
    <xf numFmtId="2" fontId="23" fillId="0" borderId="25" xfId="0" applyNumberFormat="1" applyFont="1" applyBorder="1" applyAlignment="1">
      <alignment horizontal="center" vertical="center" wrapText="1"/>
    </xf>
    <xf numFmtId="0" fontId="16" fillId="0" borderId="0" xfId="0" applyFont="1" applyAlignment="1">
      <alignment vertical="center" wrapText="1"/>
    </xf>
    <xf numFmtId="0" fontId="38" fillId="40" borderId="0" xfId="0" applyFont="1" applyFill="1" applyAlignment="1">
      <alignment vertical="center" wrapText="1"/>
    </xf>
    <xf numFmtId="0" fontId="37" fillId="0" borderId="22" xfId="0" applyFont="1" applyBorder="1" applyAlignment="1">
      <alignment horizontal="center" vertical="center"/>
    </xf>
    <xf numFmtId="2" fontId="37" fillId="0" borderId="25" xfId="0" applyNumberFormat="1" applyFont="1" applyBorder="1" applyAlignment="1">
      <alignment horizontal="center" vertical="center"/>
    </xf>
    <xf numFmtId="2" fontId="23" fillId="0" borderId="38" xfId="0" applyNumberFormat="1" applyFont="1" applyBorder="1" applyAlignment="1">
      <alignment horizontal="center" vertical="center" wrapText="1"/>
    </xf>
    <xf numFmtId="2" fontId="26" fillId="0" borderId="44" xfId="0" applyNumberFormat="1" applyFont="1" applyFill="1" applyBorder="1" applyAlignment="1">
      <alignment horizontal="center" vertical="center" wrapText="1"/>
    </xf>
    <xf numFmtId="2" fontId="26" fillId="0" borderId="45" xfId="0" applyNumberFormat="1" applyFont="1" applyBorder="1" applyAlignment="1">
      <alignment horizontal="center" vertical="center" wrapText="1"/>
    </xf>
    <xf numFmtId="2" fontId="26" fillId="0" borderId="46" xfId="0" applyNumberFormat="1" applyFont="1" applyBorder="1" applyAlignment="1">
      <alignment horizontal="center" vertical="center" wrapText="1"/>
    </xf>
    <xf numFmtId="2" fontId="26" fillId="0" borderId="25" xfId="0" applyNumberFormat="1" applyFont="1" applyBorder="1" applyAlignment="1">
      <alignment horizontal="center" vertical="center" wrapText="1"/>
    </xf>
    <xf numFmtId="2" fontId="26" fillId="0" borderId="44" xfId="0" applyNumberFormat="1" applyFont="1" applyBorder="1" applyAlignment="1">
      <alignment horizontal="center" vertical="center" wrapText="1"/>
    </xf>
    <xf numFmtId="2" fontId="26" fillId="0" borderId="43" xfId="0" applyNumberFormat="1" applyFont="1" applyBorder="1" applyAlignment="1">
      <alignment horizontal="center" vertical="center" wrapText="1"/>
    </xf>
    <xf numFmtId="2" fontId="26" fillId="0" borderId="37" xfId="0" applyNumberFormat="1" applyFont="1" applyFill="1" applyBorder="1" applyAlignment="1">
      <alignment horizontal="center" vertical="center" wrapText="1"/>
    </xf>
    <xf numFmtId="2" fontId="26" fillId="0" borderId="35" xfId="0" applyNumberFormat="1" applyFont="1" applyBorder="1" applyAlignment="1">
      <alignment horizontal="center" vertical="center" wrapText="1"/>
    </xf>
    <xf numFmtId="2" fontId="26" fillId="0" borderId="40" xfId="0" applyNumberFormat="1" applyFont="1" applyBorder="1" applyAlignment="1">
      <alignment horizontal="center" vertical="center" wrapText="1"/>
    </xf>
    <xf numFmtId="2" fontId="26" fillId="0" borderId="37" xfId="0" applyNumberFormat="1" applyFont="1" applyBorder="1" applyAlignment="1">
      <alignment horizontal="center" vertical="center" wrapText="1"/>
    </xf>
    <xf numFmtId="2" fontId="26" fillId="0" borderId="38" xfId="0" applyNumberFormat="1" applyFont="1" applyBorder="1" applyAlignment="1">
      <alignment horizontal="center" vertical="center" wrapText="1"/>
    </xf>
    <xf numFmtId="0" fontId="30" fillId="39" borderId="19" xfId="0" applyFont="1" applyFill="1" applyBorder="1" applyAlignment="1">
      <alignment horizontal="center" vertical="center" wrapText="1"/>
    </xf>
    <xf numFmtId="0" fontId="30" fillId="39" borderId="37" xfId="0" applyFont="1" applyFill="1" applyBorder="1" applyAlignment="1">
      <alignment horizontal="center" vertical="center" wrapText="1"/>
    </xf>
    <xf numFmtId="0" fontId="30" fillId="39" borderId="18" xfId="0" applyFont="1" applyFill="1" applyBorder="1" applyAlignment="1">
      <alignment horizontal="center" vertical="center" wrapText="1"/>
    </xf>
    <xf numFmtId="0" fontId="24" fillId="39" borderId="19" xfId="0" applyFont="1" applyFill="1" applyBorder="1" applyAlignment="1">
      <alignment horizontal="center" vertical="center" wrapText="1"/>
    </xf>
    <xf numFmtId="0" fontId="24" fillId="39" borderId="20" xfId="0" applyFont="1" applyFill="1" applyBorder="1" applyAlignment="1">
      <alignment horizontal="center" vertical="center" wrapText="1"/>
    </xf>
    <xf numFmtId="0" fontId="24" fillId="39" borderId="18" xfId="0" applyFont="1" applyFill="1" applyBorder="1" applyAlignment="1">
      <alignment horizontal="center" vertical="center" wrapText="1"/>
    </xf>
    <xf numFmtId="0" fontId="30" fillId="39" borderId="22" xfId="0" applyFont="1" applyFill="1" applyBorder="1" applyAlignment="1">
      <alignment horizontal="center" vertical="center" wrapText="1"/>
    </xf>
    <xf numFmtId="2" fontId="29" fillId="39" borderId="23" xfId="0" applyNumberFormat="1" applyFont="1" applyFill="1" applyBorder="1" applyAlignment="1">
      <alignment horizontal="center" vertical="center" wrapText="1"/>
    </xf>
    <xf numFmtId="0" fontId="24" fillId="39" borderId="23" xfId="0" applyFont="1" applyFill="1" applyBorder="1" applyAlignment="1">
      <alignment horizontal="center" vertical="center" wrapText="1"/>
    </xf>
    <xf numFmtId="2" fontId="23" fillId="39" borderId="23" xfId="0" applyNumberFormat="1" applyFont="1" applyFill="1" applyBorder="1" applyAlignment="1">
      <alignment horizontal="center" vertical="center" wrapText="1"/>
    </xf>
    <xf numFmtId="2" fontId="29" fillId="39" borderId="25" xfId="0" applyNumberFormat="1" applyFont="1" applyFill="1" applyBorder="1" applyAlignment="1">
      <alignment horizontal="center" vertical="center" wrapText="1"/>
    </xf>
    <xf numFmtId="0" fontId="37" fillId="39" borderId="23" xfId="0" applyFont="1" applyFill="1" applyBorder="1" applyAlignment="1">
      <alignment horizontal="center" vertical="center"/>
    </xf>
    <xf numFmtId="10" fontId="0" fillId="0" borderId="0" xfId="0" applyNumberFormat="1"/>
    <xf numFmtId="2" fontId="37" fillId="38" borderId="42" xfId="0" applyNumberFormat="1" applyFont="1" applyFill="1" applyBorder="1" applyAlignment="1">
      <alignment horizontal="center" vertical="center" wrapText="1"/>
    </xf>
    <xf numFmtId="0" fontId="35" fillId="0" borderId="47" xfId="0" applyFont="1" applyBorder="1" applyAlignment="1">
      <alignment horizontal="center" vertical="center" wrapText="1"/>
    </xf>
    <xf numFmtId="0" fontId="35" fillId="0" borderId="49" xfId="0" applyFont="1" applyBorder="1" applyAlignment="1">
      <alignment horizontal="center" vertical="center" wrapText="1"/>
    </xf>
    <xf numFmtId="0" fontId="37" fillId="41" borderId="54" xfId="0" applyFont="1" applyFill="1" applyBorder="1" applyAlignment="1">
      <alignment horizontal="center" vertical="center" textRotation="90" wrapText="1"/>
    </xf>
    <xf numFmtId="0" fontId="21" fillId="0" borderId="59" xfId="0" applyFont="1" applyBorder="1" applyAlignment="1">
      <alignment vertical="center" textRotation="90" wrapText="1"/>
    </xf>
    <xf numFmtId="0" fontId="37" fillId="41" borderId="59" xfId="0" applyFont="1" applyFill="1" applyBorder="1" applyAlignment="1">
      <alignment horizontal="center" vertical="center" textRotation="90" wrapText="1"/>
    </xf>
    <xf numFmtId="0" fontId="36" fillId="41" borderId="54" xfId="0" applyFont="1" applyFill="1" applyBorder="1" applyAlignment="1">
      <alignment horizontal="center" vertical="center" wrapText="1"/>
    </xf>
    <xf numFmtId="0" fontId="32" fillId="42" borderId="59" xfId="0" applyFont="1" applyFill="1" applyBorder="1" applyAlignment="1">
      <alignment horizontal="center" vertical="center" wrapText="1"/>
    </xf>
    <xf numFmtId="0" fontId="43" fillId="0" borderId="59" xfId="0" applyFont="1" applyBorder="1" applyAlignment="1">
      <alignment horizontal="center" vertical="center" wrapText="1"/>
    </xf>
    <xf numFmtId="0" fontId="36" fillId="0" borderId="59" xfId="0" applyFont="1" applyBorder="1" applyAlignment="1">
      <alignment horizontal="center" vertical="center" wrapText="1"/>
    </xf>
    <xf numFmtId="0" fontId="36" fillId="41" borderId="59" xfId="0" applyFont="1" applyFill="1" applyBorder="1" applyAlignment="1">
      <alignment horizontal="center" vertical="center" wrapText="1"/>
    </xf>
    <xf numFmtId="0" fontId="44" fillId="42" borderId="59" xfId="0" applyFont="1" applyFill="1" applyBorder="1" applyAlignment="1">
      <alignment horizontal="center" vertical="center" wrapText="1"/>
    </xf>
    <xf numFmtId="0" fontId="44" fillId="0" borderId="59" xfId="0" applyFont="1" applyBorder="1" applyAlignment="1">
      <alignment horizontal="center" vertical="center" wrapText="1"/>
    </xf>
    <xf numFmtId="0" fontId="43" fillId="42" borderId="59" xfId="0" applyFont="1" applyFill="1" applyBorder="1" applyAlignment="1">
      <alignment horizontal="center" vertical="center" wrapText="1"/>
    </xf>
    <xf numFmtId="0" fontId="36" fillId="42" borderId="59" xfId="0" applyFont="1" applyFill="1" applyBorder="1" applyAlignment="1">
      <alignment horizontal="center" vertical="center" wrapText="1"/>
    </xf>
    <xf numFmtId="0" fontId="23" fillId="41" borderId="42" xfId="0" applyFont="1" applyFill="1" applyBorder="1" applyAlignment="1">
      <alignment vertical="center" wrapText="1"/>
    </xf>
    <xf numFmtId="0" fontId="23" fillId="41" borderId="63" xfId="0" applyFont="1" applyFill="1" applyBorder="1" applyAlignment="1">
      <alignment horizontal="center" vertical="center" wrapText="1"/>
    </xf>
    <xf numFmtId="0" fontId="23" fillId="0" borderId="42" xfId="0" applyFont="1" applyBorder="1" applyAlignment="1">
      <alignment vertical="center" wrapText="1"/>
    </xf>
    <xf numFmtId="0" fontId="23" fillId="0" borderId="63" xfId="0" applyFont="1" applyBorder="1" applyAlignment="1">
      <alignment horizontal="center" vertical="center" wrapText="1"/>
    </xf>
    <xf numFmtId="3" fontId="23" fillId="0" borderId="63" xfId="0" applyNumberFormat="1" applyFont="1" applyBorder="1" applyAlignment="1">
      <alignment horizontal="center" vertical="center" wrapText="1"/>
    </xf>
    <xf numFmtId="0" fontId="49" fillId="41" borderId="54" xfId="0" applyFont="1" applyFill="1" applyBorder="1" applyAlignment="1">
      <alignment horizontal="center" vertical="center" wrapText="1"/>
    </xf>
    <xf numFmtId="0" fontId="50" fillId="42" borderId="59" xfId="0" applyFont="1" applyFill="1" applyBorder="1" applyAlignment="1">
      <alignment horizontal="center" vertical="center" wrapText="1"/>
    </xf>
    <xf numFmtId="0" fontId="50" fillId="0" borderId="59" xfId="0" applyFont="1" applyBorder="1" applyAlignment="1">
      <alignment horizontal="center" vertical="center" wrapText="1"/>
    </xf>
    <xf numFmtId="0" fontId="50" fillId="41" borderId="59" xfId="0" applyFont="1" applyFill="1" applyBorder="1" applyAlignment="1">
      <alignment horizontal="center" vertical="center" wrapText="1"/>
    </xf>
    <xf numFmtId="0" fontId="49" fillId="42" borderId="59" xfId="0" applyFont="1" applyFill="1" applyBorder="1" applyAlignment="1">
      <alignment horizontal="center" vertical="center" wrapText="1"/>
    </xf>
    <xf numFmtId="0" fontId="49" fillId="0" borderId="59" xfId="0" applyFont="1" applyBorder="1" applyAlignment="1">
      <alignment horizontal="center" vertical="center" wrapText="1"/>
    </xf>
    <xf numFmtId="0" fontId="49" fillId="41" borderId="59" xfId="0" applyFont="1" applyFill="1" applyBorder="1" applyAlignment="1">
      <alignment horizontal="center" vertical="center" wrapText="1"/>
    </xf>
    <xf numFmtId="0" fontId="51" fillId="0" borderId="59" xfId="0" applyFont="1" applyBorder="1" applyAlignment="1">
      <alignment horizontal="center" vertical="center" wrapText="1"/>
    </xf>
    <xf numFmtId="0" fontId="51" fillId="42" borderId="59" xfId="0" applyFont="1" applyFill="1" applyBorder="1" applyAlignment="1">
      <alignment horizontal="center" vertical="center" wrapText="1"/>
    </xf>
    <xf numFmtId="0" fontId="52" fillId="0" borderId="59" xfId="0" applyFont="1" applyBorder="1" applyAlignment="1">
      <alignment horizontal="center" vertical="center" wrapText="1"/>
    </xf>
    <xf numFmtId="0" fontId="52" fillId="42" borderId="59" xfId="0" applyFont="1" applyFill="1" applyBorder="1" applyAlignment="1">
      <alignment horizontal="center" vertical="center" wrapText="1"/>
    </xf>
    <xf numFmtId="0" fontId="21" fillId="0" borderId="0" xfId="0" applyFont="1" applyAlignment="1">
      <alignment vertical="center"/>
    </xf>
    <xf numFmtId="10" fontId="23" fillId="0" borderId="63" xfId="0" applyNumberFormat="1" applyFont="1" applyBorder="1" applyAlignment="1">
      <alignment horizontal="center" vertical="center" wrapText="1"/>
    </xf>
    <xf numFmtId="0" fontId="37" fillId="41" borderId="50" xfId="0" applyFont="1" applyFill="1" applyBorder="1" applyAlignment="1">
      <alignment horizontal="center" vertical="center" textRotation="90" wrapText="1"/>
    </xf>
    <xf numFmtId="0" fontId="21" fillId="0" borderId="53" xfId="0" applyFont="1" applyBorder="1" applyAlignment="1">
      <alignment vertical="center" textRotation="90" wrapText="1"/>
    </xf>
    <xf numFmtId="0" fontId="37" fillId="41" borderId="53" xfId="0" applyFont="1" applyFill="1" applyBorder="1" applyAlignment="1">
      <alignment horizontal="center" vertical="center" textRotation="90" wrapText="1"/>
    </xf>
    <xf numFmtId="0" fontId="32" fillId="41" borderId="54" xfId="0" applyFont="1" applyFill="1" applyBorder="1" applyAlignment="1">
      <alignment horizontal="center" vertical="center" wrapText="1"/>
    </xf>
    <xf numFmtId="0" fontId="32" fillId="0" borderId="59" xfId="0" applyFont="1" applyBorder="1" applyAlignment="1">
      <alignment horizontal="center" vertical="center" wrapText="1"/>
    </xf>
    <xf numFmtId="0" fontId="32" fillId="41" borderId="59" xfId="0" applyFont="1" applyFill="1" applyBorder="1" applyAlignment="1">
      <alignment horizontal="center" vertical="center" wrapText="1"/>
    </xf>
    <xf numFmtId="0" fontId="50" fillId="0" borderId="10" xfId="0" applyFont="1" applyBorder="1" applyAlignment="1">
      <alignment horizontal="center" vertical="center" wrapText="1"/>
    </xf>
    <xf numFmtId="0" fontId="52" fillId="0" borderId="10" xfId="0" applyFont="1" applyBorder="1" applyAlignment="1">
      <alignment horizontal="center" vertical="center" wrapText="1"/>
    </xf>
    <xf numFmtId="0" fontId="49" fillId="0" borderId="10" xfId="0" applyFont="1" applyBorder="1" applyAlignment="1">
      <alignment horizontal="center" vertical="center" wrapText="1"/>
    </xf>
    <xf numFmtId="0" fontId="51" fillId="0" borderId="10" xfId="0" applyFont="1" applyBorder="1" applyAlignment="1">
      <alignment horizontal="center" vertical="center" wrapText="1"/>
    </xf>
    <xf numFmtId="0" fontId="50" fillId="0" borderId="64" xfId="0" applyFont="1" applyBorder="1" applyAlignment="1">
      <alignment horizontal="center" vertical="center" wrapText="1"/>
    </xf>
    <xf numFmtId="0" fontId="52" fillId="0" borderId="64" xfId="0" applyFont="1" applyBorder="1" applyAlignment="1">
      <alignment horizontal="center" vertical="center" wrapText="1"/>
    </xf>
    <xf numFmtId="0" fontId="49" fillId="0" borderId="64" xfId="0" applyFont="1" applyBorder="1" applyAlignment="1">
      <alignment horizontal="center" vertical="center" wrapText="1"/>
    </xf>
    <xf numFmtId="0" fontId="51" fillId="0" borderId="64" xfId="0" applyFont="1" applyBorder="1" applyAlignment="1">
      <alignment horizontal="center" vertical="center" wrapText="1"/>
    </xf>
    <xf numFmtId="0" fontId="49" fillId="41" borderId="10" xfId="0" applyFont="1" applyFill="1" applyBorder="1" applyAlignment="1">
      <alignment horizontal="center" vertical="center" wrapText="1"/>
    </xf>
    <xf numFmtId="0" fontId="45" fillId="0" borderId="68" xfId="0" applyFont="1" applyBorder="1" applyAlignment="1">
      <alignment vertical="center" wrapText="1"/>
    </xf>
    <xf numFmtId="0" fontId="45" fillId="0" borderId="29" xfId="0" applyFont="1" applyBorder="1" applyAlignment="1">
      <alignment horizontal="right" vertical="center" wrapText="1"/>
    </xf>
    <xf numFmtId="0" fontId="45" fillId="0" borderId="63" xfId="0" applyFont="1" applyBorder="1" applyAlignment="1">
      <alignment horizontal="right" vertical="center" wrapText="1"/>
    </xf>
    <xf numFmtId="0" fontId="45" fillId="0" borderId="69" xfId="0" applyFont="1" applyBorder="1" applyAlignment="1">
      <alignment horizontal="right" vertical="center" wrapText="1"/>
    </xf>
    <xf numFmtId="0" fontId="45" fillId="0" borderId="70" xfId="0" applyFont="1" applyBorder="1" applyAlignment="1">
      <alignment vertical="center" wrapText="1"/>
    </xf>
    <xf numFmtId="0" fontId="45" fillId="0" borderId="0" xfId="0" applyFont="1" applyAlignment="1">
      <alignment horizontal="right" vertical="center" wrapText="1"/>
    </xf>
    <xf numFmtId="3" fontId="45" fillId="0" borderId="71" xfId="0" applyNumberFormat="1" applyFont="1" applyBorder="1" applyAlignment="1">
      <alignment horizontal="right" vertical="center" wrapText="1"/>
    </xf>
    <xf numFmtId="3" fontId="45" fillId="0" borderId="72" xfId="0" applyNumberFormat="1" applyFont="1" applyBorder="1" applyAlignment="1">
      <alignment horizontal="right" vertical="center" wrapText="1"/>
    </xf>
    <xf numFmtId="0" fontId="45" fillId="0" borderId="71" xfId="0" applyFont="1" applyBorder="1" applyAlignment="1">
      <alignment horizontal="right" vertical="center" wrapText="1"/>
    </xf>
    <xf numFmtId="0" fontId="53" fillId="0" borderId="73" xfId="0" applyFont="1" applyBorder="1" applyAlignment="1">
      <alignment vertical="center" wrapText="1"/>
    </xf>
    <xf numFmtId="0" fontId="53" fillId="0" borderId="74" xfId="0" applyFont="1" applyBorder="1" applyAlignment="1">
      <alignment horizontal="right" vertical="center" wrapText="1"/>
    </xf>
    <xf numFmtId="3" fontId="53" fillId="0" borderId="75" xfId="0" applyNumberFormat="1" applyFont="1" applyBorder="1" applyAlignment="1">
      <alignment horizontal="right" vertical="center" wrapText="1"/>
    </xf>
    <xf numFmtId="3" fontId="53" fillId="0" borderId="76" xfId="0" applyNumberFormat="1" applyFont="1" applyBorder="1" applyAlignment="1">
      <alignment horizontal="right" vertical="center" wrapText="1"/>
    </xf>
    <xf numFmtId="0" fontId="21" fillId="0" borderId="0" xfId="0" applyFont="1" applyAlignment="1">
      <alignment horizontal="left" vertical="center" indent="6"/>
    </xf>
    <xf numFmtId="0" fontId="24" fillId="43" borderId="25" xfId="0" applyFont="1" applyFill="1" applyBorder="1" applyAlignment="1">
      <alignment vertical="center" wrapText="1"/>
    </xf>
    <xf numFmtId="0" fontId="24" fillId="43" borderId="24" xfId="0" applyFont="1" applyFill="1" applyBorder="1" applyAlignment="1">
      <alignment vertical="center" wrapText="1"/>
    </xf>
    <xf numFmtId="9" fontId="23" fillId="0" borderId="63" xfId="0" applyNumberFormat="1" applyFont="1" applyBorder="1" applyAlignment="1">
      <alignment vertical="center" wrapText="1"/>
    </xf>
    <xf numFmtId="0" fontId="21" fillId="0" borderId="0" xfId="0" applyFont="1" applyAlignment="1">
      <alignment horizontal="left" vertical="center" indent="2"/>
    </xf>
    <xf numFmtId="0" fontId="0" fillId="0" borderId="0" xfId="0" applyBorder="1" applyAlignment="1">
      <alignment horizontal="center" wrapText="1"/>
    </xf>
    <xf numFmtId="0" fontId="16" fillId="0" borderId="10" xfId="0" applyFont="1" applyBorder="1" applyAlignment="1">
      <alignment horizontal="center"/>
    </xf>
    <xf numFmtId="0" fontId="36" fillId="41" borderId="56" xfId="0" applyFont="1" applyFill="1" applyBorder="1" applyAlignment="1">
      <alignment horizontal="center" vertical="center" wrapText="1"/>
    </xf>
    <xf numFmtId="0" fontId="44" fillId="0" borderId="56" xfId="0" applyFont="1" applyBorder="1" applyAlignment="1">
      <alignment horizontal="center" vertical="center" wrapText="1"/>
    </xf>
    <xf numFmtId="0" fontId="32" fillId="42" borderId="56" xfId="0" applyFont="1" applyFill="1" applyBorder="1" applyAlignment="1">
      <alignment horizontal="center" vertical="center" wrapText="1"/>
    </xf>
    <xf numFmtId="0" fontId="0" fillId="0" borderId="81" xfId="0" applyBorder="1"/>
    <xf numFmtId="0" fontId="54" fillId="0" borderId="41" xfId="0" applyFont="1" applyBorder="1" applyAlignment="1">
      <alignment horizontal="center" vertical="center"/>
    </xf>
    <xf numFmtId="0" fontId="54" fillId="0" borderId="24" xfId="0" applyFont="1" applyBorder="1" applyAlignment="1">
      <alignment horizontal="center" vertical="center"/>
    </xf>
    <xf numFmtId="0" fontId="54" fillId="0" borderId="25" xfId="0" applyFont="1" applyBorder="1" applyAlignment="1">
      <alignment horizontal="center" vertical="center"/>
    </xf>
    <xf numFmtId="0" fontId="54" fillId="0" borderId="63" xfId="0" applyFont="1" applyBorder="1" applyAlignment="1">
      <alignment horizontal="center" vertical="center"/>
    </xf>
    <xf numFmtId="0" fontId="16" fillId="0" borderId="85" xfId="0" applyFont="1" applyBorder="1" applyAlignment="1">
      <alignment horizontal="center"/>
    </xf>
    <xf numFmtId="0" fontId="16" fillId="0" borderId="86" xfId="0" applyFont="1" applyBorder="1" applyAlignment="1">
      <alignment horizontal="center"/>
    </xf>
    <xf numFmtId="0" fontId="16" fillId="0" borderId="87" xfId="0" applyFont="1" applyBorder="1" applyAlignment="1">
      <alignment horizontal="center"/>
    </xf>
    <xf numFmtId="0" fontId="16" fillId="0" borderId="88" xfId="0" applyFont="1" applyBorder="1" applyAlignment="1">
      <alignment horizontal="center"/>
    </xf>
    <xf numFmtId="0" fontId="16" fillId="0" borderId="89" xfId="0" applyFont="1" applyBorder="1" applyAlignment="1">
      <alignment horizontal="center"/>
    </xf>
    <xf numFmtId="0" fontId="16" fillId="0" borderId="90" xfId="0" applyFont="1" applyBorder="1" applyAlignment="1">
      <alignment horizontal="center"/>
    </xf>
    <xf numFmtId="0" fontId="16" fillId="0" borderId="32" xfId="0" applyFont="1" applyBorder="1" applyAlignment="1">
      <alignment horizontal="center"/>
    </xf>
    <xf numFmtId="0" fontId="16" fillId="0" borderId="91" xfId="0" applyFont="1" applyBorder="1" applyAlignment="1">
      <alignment horizontal="center"/>
    </xf>
    <xf numFmtId="1" fontId="16" fillId="0" borderId="41" xfId="0" applyNumberFormat="1" applyFont="1" applyBorder="1"/>
    <xf numFmtId="1" fontId="16" fillId="0" borderId="92" xfId="0" applyNumberFormat="1" applyFont="1" applyBorder="1"/>
    <xf numFmtId="1" fontId="16" fillId="0" borderId="43" xfId="0" applyNumberFormat="1" applyFont="1" applyBorder="1"/>
    <xf numFmtId="1" fontId="16" fillId="0" borderId="93" xfId="0" applyNumberFormat="1" applyFont="1" applyBorder="1"/>
    <xf numFmtId="1" fontId="16" fillId="0" borderId="94" xfId="0" applyNumberFormat="1" applyFont="1" applyBorder="1"/>
    <xf numFmtId="1" fontId="16" fillId="0" borderId="89" xfId="0" applyNumberFormat="1" applyFont="1" applyBorder="1"/>
    <xf numFmtId="1" fontId="0" fillId="0" borderId="0" xfId="0" applyNumberFormat="1"/>
    <xf numFmtId="0" fontId="16" fillId="0" borderId="71" xfId="0" applyFont="1" applyBorder="1" applyAlignment="1"/>
    <xf numFmtId="0" fontId="0" fillId="0" borderId="95" xfId="0" applyBorder="1"/>
    <xf numFmtId="0" fontId="0" fillId="45" borderId="95" xfId="0" applyFill="1" applyBorder="1"/>
    <xf numFmtId="0" fontId="0" fillId="45" borderId="87" xfId="0" applyFill="1" applyBorder="1"/>
    <xf numFmtId="0" fontId="0" fillId="45" borderId="96" xfId="0" applyFill="1" applyBorder="1"/>
    <xf numFmtId="0" fontId="0" fillId="0" borderId="87" xfId="0" applyBorder="1"/>
    <xf numFmtId="0" fontId="0" fillId="0" borderId="96" xfId="0" applyBorder="1"/>
    <xf numFmtId="0" fontId="17" fillId="0" borderId="0" xfId="0" applyFont="1"/>
    <xf numFmtId="0" fontId="16" fillId="0" borderId="0" xfId="0" applyFont="1" applyBorder="1" applyAlignment="1">
      <alignment vertical="top" wrapText="1"/>
    </xf>
    <xf numFmtId="0" fontId="0" fillId="0" borderId="0" xfId="0" applyBorder="1" applyAlignment="1"/>
    <xf numFmtId="0" fontId="16" fillId="0" borderId="0" xfId="0" applyFont="1" applyBorder="1" applyAlignment="1">
      <alignment horizontal="center"/>
    </xf>
    <xf numFmtId="0" fontId="16" fillId="0" borderId="0" xfId="0" applyFont="1" applyBorder="1" applyAlignment="1">
      <alignment vertical="center"/>
    </xf>
    <xf numFmtId="0" fontId="16" fillId="0" borderId="41" xfId="0" applyFont="1" applyBorder="1" applyAlignment="1">
      <alignment horizontal="center"/>
    </xf>
    <xf numFmtId="0" fontId="16" fillId="0" borderId="25" xfId="0" applyFont="1" applyBorder="1" applyAlignment="1">
      <alignment horizontal="center"/>
    </xf>
    <xf numFmtId="0" fontId="16" fillId="0" borderId="24" xfId="0" applyFont="1" applyFill="1" applyBorder="1" applyAlignment="1">
      <alignment horizontal="center"/>
    </xf>
    <xf numFmtId="0" fontId="16" fillId="0" borderId="87" xfId="0" applyFont="1" applyBorder="1" applyAlignment="1">
      <alignment vertical="center"/>
    </xf>
    <xf numFmtId="0" fontId="16" fillId="0" borderId="14" xfId="0" applyFont="1" applyBorder="1" applyAlignment="1">
      <alignment horizontal="center"/>
    </xf>
    <xf numFmtId="164" fontId="16" fillId="0" borderId="97" xfId="0" applyNumberFormat="1" applyFont="1" applyBorder="1" applyAlignment="1">
      <alignment horizontal="center"/>
    </xf>
    <xf numFmtId="164" fontId="16" fillId="0" borderId="97" xfId="0" applyNumberFormat="1" applyFont="1" applyFill="1" applyBorder="1" applyAlignment="1">
      <alignment horizontal="center"/>
    </xf>
    <xf numFmtId="0" fontId="16" fillId="0" borderId="11" xfId="0" applyFont="1" applyBorder="1" applyAlignment="1">
      <alignment horizontal="center"/>
    </xf>
    <xf numFmtId="0" fontId="16" fillId="0" borderId="10" xfId="0" applyFont="1" applyBorder="1" applyAlignment="1">
      <alignment vertical="center"/>
    </xf>
    <xf numFmtId="164" fontId="55" fillId="0" borderId="64" xfId="0" applyNumberFormat="1" applyFont="1" applyBorder="1" applyAlignment="1">
      <alignment horizontal="center"/>
    </xf>
    <xf numFmtId="0" fontId="16" fillId="0" borderId="64" xfId="0" applyFont="1" applyBorder="1" applyAlignment="1">
      <alignment horizontal="center"/>
    </xf>
    <xf numFmtId="0" fontId="45" fillId="0" borderId="55" xfId="0" applyFont="1" applyBorder="1" applyAlignment="1">
      <alignment horizontal="center" vertical="center" wrapText="1"/>
    </xf>
    <xf numFmtId="0" fontId="45" fillId="0" borderId="0" xfId="0" applyFont="1" applyBorder="1" applyAlignment="1">
      <alignment horizontal="center" vertical="center" wrapText="1"/>
    </xf>
    <xf numFmtId="0" fontId="45" fillId="0" borderId="56" xfId="0" applyFont="1" applyBorder="1" applyAlignment="1">
      <alignment horizontal="center" vertical="center" wrapText="1"/>
    </xf>
    <xf numFmtId="0" fontId="0" fillId="0" borderId="57" xfId="0" applyBorder="1" applyAlignment="1">
      <alignment vertical="center" wrapText="1"/>
    </xf>
    <xf numFmtId="0" fontId="0" fillId="0" borderId="58" xfId="0" applyBorder="1" applyAlignment="1">
      <alignment vertical="center" wrapText="1"/>
    </xf>
    <xf numFmtId="0" fontId="0" fillId="0" borderId="78" xfId="0" applyBorder="1" applyAlignment="1">
      <alignment horizontal="center"/>
    </xf>
    <xf numFmtId="0" fontId="0" fillId="0" borderId="79" xfId="0" applyBorder="1" applyAlignment="1">
      <alignment horizontal="center"/>
    </xf>
    <xf numFmtId="0" fontId="0" fillId="0" borderId="80" xfId="0" applyBorder="1" applyAlignment="1">
      <alignment horizontal="center"/>
    </xf>
    <xf numFmtId="0" fontId="0" fillId="0" borderId="81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72" xfId="0" applyBorder="1" applyAlignment="1">
      <alignment horizontal="center"/>
    </xf>
    <xf numFmtId="0" fontId="0" fillId="0" borderId="82" xfId="0" applyBorder="1" applyAlignment="1">
      <alignment horizontal="center"/>
    </xf>
    <xf numFmtId="0" fontId="0" fillId="0" borderId="74" xfId="0" applyBorder="1" applyAlignment="1">
      <alignment horizontal="center"/>
    </xf>
    <xf numFmtId="0" fontId="0" fillId="0" borderId="76" xfId="0" applyBorder="1" applyAlignment="1">
      <alignment horizontal="center"/>
    </xf>
    <xf numFmtId="0" fontId="21" fillId="41" borderId="57" xfId="0" applyFont="1" applyFill="1" applyBorder="1" applyAlignment="1">
      <alignment horizontal="center" vertical="center" wrapText="1"/>
    </xf>
    <xf numFmtId="0" fontId="21" fillId="41" borderId="58" xfId="0" applyFont="1" applyFill="1" applyBorder="1" applyAlignment="1">
      <alignment horizontal="center" vertical="center" wrapText="1"/>
    </xf>
    <xf numFmtId="0" fontId="21" fillId="41" borderId="59" xfId="0" applyFont="1" applyFill="1" applyBorder="1" applyAlignment="1">
      <alignment horizontal="center" vertical="center" wrapText="1"/>
    </xf>
    <xf numFmtId="0" fontId="21" fillId="41" borderId="60" xfId="0" applyFont="1" applyFill="1" applyBorder="1" applyAlignment="1">
      <alignment horizontal="center" vertical="center" wrapText="1"/>
    </xf>
    <xf numFmtId="0" fontId="21" fillId="41" borderId="61" xfId="0" applyFont="1" applyFill="1" applyBorder="1" applyAlignment="1">
      <alignment horizontal="center" vertical="center" wrapText="1"/>
    </xf>
    <xf numFmtId="0" fontId="21" fillId="41" borderId="62" xfId="0" applyFont="1" applyFill="1" applyBorder="1" applyAlignment="1">
      <alignment horizontal="center" vertical="center" wrapText="1"/>
    </xf>
    <xf numFmtId="0" fontId="35" fillId="0" borderId="60" xfId="0" applyFont="1" applyBorder="1" applyAlignment="1">
      <alignment horizontal="center" vertical="center" wrapText="1"/>
    </xf>
    <xf numFmtId="0" fontId="35" fillId="0" borderId="61" xfId="0" applyFont="1" applyBorder="1" applyAlignment="1">
      <alignment horizontal="center" vertical="center" wrapText="1"/>
    </xf>
    <xf numFmtId="0" fontId="35" fillId="0" borderId="62" xfId="0" applyFont="1" applyBorder="1" applyAlignment="1">
      <alignment horizontal="center" vertical="center" wrapText="1"/>
    </xf>
    <xf numFmtId="0" fontId="35" fillId="0" borderId="55" xfId="0" applyFont="1" applyBorder="1" applyAlignment="1">
      <alignment horizontal="center" vertical="center" wrapText="1"/>
    </xf>
    <xf numFmtId="0" fontId="35" fillId="0" borderId="0" xfId="0" applyFont="1" applyBorder="1" applyAlignment="1">
      <alignment horizontal="center" vertical="center" wrapText="1"/>
    </xf>
    <xf numFmtId="0" fontId="35" fillId="0" borderId="56" xfId="0" applyFont="1" applyBorder="1" applyAlignment="1">
      <alignment horizontal="center" vertical="center" wrapText="1"/>
    </xf>
    <xf numFmtId="0" fontId="46" fillId="0" borderId="55" xfId="0" applyFont="1" applyBorder="1" applyAlignment="1">
      <alignment horizontal="center" vertical="center" wrapText="1"/>
    </xf>
    <xf numFmtId="0" fontId="46" fillId="0" borderId="0" xfId="0" applyFont="1" applyBorder="1" applyAlignment="1">
      <alignment horizontal="center" vertical="center" wrapText="1"/>
    </xf>
    <xf numFmtId="0" fontId="46" fillId="0" borderId="56" xfId="0" applyFont="1" applyBorder="1" applyAlignment="1">
      <alignment horizontal="center" vertical="center" wrapText="1"/>
    </xf>
    <xf numFmtId="0" fontId="32" fillId="0" borderId="60" xfId="0" applyFont="1" applyBorder="1" applyAlignment="1">
      <alignment vertical="center" wrapText="1"/>
    </xf>
    <xf numFmtId="0" fontId="32" fillId="0" borderId="61" xfId="0" applyFont="1" applyBorder="1" applyAlignment="1">
      <alignment vertical="center" wrapText="1"/>
    </xf>
    <xf numFmtId="0" fontId="32" fillId="0" borderId="62" xfId="0" applyFont="1" applyBorder="1" applyAlignment="1">
      <alignment vertical="center" wrapText="1"/>
    </xf>
    <xf numFmtId="0" fontId="32" fillId="0" borderId="55" xfId="0" applyFont="1" applyBorder="1" applyAlignment="1">
      <alignment vertical="center" wrapText="1"/>
    </xf>
    <xf numFmtId="0" fontId="32" fillId="0" borderId="0" xfId="0" applyFont="1" applyAlignment="1">
      <alignment vertical="center" wrapText="1"/>
    </xf>
    <xf numFmtId="0" fontId="32" fillId="0" borderId="56" xfId="0" applyFont="1" applyBorder="1" applyAlignment="1">
      <alignment vertical="center" wrapText="1"/>
    </xf>
    <xf numFmtId="0" fontId="32" fillId="0" borderId="57" xfId="0" applyFont="1" applyBorder="1" applyAlignment="1">
      <alignment vertical="center" wrapText="1"/>
    </xf>
    <xf numFmtId="0" fontId="32" fillId="0" borderId="58" xfId="0" applyFont="1" applyBorder="1" applyAlignment="1">
      <alignment vertical="center" wrapText="1"/>
    </xf>
    <xf numFmtId="0" fontId="32" fillId="0" borderId="59" xfId="0" applyFont="1" applyBorder="1" applyAlignment="1">
      <alignment vertical="center" wrapText="1"/>
    </xf>
    <xf numFmtId="0" fontId="46" fillId="0" borderId="72" xfId="0" applyFont="1" applyBorder="1" applyAlignment="1">
      <alignment horizontal="center" vertical="center" wrapText="1"/>
    </xf>
    <xf numFmtId="0" fontId="0" fillId="0" borderId="58" xfId="0" applyBorder="1" applyAlignment="1">
      <alignment horizontal="center"/>
    </xf>
    <xf numFmtId="0" fontId="25" fillId="44" borderId="83" xfId="0" applyFont="1" applyFill="1" applyBorder="1" applyAlignment="1">
      <alignment horizontal="center" vertical="center" wrapText="1"/>
    </xf>
    <xf numFmtId="0" fontId="25" fillId="44" borderId="84" xfId="0" applyFont="1" applyFill="1" applyBorder="1" applyAlignment="1">
      <alignment horizontal="center" vertical="center" wrapText="1"/>
    </xf>
    <xf numFmtId="0" fontId="24" fillId="41" borderId="51" xfId="0" applyFont="1" applyFill="1" applyBorder="1" applyAlignment="1">
      <alignment horizontal="center" vertical="center" wrapText="1"/>
    </xf>
    <xf numFmtId="0" fontId="24" fillId="41" borderId="52" xfId="0" applyFont="1" applyFill="1" applyBorder="1" applyAlignment="1">
      <alignment horizontal="center" vertical="center" wrapText="1"/>
    </xf>
    <xf numFmtId="0" fontId="24" fillId="41" borderId="53" xfId="0" applyFont="1" applyFill="1" applyBorder="1" applyAlignment="1">
      <alignment horizontal="center" vertical="center" wrapText="1"/>
    </xf>
    <xf numFmtId="0" fontId="37" fillId="41" borderId="51" xfId="0" applyFont="1" applyFill="1" applyBorder="1" applyAlignment="1">
      <alignment horizontal="center" vertical="center" wrapText="1"/>
    </xf>
    <xf numFmtId="0" fontId="37" fillId="41" borderId="52" xfId="0" applyFont="1" applyFill="1" applyBorder="1" applyAlignment="1">
      <alignment horizontal="center" vertical="center" wrapText="1"/>
    </xf>
    <xf numFmtId="0" fontId="37" fillId="41" borderId="53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2" fontId="16" fillId="0" borderId="41" xfId="0" applyNumberFormat="1" applyFont="1" applyBorder="1" applyAlignment="1">
      <alignment horizontal="center" vertical="center" wrapText="1"/>
    </xf>
    <xf numFmtId="2" fontId="16" fillId="0" borderId="42" xfId="0" applyNumberFormat="1" applyFont="1" applyBorder="1" applyAlignment="1">
      <alignment horizontal="center" vertical="center" wrapText="1"/>
    </xf>
    <xf numFmtId="10" fontId="39" fillId="0" borderId="41" xfId="0" applyNumberFormat="1" applyFont="1" applyBorder="1" applyAlignment="1">
      <alignment horizontal="center" vertical="center" wrapText="1"/>
    </xf>
    <xf numFmtId="0" fontId="18" fillId="0" borderId="43" xfId="0" applyFont="1" applyBorder="1" applyAlignment="1">
      <alignment horizontal="center" vertical="center" wrapText="1"/>
    </xf>
    <xf numFmtId="0" fontId="18" fillId="0" borderId="42" xfId="0" applyFont="1" applyBorder="1" applyAlignment="1">
      <alignment horizontal="center" vertical="center" wrapText="1"/>
    </xf>
    <xf numFmtId="10" fontId="40" fillId="0" borderId="41" xfId="0" applyNumberFormat="1" applyFont="1" applyBorder="1" applyAlignment="1">
      <alignment horizontal="center" vertical="center" wrapText="1"/>
    </xf>
    <xf numFmtId="0" fontId="41" fillId="0" borderId="43" xfId="0" applyFont="1" applyBorder="1" applyAlignment="1">
      <alignment horizontal="center" vertical="center" wrapText="1"/>
    </xf>
    <xf numFmtId="0" fontId="41" fillId="0" borderId="42" xfId="0" applyFont="1" applyBorder="1" applyAlignment="1">
      <alignment horizontal="center" vertical="center" wrapText="1"/>
    </xf>
    <xf numFmtId="0" fontId="16" fillId="0" borderId="0" xfId="0" applyFont="1" applyAlignment="1">
      <alignment horizontal="left"/>
    </xf>
    <xf numFmtId="0" fontId="0" fillId="0" borderId="0" xfId="0" applyAlignment="1">
      <alignment horizontal="left"/>
    </xf>
    <xf numFmtId="2" fontId="36" fillId="0" borderId="48" xfId="0" applyNumberFormat="1" applyFont="1" applyBorder="1" applyAlignment="1">
      <alignment horizontal="center" vertical="center" wrapText="1"/>
    </xf>
    <xf numFmtId="2" fontId="36" fillId="0" borderId="24" xfId="0" applyNumberFormat="1" applyFont="1" applyBorder="1" applyAlignment="1">
      <alignment horizontal="center" vertical="center" wrapText="1"/>
    </xf>
    <xf numFmtId="0" fontId="37" fillId="0" borderId="41" xfId="0" applyFont="1" applyBorder="1" applyAlignment="1">
      <alignment horizontal="center" vertical="center" wrapText="1"/>
    </xf>
    <xf numFmtId="0" fontId="16" fillId="0" borderId="43" xfId="0" applyFont="1" applyBorder="1" applyAlignment="1">
      <alignment horizontal="center" vertical="center" wrapText="1"/>
    </xf>
    <xf numFmtId="0" fontId="16" fillId="0" borderId="42" xfId="0" applyFont="1" applyBorder="1" applyAlignment="1">
      <alignment horizontal="center" vertical="center" wrapText="1"/>
    </xf>
    <xf numFmtId="0" fontId="37" fillId="39" borderId="41" xfId="0" applyFont="1" applyFill="1" applyBorder="1" applyAlignment="1">
      <alignment horizontal="center" vertical="center" wrapText="1"/>
    </xf>
    <xf numFmtId="0" fontId="16" fillId="39" borderId="43" xfId="0" applyFont="1" applyFill="1" applyBorder="1" applyAlignment="1">
      <alignment horizontal="center" vertical="center" wrapText="1"/>
    </xf>
    <xf numFmtId="0" fontId="16" fillId="39" borderId="42" xfId="0" applyFont="1" applyFill="1" applyBorder="1" applyAlignment="1">
      <alignment horizontal="center" vertical="center" wrapText="1"/>
    </xf>
    <xf numFmtId="0" fontId="16" fillId="0" borderId="41" xfId="0" applyFont="1" applyBorder="1" applyAlignment="1">
      <alignment horizontal="center" vertical="center" wrapText="1"/>
    </xf>
    <xf numFmtId="2" fontId="16" fillId="39" borderId="41" xfId="0" applyNumberFormat="1" applyFont="1" applyFill="1" applyBorder="1" applyAlignment="1">
      <alignment horizontal="center" vertical="center" wrapText="1"/>
    </xf>
    <xf numFmtId="2" fontId="16" fillId="39" borderId="42" xfId="0" applyNumberFormat="1" applyFont="1" applyFill="1" applyBorder="1" applyAlignment="1">
      <alignment horizontal="center" vertical="center" wrapText="1"/>
    </xf>
    <xf numFmtId="2" fontId="36" fillId="0" borderId="39" xfId="0" applyNumberFormat="1" applyFont="1" applyBorder="1" applyAlignment="1">
      <alignment horizontal="center" vertical="center" wrapText="1"/>
    </xf>
    <xf numFmtId="0" fontId="24" fillId="43" borderId="22" xfId="0" applyFont="1" applyFill="1" applyBorder="1" applyAlignment="1">
      <alignment horizontal="center" vertical="center" wrapText="1"/>
    </xf>
    <xf numFmtId="0" fontId="24" fillId="43" borderId="23" xfId="0" applyFont="1" applyFill="1" applyBorder="1" applyAlignment="1">
      <alignment horizontal="center" vertical="center" wrapText="1"/>
    </xf>
    <xf numFmtId="0" fontId="24" fillId="43" borderId="24" xfId="0" applyFont="1" applyFill="1" applyBorder="1" applyAlignment="1">
      <alignment horizontal="center" vertical="center" wrapText="1"/>
    </xf>
    <xf numFmtId="0" fontId="23" fillId="41" borderId="22" xfId="0" applyFont="1" applyFill="1" applyBorder="1" applyAlignment="1">
      <alignment horizontal="center" vertical="center" wrapText="1"/>
    </xf>
    <xf numFmtId="0" fontId="23" fillId="41" borderId="24" xfId="0" applyFont="1" applyFill="1" applyBorder="1" applyAlignment="1">
      <alignment horizontal="center" vertical="center" wrapText="1"/>
    </xf>
    <xf numFmtId="0" fontId="23" fillId="42" borderId="22" xfId="0" applyFont="1" applyFill="1" applyBorder="1" applyAlignment="1">
      <alignment horizontal="center" vertical="center" wrapText="1"/>
    </xf>
    <xf numFmtId="0" fontId="23" fillId="42" borderId="23" xfId="0" applyFont="1" applyFill="1" applyBorder="1" applyAlignment="1">
      <alignment horizontal="center" vertical="center" wrapText="1"/>
    </xf>
    <xf numFmtId="0" fontId="23" fillId="42" borderId="24" xfId="0" applyFont="1" applyFill="1" applyBorder="1" applyAlignment="1">
      <alignment horizontal="center" vertical="center" wrapText="1"/>
    </xf>
    <xf numFmtId="3" fontId="23" fillId="0" borderId="22" xfId="0" applyNumberFormat="1" applyFont="1" applyBorder="1" applyAlignment="1">
      <alignment horizontal="center" vertical="center" wrapText="1"/>
    </xf>
    <xf numFmtId="3" fontId="23" fillId="0" borderId="24" xfId="0" applyNumberFormat="1" applyFont="1" applyBorder="1" applyAlignment="1">
      <alignment horizontal="center" vertical="center" wrapText="1"/>
    </xf>
    <xf numFmtId="0" fontId="23" fillId="0" borderId="22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10" fontId="23" fillId="0" borderId="22" xfId="0" applyNumberFormat="1" applyFont="1" applyBorder="1" applyAlignment="1">
      <alignment horizontal="center" vertical="center" wrapText="1"/>
    </xf>
    <xf numFmtId="10" fontId="23" fillId="0" borderId="24" xfId="0" applyNumberFormat="1" applyFont="1" applyBorder="1" applyAlignment="1">
      <alignment horizontal="center" vertical="center" wrapText="1"/>
    </xf>
    <xf numFmtId="0" fontId="23" fillId="41" borderId="22" xfId="0" applyFont="1" applyFill="1" applyBorder="1" applyAlignment="1">
      <alignment vertical="center" wrapText="1"/>
    </xf>
    <xf numFmtId="0" fontId="23" fillId="41" borderId="24" xfId="0" applyFont="1" applyFill="1" applyBorder="1" applyAlignment="1">
      <alignment vertical="center" wrapText="1"/>
    </xf>
    <xf numFmtId="0" fontId="23" fillId="41" borderId="23" xfId="0" applyFont="1" applyFill="1" applyBorder="1" applyAlignment="1">
      <alignment horizontal="center" vertical="center" wrapText="1"/>
    </xf>
    <xf numFmtId="0" fontId="23" fillId="0" borderId="22" xfId="0" applyFont="1" applyBorder="1" applyAlignment="1">
      <alignment vertical="center" wrapText="1"/>
    </xf>
    <xf numFmtId="0" fontId="23" fillId="0" borderId="24" xfId="0" applyFont="1" applyBorder="1" applyAlignment="1">
      <alignment vertical="center" wrapText="1"/>
    </xf>
    <xf numFmtId="3" fontId="23" fillId="0" borderId="23" xfId="0" applyNumberFormat="1" applyFont="1" applyBorder="1" applyAlignment="1">
      <alignment horizontal="center" vertic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21" xfId="0" applyFont="1" applyBorder="1" applyAlignment="1">
      <alignment vertical="center" wrapText="1"/>
    </xf>
    <xf numFmtId="0" fontId="23" fillId="0" borderId="35" xfId="0" applyFont="1" applyBorder="1" applyAlignment="1">
      <alignment horizontal="center" vertical="center" wrapText="1"/>
    </xf>
    <xf numFmtId="0" fontId="23" fillId="0" borderId="36" xfId="0" applyFont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0" fillId="0" borderId="58" xfId="0" applyBorder="1" applyAlignment="1">
      <alignment horizontal="center" wrapText="1"/>
    </xf>
    <xf numFmtId="0" fontId="16" fillId="0" borderId="22" xfId="0" applyFont="1" applyBorder="1" applyAlignment="1">
      <alignment horizontal="center"/>
    </xf>
    <xf numFmtId="0" fontId="16" fillId="0" borderId="23" xfId="0" applyFont="1" applyBorder="1" applyAlignment="1">
      <alignment horizontal="center"/>
    </xf>
    <xf numFmtId="0" fontId="16" fillId="0" borderId="24" xfId="0" applyFont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22" xfId="0" applyFill="1" applyBorder="1" applyAlignment="1">
      <alignment horizontal="center" wrapText="1"/>
    </xf>
    <xf numFmtId="0" fontId="0" fillId="0" borderId="23" xfId="0" applyFill="1" applyBorder="1" applyAlignment="1">
      <alignment horizontal="center" wrapText="1"/>
    </xf>
    <xf numFmtId="0" fontId="0" fillId="0" borderId="24" xfId="0" applyFill="1" applyBorder="1" applyAlignment="1">
      <alignment horizontal="center" wrapText="1"/>
    </xf>
    <xf numFmtId="0" fontId="16" fillId="0" borderId="10" xfId="0" applyFont="1" applyBorder="1" applyAlignment="1">
      <alignment horizontal="center"/>
    </xf>
    <xf numFmtId="0" fontId="33" fillId="0" borderId="31" xfId="0" applyFont="1" applyFill="1" applyBorder="1" applyAlignment="1">
      <alignment horizontal="center" vertical="center"/>
    </xf>
    <xf numFmtId="0" fontId="33" fillId="0" borderId="33" xfId="0" applyFont="1" applyFill="1" applyBorder="1" applyAlignment="1">
      <alignment horizontal="center" vertical="center"/>
    </xf>
    <xf numFmtId="3" fontId="33" fillId="0" borderId="15" xfId="0" applyNumberFormat="1" applyFont="1" applyFill="1" applyBorder="1" applyAlignment="1">
      <alignment horizontal="center" vertical="center" wrapText="1"/>
    </xf>
    <xf numFmtId="3" fontId="33" fillId="0" borderId="34" xfId="0" applyNumberFormat="1" applyFont="1" applyFill="1" applyBorder="1" applyAlignment="1">
      <alignment horizontal="center" vertical="center" wrapText="1"/>
    </xf>
    <xf numFmtId="0" fontId="33" fillId="0" borderId="15" xfId="0" applyFont="1" applyFill="1" applyBorder="1" applyAlignment="1">
      <alignment horizontal="center" vertical="center" wrapText="1"/>
    </xf>
    <xf numFmtId="0" fontId="33" fillId="0" borderId="34" xfId="0" applyFont="1" applyFill="1" applyBorder="1" applyAlignment="1">
      <alignment horizontal="center" vertical="center" wrapText="1"/>
    </xf>
    <xf numFmtId="0" fontId="24" fillId="0" borderId="65" xfId="0" applyFont="1" applyBorder="1" applyAlignment="1">
      <alignment horizontal="center" vertical="center" wrapText="1"/>
    </xf>
    <xf numFmtId="0" fontId="24" fillId="0" borderId="66" xfId="0" applyFont="1" applyBorder="1" applyAlignment="1">
      <alignment horizontal="center" vertical="center" wrapText="1"/>
    </xf>
    <xf numFmtId="0" fontId="24" fillId="0" borderId="67" xfId="0" applyFont="1" applyBorder="1" applyAlignment="1">
      <alignment horizontal="center" vertical="center" wrapText="1"/>
    </xf>
    <xf numFmtId="0" fontId="45" fillId="0" borderId="22" xfId="0" applyFont="1" applyBorder="1" applyAlignment="1">
      <alignment horizontal="center" vertical="center" wrapText="1"/>
    </xf>
    <xf numFmtId="0" fontId="45" fillId="0" borderId="24" xfId="0" applyFont="1" applyBorder="1" applyAlignment="1">
      <alignment horizontal="center" vertical="center" wrapText="1"/>
    </xf>
    <xf numFmtId="0" fontId="45" fillId="0" borderId="77" xfId="0" applyFont="1" applyBorder="1" applyAlignment="1">
      <alignment horizontal="center" vertical="center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Fairbanks area</a:t>
            </a:r>
          </a:p>
          <a:p>
            <a:pPr>
              <a:defRPr/>
            </a:pPr>
            <a:r>
              <a:rPr lang="en-US"/>
              <a:t>24-HR PM2.5</a:t>
            </a:r>
          </a:p>
          <a:p>
            <a:pPr>
              <a:defRPr/>
            </a:pPr>
            <a:r>
              <a:rPr lang="en-US"/>
              <a:t>June</a:t>
            </a:r>
            <a:r>
              <a:rPr lang="en-US" baseline="0"/>
              <a:t> 2015 - August 2015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43139264353008"/>
          <c:y val="0.23055319148936168"/>
          <c:w val="0.76833866864907785"/>
          <c:h val="0.59560730440609833"/>
        </c:manualLayout>
      </c:layout>
      <c:scatterChart>
        <c:scatterStyle val="lineMarker"/>
        <c:varyColors val="0"/>
        <c:ser>
          <c:idx val="0"/>
          <c:order val="0"/>
          <c:tx>
            <c:strRef>
              <c:f>'Fig 4. FBNS PM2.5 Summer 2015'!$B$2</c:f>
              <c:strCache>
                <c:ptCount val="1"/>
                <c:pt idx="0">
                  <c:v>NCORE FRM (1)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'Fig 4. FBNS PM2.5 Summer 2015'!$A$3:$A$33</c:f>
              <c:numCache>
                <c:formatCode>d\-mmm</c:formatCode>
                <c:ptCount val="31"/>
                <c:pt idx="0">
                  <c:v>41427</c:v>
                </c:pt>
                <c:pt idx="1">
                  <c:v>41430</c:v>
                </c:pt>
                <c:pt idx="2">
                  <c:v>41433</c:v>
                </c:pt>
                <c:pt idx="3">
                  <c:v>41436</c:v>
                </c:pt>
                <c:pt idx="4">
                  <c:v>41439</c:v>
                </c:pt>
                <c:pt idx="5">
                  <c:v>41442</c:v>
                </c:pt>
                <c:pt idx="6">
                  <c:v>41445</c:v>
                </c:pt>
                <c:pt idx="7">
                  <c:v>41448</c:v>
                </c:pt>
                <c:pt idx="8">
                  <c:v>41451</c:v>
                </c:pt>
                <c:pt idx="9">
                  <c:v>41454</c:v>
                </c:pt>
                <c:pt idx="10">
                  <c:v>41457</c:v>
                </c:pt>
                <c:pt idx="11">
                  <c:v>41460</c:v>
                </c:pt>
                <c:pt idx="12">
                  <c:v>41463</c:v>
                </c:pt>
                <c:pt idx="13">
                  <c:v>41466</c:v>
                </c:pt>
                <c:pt idx="14">
                  <c:v>41469</c:v>
                </c:pt>
                <c:pt idx="15">
                  <c:v>41472</c:v>
                </c:pt>
                <c:pt idx="16">
                  <c:v>41475</c:v>
                </c:pt>
                <c:pt idx="17">
                  <c:v>41478</c:v>
                </c:pt>
                <c:pt idx="18">
                  <c:v>41481</c:v>
                </c:pt>
                <c:pt idx="19">
                  <c:v>41484</c:v>
                </c:pt>
                <c:pt idx="20">
                  <c:v>41487</c:v>
                </c:pt>
                <c:pt idx="21">
                  <c:v>41490</c:v>
                </c:pt>
                <c:pt idx="22">
                  <c:v>41493</c:v>
                </c:pt>
                <c:pt idx="23">
                  <c:v>41496</c:v>
                </c:pt>
                <c:pt idx="24">
                  <c:v>41499</c:v>
                </c:pt>
                <c:pt idx="25">
                  <c:v>41502</c:v>
                </c:pt>
                <c:pt idx="26">
                  <c:v>41505</c:v>
                </c:pt>
                <c:pt idx="27">
                  <c:v>41508</c:v>
                </c:pt>
                <c:pt idx="28">
                  <c:v>41511</c:v>
                </c:pt>
                <c:pt idx="29">
                  <c:v>41514</c:v>
                </c:pt>
                <c:pt idx="30">
                  <c:v>41517</c:v>
                </c:pt>
              </c:numCache>
            </c:numRef>
          </c:xVal>
          <c:yVal>
            <c:numRef>
              <c:f>'Fig 4. FBNS PM2.5 Summer 2015'!$B$3:$B$33</c:f>
              <c:numCache>
                <c:formatCode>0.0</c:formatCode>
                <c:ptCount val="31"/>
                <c:pt idx="0">
                  <c:v>1.4</c:v>
                </c:pt>
                <c:pt idx="1">
                  <c:v>2</c:v>
                </c:pt>
                <c:pt idx="2">
                  <c:v>1.3</c:v>
                </c:pt>
                <c:pt idx="3">
                  <c:v>1.6</c:v>
                </c:pt>
                <c:pt idx="4">
                  <c:v>4.8</c:v>
                </c:pt>
                <c:pt idx="5">
                  <c:v>3.8</c:v>
                </c:pt>
                <c:pt idx="6">
                  <c:v>8</c:v>
                </c:pt>
                <c:pt idx="7">
                  <c:v>68.8</c:v>
                </c:pt>
                <c:pt idx="8">
                  <c:v>102.4</c:v>
                </c:pt>
                <c:pt idx="9">
                  <c:v>9.6999999999999993</c:v>
                </c:pt>
                <c:pt idx="10">
                  <c:v>45.2</c:v>
                </c:pt>
                <c:pt idx="11">
                  <c:v>13.8</c:v>
                </c:pt>
                <c:pt idx="12">
                  <c:v>60</c:v>
                </c:pt>
                <c:pt idx="13">
                  <c:v>5</c:v>
                </c:pt>
                <c:pt idx="14">
                  <c:v>14.7</c:v>
                </c:pt>
                <c:pt idx="15">
                  <c:v>1.3</c:v>
                </c:pt>
                <c:pt idx="16">
                  <c:v>4.2</c:v>
                </c:pt>
                <c:pt idx="17">
                  <c:v>3.7</c:v>
                </c:pt>
                <c:pt idx="18">
                  <c:v>15.2</c:v>
                </c:pt>
                <c:pt idx="19">
                  <c:v>15</c:v>
                </c:pt>
                <c:pt idx="20">
                  <c:v>10.1</c:v>
                </c:pt>
                <c:pt idx="22">
                  <c:v>9.3000000000000007</c:v>
                </c:pt>
                <c:pt idx="23">
                  <c:v>2.1</c:v>
                </c:pt>
                <c:pt idx="24">
                  <c:v>2.2999999999999998</c:v>
                </c:pt>
                <c:pt idx="26">
                  <c:v>1</c:v>
                </c:pt>
                <c:pt idx="27">
                  <c:v>1.5</c:v>
                </c:pt>
                <c:pt idx="28">
                  <c:v>2.1</c:v>
                </c:pt>
                <c:pt idx="29">
                  <c:v>1.2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'Fig 4. FBNS PM2.5 Summer 2015'!$D$2</c:f>
              <c:strCache>
                <c:ptCount val="1"/>
                <c:pt idx="0">
                  <c:v>NCORE FRM (2)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'Fig 4. FBNS PM2.5 Summer 2015'!$A$3:$A$33</c:f>
              <c:numCache>
                <c:formatCode>d\-mmm</c:formatCode>
                <c:ptCount val="31"/>
                <c:pt idx="0">
                  <c:v>41427</c:v>
                </c:pt>
                <c:pt idx="1">
                  <c:v>41430</c:v>
                </c:pt>
                <c:pt idx="2">
                  <c:v>41433</c:v>
                </c:pt>
                <c:pt idx="3">
                  <c:v>41436</c:v>
                </c:pt>
                <c:pt idx="4">
                  <c:v>41439</c:v>
                </c:pt>
                <c:pt idx="5">
                  <c:v>41442</c:v>
                </c:pt>
                <c:pt idx="6">
                  <c:v>41445</c:v>
                </c:pt>
                <c:pt idx="7">
                  <c:v>41448</c:v>
                </c:pt>
                <c:pt idx="8">
                  <c:v>41451</c:v>
                </c:pt>
                <c:pt idx="9">
                  <c:v>41454</c:v>
                </c:pt>
                <c:pt idx="10">
                  <c:v>41457</c:v>
                </c:pt>
                <c:pt idx="11">
                  <c:v>41460</c:v>
                </c:pt>
                <c:pt idx="12">
                  <c:v>41463</c:v>
                </c:pt>
                <c:pt idx="13">
                  <c:v>41466</c:v>
                </c:pt>
                <c:pt idx="14">
                  <c:v>41469</c:v>
                </c:pt>
                <c:pt idx="15">
                  <c:v>41472</c:v>
                </c:pt>
                <c:pt idx="16">
                  <c:v>41475</c:v>
                </c:pt>
                <c:pt idx="17">
                  <c:v>41478</c:v>
                </c:pt>
                <c:pt idx="18">
                  <c:v>41481</c:v>
                </c:pt>
                <c:pt idx="19">
                  <c:v>41484</c:v>
                </c:pt>
                <c:pt idx="20">
                  <c:v>41487</c:v>
                </c:pt>
                <c:pt idx="21">
                  <c:v>41490</c:v>
                </c:pt>
                <c:pt idx="22">
                  <c:v>41493</c:v>
                </c:pt>
                <c:pt idx="23">
                  <c:v>41496</c:v>
                </c:pt>
                <c:pt idx="24">
                  <c:v>41499</c:v>
                </c:pt>
                <c:pt idx="25">
                  <c:v>41502</c:v>
                </c:pt>
                <c:pt idx="26">
                  <c:v>41505</c:v>
                </c:pt>
                <c:pt idx="27">
                  <c:v>41508</c:v>
                </c:pt>
                <c:pt idx="28">
                  <c:v>41511</c:v>
                </c:pt>
                <c:pt idx="29">
                  <c:v>41514</c:v>
                </c:pt>
                <c:pt idx="30">
                  <c:v>41517</c:v>
                </c:pt>
              </c:numCache>
            </c:numRef>
          </c:xVal>
          <c:yVal>
            <c:numRef>
              <c:f>'Fig 4. FBNS PM2.5 Summer 2015'!$D$3:$D$33</c:f>
              <c:numCache>
                <c:formatCode>General</c:formatCode>
                <c:ptCount val="31"/>
                <c:pt idx="1">
                  <c:v>7.9</c:v>
                </c:pt>
                <c:pt idx="3">
                  <c:v>2.5</c:v>
                </c:pt>
                <c:pt idx="5">
                  <c:v>9.5</c:v>
                </c:pt>
                <c:pt idx="7">
                  <c:v>76.900000000000006</c:v>
                </c:pt>
                <c:pt idx="9">
                  <c:v>9.5</c:v>
                </c:pt>
                <c:pt idx="11">
                  <c:v>13.5</c:v>
                </c:pt>
                <c:pt idx="13">
                  <c:v>5.3</c:v>
                </c:pt>
                <c:pt idx="15">
                  <c:v>1.6</c:v>
                </c:pt>
                <c:pt idx="17">
                  <c:v>3.4</c:v>
                </c:pt>
                <c:pt idx="19">
                  <c:v>14.5</c:v>
                </c:pt>
                <c:pt idx="21">
                  <c:v>5.5</c:v>
                </c:pt>
                <c:pt idx="23">
                  <c:v>2.5</c:v>
                </c:pt>
                <c:pt idx="25">
                  <c:v>2.4</c:v>
                </c:pt>
                <c:pt idx="27">
                  <c:v>2.2999999999999998</c:v>
                </c:pt>
                <c:pt idx="29">
                  <c:v>1.6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'Fig 4. FBNS PM2.5 Summer 2015'!$F$2</c:f>
              <c:strCache>
                <c:ptCount val="1"/>
                <c:pt idx="0">
                  <c:v>SOB FRM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'Fig 4. FBNS PM2.5 Summer 2015'!$A$3:$A$33</c:f>
              <c:numCache>
                <c:formatCode>d\-mmm</c:formatCode>
                <c:ptCount val="31"/>
                <c:pt idx="0">
                  <c:v>41427</c:v>
                </c:pt>
                <c:pt idx="1">
                  <c:v>41430</c:v>
                </c:pt>
                <c:pt idx="2">
                  <c:v>41433</c:v>
                </c:pt>
                <c:pt idx="3">
                  <c:v>41436</c:v>
                </c:pt>
                <c:pt idx="4">
                  <c:v>41439</c:v>
                </c:pt>
                <c:pt idx="5">
                  <c:v>41442</c:v>
                </c:pt>
                <c:pt idx="6">
                  <c:v>41445</c:v>
                </c:pt>
                <c:pt idx="7">
                  <c:v>41448</c:v>
                </c:pt>
                <c:pt idx="8">
                  <c:v>41451</c:v>
                </c:pt>
                <c:pt idx="9">
                  <c:v>41454</c:v>
                </c:pt>
                <c:pt idx="10">
                  <c:v>41457</c:v>
                </c:pt>
                <c:pt idx="11">
                  <c:v>41460</c:v>
                </c:pt>
                <c:pt idx="12">
                  <c:v>41463</c:v>
                </c:pt>
                <c:pt idx="13">
                  <c:v>41466</c:v>
                </c:pt>
                <c:pt idx="14">
                  <c:v>41469</c:v>
                </c:pt>
                <c:pt idx="15">
                  <c:v>41472</c:v>
                </c:pt>
                <c:pt idx="16">
                  <c:v>41475</c:v>
                </c:pt>
                <c:pt idx="17">
                  <c:v>41478</c:v>
                </c:pt>
                <c:pt idx="18">
                  <c:v>41481</c:v>
                </c:pt>
                <c:pt idx="19">
                  <c:v>41484</c:v>
                </c:pt>
                <c:pt idx="20">
                  <c:v>41487</c:v>
                </c:pt>
                <c:pt idx="21">
                  <c:v>41490</c:v>
                </c:pt>
                <c:pt idx="22">
                  <c:v>41493</c:v>
                </c:pt>
                <c:pt idx="23">
                  <c:v>41496</c:v>
                </c:pt>
                <c:pt idx="24">
                  <c:v>41499</c:v>
                </c:pt>
                <c:pt idx="25">
                  <c:v>41502</c:v>
                </c:pt>
                <c:pt idx="26">
                  <c:v>41505</c:v>
                </c:pt>
                <c:pt idx="27">
                  <c:v>41508</c:v>
                </c:pt>
                <c:pt idx="28">
                  <c:v>41511</c:v>
                </c:pt>
                <c:pt idx="29">
                  <c:v>41514</c:v>
                </c:pt>
                <c:pt idx="30">
                  <c:v>41517</c:v>
                </c:pt>
              </c:numCache>
            </c:numRef>
          </c:xVal>
          <c:yVal>
            <c:numRef>
              <c:f>'Fig 4. FBNS PM2.5 Summer 2015'!$F$3:$F$33</c:f>
              <c:numCache>
                <c:formatCode>0.0</c:formatCode>
                <c:ptCount val="31"/>
                <c:pt idx="0">
                  <c:v>1.2</c:v>
                </c:pt>
                <c:pt idx="1">
                  <c:v>2.2999999999999998</c:v>
                </c:pt>
                <c:pt idx="2">
                  <c:v>1.9</c:v>
                </c:pt>
                <c:pt idx="3">
                  <c:v>1.5</c:v>
                </c:pt>
                <c:pt idx="4">
                  <c:v>4.5999999999999996</c:v>
                </c:pt>
                <c:pt idx="5">
                  <c:v>3</c:v>
                </c:pt>
                <c:pt idx="6">
                  <c:v>8.8000000000000007</c:v>
                </c:pt>
                <c:pt idx="7">
                  <c:v>68.3</c:v>
                </c:pt>
                <c:pt idx="8">
                  <c:v>105</c:v>
                </c:pt>
                <c:pt idx="9">
                  <c:v>9.6</c:v>
                </c:pt>
                <c:pt idx="10">
                  <c:v>44.3</c:v>
                </c:pt>
                <c:pt idx="11">
                  <c:v>14</c:v>
                </c:pt>
                <c:pt idx="12">
                  <c:v>57.1</c:v>
                </c:pt>
                <c:pt idx="13">
                  <c:v>0.7</c:v>
                </c:pt>
                <c:pt idx="14">
                  <c:v>14.3</c:v>
                </c:pt>
                <c:pt idx="15">
                  <c:v>1.6</c:v>
                </c:pt>
                <c:pt idx="16">
                  <c:v>4.5999999999999996</c:v>
                </c:pt>
                <c:pt idx="17">
                  <c:v>3.5</c:v>
                </c:pt>
                <c:pt idx="18">
                  <c:v>14.6</c:v>
                </c:pt>
                <c:pt idx="19">
                  <c:v>14.6</c:v>
                </c:pt>
                <c:pt idx="20">
                  <c:v>10.3</c:v>
                </c:pt>
                <c:pt idx="21">
                  <c:v>5.3</c:v>
                </c:pt>
                <c:pt idx="23">
                  <c:v>1.6</c:v>
                </c:pt>
                <c:pt idx="24">
                  <c:v>2.6</c:v>
                </c:pt>
                <c:pt idx="25">
                  <c:v>2.7</c:v>
                </c:pt>
                <c:pt idx="26">
                  <c:v>0.8</c:v>
                </c:pt>
                <c:pt idx="27">
                  <c:v>0.6</c:v>
                </c:pt>
                <c:pt idx="28">
                  <c:v>1.3</c:v>
                </c:pt>
                <c:pt idx="29">
                  <c:v>1.2</c:v>
                </c:pt>
                <c:pt idx="30">
                  <c:v>4.7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'Fig 4. FBNS PM2.5 Summer 2015'!$H$2</c:f>
              <c:strCache>
                <c:ptCount val="1"/>
                <c:pt idx="0">
                  <c:v>NPF FRM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'Fig 4. FBNS PM2.5 Summer 2015'!$A$3:$A$33</c:f>
              <c:numCache>
                <c:formatCode>d\-mmm</c:formatCode>
                <c:ptCount val="31"/>
                <c:pt idx="0">
                  <c:v>41427</c:v>
                </c:pt>
                <c:pt idx="1">
                  <c:v>41430</c:v>
                </c:pt>
                <c:pt idx="2">
                  <c:v>41433</c:v>
                </c:pt>
                <c:pt idx="3">
                  <c:v>41436</c:v>
                </c:pt>
                <c:pt idx="4">
                  <c:v>41439</c:v>
                </c:pt>
                <c:pt idx="5">
                  <c:v>41442</c:v>
                </c:pt>
                <c:pt idx="6">
                  <c:v>41445</c:v>
                </c:pt>
                <c:pt idx="7">
                  <c:v>41448</c:v>
                </c:pt>
                <c:pt idx="8">
                  <c:v>41451</c:v>
                </c:pt>
                <c:pt idx="9">
                  <c:v>41454</c:v>
                </c:pt>
                <c:pt idx="10">
                  <c:v>41457</c:v>
                </c:pt>
                <c:pt idx="11">
                  <c:v>41460</c:v>
                </c:pt>
                <c:pt idx="12">
                  <c:v>41463</c:v>
                </c:pt>
                <c:pt idx="13">
                  <c:v>41466</c:v>
                </c:pt>
                <c:pt idx="14">
                  <c:v>41469</c:v>
                </c:pt>
                <c:pt idx="15">
                  <c:v>41472</c:v>
                </c:pt>
                <c:pt idx="16">
                  <c:v>41475</c:v>
                </c:pt>
                <c:pt idx="17">
                  <c:v>41478</c:v>
                </c:pt>
                <c:pt idx="18">
                  <c:v>41481</c:v>
                </c:pt>
                <c:pt idx="19">
                  <c:v>41484</c:v>
                </c:pt>
                <c:pt idx="20">
                  <c:v>41487</c:v>
                </c:pt>
                <c:pt idx="21">
                  <c:v>41490</c:v>
                </c:pt>
                <c:pt idx="22">
                  <c:v>41493</c:v>
                </c:pt>
                <c:pt idx="23">
                  <c:v>41496</c:v>
                </c:pt>
                <c:pt idx="24">
                  <c:v>41499</c:v>
                </c:pt>
                <c:pt idx="25">
                  <c:v>41502</c:v>
                </c:pt>
                <c:pt idx="26">
                  <c:v>41505</c:v>
                </c:pt>
                <c:pt idx="27">
                  <c:v>41508</c:v>
                </c:pt>
                <c:pt idx="28">
                  <c:v>41511</c:v>
                </c:pt>
                <c:pt idx="29">
                  <c:v>41514</c:v>
                </c:pt>
                <c:pt idx="30">
                  <c:v>41517</c:v>
                </c:pt>
              </c:numCache>
            </c:numRef>
          </c:xVal>
          <c:yVal>
            <c:numRef>
              <c:f>'Fig 4. FBNS PM2.5 Summer 2015'!$H$3:$H$33</c:f>
              <c:numCache>
                <c:formatCode>0.0</c:formatCode>
                <c:ptCount val="31"/>
                <c:pt idx="0">
                  <c:v>6.4</c:v>
                </c:pt>
                <c:pt idx="1">
                  <c:v>4.9000000000000004</c:v>
                </c:pt>
                <c:pt idx="2">
                  <c:v>3.9</c:v>
                </c:pt>
                <c:pt idx="3">
                  <c:v>2.9</c:v>
                </c:pt>
                <c:pt idx="4">
                  <c:v>7.5</c:v>
                </c:pt>
                <c:pt idx="5">
                  <c:v>6.2</c:v>
                </c:pt>
                <c:pt idx="6">
                  <c:v>15.3</c:v>
                </c:pt>
                <c:pt idx="7">
                  <c:v>83.2</c:v>
                </c:pt>
                <c:pt idx="8">
                  <c:v>95</c:v>
                </c:pt>
                <c:pt idx="9">
                  <c:v>8.6</c:v>
                </c:pt>
                <c:pt idx="10">
                  <c:v>45.4</c:v>
                </c:pt>
                <c:pt idx="11">
                  <c:v>15.4</c:v>
                </c:pt>
                <c:pt idx="12">
                  <c:v>54.5</c:v>
                </c:pt>
                <c:pt idx="13">
                  <c:v>5.7</c:v>
                </c:pt>
                <c:pt idx="14">
                  <c:v>14.9</c:v>
                </c:pt>
                <c:pt idx="15">
                  <c:v>1</c:v>
                </c:pt>
                <c:pt idx="16">
                  <c:v>22.1</c:v>
                </c:pt>
                <c:pt idx="18">
                  <c:v>9.6</c:v>
                </c:pt>
                <c:pt idx="19">
                  <c:v>11.7</c:v>
                </c:pt>
                <c:pt idx="20">
                  <c:v>7.6</c:v>
                </c:pt>
                <c:pt idx="21">
                  <c:v>5.6</c:v>
                </c:pt>
                <c:pt idx="22">
                  <c:v>11.5</c:v>
                </c:pt>
                <c:pt idx="23">
                  <c:v>1.7</c:v>
                </c:pt>
                <c:pt idx="24">
                  <c:v>2.5</c:v>
                </c:pt>
                <c:pt idx="25">
                  <c:v>3.6</c:v>
                </c:pt>
                <c:pt idx="26">
                  <c:v>0.5</c:v>
                </c:pt>
                <c:pt idx="27">
                  <c:v>1.8</c:v>
                </c:pt>
                <c:pt idx="28">
                  <c:v>1.9</c:v>
                </c:pt>
                <c:pt idx="29">
                  <c:v>1.6</c:v>
                </c:pt>
                <c:pt idx="30">
                  <c:v>1.2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129896"/>
        <c:axId val="191130288"/>
      </c:scatterChart>
      <c:valAx>
        <c:axId val="191129896"/>
        <c:scaling>
          <c:orientation val="minMax"/>
          <c:max val="41520"/>
          <c:min val="4142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d\-m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1130288"/>
        <c:crosses val="autoZero"/>
        <c:crossBetween val="midCat"/>
        <c:majorUnit val="10"/>
      </c:valAx>
      <c:valAx>
        <c:axId val="191130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24-HR PM2.5</a:t>
                </a:r>
                <a:r>
                  <a:rPr lang="en-US" baseline="0"/>
                  <a:t> ug/m3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11298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Fairbanks area</a:t>
            </a:r>
          </a:p>
          <a:p>
            <a:pPr>
              <a:defRPr/>
            </a:pPr>
            <a:r>
              <a:rPr lang="en-US"/>
              <a:t>24-HR PM2.5</a:t>
            </a:r>
          </a:p>
          <a:p>
            <a:pPr>
              <a:defRPr/>
            </a:pPr>
            <a:r>
              <a:rPr lang="en-US"/>
              <a:t>June</a:t>
            </a:r>
            <a:r>
              <a:rPr lang="en-US" baseline="0"/>
              <a:t> 2015 - August 2015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43139264353008"/>
          <c:y val="0.23055319148936168"/>
          <c:w val="0.76833866864907785"/>
          <c:h val="0.59560730440609833"/>
        </c:manualLayout>
      </c:layout>
      <c:scatterChart>
        <c:scatterStyle val="lineMarker"/>
        <c:varyColors val="0"/>
        <c:ser>
          <c:idx val="0"/>
          <c:order val="0"/>
          <c:tx>
            <c:strRef>
              <c:f>'Fig 4. FBNS PM2.5 Summer 2015'!$W$2</c:f>
              <c:strCache>
                <c:ptCount val="1"/>
                <c:pt idx="0">
                  <c:v>NCORE BAM 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'Fig 4. FBNS PM2.5 Summer 2015'!$U$3:$U$94</c:f>
              <c:numCache>
                <c:formatCode>d\-mmm</c:formatCode>
                <c:ptCount val="92"/>
                <c:pt idx="0">
                  <c:v>42887</c:v>
                </c:pt>
                <c:pt idx="1">
                  <c:v>42888</c:v>
                </c:pt>
                <c:pt idx="2">
                  <c:v>42889</c:v>
                </c:pt>
                <c:pt idx="3">
                  <c:v>42890</c:v>
                </c:pt>
                <c:pt idx="4">
                  <c:v>42891</c:v>
                </c:pt>
                <c:pt idx="5">
                  <c:v>42892</c:v>
                </c:pt>
                <c:pt idx="6">
                  <c:v>42893</c:v>
                </c:pt>
                <c:pt idx="7">
                  <c:v>42894</c:v>
                </c:pt>
                <c:pt idx="8">
                  <c:v>42895</c:v>
                </c:pt>
                <c:pt idx="9">
                  <c:v>42896</c:v>
                </c:pt>
                <c:pt idx="10">
                  <c:v>42897</c:v>
                </c:pt>
                <c:pt idx="11">
                  <c:v>42898</c:v>
                </c:pt>
                <c:pt idx="12">
                  <c:v>42899</c:v>
                </c:pt>
                <c:pt idx="13">
                  <c:v>42900</c:v>
                </c:pt>
                <c:pt idx="14">
                  <c:v>42901</c:v>
                </c:pt>
                <c:pt idx="15">
                  <c:v>42902</c:v>
                </c:pt>
                <c:pt idx="16">
                  <c:v>42903</c:v>
                </c:pt>
                <c:pt idx="17">
                  <c:v>42904</c:v>
                </c:pt>
                <c:pt idx="18">
                  <c:v>42905</c:v>
                </c:pt>
                <c:pt idx="19">
                  <c:v>42906</c:v>
                </c:pt>
                <c:pt idx="20">
                  <c:v>42907</c:v>
                </c:pt>
                <c:pt idx="21">
                  <c:v>42908</c:v>
                </c:pt>
                <c:pt idx="22">
                  <c:v>42909</c:v>
                </c:pt>
                <c:pt idx="23">
                  <c:v>42910</c:v>
                </c:pt>
                <c:pt idx="24">
                  <c:v>42911</c:v>
                </c:pt>
                <c:pt idx="25">
                  <c:v>42912</c:v>
                </c:pt>
                <c:pt idx="26">
                  <c:v>42913</c:v>
                </c:pt>
                <c:pt idx="27">
                  <c:v>42914</c:v>
                </c:pt>
                <c:pt idx="28">
                  <c:v>42915</c:v>
                </c:pt>
                <c:pt idx="29">
                  <c:v>42916</c:v>
                </c:pt>
                <c:pt idx="30">
                  <c:v>42917</c:v>
                </c:pt>
                <c:pt idx="31">
                  <c:v>42918</c:v>
                </c:pt>
                <c:pt idx="32">
                  <c:v>42919</c:v>
                </c:pt>
                <c:pt idx="33">
                  <c:v>42920</c:v>
                </c:pt>
                <c:pt idx="34">
                  <c:v>42921</c:v>
                </c:pt>
                <c:pt idx="35">
                  <c:v>42922</c:v>
                </c:pt>
                <c:pt idx="36">
                  <c:v>42923</c:v>
                </c:pt>
                <c:pt idx="37">
                  <c:v>42924</c:v>
                </c:pt>
                <c:pt idx="38">
                  <c:v>42925</c:v>
                </c:pt>
                <c:pt idx="39">
                  <c:v>42926</c:v>
                </c:pt>
                <c:pt idx="40">
                  <c:v>42927</c:v>
                </c:pt>
                <c:pt idx="41">
                  <c:v>42928</c:v>
                </c:pt>
                <c:pt idx="42">
                  <c:v>42929</c:v>
                </c:pt>
                <c:pt idx="43">
                  <c:v>42930</c:v>
                </c:pt>
                <c:pt idx="44">
                  <c:v>42931</c:v>
                </c:pt>
                <c:pt idx="45">
                  <c:v>42932</c:v>
                </c:pt>
                <c:pt idx="46">
                  <c:v>42933</c:v>
                </c:pt>
                <c:pt idx="47">
                  <c:v>42934</c:v>
                </c:pt>
                <c:pt idx="48">
                  <c:v>42935</c:v>
                </c:pt>
                <c:pt idx="49">
                  <c:v>42936</c:v>
                </c:pt>
                <c:pt idx="50">
                  <c:v>42937</c:v>
                </c:pt>
                <c:pt idx="51">
                  <c:v>42938</c:v>
                </c:pt>
                <c:pt idx="52">
                  <c:v>42939</c:v>
                </c:pt>
                <c:pt idx="53">
                  <c:v>42940</c:v>
                </c:pt>
                <c:pt idx="54">
                  <c:v>42941</c:v>
                </c:pt>
                <c:pt idx="55">
                  <c:v>42942</c:v>
                </c:pt>
                <c:pt idx="56">
                  <c:v>42943</c:v>
                </c:pt>
                <c:pt idx="57">
                  <c:v>42944</c:v>
                </c:pt>
                <c:pt idx="58">
                  <c:v>42945</c:v>
                </c:pt>
                <c:pt idx="59">
                  <c:v>42946</c:v>
                </c:pt>
                <c:pt idx="60">
                  <c:v>42947</c:v>
                </c:pt>
                <c:pt idx="61">
                  <c:v>42948</c:v>
                </c:pt>
                <c:pt idx="62">
                  <c:v>42949</c:v>
                </c:pt>
                <c:pt idx="63">
                  <c:v>42950</c:v>
                </c:pt>
                <c:pt idx="64">
                  <c:v>42951</c:v>
                </c:pt>
                <c:pt idx="65">
                  <c:v>42952</c:v>
                </c:pt>
                <c:pt idx="66">
                  <c:v>42953</c:v>
                </c:pt>
                <c:pt idx="67">
                  <c:v>42954</c:v>
                </c:pt>
                <c:pt idx="68">
                  <c:v>42955</c:v>
                </c:pt>
                <c:pt idx="69">
                  <c:v>42956</c:v>
                </c:pt>
                <c:pt idx="70">
                  <c:v>42957</c:v>
                </c:pt>
                <c:pt idx="71">
                  <c:v>42958</c:v>
                </c:pt>
                <c:pt idx="72">
                  <c:v>42959</c:v>
                </c:pt>
                <c:pt idx="73">
                  <c:v>42960</c:v>
                </c:pt>
                <c:pt idx="74">
                  <c:v>42961</c:v>
                </c:pt>
                <c:pt idx="75">
                  <c:v>42962</c:v>
                </c:pt>
                <c:pt idx="76">
                  <c:v>42963</c:v>
                </c:pt>
                <c:pt idx="77">
                  <c:v>42964</c:v>
                </c:pt>
                <c:pt idx="78">
                  <c:v>42965</c:v>
                </c:pt>
                <c:pt idx="79">
                  <c:v>42966</c:v>
                </c:pt>
                <c:pt idx="80">
                  <c:v>42967</c:v>
                </c:pt>
                <c:pt idx="81">
                  <c:v>42968</c:v>
                </c:pt>
                <c:pt idx="82">
                  <c:v>42969</c:v>
                </c:pt>
                <c:pt idx="83">
                  <c:v>42970</c:v>
                </c:pt>
                <c:pt idx="84">
                  <c:v>42971</c:v>
                </c:pt>
                <c:pt idx="85">
                  <c:v>42972</c:v>
                </c:pt>
                <c:pt idx="86">
                  <c:v>42973</c:v>
                </c:pt>
                <c:pt idx="87">
                  <c:v>42974</c:v>
                </c:pt>
                <c:pt idx="88">
                  <c:v>42975</c:v>
                </c:pt>
                <c:pt idx="89">
                  <c:v>42976</c:v>
                </c:pt>
                <c:pt idx="90">
                  <c:v>42977</c:v>
                </c:pt>
                <c:pt idx="91">
                  <c:v>42978</c:v>
                </c:pt>
              </c:numCache>
            </c:numRef>
          </c:xVal>
          <c:yVal>
            <c:numRef>
              <c:f>'Fig 4. FBNS PM2.5 Summer 2015'!$W$3:$W$94</c:f>
              <c:numCache>
                <c:formatCode>General</c:formatCode>
                <c:ptCount val="92"/>
                <c:pt idx="0">
                  <c:v>4</c:v>
                </c:pt>
                <c:pt idx="1">
                  <c:v>3</c:v>
                </c:pt>
                <c:pt idx="2">
                  <c:v>3.5</c:v>
                </c:pt>
                <c:pt idx="3">
                  <c:v>3.1</c:v>
                </c:pt>
                <c:pt idx="4">
                  <c:v>3.5</c:v>
                </c:pt>
                <c:pt idx="5">
                  <c:v>3.1</c:v>
                </c:pt>
                <c:pt idx="6">
                  <c:v>4.0999999999999996</c:v>
                </c:pt>
                <c:pt idx="7">
                  <c:v>3.3</c:v>
                </c:pt>
                <c:pt idx="8">
                  <c:v>3.8</c:v>
                </c:pt>
                <c:pt idx="9">
                  <c:v>4.3</c:v>
                </c:pt>
                <c:pt idx="10">
                  <c:v>3.7</c:v>
                </c:pt>
                <c:pt idx="11">
                  <c:v>3.4</c:v>
                </c:pt>
                <c:pt idx="12">
                  <c:v>4.9000000000000004</c:v>
                </c:pt>
                <c:pt idx="13">
                  <c:v>4.9000000000000004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8</c:v>
                </c:pt>
                <c:pt idx="19">
                  <c:v>10.199999999999999</c:v>
                </c:pt>
                <c:pt idx="20">
                  <c:v>25.3</c:v>
                </c:pt>
                <c:pt idx="21">
                  <c:v>78</c:v>
                </c:pt>
                <c:pt idx="22">
                  <c:v>76</c:v>
                </c:pt>
                <c:pt idx="23">
                  <c:v>184.6</c:v>
                </c:pt>
                <c:pt idx="24">
                  <c:v>137.19999999999999</c:v>
                </c:pt>
                <c:pt idx="25">
                  <c:v>109.5</c:v>
                </c:pt>
                <c:pt idx="26">
                  <c:v>58.9</c:v>
                </c:pt>
                <c:pt idx="27">
                  <c:v>15.1</c:v>
                </c:pt>
                <c:pt idx="28">
                  <c:v>10.5</c:v>
                </c:pt>
                <c:pt idx="29">
                  <c:v>7.3</c:v>
                </c:pt>
                <c:pt idx="30">
                  <c:v>26.7</c:v>
                </c:pt>
                <c:pt idx="31">
                  <c:v>48.5</c:v>
                </c:pt>
                <c:pt idx="32">
                  <c:v>30.4</c:v>
                </c:pt>
                <c:pt idx="33">
                  <c:v>17.899999999999999</c:v>
                </c:pt>
                <c:pt idx="34">
                  <c:v>57.5</c:v>
                </c:pt>
                <c:pt idx="35">
                  <c:v>13.7</c:v>
                </c:pt>
                <c:pt idx="36">
                  <c:v>201.2</c:v>
                </c:pt>
                <c:pt idx="37">
                  <c:v>63</c:v>
                </c:pt>
                <c:pt idx="38">
                  <c:v>13.2</c:v>
                </c:pt>
                <c:pt idx="39">
                  <c:v>6.2</c:v>
                </c:pt>
                <c:pt idx="40">
                  <c:v>5.6</c:v>
                </c:pt>
                <c:pt idx="41">
                  <c:v>6</c:v>
                </c:pt>
                <c:pt idx="42">
                  <c:v>5.4</c:v>
                </c:pt>
                <c:pt idx="43">
                  <c:v>17.7</c:v>
                </c:pt>
                <c:pt idx="44">
                  <c:v>1.2</c:v>
                </c:pt>
                <c:pt idx="45">
                  <c:v>1</c:v>
                </c:pt>
                <c:pt idx="46">
                  <c:v>1.9</c:v>
                </c:pt>
                <c:pt idx="47">
                  <c:v>3.3</c:v>
                </c:pt>
                <c:pt idx="48">
                  <c:v>3.6</c:v>
                </c:pt>
                <c:pt idx="49">
                  <c:v>4.5</c:v>
                </c:pt>
                <c:pt idx="50">
                  <c:v>2.7</c:v>
                </c:pt>
                <c:pt idx="51">
                  <c:v>1.6</c:v>
                </c:pt>
                <c:pt idx="52">
                  <c:v>2.2999999999999998</c:v>
                </c:pt>
                <c:pt idx="53">
                  <c:v>14</c:v>
                </c:pt>
                <c:pt idx="54">
                  <c:v>13.5</c:v>
                </c:pt>
                <c:pt idx="55">
                  <c:v>15.2</c:v>
                </c:pt>
                <c:pt idx="56">
                  <c:v>15.8</c:v>
                </c:pt>
                <c:pt idx="57">
                  <c:v>22.3</c:v>
                </c:pt>
                <c:pt idx="58">
                  <c:v>20.6</c:v>
                </c:pt>
                <c:pt idx="59">
                  <c:v>8.1</c:v>
                </c:pt>
                <c:pt idx="60">
                  <c:v>14</c:v>
                </c:pt>
                <c:pt idx="61">
                  <c:v>10.9</c:v>
                </c:pt>
                <c:pt idx="62">
                  <c:v>5.3</c:v>
                </c:pt>
                <c:pt idx="63">
                  <c:v>2.9</c:v>
                </c:pt>
                <c:pt idx="64">
                  <c:v>5</c:v>
                </c:pt>
                <c:pt idx="65">
                  <c:v>7.5</c:v>
                </c:pt>
                <c:pt idx="66">
                  <c:v>10.1</c:v>
                </c:pt>
                <c:pt idx="67">
                  <c:v>9.5</c:v>
                </c:pt>
                <c:pt idx="68">
                  <c:v>27.7</c:v>
                </c:pt>
                <c:pt idx="69">
                  <c:v>10.8</c:v>
                </c:pt>
                <c:pt idx="70">
                  <c:v>2.4</c:v>
                </c:pt>
                <c:pt idx="71">
                  <c:v>2.8</c:v>
                </c:pt>
                <c:pt idx="72">
                  <c:v>2.4</c:v>
                </c:pt>
                <c:pt idx="73">
                  <c:v>3.2</c:v>
                </c:pt>
                <c:pt idx="74">
                  <c:v>4.5999999999999996</c:v>
                </c:pt>
                <c:pt idx="75">
                  <c:v>3.1</c:v>
                </c:pt>
                <c:pt idx="76">
                  <c:v>3.5</c:v>
                </c:pt>
                <c:pt idx="77">
                  <c:v>1.4</c:v>
                </c:pt>
                <c:pt idx="78">
                  <c:v>2.4</c:v>
                </c:pt>
                <c:pt idx="79">
                  <c:v>1.7</c:v>
                </c:pt>
                <c:pt idx="80">
                  <c:v>1.8</c:v>
                </c:pt>
                <c:pt idx="81">
                  <c:v>3.1</c:v>
                </c:pt>
                <c:pt idx="82">
                  <c:v>2.5</c:v>
                </c:pt>
                <c:pt idx="83">
                  <c:v>2</c:v>
                </c:pt>
                <c:pt idx="84">
                  <c:v>2.9</c:v>
                </c:pt>
                <c:pt idx="85">
                  <c:v>2.7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3.3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'Fig 4. FBNS PM2.5 Summer 2015'!$X$2</c:f>
              <c:strCache>
                <c:ptCount val="1"/>
                <c:pt idx="0">
                  <c:v>NPF BAM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'Fig 4. FBNS PM2.5 Summer 2015'!$U$3:$U$94</c:f>
              <c:numCache>
                <c:formatCode>d\-mmm</c:formatCode>
                <c:ptCount val="92"/>
                <c:pt idx="0">
                  <c:v>42887</c:v>
                </c:pt>
                <c:pt idx="1">
                  <c:v>42888</c:v>
                </c:pt>
                <c:pt idx="2">
                  <c:v>42889</c:v>
                </c:pt>
                <c:pt idx="3">
                  <c:v>42890</c:v>
                </c:pt>
                <c:pt idx="4">
                  <c:v>42891</c:v>
                </c:pt>
                <c:pt idx="5">
                  <c:v>42892</c:v>
                </c:pt>
                <c:pt idx="6">
                  <c:v>42893</c:v>
                </c:pt>
                <c:pt idx="7">
                  <c:v>42894</c:v>
                </c:pt>
                <c:pt idx="8">
                  <c:v>42895</c:v>
                </c:pt>
                <c:pt idx="9">
                  <c:v>42896</c:v>
                </c:pt>
                <c:pt idx="10">
                  <c:v>42897</c:v>
                </c:pt>
                <c:pt idx="11">
                  <c:v>42898</c:v>
                </c:pt>
                <c:pt idx="12">
                  <c:v>42899</c:v>
                </c:pt>
                <c:pt idx="13">
                  <c:v>42900</c:v>
                </c:pt>
                <c:pt idx="14">
                  <c:v>42901</c:v>
                </c:pt>
                <c:pt idx="15">
                  <c:v>42902</c:v>
                </c:pt>
                <c:pt idx="16">
                  <c:v>42903</c:v>
                </c:pt>
                <c:pt idx="17">
                  <c:v>42904</c:v>
                </c:pt>
                <c:pt idx="18">
                  <c:v>42905</c:v>
                </c:pt>
                <c:pt idx="19">
                  <c:v>42906</c:v>
                </c:pt>
                <c:pt idx="20">
                  <c:v>42907</c:v>
                </c:pt>
                <c:pt idx="21">
                  <c:v>42908</c:v>
                </c:pt>
                <c:pt idx="22">
                  <c:v>42909</c:v>
                </c:pt>
                <c:pt idx="23">
                  <c:v>42910</c:v>
                </c:pt>
                <c:pt idx="24">
                  <c:v>42911</c:v>
                </c:pt>
                <c:pt idx="25">
                  <c:v>42912</c:v>
                </c:pt>
                <c:pt idx="26">
                  <c:v>42913</c:v>
                </c:pt>
                <c:pt idx="27">
                  <c:v>42914</c:v>
                </c:pt>
                <c:pt idx="28">
                  <c:v>42915</c:v>
                </c:pt>
                <c:pt idx="29">
                  <c:v>42916</c:v>
                </c:pt>
                <c:pt idx="30">
                  <c:v>42917</c:v>
                </c:pt>
                <c:pt idx="31">
                  <c:v>42918</c:v>
                </c:pt>
                <c:pt idx="32">
                  <c:v>42919</c:v>
                </c:pt>
                <c:pt idx="33">
                  <c:v>42920</c:v>
                </c:pt>
                <c:pt idx="34">
                  <c:v>42921</c:v>
                </c:pt>
                <c:pt idx="35">
                  <c:v>42922</c:v>
                </c:pt>
                <c:pt idx="36">
                  <c:v>42923</c:v>
                </c:pt>
                <c:pt idx="37">
                  <c:v>42924</c:v>
                </c:pt>
                <c:pt idx="38">
                  <c:v>42925</c:v>
                </c:pt>
                <c:pt idx="39">
                  <c:v>42926</c:v>
                </c:pt>
                <c:pt idx="40">
                  <c:v>42927</c:v>
                </c:pt>
                <c:pt idx="41">
                  <c:v>42928</c:v>
                </c:pt>
                <c:pt idx="42">
                  <c:v>42929</c:v>
                </c:pt>
                <c:pt idx="43">
                  <c:v>42930</c:v>
                </c:pt>
                <c:pt idx="44">
                  <c:v>42931</c:v>
                </c:pt>
                <c:pt idx="45">
                  <c:v>42932</c:v>
                </c:pt>
                <c:pt idx="46">
                  <c:v>42933</c:v>
                </c:pt>
                <c:pt idx="47">
                  <c:v>42934</c:v>
                </c:pt>
                <c:pt idx="48">
                  <c:v>42935</c:v>
                </c:pt>
                <c:pt idx="49">
                  <c:v>42936</c:v>
                </c:pt>
                <c:pt idx="50">
                  <c:v>42937</c:v>
                </c:pt>
                <c:pt idx="51">
                  <c:v>42938</c:v>
                </c:pt>
                <c:pt idx="52">
                  <c:v>42939</c:v>
                </c:pt>
                <c:pt idx="53">
                  <c:v>42940</c:v>
                </c:pt>
                <c:pt idx="54">
                  <c:v>42941</c:v>
                </c:pt>
                <c:pt idx="55">
                  <c:v>42942</c:v>
                </c:pt>
                <c:pt idx="56">
                  <c:v>42943</c:v>
                </c:pt>
                <c:pt idx="57">
                  <c:v>42944</c:v>
                </c:pt>
                <c:pt idx="58">
                  <c:v>42945</c:v>
                </c:pt>
                <c:pt idx="59">
                  <c:v>42946</c:v>
                </c:pt>
                <c:pt idx="60">
                  <c:v>42947</c:v>
                </c:pt>
                <c:pt idx="61">
                  <c:v>42948</c:v>
                </c:pt>
                <c:pt idx="62">
                  <c:v>42949</c:v>
                </c:pt>
                <c:pt idx="63">
                  <c:v>42950</c:v>
                </c:pt>
                <c:pt idx="64">
                  <c:v>42951</c:v>
                </c:pt>
                <c:pt idx="65">
                  <c:v>42952</c:v>
                </c:pt>
                <c:pt idx="66">
                  <c:v>42953</c:v>
                </c:pt>
                <c:pt idx="67">
                  <c:v>42954</c:v>
                </c:pt>
                <c:pt idx="68">
                  <c:v>42955</c:v>
                </c:pt>
                <c:pt idx="69">
                  <c:v>42956</c:v>
                </c:pt>
                <c:pt idx="70">
                  <c:v>42957</c:v>
                </c:pt>
                <c:pt idx="71">
                  <c:v>42958</c:v>
                </c:pt>
                <c:pt idx="72">
                  <c:v>42959</c:v>
                </c:pt>
                <c:pt idx="73">
                  <c:v>42960</c:v>
                </c:pt>
                <c:pt idx="74">
                  <c:v>42961</c:v>
                </c:pt>
                <c:pt idx="75">
                  <c:v>42962</c:v>
                </c:pt>
                <c:pt idx="76">
                  <c:v>42963</c:v>
                </c:pt>
                <c:pt idx="77">
                  <c:v>42964</c:v>
                </c:pt>
                <c:pt idx="78">
                  <c:v>42965</c:v>
                </c:pt>
                <c:pt idx="79">
                  <c:v>42966</c:v>
                </c:pt>
                <c:pt idx="80">
                  <c:v>42967</c:v>
                </c:pt>
                <c:pt idx="81">
                  <c:v>42968</c:v>
                </c:pt>
                <c:pt idx="82">
                  <c:v>42969</c:v>
                </c:pt>
                <c:pt idx="83">
                  <c:v>42970</c:v>
                </c:pt>
                <c:pt idx="84">
                  <c:v>42971</c:v>
                </c:pt>
                <c:pt idx="85">
                  <c:v>42972</c:v>
                </c:pt>
                <c:pt idx="86">
                  <c:v>42973</c:v>
                </c:pt>
                <c:pt idx="87">
                  <c:v>42974</c:v>
                </c:pt>
                <c:pt idx="88">
                  <c:v>42975</c:v>
                </c:pt>
                <c:pt idx="89">
                  <c:v>42976</c:v>
                </c:pt>
                <c:pt idx="90">
                  <c:v>42977</c:v>
                </c:pt>
                <c:pt idx="91">
                  <c:v>42978</c:v>
                </c:pt>
              </c:numCache>
            </c:numRef>
          </c:xVal>
          <c:yVal>
            <c:numRef>
              <c:f>'Fig 4. FBNS PM2.5 Summer 2015'!$X$3:$X$94</c:f>
              <c:numCache>
                <c:formatCode>General</c:formatCode>
                <c:ptCount val="92"/>
                <c:pt idx="0">
                  <c:v>3.4</c:v>
                </c:pt>
                <c:pt idx="1">
                  <c:v>2.6</c:v>
                </c:pt>
                <c:pt idx="2">
                  <c:v>7.1</c:v>
                </c:pt>
                <c:pt idx="3">
                  <c:v>9.5</c:v>
                </c:pt>
                <c:pt idx="4">
                  <c:v>6.9</c:v>
                </c:pt>
                <c:pt idx="5">
                  <c:v>2</c:v>
                </c:pt>
                <c:pt idx="6">
                  <c:v>4.2</c:v>
                </c:pt>
                <c:pt idx="7">
                  <c:v>2.4</c:v>
                </c:pt>
                <c:pt idx="8">
                  <c:v>4.4000000000000004</c:v>
                </c:pt>
                <c:pt idx="9">
                  <c:v>6.8</c:v>
                </c:pt>
                <c:pt idx="10">
                  <c:v>4.5999999999999996</c:v>
                </c:pt>
                <c:pt idx="11">
                  <c:v>2.5</c:v>
                </c:pt>
                <c:pt idx="12">
                  <c:v>3.3</c:v>
                </c:pt>
                <c:pt idx="13">
                  <c:v>6</c:v>
                </c:pt>
                <c:pt idx="14">
                  <c:v>5.4</c:v>
                </c:pt>
                <c:pt idx="15">
                  <c:v>4.3</c:v>
                </c:pt>
                <c:pt idx="16">
                  <c:v>6.7</c:v>
                </c:pt>
                <c:pt idx="17">
                  <c:v>22</c:v>
                </c:pt>
                <c:pt idx="18">
                  <c:v>28.3</c:v>
                </c:pt>
                <c:pt idx="19">
                  <c:v>11.6</c:v>
                </c:pt>
                <c:pt idx="20">
                  <c:v>22.2</c:v>
                </c:pt>
                <c:pt idx="21">
                  <c:v>72.099999999999994</c:v>
                </c:pt>
                <c:pt idx="22">
                  <c:v>86.4</c:v>
                </c:pt>
                <c:pt idx="23">
                  <c:v>160.19999999999999</c:v>
                </c:pt>
                <c:pt idx="24">
                  <c:v>96.3</c:v>
                </c:pt>
                <c:pt idx="25">
                  <c:v>93.4</c:v>
                </c:pt>
                <c:pt idx="26">
                  <c:v>42.9</c:v>
                </c:pt>
                <c:pt idx="27">
                  <c:v>8.8000000000000007</c:v>
                </c:pt>
                <c:pt idx="28">
                  <c:v>7.3</c:v>
                </c:pt>
                <c:pt idx="29">
                  <c:v>6.1</c:v>
                </c:pt>
                <c:pt idx="30">
                  <c:v>23.5</c:v>
                </c:pt>
                <c:pt idx="31">
                  <c:v>42.1</c:v>
                </c:pt>
                <c:pt idx="32">
                  <c:v>25</c:v>
                </c:pt>
                <c:pt idx="33">
                  <c:v>17.3</c:v>
                </c:pt>
                <c:pt idx="34">
                  <c:v>60</c:v>
                </c:pt>
                <c:pt idx="35">
                  <c:v>13.6</c:v>
                </c:pt>
                <c:pt idx="36">
                  <c:v>134.5</c:v>
                </c:pt>
                <c:pt idx="37">
                  <c:v>54.8</c:v>
                </c:pt>
                <c:pt idx="38">
                  <c:v>15.1</c:v>
                </c:pt>
                <c:pt idx="39">
                  <c:v>5.9</c:v>
                </c:pt>
                <c:pt idx="40">
                  <c:v>4.0999999999999996</c:v>
                </c:pt>
                <c:pt idx="41">
                  <c:v>4.7</c:v>
                </c:pt>
                <c:pt idx="42">
                  <c:v>2.8</c:v>
                </c:pt>
                <c:pt idx="43">
                  <c:v>13.8</c:v>
                </c:pt>
                <c:pt idx="44">
                  <c:v>0</c:v>
                </c:pt>
                <c:pt idx="45">
                  <c:v>1.2</c:v>
                </c:pt>
                <c:pt idx="46">
                  <c:v>-0.2</c:v>
                </c:pt>
                <c:pt idx="47">
                  <c:v>0</c:v>
                </c:pt>
                <c:pt idx="48">
                  <c:v>1.7</c:v>
                </c:pt>
                <c:pt idx="49">
                  <c:v>3.1</c:v>
                </c:pt>
                <c:pt idx="50">
                  <c:v>1</c:v>
                </c:pt>
                <c:pt idx="51">
                  <c:v>0.2</c:v>
                </c:pt>
                <c:pt idx="52">
                  <c:v>1</c:v>
                </c:pt>
                <c:pt idx="53">
                  <c:v>10.8</c:v>
                </c:pt>
                <c:pt idx="54">
                  <c:v>9.4</c:v>
                </c:pt>
                <c:pt idx="55">
                  <c:v>7.3</c:v>
                </c:pt>
                <c:pt idx="56">
                  <c:v>7.8</c:v>
                </c:pt>
                <c:pt idx="57">
                  <c:v>16.600000000000001</c:v>
                </c:pt>
                <c:pt idx="58">
                  <c:v>10.3</c:v>
                </c:pt>
                <c:pt idx="59">
                  <c:v>4.4000000000000004</c:v>
                </c:pt>
                <c:pt idx="60">
                  <c:v>10.1</c:v>
                </c:pt>
                <c:pt idx="61">
                  <c:v>5.8</c:v>
                </c:pt>
                <c:pt idx="62">
                  <c:v>3.2</c:v>
                </c:pt>
                <c:pt idx="63">
                  <c:v>-1.3</c:v>
                </c:pt>
                <c:pt idx="64">
                  <c:v>0.8</c:v>
                </c:pt>
                <c:pt idx="65">
                  <c:v>2.6</c:v>
                </c:pt>
                <c:pt idx="66">
                  <c:v>9.1999999999999993</c:v>
                </c:pt>
                <c:pt idx="67">
                  <c:v>9.3000000000000007</c:v>
                </c:pt>
                <c:pt idx="68">
                  <c:v>27.4</c:v>
                </c:pt>
                <c:pt idx="69">
                  <c:v>9.6</c:v>
                </c:pt>
                <c:pt idx="70">
                  <c:v>0.3</c:v>
                </c:pt>
                <c:pt idx="71">
                  <c:v>1</c:v>
                </c:pt>
                <c:pt idx="72">
                  <c:v>2.2999999999999998</c:v>
                </c:pt>
                <c:pt idx="73">
                  <c:v>0.9</c:v>
                </c:pt>
                <c:pt idx="74">
                  <c:v>2.4</c:v>
                </c:pt>
                <c:pt idx="75">
                  <c:v>1.6</c:v>
                </c:pt>
                <c:pt idx="76">
                  <c:v>1.8</c:v>
                </c:pt>
                <c:pt idx="77">
                  <c:v>-0.8</c:v>
                </c:pt>
                <c:pt idx="78">
                  <c:v>-1.5</c:v>
                </c:pt>
                <c:pt idx="79">
                  <c:v>0</c:v>
                </c:pt>
                <c:pt idx="80">
                  <c:v>-0.1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1.7</c:v>
                </c:pt>
                <c:pt idx="85">
                  <c:v>-0.4</c:v>
                </c:pt>
                <c:pt idx="86">
                  <c:v>-2.8</c:v>
                </c:pt>
                <c:pt idx="87">
                  <c:v>-0.8</c:v>
                </c:pt>
                <c:pt idx="88">
                  <c:v>-0.4</c:v>
                </c:pt>
                <c:pt idx="89">
                  <c:v>0.6</c:v>
                </c:pt>
                <c:pt idx="90">
                  <c:v>-0.1</c:v>
                </c:pt>
                <c:pt idx="91">
                  <c:v>0.7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131072"/>
        <c:axId val="191131464"/>
      </c:scatterChart>
      <c:valAx>
        <c:axId val="191131072"/>
        <c:scaling>
          <c:orientation val="minMax"/>
          <c:max val="42980"/>
          <c:min val="4288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409]d\-mmm;@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1131464"/>
        <c:crosses val="autoZero"/>
        <c:crossBetween val="midCat"/>
        <c:majorUnit val="10"/>
      </c:valAx>
      <c:valAx>
        <c:axId val="191131464"/>
        <c:scaling>
          <c:orientation val="minMax"/>
          <c:min val="-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24-HR PM2.5</a:t>
                </a:r>
                <a:r>
                  <a:rPr lang="en-US" baseline="0"/>
                  <a:t> ug/m3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11310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2015 Alaska Fire Emission Inventory 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Total Acres and Tons PM</a:t>
            </a:r>
            <a:r>
              <a:rPr lang="en-US" sz="1400" b="1" i="0" u="none" strike="noStrike" baseline="-25000">
                <a:solidFill>
                  <a:srgbClr val="000000"/>
                </a:solidFill>
                <a:latin typeface="Arial"/>
                <a:cs typeface="Arial"/>
              </a:rPr>
              <a:t>2.5</a:t>
            </a:r>
          </a:p>
        </c:rich>
      </c:tx>
      <c:layout>
        <c:manualLayout>
          <c:xMode val="edge"/>
          <c:yMode val="edge"/>
          <c:x val="0.33667774861475647"/>
          <c:y val="1.963992246067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903266348672363"/>
          <c:y val="0.15602836879432624"/>
          <c:w val="0.64483037143576882"/>
          <c:h val="0.69230769230769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 8. 2015 Total Acres-Tons PM'!$B$3</c:f>
              <c:strCache>
                <c:ptCount val="1"/>
                <c:pt idx="0">
                  <c:v>acres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00D4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invertIfNegative val="0"/>
            <c:bubble3D val="0"/>
            <c:spPr>
              <a:solidFill>
                <a:srgbClr val="006411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cat>
            <c:strRef>
              <c:f>('Fig 8. 2015 Total Acres-Tons PM'!$B$2,'Fig 8. 2015 Total Acres-Tons PM'!$F$2)</c:f>
              <c:strCache>
                <c:ptCount val="2"/>
                <c:pt idx="0">
                  <c:v>Prescribed</c:v>
                </c:pt>
                <c:pt idx="1">
                  <c:v>Wildfire</c:v>
                </c:pt>
              </c:strCache>
            </c:strRef>
          </c:cat>
          <c:val>
            <c:numRef>
              <c:f>('Fig 8. 2015 Total Acres-Tons PM'!$B$5,'Fig 8. 2015 Total Acres-Tons PM'!$F$5)</c:f>
              <c:numCache>
                <c:formatCode>#,##0</c:formatCode>
                <c:ptCount val="2"/>
                <c:pt idx="0">
                  <c:v>4132.2</c:v>
                </c:pt>
                <c:pt idx="1">
                  <c:v>5146541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08258680"/>
        <c:axId val="308259072"/>
      </c:barChart>
      <c:barChart>
        <c:barDir val="col"/>
        <c:grouping val="clustered"/>
        <c:varyColors val="1"/>
        <c:ser>
          <c:idx val="1"/>
          <c:order val="1"/>
          <c:tx>
            <c:strRef>
              <c:f>'Fig 8. 2015 Total Acres-Tons PM'!$C$3</c:f>
              <c:strCache>
                <c:ptCount val="1"/>
                <c:pt idx="0">
                  <c:v>PM2.5</c:v>
                </c:pt>
              </c:strCache>
            </c:strRef>
          </c:tx>
          <c:spPr>
            <a:pattFill prst="pct25">
              <a:fgClr>
                <a:srgbClr val="0000D4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pattFill prst="pct25">
                <a:fgClr>
                  <a:srgbClr val="993366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  <c:spPr>
              <a:pattFill prst="pct25">
                <a:fgClr>
                  <a:srgbClr val="006411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</c:dPt>
          <c:cat>
            <c:strRef>
              <c:f>('Fig 8. 2015 Total Acres-Tons PM'!$B$2,'Fig 8. 2015 Total Acres-Tons PM'!$F$2)</c:f>
              <c:strCache>
                <c:ptCount val="2"/>
                <c:pt idx="0">
                  <c:v>Prescribed</c:v>
                </c:pt>
                <c:pt idx="1">
                  <c:v>Wildfire</c:v>
                </c:pt>
              </c:strCache>
            </c:strRef>
          </c:cat>
          <c:val>
            <c:numRef>
              <c:f>('Fig 8. 2015 Total Acres-Tons PM'!$C$5,'Fig 8. 2015 Total Acres-Tons PM'!$G$5)</c:f>
              <c:numCache>
                <c:formatCode>#,##0</c:formatCode>
                <c:ptCount val="2"/>
                <c:pt idx="0">
                  <c:v>16.233129049949998</c:v>
                </c:pt>
                <c:pt idx="1">
                  <c:v>3147142.5265558846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8259464"/>
        <c:axId val="308259856"/>
      </c:barChart>
      <c:catAx>
        <c:axId val="308258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8259072"/>
        <c:crosses val="autoZero"/>
        <c:auto val="1"/>
        <c:lblAlgn val="ctr"/>
        <c:lblOffset val="100"/>
        <c:tickMarkSkip val="1"/>
        <c:noMultiLvlLbl val="0"/>
      </c:catAx>
      <c:valAx>
        <c:axId val="3082590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Acres</a:t>
                </a:r>
              </a:p>
            </c:rich>
          </c:tx>
          <c:layout>
            <c:manualLayout>
              <c:xMode val="edge"/>
              <c:yMode val="edge"/>
              <c:x val="1.2263050452026832E-2"/>
              <c:y val="0.4762685056524796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8258680"/>
        <c:crosses val="autoZero"/>
        <c:crossBetween val="between"/>
      </c:valAx>
      <c:catAx>
        <c:axId val="3082594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8259856"/>
        <c:crosses val="autoZero"/>
        <c:auto val="1"/>
        <c:lblAlgn val="ctr"/>
        <c:lblOffset val="100"/>
        <c:noMultiLvlLbl val="0"/>
      </c:catAx>
      <c:valAx>
        <c:axId val="308259856"/>
        <c:scaling>
          <c:orientation val="minMax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Tons PM</a:t>
                </a:r>
                <a:r>
                  <a:rPr lang="en-US" sz="1400" b="1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2.5</a:t>
                </a:r>
              </a:p>
            </c:rich>
          </c:tx>
          <c:layout>
            <c:manualLayout>
              <c:xMode val="edge"/>
              <c:yMode val="edge"/>
              <c:x val="0.93659518566371158"/>
              <c:y val="0.429896344789961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8259464"/>
        <c:crosses val="max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</c:dTable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2015 Alaska Fire Emission Inventory   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Prescribed Burning Acres and Tons PM</a:t>
            </a:r>
            <a:r>
              <a:rPr lang="en-US" sz="1400" b="1" i="0" u="none" strike="noStrike" baseline="-25000">
                <a:solidFill>
                  <a:srgbClr val="000000"/>
                </a:solidFill>
                <a:latin typeface="Arial"/>
                <a:cs typeface="Arial"/>
              </a:rPr>
              <a:t>2.5</a:t>
            </a:r>
          </a:p>
        </c:rich>
      </c:tx>
      <c:layout>
        <c:manualLayout>
          <c:xMode val="edge"/>
          <c:yMode val="edge"/>
          <c:x val="0.28833567835097196"/>
          <c:y val="1.96399345335515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71237458193979"/>
          <c:y val="0.18494271685761046"/>
          <c:w val="0.76365663322185062"/>
          <c:h val="0.644844517184942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 9. 2015 Prescribed Emisson'!$C$5</c:f>
              <c:strCache>
                <c:ptCount val="1"/>
                <c:pt idx="0">
                  <c:v>Prescribed acres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'[1]Summary Tables'!$A$6:$A$17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'Fig 9. 2015 Prescribed Emisson'!$C$6:$C$17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6</c:v>
                </c:pt>
                <c:pt idx="3">
                  <c:v>0</c:v>
                </c:pt>
                <c:pt idx="4">
                  <c:v>3293</c:v>
                </c:pt>
                <c:pt idx="5">
                  <c:v>522</c:v>
                </c:pt>
                <c:pt idx="6">
                  <c:v>0</c:v>
                </c:pt>
                <c:pt idx="7">
                  <c:v>100</c:v>
                </c:pt>
                <c:pt idx="8">
                  <c:v>12</c:v>
                </c:pt>
                <c:pt idx="9">
                  <c:v>0</c:v>
                </c:pt>
                <c:pt idx="10">
                  <c:v>200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08261032"/>
        <c:axId val="308261424"/>
      </c:barChart>
      <c:barChart>
        <c:barDir val="col"/>
        <c:grouping val="clustered"/>
        <c:varyColors val="0"/>
        <c:ser>
          <c:idx val="1"/>
          <c:order val="1"/>
          <c:tx>
            <c:strRef>
              <c:f>'Fig 9. 2015 Prescribed Emisson'!$D$5</c:f>
              <c:strCache>
                <c:ptCount val="1"/>
                <c:pt idx="0">
                  <c:v>Prescribed PM2.5</c:v>
                </c:pt>
              </c:strCache>
            </c:strRef>
          </c:tx>
          <c:spPr>
            <a:pattFill prst="pct25">
              <a:fgClr>
                <a:srgbClr val="993366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'Fig 9. 2015 Prescribed Emisson'!$A$6:$A$17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'Fig 9. 2015 Prescribed Emisson'!$D$6:$D$17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9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90"/>
        <c:axId val="308261816"/>
        <c:axId val="308638832"/>
      </c:barChart>
      <c:catAx>
        <c:axId val="308261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8261424"/>
        <c:crosses val="autoZero"/>
        <c:auto val="1"/>
        <c:lblAlgn val="ctr"/>
        <c:lblOffset val="100"/>
        <c:tickMarkSkip val="1"/>
        <c:noMultiLvlLbl val="0"/>
      </c:catAx>
      <c:valAx>
        <c:axId val="308261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Acres</a:t>
                </a:r>
              </a:p>
            </c:rich>
          </c:tx>
          <c:layout>
            <c:manualLayout>
              <c:xMode val="edge"/>
              <c:yMode val="edge"/>
              <c:x val="1.2263050452026832E-2"/>
              <c:y val="0.4729950422863808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3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8261032"/>
        <c:crosses val="autoZero"/>
        <c:crossBetween val="between"/>
      </c:valAx>
      <c:catAx>
        <c:axId val="308261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8638832"/>
        <c:crosses val="autoZero"/>
        <c:auto val="1"/>
        <c:lblAlgn val="ctr"/>
        <c:lblOffset val="100"/>
        <c:noMultiLvlLbl val="0"/>
      </c:catAx>
      <c:valAx>
        <c:axId val="308638832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Tons PM</a:t>
                </a:r>
                <a:r>
                  <a:rPr lang="en-US" sz="1400" b="1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2.5</a:t>
                </a:r>
              </a:p>
            </c:rich>
          </c:tx>
          <c:layout>
            <c:manualLayout>
              <c:xMode val="edge"/>
              <c:yMode val="edge"/>
              <c:x val="0.94760314960629921"/>
              <c:y val="0.435351929048084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3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8261816"/>
        <c:crosses val="max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9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</c:dTable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Fairbanks PM</a:t>
            </a:r>
            <a:r>
              <a:rPr lang="en-US" sz="1200"/>
              <a:t>2.5</a:t>
            </a:r>
            <a:endParaRPr lang="en-US"/>
          </a:p>
          <a:p>
            <a:pPr>
              <a:defRPr/>
            </a:pPr>
            <a:r>
              <a:rPr lang="en-US"/>
              <a:t>June 1 to August 31 2000 to 2015</a:t>
            </a:r>
          </a:p>
        </c:rich>
      </c:tx>
      <c:layout>
        <c:manualLayout>
          <c:xMode val="edge"/>
          <c:yMode val="edge"/>
          <c:x val="0.3427791338582678"/>
          <c:y val="2.5690430314707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640490780267398"/>
          <c:y val="0.12797960948523054"/>
          <c:w val="0.80470237343326734"/>
          <c:h val="0.7696212845189248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 10. FBKS PM2.5  2000-2015'!$A$11</c:f>
              <c:strCache>
                <c:ptCount val="1"/>
                <c:pt idx="0">
                  <c:v>Bottom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errBars>
            <c:errBarType val="minus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Ref>
                <c:f>[2]Sheet1!$B$17:$Q$17</c:f>
                <c:numCache>
                  <c:formatCode>General</c:formatCode>
                  <c:ptCount val="16"/>
                  <c:pt idx="0">
                    <c:v>2.5</c:v>
                  </c:pt>
                  <c:pt idx="1">
                    <c:v>2.99</c:v>
                  </c:pt>
                  <c:pt idx="2">
                    <c:v>3.38</c:v>
                  </c:pt>
                  <c:pt idx="3">
                    <c:v>1</c:v>
                  </c:pt>
                  <c:pt idx="4">
                    <c:v>3.16</c:v>
                  </c:pt>
                  <c:pt idx="5">
                    <c:v>3.07</c:v>
                  </c:pt>
                  <c:pt idx="6">
                    <c:v>1.82</c:v>
                  </c:pt>
                  <c:pt idx="7">
                    <c:v>1.7</c:v>
                  </c:pt>
                  <c:pt idx="8">
                    <c:v>1.5</c:v>
                  </c:pt>
                  <c:pt idx="9">
                    <c:v>3.49</c:v>
                  </c:pt>
                  <c:pt idx="10">
                    <c:v>2.42</c:v>
                  </c:pt>
                  <c:pt idx="11">
                    <c:v>1.7</c:v>
                  </c:pt>
                  <c:pt idx="12">
                    <c:v>0</c:v>
                  </c:pt>
                  <c:pt idx="13">
                    <c:v>2.1300000000000003</c:v>
                  </c:pt>
                  <c:pt idx="14">
                    <c:v>1.7</c:v>
                  </c:pt>
                  <c:pt idx="15">
                    <c:v>1.4</c:v>
                  </c:pt>
                </c:numCache>
              </c:numRef>
            </c:minus>
          </c:errBars>
          <c:cat>
            <c:numRef>
              <c:f>'Fig 10. FBKS PM2.5  2000-2015'!$B$2:$Q$2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'Fig 10. FBKS PM2.5  2000-2015'!$B$11:$Q$11</c:f>
              <c:numCache>
                <c:formatCode>0.00</c:formatCode>
                <c:ptCount val="16"/>
                <c:pt idx="0">
                  <c:v>2.5</c:v>
                </c:pt>
                <c:pt idx="1">
                  <c:v>2.99</c:v>
                </c:pt>
                <c:pt idx="2">
                  <c:v>3.38</c:v>
                </c:pt>
                <c:pt idx="3">
                  <c:v>1</c:v>
                </c:pt>
                <c:pt idx="4">
                  <c:v>3.16</c:v>
                </c:pt>
                <c:pt idx="5">
                  <c:v>3.07</c:v>
                </c:pt>
                <c:pt idx="6">
                  <c:v>1.82</c:v>
                </c:pt>
                <c:pt idx="7">
                  <c:v>1.7</c:v>
                </c:pt>
                <c:pt idx="8">
                  <c:v>1.5</c:v>
                </c:pt>
                <c:pt idx="9">
                  <c:v>3.49</c:v>
                </c:pt>
                <c:pt idx="10">
                  <c:v>2.42</c:v>
                </c:pt>
                <c:pt idx="11">
                  <c:v>1.7</c:v>
                </c:pt>
                <c:pt idx="12">
                  <c:v>0</c:v>
                </c:pt>
                <c:pt idx="13">
                  <c:v>2.1300000000000003</c:v>
                </c:pt>
                <c:pt idx="14">
                  <c:v>1.7</c:v>
                </c:pt>
                <c:pt idx="15">
                  <c:v>1.6</c:v>
                </c:pt>
              </c:numCache>
            </c:numRef>
          </c:val>
        </c:ser>
        <c:ser>
          <c:idx val="1"/>
          <c:order val="1"/>
          <c:tx>
            <c:strRef>
              <c:f>'Fig 10. FBKS PM2.5  2000-2015'!$A$12</c:f>
              <c:strCache>
                <c:ptCount val="1"/>
                <c:pt idx="0">
                  <c:v>2Q Box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cat>
            <c:numRef>
              <c:f>'Fig 10. FBKS PM2.5  2000-2015'!$B$2:$Q$2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'Fig 10. FBKS PM2.5  2000-2015'!$B$12:$Q$12</c:f>
              <c:numCache>
                <c:formatCode>0.00</c:formatCode>
                <c:ptCount val="16"/>
                <c:pt idx="0">
                  <c:v>1.3499999999999996</c:v>
                </c:pt>
                <c:pt idx="1">
                  <c:v>1.6600000000000001</c:v>
                </c:pt>
                <c:pt idx="2">
                  <c:v>2.4200000000000008</c:v>
                </c:pt>
                <c:pt idx="3">
                  <c:v>2.9</c:v>
                </c:pt>
                <c:pt idx="4">
                  <c:v>36.540000000000006</c:v>
                </c:pt>
                <c:pt idx="5">
                  <c:v>4.7799999999999994</c:v>
                </c:pt>
                <c:pt idx="6">
                  <c:v>1.9799999999999998</c:v>
                </c:pt>
                <c:pt idx="7">
                  <c:v>2.2999999999999998</c:v>
                </c:pt>
                <c:pt idx="8">
                  <c:v>1.2000000000000002</c:v>
                </c:pt>
                <c:pt idx="9">
                  <c:v>4.3599999999999994</c:v>
                </c:pt>
                <c:pt idx="10">
                  <c:v>2.58</c:v>
                </c:pt>
                <c:pt idx="11">
                  <c:v>1.3</c:v>
                </c:pt>
                <c:pt idx="12">
                  <c:v>0.9</c:v>
                </c:pt>
                <c:pt idx="13">
                  <c:v>3.27</c:v>
                </c:pt>
                <c:pt idx="14">
                  <c:v>1.2</c:v>
                </c:pt>
                <c:pt idx="15">
                  <c:v>2.9999999999999996</c:v>
                </c:pt>
              </c:numCache>
            </c:numRef>
          </c:val>
        </c:ser>
        <c:ser>
          <c:idx val="2"/>
          <c:order val="2"/>
          <c:tx>
            <c:strRef>
              <c:f>'Fig 10. FBKS PM2.5  2000-2015'!$A$13</c:f>
              <c:strCache>
                <c:ptCount val="1"/>
                <c:pt idx="0">
                  <c:v>3Q Box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errBars>
            <c:errBarType val="plus"/>
            <c:errValType val="cust"/>
            <c:noEndCap val="0"/>
            <c:plus>
              <c:numRef>
                <c:f>[2]Sheet1!$B$18:$Q$18</c:f>
                <c:numCache>
                  <c:formatCode>General</c:formatCode>
                  <c:ptCount val="16"/>
                  <c:pt idx="0">
                    <c:v>39.990000000000009</c:v>
                  </c:pt>
                  <c:pt idx="1">
                    <c:v>7.41</c:v>
                  </c:pt>
                  <c:pt idx="2">
                    <c:v>25.720000000000002</c:v>
                  </c:pt>
                  <c:pt idx="3">
                    <c:v>6.6</c:v>
                  </c:pt>
                  <c:pt idx="4">
                    <c:v>378.88</c:v>
                  </c:pt>
                  <c:pt idx="5">
                    <c:v>31.78</c:v>
                  </c:pt>
                  <c:pt idx="6">
                    <c:v>9.3399999999999963</c:v>
                  </c:pt>
                  <c:pt idx="7">
                    <c:v>5.7</c:v>
                  </c:pt>
                  <c:pt idx="8">
                    <c:v>4</c:v>
                  </c:pt>
                  <c:pt idx="9">
                    <c:v>76.740000000000023</c:v>
                  </c:pt>
                  <c:pt idx="10">
                    <c:v>14.020000000000008</c:v>
                  </c:pt>
                  <c:pt idx="11">
                    <c:v>4.2</c:v>
                  </c:pt>
                  <c:pt idx="12">
                    <c:v>3.78</c:v>
                  </c:pt>
                  <c:pt idx="13">
                    <c:v>24.320000000000011</c:v>
                  </c:pt>
                  <c:pt idx="14">
                    <c:v>4.0199999999999996</c:v>
                  </c:pt>
                  <c:pt idx="15">
                    <c:v>29.449999999999996</c:v>
                  </c:pt>
                </c:numCache>
              </c:numRef>
            </c:plus>
            <c:minus>
              <c:numRef>
                <c:f>[2]Sheet1!$B$17:$O$17</c:f>
                <c:numCache>
                  <c:formatCode>General</c:formatCode>
                  <c:ptCount val="14"/>
                  <c:pt idx="0">
                    <c:v>2.5</c:v>
                  </c:pt>
                  <c:pt idx="1">
                    <c:v>2.99</c:v>
                  </c:pt>
                  <c:pt idx="2">
                    <c:v>3.38</c:v>
                  </c:pt>
                  <c:pt idx="3">
                    <c:v>1</c:v>
                  </c:pt>
                  <c:pt idx="4">
                    <c:v>3.16</c:v>
                  </c:pt>
                  <c:pt idx="5">
                    <c:v>3.07</c:v>
                  </c:pt>
                  <c:pt idx="6">
                    <c:v>1.82</c:v>
                  </c:pt>
                  <c:pt idx="7">
                    <c:v>1.7</c:v>
                  </c:pt>
                  <c:pt idx="8">
                    <c:v>1.5</c:v>
                  </c:pt>
                  <c:pt idx="9">
                    <c:v>3.49</c:v>
                  </c:pt>
                  <c:pt idx="10">
                    <c:v>2.42</c:v>
                  </c:pt>
                  <c:pt idx="11">
                    <c:v>1.7</c:v>
                  </c:pt>
                  <c:pt idx="12">
                    <c:v>0</c:v>
                  </c:pt>
                  <c:pt idx="13">
                    <c:v>2.1300000000000003</c:v>
                  </c:pt>
                </c:numCache>
              </c:numRef>
            </c:minus>
          </c:errBars>
          <c:cat>
            <c:numRef>
              <c:f>'Fig 10. FBKS PM2.5  2000-2015'!$B$2:$Q$2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'Fig 10. FBKS PM2.5  2000-2015'!$B$13:$Q$13</c:f>
              <c:numCache>
                <c:formatCode>0.00</c:formatCode>
                <c:ptCount val="16"/>
                <c:pt idx="0">
                  <c:v>36.140000000000008</c:v>
                </c:pt>
                <c:pt idx="1">
                  <c:v>2.76</c:v>
                </c:pt>
                <c:pt idx="2">
                  <c:v>19.920000000000002</c:v>
                </c:pt>
                <c:pt idx="3">
                  <c:v>2.6999999999999997</c:v>
                </c:pt>
                <c:pt idx="4">
                  <c:v>339.18</c:v>
                </c:pt>
                <c:pt idx="5">
                  <c:v>23.93</c:v>
                </c:pt>
                <c:pt idx="6">
                  <c:v>5.5399999999999965</c:v>
                </c:pt>
                <c:pt idx="7">
                  <c:v>1.7000000000000002</c:v>
                </c:pt>
                <c:pt idx="8">
                  <c:v>1.2999999999999998</c:v>
                </c:pt>
                <c:pt idx="9">
                  <c:v>68.890000000000029</c:v>
                </c:pt>
                <c:pt idx="10">
                  <c:v>9.0200000000000085</c:v>
                </c:pt>
                <c:pt idx="11">
                  <c:v>1.2000000000000002</c:v>
                </c:pt>
                <c:pt idx="12">
                  <c:v>2.88</c:v>
                </c:pt>
                <c:pt idx="13">
                  <c:v>18.920000000000002</c:v>
                </c:pt>
                <c:pt idx="14">
                  <c:v>1.1199999999999997</c:v>
                </c:pt>
                <c:pt idx="15">
                  <c:v>24.85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08640008"/>
        <c:axId val="308640400"/>
      </c:barChart>
      <c:dateAx>
        <c:axId val="308640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2700">
            <a:solidFill>
              <a:sysClr val="windowText" lastClr="000000"/>
            </a:solidFill>
          </a:ln>
        </c:spPr>
        <c:crossAx val="308640400"/>
        <c:crosses val="autoZero"/>
        <c:auto val="0"/>
        <c:lblOffset val="100"/>
        <c:baseTimeUnit val="days"/>
      </c:dateAx>
      <c:valAx>
        <c:axId val="308640400"/>
        <c:scaling>
          <c:orientation val="minMax"/>
          <c:max val="2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PM</a:t>
                </a:r>
                <a:r>
                  <a:rPr lang="en-US" baseline="0"/>
                  <a:t> </a:t>
                </a:r>
                <a:r>
                  <a:rPr lang="en-US" baseline="-25000"/>
                  <a:t>2.5</a:t>
                </a:r>
                <a:r>
                  <a:rPr lang="en-US" baseline="0"/>
                  <a:t> (ug/m</a:t>
                </a:r>
                <a:r>
                  <a:rPr lang="en-US" baseline="30000"/>
                  <a:t>3</a:t>
                </a:r>
                <a:r>
                  <a:rPr lang="en-US" baseline="0"/>
                  <a:t>)</a:t>
                </a:r>
                <a:endParaRPr lang="en-US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spPr>
          <a:ln w="12700">
            <a:solidFill>
              <a:schemeClr val="tx1"/>
            </a:solidFill>
          </a:ln>
        </c:spPr>
        <c:crossAx val="308640008"/>
        <c:crosses val="autoZero"/>
        <c:crossBetween val="between"/>
        <c:majorUnit val="20"/>
      </c:valAx>
    </c:plotArea>
    <c:legend>
      <c:legendPos val="tr"/>
      <c:legendEntry>
        <c:idx val="2"/>
        <c:delete val="1"/>
      </c:legendEntry>
      <c:layout>
        <c:manualLayout>
          <c:xMode val="edge"/>
          <c:yMode val="edge"/>
          <c:x val="0.49526632700324236"/>
          <c:y val="0.40064226075786774"/>
          <c:w val="0.11191939121198344"/>
          <c:h val="0.108325823433920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55" l="0.70000000000000062" r="0.70000000000000062" t="0.75000000000000155" header="0.30000000000000032" footer="0.30000000000000032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FNSB Area Fires</a:t>
            </a:r>
          </a:p>
          <a:p>
            <a:pPr>
              <a:defRPr/>
            </a:pPr>
            <a:r>
              <a:rPr lang="en-US"/>
              <a:t>June- July 2015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'Fig 12.  Fire names'!$B$1</c:f>
              <c:strCache>
                <c:ptCount val="1"/>
                <c:pt idx="0">
                  <c:v>Estimated Acres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110000"/>
                    <a:satMod val="105000"/>
                    <a:tint val="67000"/>
                  </a:schemeClr>
                </a:gs>
                <a:gs pos="50000">
                  <a:schemeClr val="accent2">
                    <a:lumMod val="105000"/>
                    <a:satMod val="103000"/>
                    <a:tint val="73000"/>
                  </a:schemeClr>
                </a:gs>
                <a:gs pos="100000">
                  <a:schemeClr val="accent2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  <c:invertIfNegative val="0"/>
          <c:cat>
            <c:strRef>
              <c:f>'Fig 12.  Fire names'!$A$2:$A$34</c:f>
              <c:strCache>
                <c:ptCount val="33"/>
                <c:pt idx="0">
                  <c:v>Dulbi River</c:v>
                </c:pt>
                <c:pt idx="1">
                  <c:v>Sea</c:v>
                </c:pt>
                <c:pt idx="2">
                  <c:v>Kobe</c:v>
                </c:pt>
                <c:pt idx="3">
                  <c:v>Fish Creek</c:v>
                </c:pt>
                <c:pt idx="4">
                  <c:v>Blair</c:v>
                </c:pt>
                <c:pt idx="5">
                  <c:v>Hay Slough</c:v>
                </c:pt>
                <c:pt idx="6">
                  <c:v>Harper Bend</c:v>
                </c:pt>
                <c:pt idx="7">
                  <c:v>Sushgitit Hills</c:v>
                </c:pt>
                <c:pt idx="8">
                  <c:v>Baker</c:v>
                </c:pt>
                <c:pt idx="9">
                  <c:v>Bering Creek</c:v>
                </c:pt>
                <c:pt idx="10">
                  <c:v>Tozitna</c:v>
                </c:pt>
                <c:pt idx="11">
                  <c:v>Big Mud River 1</c:v>
                </c:pt>
                <c:pt idx="12">
                  <c:v>Chitanana River</c:v>
                </c:pt>
                <c:pt idx="13">
                  <c:v>Bruno Creek</c:v>
                </c:pt>
                <c:pt idx="14">
                  <c:v>Tobatokh</c:v>
                </c:pt>
                <c:pt idx="15">
                  <c:v>Dagislakhna</c:v>
                </c:pt>
                <c:pt idx="16">
                  <c:v>Aggie Creek</c:v>
                </c:pt>
                <c:pt idx="17">
                  <c:v>Big Creek Two</c:v>
                </c:pt>
                <c:pt idx="18">
                  <c:v>Blind River</c:v>
                </c:pt>
                <c:pt idx="19">
                  <c:v>Holtnakatna</c:v>
                </c:pt>
                <c:pt idx="20">
                  <c:v>Munsatli</c:v>
                </c:pt>
                <c:pt idx="21">
                  <c:v>Flint Creek</c:v>
                </c:pt>
                <c:pt idx="22">
                  <c:v>Loyd</c:v>
                </c:pt>
                <c:pt idx="23">
                  <c:v>Trail Creek</c:v>
                </c:pt>
                <c:pt idx="24">
                  <c:v>Carlson Lake</c:v>
                </c:pt>
                <c:pt idx="25">
                  <c:v>Titna</c:v>
                </c:pt>
                <c:pt idx="26">
                  <c:v>Bridge</c:v>
                </c:pt>
                <c:pt idx="27">
                  <c:v>Browns</c:v>
                </c:pt>
                <c:pt idx="28">
                  <c:v>Deep Creek</c:v>
                </c:pt>
                <c:pt idx="29">
                  <c:v>Lawson</c:v>
                </c:pt>
                <c:pt idx="30">
                  <c:v>Munsatli 2</c:v>
                </c:pt>
                <c:pt idx="31">
                  <c:v>Bear Island Lake</c:v>
                </c:pt>
                <c:pt idx="32">
                  <c:v>Our</c:v>
                </c:pt>
              </c:strCache>
            </c:strRef>
          </c:cat>
          <c:val>
            <c:numRef>
              <c:f>'Fig 12.  Fire names'!$B$2:$B$34</c:f>
              <c:numCache>
                <c:formatCode>General</c:formatCode>
                <c:ptCount val="33"/>
                <c:pt idx="0">
                  <c:v>54503</c:v>
                </c:pt>
                <c:pt idx="1">
                  <c:v>111193.8</c:v>
                </c:pt>
                <c:pt idx="2">
                  <c:v>8642</c:v>
                </c:pt>
                <c:pt idx="3">
                  <c:v>7464</c:v>
                </c:pt>
                <c:pt idx="4">
                  <c:v>37597.300000000003</c:v>
                </c:pt>
                <c:pt idx="5">
                  <c:v>91444.2</c:v>
                </c:pt>
                <c:pt idx="6">
                  <c:v>43378</c:v>
                </c:pt>
                <c:pt idx="7">
                  <c:v>276038.2</c:v>
                </c:pt>
                <c:pt idx="8">
                  <c:v>24179.1</c:v>
                </c:pt>
                <c:pt idx="9">
                  <c:v>112806.8</c:v>
                </c:pt>
                <c:pt idx="10">
                  <c:v>78212.5</c:v>
                </c:pt>
                <c:pt idx="11">
                  <c:v>103967.5</c:v>
                </c:pt>
                <c:pt idx="12">
                  <c:v>43199.8</c:v>
                </c:pt>
                <c:pt idx="13">
                  <c:v>15131.6</c:v>
                </c:pt>
                <c:pt idx="14">
                  <c:v>54036</c:v>
                </c:pt>
                <c:pt idx="15">
                  <c:v>9751.2000000000007</c:v>
                </c:pt>
                <c:pt idx="16">
                  <c:v>31705</c:v>
                </c:pt>
                <c:pt idx="17">
                  <c:v>312918.2</c:v>
                </c:pt>
                <c:pt idx="18">
                  <c:v>60806.6</c:v>
                </c:pt>
                <c:pt idx="19">
                  <c:v>223154.1</c:v>
                </c:pt>
                <c:pt idx="20">
                  <c:v>20942.8</c:v>
                </c:pt>
                <c:pt idx="21">
                  <c:v>35748.9</c:v>
                </c:pt>
                <c:pt idx="22">
                  <c:v>66267.899999999994</c:v>
                </c:pt>
                <c:pt idx="23">
                  <c:v>29501.4</c:v>
                </c:pt>
                <c:pt idx="24">
                  <c:v>46545.3</c:v>
                </c:pt>
                <c:pt idx="25">
                  <c:v>30678.1</c:v>
                </c:pt>
                <c:pt idx="26">
                  <c:v>966.5</c:v>
                </c:pt>
                <c:pt idx="27">
                  <c:v>20729.900000000001</c:v>
                </c:pt>
                <c:pt idx="28">
                  <c:v>11589.7</c:v>
                </c:pt>
                <c:pt idx="29">
                  <c:v>31089.9</c:v>
                </c:pt>
                <c:pt idx="30">
                  <c:v>100524</c:v>
                </c:pt>
                <c:pt idx="31">
                  <c:v>2363</c:v>
                </c:pt>
                <c:pt idx="32">
                  <c:v>1563.9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308220928"/>
        <c:axId val="308221320"/>
      </c:barChart>
      <c:catAx>
        <c:axId val="3082209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fire name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8221320"/>
        <c:crosses val="autoZero"/>
        <c:auto val="1"/>
        <c:lblAlgn val="ctr"/>
        <c:lblOffset val="100"/>
        <c:noMultiLvlLbl val="0"/>
      </c:catAx>
      <c:valAx>
        <c:axId val="308221320"/>
        <c:scaling>
          <c:orientation val="minMax"/>
          <c:max val="32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Acres burned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8220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North Pole PM</a:t>
            </a:r>
            <a:r>
              <a:rPr lang="en-US" sz="1200"/>
              <a:t>2.5</a:t>
            </a:r>
            <a:endParaRPr lang="en-US"/>
          </a:p>
          <a:p>
            <a:pPr>
              <a:defRPr/>
            </a:pPr>
            <a:r>
              <a:rPr lang="en-US"/>
              <a:t>June 1 to August 31 2012 to 2016</a:t>
            </a:r>
          </a:p>
        </c:rich>
      </c:tx>
      <c:layout>
        <c:manualLayout>
          <c:xMode val="edge"/>
          <c:yMode val="edge"/>
          <c:x val="0.3427791338582678"/>
          <c:y val="2.5690430314707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640490780267398"/>
          <c:y val="0.12797960948523054"/>
          <c:w val="0.80470237343326734"/>
          <c:h val="0.7696212845189248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'NP PM2.5 Summer 2012-2016'!$A$11</c:f>
              <c:strCache>
                <c:ptCount val="1"/>
                <c:pt idx="0">
                  <c:v>Bottom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errBars>
            <c:errBarType val="minus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Ref>
                <c:f>[2]Sheet1!$B$17:$Q$17</c:f>
                <c:numCache>
                  <c:formatCode>General</c:formatCode>
                  <c:ptCount val="16"/>
                  <c:pt idx="0">
                    <c:v>2.5</c:v>
                  </c:pt>
                  <c:pt idx="1">
                    <c:v>2.99</c:v>
                  </c:pt>
                  <c:pt idx="2">
                    <c:v>3.38</c:v>
                  </c:pt>
                  <c:pt idx="3">
                    <c:v>1</c:v>
                  </c:pt>
                  <c:pt idx="4">
                    <c:v>3.16</c:v>
                  </c:pt>
                  <c:pt idx="5">
                    <c:v>3.07</c:v>
                  </c:pt>
                  <c:pt idx="6">
                    <c:v>1.82</c:v>
                  </c:pt>
                  <c:pt idx="7">
                    <c:v>1.7</c:v>
                  </c:pt>
                  <c:pt idx="8">
                    <c:v>1.5</c:v>
                  </c:pt>
                  <c:pt idx="9">
                    <c:v>3.49</c:v>
                  </c:pt>
                  <c:pt idx="10">
                    <c:v>2.42</c:v>
                  </c:pt>
                  <c:pt idx="11">
                    <c:v>1.7</c:v>
                  </c:pt>
                  <c:pt idx="12">
                    <c:v>0</c:v>
                  </c:pt>
                  <c:pt idx="13">
                    <c:v>2.1300000000000003</c:v>
                  </c:pt>
                  <c:pt idx="14">
                    <c:v>1.7</c:v>
                  </c:pt>
                  <c:pt idx="15">
                    <c:v>1.4</c:v>
                  </c:pt>
                </c:numCache>
              </c:numRef>
            </c:minus>
          </c:errBars>
          <c:cat>
            <c:numRef>
              <c:f>'NP PM2.5 Summer 2012-2016'!$B$2:$F$2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'NP PM2.5 Summer 2012-2016'!$B$11:$F$11</c:f>
              <c:numCache>
                <c:formatCode>0.00</c:formatCode>
                <c:ptCount val="5"/>
                <c:pt idx="0">
                  <c:v>1.5000000000000002</c:v>
                </c:pt>
                <c:pt idx="1">
                  <c:v>0</c:v>
                </c:pt>
                <c:pt idx="2">
                  <c:v>0</c:v>
                </c:pt>
                <c:pt idx="3">
                  <c:v>1.5600000000000003</c:v>
                </c:pt>
                <c:pt idx="4">
                  <c:v>1.1000000000000001</c:v>
                </c:pt>
              </c:numCache>
            </c:numRef>
          </c:val>
        </c:ser>
        <c:ser>
          <c:idx val="1"/>
          <c:order val="1"/>
          <c:tx>
            <c:strRef>
              <c:f>'NP PM2.5 Summer 2012-2016'!$A$12</c:f>
              <c:strCache>
                <c:ptCount val="1"/>
                <c:pt idx="0">
                  <c:v>2Q Box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cat>
            <c:numRef>
              <c:f>'NP PM2.5 Summer 2012-2016'!$B$2:$F$2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'NP PM2.5 Summer 2012-2016'!$B$12:$F$12</c:f>
              <c:numCache>
                <c:formatCode>0.00</c:formatCode>
                <c:ptCount val="5"/>
                <c:pt idx="0">
                  <c:v>2.0999999999999996</c:v>
                </c:pt>
                <c:pt idx="1">
                  <c:v>0</c:v>
                </c:pt>
                <c:pt idx="2">
                  <c:v>0</c:v>
                </c:pt>
                <c:pt idx="3">
                  <c:v>4.74</c:v>
                </c:pt>
                <c:pt idx="4">
                  <c:v>1.4499999999999997</c:v>
                </c:pt>
              </c:numCache>
            </c:numRef>
          </c:val>
        </c:ser>
        <c:ser>
          <c:idx val="2"/>
          <c:order val="2"/>
          <c:tx>
            <c:strRef>
              <c:f>'NP PM2.5 Summer 2012-2016'!$A$13</c:f>
              <c:strCache>
                <c:ptCount val="1"/>
                <c:pt idx="0">
                  <c:v>3Q Box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errBars>
            <c:errBarType val="plus"/>
            <c:errValType val="cust"/>
            <c:noEndCap val="0"/>
            <c:plus>
              <c:numRef>
                <c:f>'NP PM2.5 Summer 2012-2016'!$B$18:$F$18</c:f>
                <c:numCache>
                  <c:formatCode>General</c:formatCode>
                  <c:ptCount val="5"/>
                  <c:pt idx="0">
                    <c:v>9.7399999999999984</c:v>
                  </c:pt>
                  <c:pt idx="1">
                    <c:v>0</c:v>
                  </c:pt>
                  <c:pt idx="2">
                    <c:v>0</c:v>
                  </c:pt>
                  <c:pt idx="3">
                    <c:v>46.310000000000009</c:v>
                  </c:pt>
                  <c:pt idx="4">
                    <c:v>4.3</c:v>
                  </c:pt>
                </c:numCache>
              </c:numRef>
            </c:plus>
            <c:minus>
              <c:numRef>
                <c:f>[2]Sheet1!$B$17:$O$17</c:f>
                <c:numCache>
                  <c:formatCode>General</c:formatCode>
                  <c:ptCount val="14"/>
                  <c:pt idx="0">
                    <c:v>2.5</c:v>
                  </c:pt>
                  <c:pt idx="1">
                    <c:v>2.99</c:v>
                  </c:pt>
                  <c:pt idx="2">
                    <c:v>3.38</c:v>
                  </c:pt>
                  <c:pt idx="3">
                    <c:v>1</c:v>
                  </c:pt>
                  <c:pt idx="4">
                    <c:v>3.16</c:v>
                  </c:pt>
                  <c:pt idx="5">
                    <c:v>3.07</c:v>
                  </c:pt>
                  <c:pt idx="6">
                    <c:v>1.82</c:v>
                  </c:pt>
                  <c:pt idx="7">
                    <c:v>1.7</c:v>
                  </c:pt>
                  <c:pt idx="8">
                    <c:v>1.5</c:v>
                  </c:pt>
                  <c:pt idx="9">
                    <c:v>3.49</c:v>
                  </c:pt>
                  <c:pt idx="10">
                    <c:v>2.42</c:v>
                  </c:pt>
                  <c:pt idx="11">
                    <c:v>1.7</c:v>
                  </c:pt>
                  <c:pt idx="12">
                    <c:v>0</c:v>
                  </c:pt>
                  <c:pt idx="13">
                    <c:v>2.1300000000000003</c:v>
                  </c:pt>
                </c:numCache>
              </c:numRef>
            </c:minus>
          </c:errBars>
          <c:cat>
            <c:numRef>
              <c:f>'NP PM2.5 Summer 2012-2016'!$B$2:$F$2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'NP PM2.5 Summer 2012-2016'!$B$13:$F$13</c:f>
              <c:numCache>
                <c:formatCode>0.00</c:formatCode>
                <c:ptCount val="5"/>
                <c:pt idx="0">
                  <c:v>6.1400000000000006</c:v>
                </c:pt>
                <c:pt idx="1">
                  <c:v>0</c:v>
                </c:pt>
                <c:pt idx="2">
                  <c:v>0</c:v>
                </c:pt>
                <c:pt idx="3">
                  <c:v>40.010000000000005</c:v>
                </c:pt>
                <c:pt idx="4">
                  <c:v>1.75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08222104"/>
        <c:axId val="308222496"/>
      </c:barChart>
      <c:dateAx>
        <c:axId val="308222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2700">
            <a:solidFill>
              <a:sysClr val="windowText" lastClr="000000"/>
            </a:solidFill>
          </a:ln>
        </c:spPr>
        <c:crossAx val="308222496"/>
        <c:crosses val="autoZero"/>
        <c:auto val="0"/>
        <c:lblOffset val="100"/>
        <c:baseTimeUnit val="days"/>
      </c:dateAx>
      <c:valAx>
        <c:axId val="308222496"/>
        <c:scaling>
          <c:orientation val="minMax"/>
          <c:max val="2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PM</a:t>
                </a:r>
                <a:r>
                  <a:rPr lang="en-US" baseline="0"/>
                  <a:t> </a:t>
                </a:r>
                <a:r>
                  <a:rPr lang="en-US" baseline="-25000"/>
                  <a:t>2.5</a:t>
                </a:r>
                <a:r>
                  <a:rPr lang="en-US" baseline="0"/>
                  <a:t> (ug/m</a:t>
                </a:r>
                <a:r>
                  <a:rPr lang="en-US" baseline="30000"/>
                  <a:t>3</a:t>
                </a:r>
                <a:r>
                  <a:rPr lang="en-US" baseline="0"/>
                  <a:t>)</a:t>
                </a:r>
                <a:endParaRPr lang="en-US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spPr>
          <a:ln w="12700">
            <a:solidFill>
              <a:schemeClr val="tx1"/>
            </a:solidFill>
          </a:ln>
        </c:spPr>
        <c:crossAx val="308222104"/>
        <c:crosses val="autoZero"/>
        <c:crossBetween val="between"/>
        <c:majorUnit val="20"/>
      </c:valAx>
    </c:plotArea>
    <c:legend>
      <c:legendPos val="tr"/>
      <c:legendEntry>
        <c:idx val="2"/>
        <c:delete val="1"/>
      </c:legendEntry>
      <c:layout>
        <c:manualLayout>
          <c:xMode val="edge"/>
          <c:yMode val="edge"/>
          <c:x val="0.49526632700324236"/>
          <c:y val="0.40064226075786774"/>
          <c:w val="0.11191939121198344"/>
          <c:h val="0.108325823433920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55" l="0.70000000000000062" r="0.70000000000000062" t="0.75000000000000155" header="0.30000000000000032" footer="0.30000000000000032"/>
    <c:pageSetup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233889</xdr:colOff>
      <xdr:row>16</xdr:row>
      <xdr:rowOff>30692</xdr:rowOff>
    </xdr:from>
    <xdr:to>
      <xdr:col>18</xdr:col>
      <xdr:colOff>361950</xdr:colOff>
      <xdr:row>39</xdr:row>
      <xdr:rowOff>125942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127001</xdr:colOff>
      <xdr:row>11</xdr:row>
      <xdr:rowOff>179916</xdr:rowOff>
    </xdr:from>
    <xdr:to>
      <xdr:col>35</xdr:col>
      <xdr:colOff>498478</xdr:colOff>
      <xdr:row>35</xdr:row>
      <xdr:rowOff>84666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296545</xdr:colOff>
      <xdr:row>15</xdr:row>
      <xdr:rowOff>28575</xdr:rowOff>
    </xdr:to>
    <xdr:grpSp>
      <xdr:nvGrpSpPr>
        <xdr:cNvPr id="2" name="Group 1"/>
        <xdr:cNvGrpSpPr/>
      </xdr:nvGrpSpPr>
      <xdr:grpSpPr>
        <a:xfrm>
          <a:off x="0" y="0"/>
          <a:ext cx="3344545" cy="2886075"/>
          <a:chOff x="0" y="0"/>
          <a:chExt cx="3163267" cy="2687541"/>
        </a:xfrm>
      </xdr:grpSpPr>
      <xdr:pic>
        <xdr:nvPicPr>
          <xdr:cNvPr id="3" name="Picture 2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3155315" cy="2482215"/>
          </a:xfrm>
          <a:prstGeom prst="rect">
            <a:avLst/>
          </a:prstGeom>
          <a:noFill/>
        </xdr:spPr>
      </xdr:pic>
      <xdr:sp macro="" textlink="">
        <xdr:nvSpPr>
          <xdr:cNvPr id="4" name="Text Box 186"/>
          <xdr:cNvSpPr txBox="1"/>
        </xdr:nvSpPr>
        <xdr:spPr>
          <a:xfrm>
            <a:off x="7952" y="2504661"/>
            <a:ext cx="3155315" cy="182880"/>
          </a:xfrm>
          <a:prstGeom prst="rect">
            <a:avLst/>
          </a:prstGeom>
          <a:solidFill>
            <a:prstClr val="white"/>
          </a:solidFill>
          <a:ln>
            <a:noFill/>
          </a:ln>
          <a:effectLst/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 marL="0" marR="0">
              <a:spcBef>
                <a:spcPts val="5"/>
              </a:spcBef>
              <a:spcAft>
                <a:spcPts val="0"/>
              </a:spcAft>
            </a:pPr>
            <a:r>
              <a:rPr lang="en-US" sz="1100" spc="-5">
                <a:effectLst/>
                <a:latin typeface="Times New Roman" panose="02020603050405020304" pitchFamily="18" charset="0"/>
                <a:ea typeface="Calibri" panose="020F0502020204030204" pitchFamily="34" charset="0"/>
                <a:cs typeface="Times New Roman" panose="02020603050405020304" pitchFamily="18" charset="0"/>
              </a:rPr>
              <a:t>Figure</a:t>
            </a:r>
            <a:r>
              <a:rPr lang="en-US" sz="1100">
                <a:effectLst/>
                <a:latin typeface="Times New Roman" panose="02020603050405020304" pitchFamily="18" charset="0"/>
                <a:ea typeface="Calibri" panose="020F0502020204030204" pitchFamily="34" charset="0"/>
                <a:cs typeface="Times New Roman" panose="02020603050405020304" pitchFamily="18" charset="0"/>
              </a:rPr>
              <a:t> 5.</a:t>
            </a:r>
            <a:r>
              <a:rPr lang="en-US" sz="1100" spc="5">
                <a:effectLst/>
                <a:latin typeface="Times New Roman" panose="02020603050405020304" pitchFamily="18" charset="0"/>
                <a:ea typeface="Calibri" panose="020F0502020204030204" pitchFamily="34" charset="0"/>
                <a:cs typeface="Times New Roman" panose="02020603050405020304" pitchFamily="18" charset="0"/>
              </a:rPr>
              <a:t> </a:t>
            </a:r>
            <a:r>
              <a:rPr lang="en-US" sz="1100" spc="-5">
                <a:effectLst/>
                <a:latin typeface="Times New Roman" panose="02020603050405020304" pitchFamily="18" charset="0"/>
                <a:ea typeface="Calibri" panose="020F0502020204030204" pitchFamily="34" charset="0"/>
                <a:cs typeface="Times New Roman" panose="02020603050405020304" pitchFamily="18" charset="0"/>
              </a:rPr>
              <a:t>Alaska Wild land </a:t>
            </a:r>
            <a:r>
              <a:rPr lang="en-US" sz="1100">
                <a:effectLst/>
                <a:latin typeface="Times New Roman" panose="02020603050405020304" pitchFamily="18" charset="0"/>
                <a:ea typeface="Calibri" panose="020F0502020204030204" pitchFamily="34" charset="0"/>
                <a:cs typeface="Times New Roman" panose="02020603050405020304" pitchFamily="18" charset="0"/>
              </a:rPr>
              <a:t>Fire</a:t>
            </a:r>
            <a:r>
              <a:rPr lang="en-US" sz="1100" spc="-15">
                <a:effectLst/>
                <a:latin typeface="Times New Roman" panose="02020603050405020304" pitchFamily="18" charset="0"/>
                <a:ea typeface="Calibri" panose="020F0502020204030204" pitchFamily="34" charset="0"/>
                <a:cs typeface="Times New Roman" panose="02020603050405020304" pitchFamily="18" charset="0"/>
              </a:rPr>
              <a:t> </a:t>
            </a:r>
            <a:r>
              <a:rPr lang="en-US" sz="1100">
                <a:effectLst/>
                <a:latin typeface="Times New Roman" panose="02020603050405020304" pitchFamily="18" charset="0"/>
                <a:ea typeface="Calibri" panose="020F0502020204030204" pitchFamily="34" charset="0"/>
                <a:cs typeface="Times New Roman" panose="02020603050405020304" pitchFamily="18" charset="0"/>
              </a:rPr>
              <a:t>Protection</a:t>
            </a:r>
            <a:r>
              <a:rPr lang="en-US" sz="1100" spc="-5">
                <a:effectLst/>
                <a:latin typeface="Times New Roman" panose="02020603050405020304" pitchFamily="18" charset="0"/>
                <a:ea typeface="Calibri" panose="020F0502020204030204" pitchFamily="34" charset="0"/>
                <a:cs typeface="Times New Roman" panose="02020603050405020304" pitchFamily="18" charset="0"/>
              </a:rPr>
              <a:t> Areas</a:t>
            </a:r>
            <a:endParaRPr lang="en-US" sz="1200">
              <a:effectLst/>
              <a:latin typeface="Times New Roman" panose="02020603050405020304" pitchFamily="18" charset="0"/>
              <a:ea typeface="Calibri" panose="020F0502020204030204" pitchFamily="34" charset="0"/>
              <a:cs typeface="Times New Roman" panose="02020603050405020304" pitchFamily="18" charset="0"/>
            </a:endParaRPr>
          </a:p>
          <a:p>
            <a:pPr marL="0" marR="0">
              <a:spcBef>
                <a:spcPts val="0"/>
              </a:spcBef>
              <a:spcAft>
                <a:spcPts val="1000"/>
              </a:spcAft>
            </a:pPr>
            <a:r>
              <a:rPr lang="en-US" sz="1200" i="1">
                <a:solidFill>
                  <a:srgbClr val="1F497D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 </a:t>
            </a:r>
            <a:endParaRPr lang="en-US" sz="900" i="1">
              <a:solidFill>
                <a:srgbClr val="1F497D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3629025" y="1304925"/>
    <xdr:ext cx="9229725" cy="581977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133350" y="3867150"/>
    <xdr:ext cx="8582025" cy="581977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11</xdr:row>
      <xdr:rowOff>0</xdr:rowOff>
    </xdr:from>
    <xdr:to>
      <xdr:col>30</xdr:col>
      <xdr:colOff>359833</xdr:colOff>
      <xdr:row>36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575310</xdr:colOff>
      <xdr:row>17</xdr:row>
      <xdr:rowOff>151765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1000"/>
          <a:ext cx="4842510" cy="300926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514350</xdr:colOff>
      <xdr:row>1</xdr:row>
      <xdr:rowOff>38100</xdr:rowOff>
    </xdr:from>
    <xdr:to>
      <xdr:col>24</xdr:col>
      <xdr:colOff>304800</xdr:colOff>
      <xdr:row>28</xdr:row>
      <xdr:rowOff>9525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8</xdr:col>
      <xdr:colOff>316230</xdr:colOff>
      <xdr:row>18</xdr:row>
      <xdr:rowOff>58420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0"/>
          <a:ext cx="5193030" cy="329692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0</xdr:rowOff>
    </xdr:from>
    <xdr:to>
      <xdr:col>19</xdr:col>
      <xdr:colOff>359833</xdr:colOff>
      <xdr:row>28</xdr:row>
      <xdr:rowOff>180975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Q/General/MSmith/EE%202015/2015%20Wildfire%20Inventory%20report%20data%20and%20graph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AQ/General/MSmith/EE%202015/Fairbanks%20Box%20and%20Whisk%20Data%20%20till%202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 INPUT"/>
      <sheetName val="INPUT"/>
      <sheetName val="Summary Tables"/>
      <sheetName val="Graphs"/>
      <sheetName val="Multi year Graphs"/>
      <sheetName val="Rx"/>
      <sheetName val="Event"/>
      <sheetName val="Valid Input"/>
      <sheetName val="Data Valid"/>
      <sheetName val="lookups"/>
      <sheetName val="ERT Statistics"/>
      <sheetName val="FL_EF"/>
      <sheetName val="Summary Chart"/>
      <sheetName val="Prescribed Temporal"/>
      <sheetName val="Number of events"/>
      <sheetName val="Wildfire Temporal"/>
      <sheetName val="Prescribed FMZ"/>
      <sheetName val="Wildfire FMZ"/>
      <sheetName val="Pollutants"/>
      <sheetName val="Fed Size Class"/>
      <sheetName val="NWFCG Size Class"/>
    </sheetNames>
    <sheetDataSet>
      <sheetData sheetId="0"/>
      <sheetData sheetId="1"/>
      <sheetData sheetId="2">
        <row r="6">
          <cell r="A6" t="str">
            <v>January</v>
          </cell>
        </row>
        <row r="7">
          <cell r="A7" t="str">
            <v>February</v>
          </cell>
        </row>
        <row r="8">
          <cell r="A8" t="str">
            <v>March</v>
          </cell>
        </row>
        <row r="9">
          <cell r="A9" t="str">
            <v>April</v>
          </cell>
        </row>
        <row r="10">
          <cell r="A10" t="str">
            <v>May</v>
          </cell>
        </row>
        <row r="11">
          <cell r="A11" t="str">
            <v>June</v>
          </cell>
        </row>
        <row r="12">
          <cell r="A12" t="str">
            <v>July</v>
          </cell>
        </row>
        <row r="13">
          <cell r="A13" t="str">
            <v>August</v>
          </cell>
        </row>
        <row r="14">
          <cell r="A14" t="str">
            <v>September</v>
          </cell>
        </row>
        <row r="15">
          <cell r="A15" t="str">
            <v>October</v>
          </cell>
        </row>
        <row r="16">
          <cell r="A16" t="str">
            <v>November</v>
          </cell>
        </row>
        <row r="17">
          <cell r="A17" t="str">
            <v>December</v>
          </cell>
        </row>
      </sheetData>
      <sheetData sheetId="3"/>
      <sheetData sheetId="4"/>
      <sheetData sheetId="5"/>
      <sheetData sheetId="6">
        <row r="2">
          <cell r="A2" t="str">
            <v>Prescribed</v>
          </cell>
          <cell r="H2">
            <v>0.1</v>
          </cell>
          <cell r="AR2">
            <v>2.7112499999999999E-4</v>
          </cell>
          <cell r="BE2">
            <v>0</v>
          </cell>
          <cell r="BQ2">
            <v>6</v>
          </cell>
        </row>
        <row r="3">
          <cell r="A3" t="str">
            <v>Prescribed</v>
          </cell>
          <cell r="H3">
            <v>5.7</v>
          </cell>
          <cell r="AR3">
            <v>1.5070862700000001</v>
          </cell>
          <cell r="BE3">
            <v>0.12810233295000001</v>
          </cell>
          <cell r="BQ3">
            <v>3</v>
          </cell>
        </row>
        <row r="4">
          <cell r="A4" t="str">
            <v>Prescribed</v>
          </cell>
          <cell r="H4">
            <v>12</v>
          </cell>
          <cell r="AR4">
            <v>3.1728132000000002</v>
          </cell>
          <cell r="BE4">
            <v>0.26968912200000006</v>
          </cell>
          <cell r="BQ4">
            <v>9</v>
          </cell>
        </row>
        <row r="5">
          <cell r="A5" t="str">
            <v>Prescribed</v>
          </cell>
          <cell r="H5">
            <v>34</v>
          </cell>
          <cell r="AR5">
            <v>9.2182500000000001E-2</v>
          </cell>
          <cell r="BE5">
            <v>0</v>
          </cell>
          <cell r="BQ5">
            <v>5</v>
          </cell>
        </row>
        <row r="6">
          <cell r="A6" t="str">
            <v>Prescribed</v>
          </cell>
          <cell r="H6">
            <v>46.1</v>
          </cell>
          <cell r="AR6">
            <v>0.12498862499999999</v>
          </cell>
          <cell r="BE6">
            <v>0</v>
          </cell>
          <cell r="BQ6">
            <v>5</v>
          </cell>
        </row>
        <row r="7">
          <cell r="A7" t="str">
            <v>Prescribed</v>
          </cell>
          <cell r="H7">
            <v>82.3</v>
          </cell>
          <cell r="AR7">
            <v>0.22313587500000001</v>
          </cell>
          <cell r="BE7">
            <v>0</v>
          </cell>
          <cell r="BQ7">
            <v>5</v>
          </cell>
        </row>
        <row r="8">
          <cell r="A8" t="str">
            <v>Prescribed</v>
          </cell>
          <cell r="H8">
            <v>100</v>
          </cell>
          <cell r="AR8">
            <v>0.271125</v>
          </cell>
          <cell r="BE8">
            <v>0</v>
          </cell>
          <cell r="BQ8">
            <v>8</v>
          </cell>
        </row>
        <row r="9">
          <cell r="A9" t="str">
            <v>Prescribed</v>
          </cell>
          <cell r="H9">
            <v>200</v>
          </cell>
          <cell r="AR9">
            <v>0.54225000000000001</v>
          </cell>
          <cell r="BE9">
            <v>0</v>
          </cell>
          <cell r="BQ9">
            <v>11</v>
          </cell>
        </row>
        <row r="10">
          <cell r="A10" t="str">
            <v>Prescribed</v>
          </cell>
          <cell r="H10">
            <v>347.6</v>
          </cell>
          <cell r="AR10">
            <v>0.94243050000000006</v>
          </cell>
          <cell r="BE10">
            <v>0</v>
          </cell>
          <cell r="BQ10">
            <v>5</v>
          </cell>
        </row>
        <row r="11">
          <cell r="A11" t="str">
            <v>Prescribed</v>
          </cell>
          <cell r="H11">
            <v>521.79999999999995</v>
          </cell>
          <cell r="AR11">
            <v>1.4147302499999999</v>
          </cell>
          <cell r="BE11">
            <v>0</v>
          </cell>
          <cell r="BQ11">
            <v>6</v>
          </cell>
        </row>
        <row r="12">
          <cell r="A12" t="str">
            <v>Prescribed</v>
          </cell>
          <cell r="H12">
            <v>954</v>
          </cell>
          <cell r="AR12">
            <v>2.5865324999999997</v>
          </cell>
          <cell r="BE12">
            <v>0</v>
          </cell>
          <cell r="BQ12">
            <v>5</v>
          </cell>
        </row>
        <row r="13">
          <cell r="A13" t="str">
            <v>Prescribed</v>
          </cell>
          <cell r="H13">
            <v>1828.6</v>
          </cell>
          <cell r="AR13">
            <v>4.9577917499999993</v>
          </cell>
          <cell r="BE13">
            <v>0</v>
          </cell>
          <cell r="BQ13">
            <v>5</v>
          </cell>
        </row>
        <row r="14">
          <cell r="A14" t="str">
            <v>Wildfire</v>
          </cell>
          <cell r="H14">
            <v>0.1</v>
          </cell>
          <cell r="AR14">
            <v>6.0250000000000006E-4</v>
          </cell>
          <cell r="BE14">
            <v>0</v>
          </cell>
          <cell r="BQ14">
            <v>6</v>
          </cell>
        </row>
        <row r="15">
          <cell r="A15" t="str">
            <v>Wildfire</v>
          </cell>
          <cell r="H15">
            <v>0.1</v>
          </cell>
          <cell r="AR15">
            <v>6.0250000000000006E-4</v>
          </cell>
          <cell r="BE15">
            <v>0</v>
          </cell>
          <cell r="BQ15">
            <v>6</v>
          </cell>
        </row>
        <row r="16">
          <cell r="A16" t="str">
            <v>Wildfire</v>
          </cell>
          <cell r="H16">
            <v>0.1</v>
          </cell>
          <cell r="AR16">
            <v>6.0250000000000006E-4</v>
          </cell>
          <cell r="BE16">
            <v>0</v>
          </cell>
          <cell r="BQ16">
            <v>7</v>
          </cell>
        </row>
        <row r="17">
          <cell r="A17" t="str">
            <v>Wildfire</v>
          </cell>
          <cell r="H17">
            <v>0.1</v>
          </cell>
          <cell r="AR17">
            <v>6.0250000000000006E-4</v>
          </cell>
          <cell r="BE17">
            <v>0</v>
          </cell>
          <cell r="BQ17">
            <v>7</v>
          </cell>
        </row>
        <row r="18">
          <cell r="A18" t="str">
            <v>Wildfire</v>
          </cell>
          <cell r="H18">
            <v>0.1</v>
          </cell>
          <cell r="AR18">
            <v>6.0250000000000006E-4</v>
          </cell>
          <cell r="BE18">
            <v>0</v>
          </cell>
          <cell r="BQ18">
            <v>6</v>
          </cell>
        </row>
        <row r="19">
          <cell r="A19" t="str">
            <v>Wildfire</v>
          </cell>
          <cell r="H19">
            <v>0.1</v>
          </cell>
          <cell r="AR19">
            <v>6.0250000000000006E-4</v>
          </cell>
          <cell r="BE19">
            <v>0</v>
          </cell>
          <cell r="BQ19">
            <v>6</v>
          </cell>
        </row>
        <row r="20">
          <cell r="A20" t="str">
            <v>Wildfire</v>
          </cell>
          <cell r="H20">
            <v>0.1</v>
          </cell>
          <cell r="AR20">
            <v>6.0250000000000006E-4</v>
          </cell>
          <cell r="BE20">
            <v>0</v>
          </cell>
          <cell r="BQ20">
            <v>6</v>
          </cell>
        </row>
        <row r="21">
          <cell r="A21" t="str">
            <v>Wildfire</v>
          </cell>
          <cell r="H21">
            <v>0.1</v>
          </cell>
          <cell r="AR21">
            <v>6.0250000000000006E-4</v>
          </cell>
          <cell r="BE21">
            <v>0</v>
          </cell>
          <cell r="BQ21">
            <v>7</v>
          </cell>
        </row>
        <row r="22">
          <cell r="A22" t="str">
            <v>Wildfire</v>
          </cell>
          <cell r="H22">
            <v>0.1</v>
          </cell>
          <cell r="AR22">
            <v>3.3185700000000005E-2</v>
          </cell>
          <cell r="BE22">
            <v>5.6415690000000008E-3</v>
          </cell>
          <cell r="BQ22">
            <v>6</v>
          </cell>
        </row>
        <row r="23">
          <cell r="A23" t="str">
            <v>Wildfire</v>
          </cell>
          <cell r="H23">
            <v>0.1</v>
          </cell>
          <cell r="AR23">
            <v>6.0250000000000006E-4</v>
          </cell>
          <cell r="BE23">
            <v>0</v>
          </cell>
          <cell r="BQ23">
            <v>5</v>
          </cell>
        </row>
        <row r="24">
          <cell r="A24" t="str">
            <v>Wildfire</v>
          </cell>
          <cell r="H24">
            <v>0.1</v>
          </cell>
          <cell r="AR24">
            <v>6.0250000000000006E-4</v>
          </cell>
          <cell r="BE24">
            <v>0</v>
          </cell>
          <cell r="BQ24">
            <v>7</v>
          </cell>
        </row>
        <row r="25">
          <cell r="A25" t="str">
            <v>Wildfire</v>
          </cell>
          <cell r="H25">
            <v>0.1</v>
          </cell>
          <cell r="AR25">
            <v>6.0250000000000006E-4</v>
          </cell>
          <cell r="BE25">
            <v>0</v>
          </cell>
          <cell r="BQ25">
            <v>8</v>
          </cell>
        </row>
        <row r="26">
          <cell r="A26" t="str">
            <v>Wildfire</v>
          </cell>
          <cell r="H26">
            <v>0.1</v>
          </cell>
          <cell r="AR26">
            <v>3.3185700000000005E-2</v>
          </cell>
          <cell r="BE26">
            <v>5.6415690000000008E-3</v>
          </cell>
          <cell r="BQ26">
            <v>8</v>
          </cell>
        </row>
        <row r="27">
          <cell r="A27" t="str">
            <v>Wildfire</v>
          </cell>
          <cell r="H27">
            <v>0.1</v>
          </cell>
          <cell r="AR27">
            <v>6.0250000000000006E-4</v>
          </cell>
          <cell r="BE27">
            <v>0</v>
          </cell>
          <cell r="BQ27">
            <v>5</v>
          </cell>
        </row>
        <row r="28">
          <cell r="A28" t="str">
            <v>Wildfire</v>
          </cell>
          <cell r="H28">
            <v>0.1</v>
          </cell>
          <cell r="AR28">
            <v>3.3185700000000005E-2</v>
          </cell>
          <cell r="BE28">
            <v>5.6415690000000008E-3</v>
          </cell>
          <cell r="BQ28">
            <v>9</v>
          </cell>
        </row>
        <row r="29">
          <cell r="A29" t="str">
            <v>Wildfire</v>
          </cell>
          <cell r="H29">
            <v>0.1</v>
          </cell>
          <cell r="AR29">
            <v>6.0250000000000006E-4</v>
          </cell>
          <cell r="BE29">
            <v>0</v>
          </cell>
          <cell r="BQ29">
            <v>7</v>
          </cell>
        </row>
        <row r="30">
          <cell r="A30" t="str">
            <v>Wildfire</v>
          </cell>
          <cell r="H30">
            <v>0.1</v>
          </cell>
          <cell r="AR30">
            <v>6.0250000000000006E-4</v>
          </cell>
          <cell r="BE30">
            <v>0</v>
          </cell>
          <cell r="BQ30">
            <v>7</v>
          </cell>
        </row>
        <row r="31">
          <cell r="A31" t="str">
            <v>Wildfire</v>
          </cell>
          <cell r="H31">
            <v>0.1</v>
          </cell>
          <cell r="AR31">
            <v>6.9371850000000013E-2</v>
          </cell>
          <cell r="BE31">
            <v>1.1793214500000003E-2</v>
          </cell>
          <cell r="BQ31">
            <v>6</v>
          </cell>
        </row>
        <row r="32">
          <cell r="A32" t="str">
            <v>Wildfire</v>
          </cell>
          <cell r="H32">
            <v>0.1</v>
          </cell>
          <cell r="AR32">
            <v>6.9371850000000013E-2</v>
          </cell>
          <cell r="BE32">
            <v>1.1793214500000003E-2</v>
          </cell>
          <cell r="BQ32">
            <v>2</v>
          </cell>
        </row>
        <row r="33">
          <cell r="A33" t="str">
            <v>Wildfire</v>
          </cell>
          <cell r="H33">
            <v>0.1</v>
          </cell>
          <cell r="AR33">
            <v>3.3185700000000005E-2</v>
          </cell>
          <cell r="BE33">
            <v>5.6415690000000008E-3</v>
          </cell>
          <cell r="BQ33">
            <v>5</v>
          </cell>
        </row>
        <row r="34">
          <cell r="A34" t="str">
            <v>Wildfire</v>
          </cell>
          <cell r="H34">
            <v>0.1</v>
          </cell>
          <cell r="AR34">
            <v>3.3185700000000005E-2</v>
          </cell>
          <cell r="BE34">
            <v>5.6415690000000008E-3</v>
          </cell>
          <cell r="BQ34">
            <v>5</v>
          </cell>
        </row>
        <row r="35">
          <cell r="A35" t="str">
            <v>Wildfire</v>
          </cell>
          <cell r="H35">
            <v>0.1</v>
          </cell>
          <cell r="AR35">
            <v>6.0250000000000006E-4</v>
          </cell>
          <cell r="BE35">
            <v>0</v>
          </cell>
          <cell r="BQ35">
            <v>6</v>
          </cell>
        </row>
        <row r="36">
          <cell r="A36" t="str">
            <v>Wildfire</v>
          </cell>
          <cell r="H36">
            <v>0.1</v>
          </cell>
          <cell r="AR36">
            <v>3.3185700000000005E-2</v>
          </cell>
          <cell r="BE36">
            <v>5.6415690000000008E-3</v>
          </cell>
          <cell r="BQ36">
            <v>4</v>
          </cell>
        </row>
        <row r="37">
          <cell r="A37" t="str">
            <v>Wildfire</v>
          </cell>
          <cell r="H37">
            <v>0.1</v>
          </cell>
          <cell r="AR37">
            <v>3.3185700000000005E-2</v>
          </cell>
          <cell r="BE37">
            <v>5.6415690000000008E-3</v>
          </cell>
          <cell r="BQ37">
            <v>7</v>
          </cell>
        </row>
        <row r="38">
          <cell r="A38" t="str">
            <v>Wildfire</v>
          </cell>
          <cell r="H38">
            <v>0.1</v>
          </cell>
          <cell r="AR38">
            <v>6.0250000000000006E-4</v>
          </cell>
          <cell r="BE38">
            <v>0</v>
          </cell>
          <cell r="BQ38">
            <v>4</v>
          </cell>
        </row>
        <row r="39">
          <cell r="A39" t="str">
            <v>Wildfire</v>
          </cell>
          <cell r="H39">
            <v>0.1</v>
          </cell>
          <cell r="AR39">
            <v>6.0250000000000006E-4</v>
          </cell>
          <cell r="BE39">
            <v>0</v>
          </cell>
          <cell r="BQ39">
            <v>5</v>
          </cell>
        </row>
        <row r="40">
          <cell r="A40" t="str">
            <v>Wildfire</v>
          </cell>
          <cell r="H40">
            <v>0.1</v>
          </cell>
          <cell r="AR40">
            <v>6.0250000000000006E-4</v>
          </cell>
          <cell r="BE40">
            <v>0</v>
          </cell>
          <cell r="BQ40">
            <v>4</v>
          </cell>
        </row>
        <row r="41">
          <cell r="A41" t="str">
            <v>Wildfire</v>
          </cell>
          <cell r="H41">
            <v>0.1</v>
          </cell>
          <cell r="AR41">
            <v>3.3185700000000005E-2</v>
          </cell>
          <cell r="BE41">
            <v>5.6415690000000008E-3</v>
          </cell>
          <cell r="BQ41">
            <v>7</v>
          </cell>
        </row>
        <row r="42">
          <cell r="A42" t="str">
            <v>Wildfire</v>
          </cell>
          <cell r="H42">
            <v>0.1</v>
          </cell>
          <cell r="AR42">
            <v>6.9371850000000013E-2</v>
          </cell>
          <cell r="BE42">
            <v>1.1793214500000003E-2</v>
          </cell>
          <cell r="BQ42">
            <v>7</v>
          </cell>
        </row>
        <row r="43">
          <cell r="A43" t="str">
            <v>Wildfire</v>
          </cell>
          <cell r="H43">
            <v>0.1</v>
          </cell>
          <cell r="AR43">
            <v>3.3185700000000005E-2</v>
          </cell>
          <cell r="BE43">
            <v>5.6415690000000008E-3</v>
          </cell>
          <cell r="BQ43">
            <v>6</v>
          </cell>
        </row>
        <row r="44">
          <cell r="A44" t="str">
            <v>Wildfire</v>
          </cell>
          <cell r="H44">
            <v>0.1</v>
          </cell>
          <cell r="AR44">
            <v>6.9371850000000013E-2</v>
          </cell>
          <cell r="BE44">
            <v>1.1793214500000003E-2</v>
          </cell>
          <cell r="BQ44">
            <v>8</v>
          </cell>
        </row>
        <row r="45">
          <cell r="A45" t="str">
            <v>Wildfire</v>
          </cell>
          <cell r="H45">
            <v>0.1</v>
          </cell>
          <cell r="AR45">
            <v>6.0250000000000006E-4</v>
          </cell>
          <cell r="BE45">
            <v>0</v>
          </cell>
          <cell r="BQ45">
            <v>4</v>
          </cell>
        </row>
        <row r="46">
          <cell r="A46" t="str">
            <v>Wildfire</v>
          </cell>
          <cell r="H46">
            <v>0.1</v>
          </cell>
          <cell r="AR46">
            <v>6.9371850000000013E-2</v>
          </cell>
          <cell r="BE46">
            <v>1.1793214500000003E-2</v>
          </cell>
          <cell r="BQ46">
            <v>7</v>
          </cell>
        </row>
        <row r="47">
          <cell r="A47" t="str">
            <v>Wildfire</v>
          </cell>
          <cell r="H47">
            <v>0.1</v>
          </cell>
          <cell r="AR47">
            <v>6.0250000000000006E-4</v>
          </cell>
          <cell r="BE47">
            <v>0</v>
          </cell>
          <cell r="BQ47">
            <v>8</v>
          </cell>
        </row>
        <row r="48">
          <cell r="A48" t="str">
            <v>Wildfire</v>
          </cell>
          <cell r="H48">
            <v>0.1</v>
          </cell>
          <cell r="AR48">
            <v>6.0250000000000006E-4</v>
          </cell>
          <cell r="BE48">
            <v>0</v>
          </cell>
          <cell r="BQ48">
            <v>5</v>
          </cell>
        </row>
        <row r="49">
          <cell r="A49" t="str">
            <v>Wildfire</v>
          </cell>
          <cell r="H49">
            <v>0.1</v>
          </cell>
          <cell r="AR49">
            <v>6.9371850000000013E-2</v>
          </cell>
          <cell r="BE49">
            <v>1.1793214500000003E-2</v>
          </cell>
          <cell r="BQ49">
            <v>7</v>
          </cell>
        </row>
        <row r="50">
          <cell r="A50" t="str">
            <v>Wildfire</v>
          </cell>
          <cell r="H50">
            <v>0.1</v>
          </cell>
          <cell r="AR50">
            <v>6.0250000000000006E-4</v>
          </cell>
          <cell r="BE50">
            <v>0</v>
          </cell>
          <cell r="BQ50">
            <v>5</v>
          </cell>
        </row>
        <row r="51">
          <cell r="A51" t="str">
            <v>Wildfire</v>
          </cell>
          <cell r="H51">
            <v>0.1</v>
          </cell>
          <cell r="AR51">
            <v>3.3185700000000005E-2</v>
          </cell>
          <cell r="BE51">
            <v>5.6415690000000008E-3</v>
          </cell>
          <cell r="BQ51">
            <v>8</v>
          </cell>
        </row>
        <row r="52">
          <cell r="A52" t="str">
            <v>Wildfire</v>
          </cell>
          <cell r="H52">
            <v>0.1</v>
          </cell>
          <cell r="AR52">
            <v>6.0250000000000006E-4</v>
          </cell>
          <cell r="BE52">
            <v>0</v>
          </cell>
          <cell r="BQ52">
            <v>6</v>
          </cell>
        </row>
        <row r="53">
          <cell r="A53" t="str">
            <v>Wildfire</v>
          </cell>
          <cell r="H53">
            <v>0.1</v>
          </cell>
          <cell r="AR53">
            <v>6.0250000000000006E-4</v>
          </cell>
          <cell r="BE53">
            <v>0</v>
          </cell>
          <cell r="BQ53">
            <v>6</v>
          </cell>
        </row>
        <row r="54">
          <cell r="A54" t="str">
            <v>Wildfire</v>
          </cell>
          <cell r="H54">
            <v>0.1</v>
          </cell>
          <cell r="AR54">
            <v>6.0250000000000006E-4</v>
          </cell>
          <cell r="BE54">
            <v>0</v>
          </cell>
          <cell r="BQ54">
            <v>5</v>
          </cell>
        </row>
        <row r="55">
          <cell r="A55" t="str">
            <v>Wildfire</v>
          </cell>
          <cell r="H55">
            <v>0.1</v>
          </cell>
          <cell r="AR55">
            <v>6.0250000000000006E-4</v>
          </cell>
          <cell r="BE55">
            <v>0</v>
          </cell>
          <cell r="BQ55">
            <v>8</v>
          </cell>
        </row>
        <row r="56">
          <cell r="A56" t="str">
            <v>Wildfire</v>
          </cell>
          <cell r="H56">
            <v>0.1</v>
          </cell>
          <cell r="AR56">
            <v>3.3185700000000005E-2</v>
          </cell>
          <cell r="BE56">
            <v>5.6415690000000008E-3</v>
          </cell>
          <cell r="BQ56">
            <v>5</v>
          </cell>
        </row>
        <row r="57">
          <cell r="A57" t="str">
            <v>Wildfire</v>
          </cell>
          <cell r="H57">
            <v>0.1</v>
          </cell>
          <cell r="AR57">
            <v>6.0250000000000006E-4</v>
          </cell>
          <cell r="BE57">
            <v>0</v>
          </cell>
          <cell r="BQ57">
            <v>8</v>
          </cell>
        </row>
        <row r="58">
          <cell r="A58" t="str">
            <v>Wildfire</v>
          </cell>
          <cell r="H58">
            <v>0.1</v>
          </cell>
          <cell r="AR58">
            <v>6.0250000000000006E-4</v>
          </cell>
          <cell r="BE58">
            <v>0</v>
          </cell>
          <cell r="BQ58">
            <v>6</v>
          </cell>
        </row>
        <row r="59">
          <cell r="A59" t="str">
            <v>Wildfire</v>
          </cell>
          <cell r="H59">
            <v>0.1</v>
          </cell>
          <cell r="AR59">
            <v>6.0250000000000006E-4</v>
          </cell>
          <cell r="BE59">
            <v>0</v>
          </cell>
          <cell r="BQ59">
            <v>5</v>
          </cell>
        </row>
        <row r="60">
          <cell r="A60" t="str">
            <v>Wildfire</v>
          </cell>
          <cell r="H60">
            <v>0.1</v>
          </cell>
          <cell r="AR60">
            <v>6.0250000000000006E-4</v>
          </cell>
          <cell r="BE60">
            <v>0</v>
          </cell>
          <cell r="BQ60">
            <v>4</v>
          </cell>
        </row>
        <row r="61">
          <cell r="A61" t="str">
            <v>Wildfire</v>
          </cell>
          <cell r="H61">
            <v>0.1</v>
          </cell>
          <cell r="AR61">
            <v>6.0250000000000006E-4</v>
          </cell>
          <cell r="BE61">
            <v>0</v>
          </cell>
          <cell r="BQ61">
            <v>6</v>
          </cell>
        </row>
        <row r="62">
          <cell r="A62" t="str">
            <v>Wildfire</v>
          </cell>
          <cell r="H62">
            <v>0.1</v>
          </cell>
          <cell r="AR62">
            <v>6.0250000000000006E-4</v>
          </cell>
          <cell r="BE62">
            <v>0</v>
          </cell>
          <cell r="BQ62">
            <v>9</v>
          </cell>
        </row>
        <row r="63">
          <cell r="A63" t="str">
            <v>Wildfire</v>
          </cell>
          <cell r="H63">
            <v>0.1</v>
          </cell>
          <cell r="AR63">
            <v>6.0250000000000006E-4</v>
          </cell>
          <cell r="BE63">
            <v>0</v>
          </cell>
          <cell r="BQ63">
            <v>8</v>
          </cell>
        </row>
        <row r="64">
          <cell r="A64" t="str">
            <v>Wildfire</v>
          </cell>
          <cell r="H64">
            <v>0.1</v>
          </cell>
          <cell r="AR64">
            <v>3.3185700000000005E-2</v>
          </cell>
          <cell r="BE64">
            <v>5.6415690000000008E-3</v>
          </cell>
          <cell r="BQ64">
            <v>7</v>
          </cell>
        </row>
        <row r="65">
          <cell r="A65" t="str">
            <v>Wildfire</v>
          </cell>
          <cell r="H65">
            <v>0.1</v>
          </cell>
          <cell r="AR65">
            <v>6.0250000000000006E-4</v>
          </cell>
          <cell r="BE65">
            <v>0</v>
          </cell>
          <cell r="BQ65">
            <v>7</v>
          </cell>
        </row>
        <row r="66">
          <cell r="A66" t="str">
            <v>Wildfire</v>
          </cell>
          <cell r="H66">
            <v>0.1</v>
          </cell>
          <cell r="AR66">
            <v>6.0250000000000006E-4</v>
          </cell>
          <cell r="BE66">
            <v>0</v>
          </cell>
          <cell r="BQ66">
            <v>4</v>
          </cell>
        </row>
        <row r="67">
          <cell r="A67" t="str">
            <v>Wildfire</v>
          </cell>
          <cell r="H67">
            <v>0.1</v>
          </cell>
          <cell r="AR67">
            <v>6.0250000000000006E-4</v>
          </cell>
          <cell r="BE67">
            <v>0</v>
          </cell>
          <cell r="BQ67">
            <v>8</v>
          </cell>
        </row>
        <row r="68">
          <cell r="A68" t="str">
            <v>Wildfire</v>
          </cell>
          <cell r="H68">
            <v>0.1</v>
          </cell>
          <cell r="AR68">
            <v>6.0250000000000006E-4</v>
          </cell>
          <cell r="BE68">
            <v>0</v>
          </cell>
          <cell r="BQ68">
            <v>4</v>
          </cell>
        </row>
        <row r="69">
          <cell r="A69" t="str">
            <v>Wildfire</v>
          </cell>
          <cell r="H69">
            <v>0.1</v>
          </cell>
          <cell r="AR69">
            <v>3.3185700000000005E-2</v>
          </cell>
          <cell r="BE69">
            <v>5.6415690000000008E-3</v>
          </cell>
          <cell r="BQ69">
            <v>3</v>
          </cell>
        </row>
        <row r="70">
          <cell r="A70" t="str">
            <v>Wildfire</v>
          </cell>
          <cell r="H70">
            <v>0.1</v>
          </cell>
          <cell r="AR70">
            <v>6.0250000000000006E-4</v>
          </cell>
          <cell r="BE70">
            <v>0</v>
          </cell>
          <cell r="BQ70">
            <v>7</v>
          </cell>
        </row>
        <row r="71">
          <cell r="A71" t="str">
            <v>Wildfire</v>
          </cell>
          <cell r="H71">
            <v>0.1</v>
          </cell>
          <cell r="AR71">
            <v>6.0250000000000006E-4</v>
          </cell>
          <cell r="BE71">
            <v>0</v>
          </cell>
          <cell r="BQ71">
            <v>9</v>
          </cell>
        </row>
        <row r="72">
          <cell r="A72" t="str">
            <v>Wildfire</v>
          </cell>
          <cell r="H72">
            <v>0.1</v>
          </cell>
          <cell r="AR72">
            <v>6.0250000000000006E-4</v>
          </cell>
          <cell r="BE72">
            <v>0</v>
          </cell>
          <cell r="BQ72">
            <v>7</v>
          </cell>
        </row>
        <row r="73">
          <cell r="A73" t="str">
            <v>Wildfire</v>
          </cell>
          <cell r="H73">
            <v>0.1</v>
          </cell>
          <cell r="AR73">
            <v>6.0250000000000006E-4</v>
          </cell>
          <cell r="BE73">
            <v>0</v>
          </cell>
          <cell r="BQ73">
            <v>6</v>
          </cell>
        </row>
        <row r="74">
          <cell r="A74" t="str">
            <v>Wildfire</v>
          </cell>
          <cell r="H74">
            <v>0.1</v>
          </cell>
          <cell r="AR74">
            <v>6.9371850000000013E-2</v>
          </cell>
          <cell r="BE74">
            <v>1.1793214500000003E-2</v>
          </cell>
          <cell r="BQ74">
            <v>5</v>
          </cell>
        </row>
        <row r="75">
          <cell r="A75" t="str">
            <v>Wildfire</v>
          </cell>
          <cell r="H75">
            <v>0.1</v>
          </cell>
          <cell r="AR75">
            <v>3.3185700000000005E-2</v>
          </cell>
          <cell r="BE75">
            <v>5.6415690000000008E-3</v>
          </cell>
          <cell r="BQ75">
            <v>6</v>
          </cell>
        </row>
        <row r="76">
          <cell r="A76" t="str">
            <v>Wildfire</v>
          </cell>
          <cell r="H76">
            <v>0.1</v>
          </cell>
          <cell r="AR76">
            <v>3.3185700000000005E-2</v>
          </cell>
          <cell r="BE76">
            <v>5.6415690000000008E-3</v>
          </cell>
          <cell r="BQ76">
            <v>5</v>
          </cell>
        </row>
        <row r="77">
          <cell r="A77" t="str">
            <v>Wildfire</v>
          </cell>
          <cell r="H77">
            <v>0.1</v>
          </cell>
          <cell r="AR77">
            <v>6.0250000000000006E-4</v>
          </cell>
          <cell r="BE77">
            <v>0</v>
          </cell>
          <cell r="BQ77">
            <v>5</v>
          </cell>
        </row>
        <row r="78">
          <cell r="A78" t="str">
            <v>Wildfire</v>
          </cell>
          <cell r="H78">
            <v>0.1</v>
          </cell>
          <cell r="AR78">
            <v>3.3185700000000005E-2</v>
          </cell>
          <cell r="BE78">
            <v>5.6415690000000008E-3</v>
          </cell>
          <cell r="BQ78">
            <v>6</v>
          </cell>
        </row>
        <row r="79">
          <cell r="A79" t="str">
            <v>Wildfire</v>
          </cell>
          <cell r="H79">
            <v>0.1</v>
          </cell>
          <cell r="AR79">
            <v>3.3185700000000005E-2</v>
          </cell>
          <cell r="BE79">
            <v>5.6415690000000008E-3</v>
          </cell>
          <cell r="BQ79">
            <v>6</v>
          </cell>
        </row>
        <row r="80">
          <cell r="A80" t="str">
            <v>Wildfire</v>
          </cell>
          <cell r="H80">
            <v>0.1</v>
          </cell>
          <cell r="AR80">
            <v>6.9371850000000013E-2</v>
          </cell>
          <cell r="BE80">
            <v>1.1793214500000003E-2</v>
          </cell>
          <cell r="BQ80">
            <v>9</v>
          </cell>
        </row>
        <row r="81">
          <cell r="A81" t="str">
            <v>Wildfire</v>
          </cell>
          <cell r="H81">
            <v>0.1</v>
          </cell>
          <cell r="AR81">
            <v>6.0250000000000006E-4</v>
          </cell>
          <cell r="BE81">
            <v>0</v>
          </cell>
          <cell r="BQ81">
            <v>5</v>
          </cell>
        </row>
        <row r="82">
          <cell r="A82" t="str">
            <v>Wildfire</v>
          </cell>
          <cell r="H82">
            <v>0.1</v>
          </cell>
          <cell r="AR82">
            <v>6.0250000000000006E-4</v>
          </cell>
          <cell r="BE82">
            <v>0</v>
          </cell>
          <cell r="BQ82">
            <v>5</v>
          </cell>
        </row>
        <row r="83">
          <cell r="A83" t="str">
            <v>Wildfire</v>
          </cell>
          <cell r="H83">
            <v>0.1</v>
          </cell>
          <cell r="AR83">
            <v>6.0250000000000006E-4</v>
          </cell>
          <cell r="BE83">
            <v>0</v>
          </cell>
          <cell r="BQ83">
            <v>6</v>
          </cell>
        </row>
        <row r="84">
          <cell r="A84" t="str">
            <v>Wildfire</v>
          </cell>
          <cell r="H84">
            <v>0.1</v>
          </cell>
          <cell r="AR84">
            <v>6.9371850000000013E-2</v>
          </cell>
          <cell r="BE84">
            <v>1.1793214500000003E-2</v>
          </cell>
          <cell r="BQ84">
            <v>6</v>
          </cell>
        </row>
        <row r="85">
          <cell r="A85" t="str">
            <v>Wildfire</v>
          </cell>
          <cell r="H85">
            <v>0.1</v>
          </cell>
          <cell r="AR85">
            <v>6.0250000000000006E-4</v>
          </cell>
          <cell r="BE85">
            <v>0</v>
          </cell>
          <cell r="BQ85">
            <v>6</v>
          </cell>
        </row>
        <row r="86">
          <cell r="A86" t="str">
            <v>Wildfire</v>
          </cell>
          <cell r="H86">
            <v>0.1</v>
          </cell>
          <cell r="AR86">
            <v>6.0250000000000006E-4</v>
          </cell>
          <cell r="BE86">
            <v>0</v>
          </cell>
          <cell r="BQ86">
            <v>4</v>
          </cell>
        </row>
        <row r="87">
          <cell r="A87" t="str">
            <v>Wildfire</v>
          </cell>
          <cell r="H87">
            <v>0.1</v>
          </cell>
          <cell r="AR87">
            <v>6.0250000000000006E-4</v>
          </cell>
          <cell r="BE87">
            <v>0</v>
          </cell>
          <cell r="BQ87">
            <v>7</v>
          </cell>
        </row>
        <row r="88">
          <cell r="A88" t="str">
            <v>Wildfire</v>
          </cell>
          <cell r="H88">
            <v>0.1</v>
          </cell>
          <cell r="AR88">
            <v>6.0250000000000006E-4</v>
          </cell>
          <cell r="BE88">
            <v>0</v>
          </cell>
          <cell r="BQ88">
            <v>5</v>
          </cell>
        </row>
        <row r="89">
          <cell r="A89" t="str">
            <v>Wildfire</v>
          </cell>
          <cell r="H89">
            <v>0.1</v>
          </cell>
          <cell r="AR89">
            <v>6.9371850000000013E-2</v>
          </cell>
          <cell r="BE89">
            <v>1.1793214500000003E-2</v>
          </cell>
          <cell r="BQ89">
            <v>8</v>
          </cell>
        </row>
        <row r="90">
          <cell r="A90" t="str">
            <v>Wildfire</v>
          </cell>
          <cell r="H90">
            <v>0.1</v>
          </cell>
          <cell r="AR90">
            <v>6.9371850000000013E-2</v>
          </cell>
          <cell r="BE90">
            <v>1.1793214500000003E-2</v>
          </cell>
          <cell r="BQ90">
            <v>5</v>
          </cell>
        </row>
        <row r="91">
          <cell r="A91" t="str">
            <v>Wildfire</v>
          </cell>
          <cell r="H91">
            <v>0.1</v>
          </cell>
          <cell r="AR91">
            <v>6.0250000000000006E-4</v>
          </cell>
          <cell r="BE91">
            <v>0</v>
          </cell>
          <cell r="BQ91">
            <v>7</v>
          </cell>
        </row>
        <row r="92">
          <cell r="A92" t="str">
            <v>Wildfire</v>
          </cell>
          <cell r="H92">
            <v>0.1</v>
          </cell>
          <cell r="AR92">
            <v>6.9371850000000013E-2</v>
          </cell>
          <cell r="BE92">
            <v>1.1793214500000003E-2</v>
          </cell>
          <cell r="BQ92">
            <v>8</v>
          </cell>
        </row>
        <row r="93">
          <cell r="A93" t="str">
            <v>Wildfire</v>
          </cell>
          <cell r="H93">
            <v>0.1</v>
          </cell>
          <cell r="AR93">
            <v>6.0250000000000006E-4</v>
          </cell>
          <cell r="BE93">
            <v>0</v>
          </cell>
          <cell r="BQ93">
            <v>7</v>
          </cell>
        </row>
        <row r="94">
          <cell r="A94" t="str">
            <v>Wildfire</v>
          </cell>
          <cell r="H94">
            <v>0.1</v>
          </cell>
          <cell r="AR94">
            <v>6.9371850000000013E-2</v>
          </cell>
          <cell r="BE94">
            <v>1.1793214500000003E-2</v>
          </cell>
          <cell r="BQ94">
            <v>5</v>
          </cell>
        </row>
        <row r="95">
          <cell r="A95" t="str">
            <v>Wildfire</v>
          </cell>
          <cell r="H95">
            <v>0.1</v>
          </cell>
          <cell r="AR95">
            <v>6.0250000000000006E-4</v>
          </cell>
          <cell r="BE95">
            <v>0</v>
          </cell>
          <cell r="BQ95">
            <v>5</v>
          </cell>
        </row>
        <row r="96">
          <cell r="A96" t="str">
            <v>Wildfire</v>
          </cell>
          <cell r="H96">
            <v>0.1</v>
          </cell>
          <cell r="AR96">
            <v>3.3185700000000005E-2</v>
          </cell>
          <cell r="BE96">
            <v>5.6415690000000008E-3</v>
          </cell>
          <cell r="BQ96">
            <v>4</v>
          </cell>
        </row>
        <row r="97">
          <cell r="A97" t="str">
            <v>Wildfire</v>
          </cell>
          <cell r="H97">
            <v>0.1</v>
          </cell>
          <cell r="AR97">
            <v>6.0250000000000006E-4</v>
          </cell>
          <cell r="BE97">
            <v>0</v>
          </cell>
          <cell r="BQ97">
            <v>7</v>
          </cell>
        </row>
        <row r="98">
          <cell r="A98" t="str">
            <v>Wildfire</v>
          </cell>
          <cell r="H98">
            <v>0.1</v>
          </cell>
          <cell r="AR98">
            <v>6.0250000000000006E-4</v>
          </cell>
          <cell r="BE98">
            <v>0</v>
          </cell>
          <cell r="BQ98">
            <v>6</v>
          </cell>
        </row>
        <row r="99">
          <cell r="A99" t="str">
            <v>Wildfire</v>
          </cell>
          <cell r="H99">
            <v>0.1</v>
          </cell>
          <cell r="AR99">
            <v>6.0250000000000006E-4</v>
          </cell>
          <cell r="BE99">
            <v>0</v>
          </cell>
          <cell r="BQ99">
            <v>4</v>
          </cell>
        </row>
        <row r="100">
          <cell r="A100" t="str">
            <v>Wildfire</v>
          </cell>
          <cell r="H100">
            <v>0.1</v>
          </cell>
          <cell r="AR100">
            <v>6.9371850000000013E-2</v>
          </cell>
          <cell r="BE100">
            <v>1.1793214500000003E-2</v>
          </cell>
          <cell r="BQ100">
            <v>5</v>
          </cell>
        </row>
        <row r="101">
          <cell r="A101" t="str">
            <v>Wildfire</v>
          </cell>
          <cell r="H101">
            <v>0.1</v>
          </cell>
          <cell r="AR101">
            <v>6.0250000000000006E-4</v>
          </cell>
          <cell r="BE101">
            <v>0</v>
          </cell>
          <cell r="BQ101">
            <v>5</v>
          </cell>
        </row>
        <row r="102">
          <cell r="A102" t="str">
            <v>Wildfire</v>
          </cell>
          <cell r="H102">
            <v>0.1</v>
          </cell>
          <cell r="AR102">
            <v>3.3185700000000005E-2</v>
          </cell>
          <cell r="BE102">
            <v>5.6415690000000008E-3</v>
          </cell>
          <cell r="BQ102">
            <v>6</v>
          </cell>
        </row>
        <row r="103">
          <cell r="A103" t="str">
            <v>Wildfire</v>
          </cell>
          <cell r="H103">
            <v>0.1</v>
          </cell>
          <cell r="AR103">
            <v>6.0250000000000006E-4</v>
          </cell>
          <cell r="BE103">
            <v>0</v>
          </cell>
          <cell r="BQ103">
            <v>5</v>
          </cell>
        </row>
        <row r="104">
          <cell r="A104" t="str">
            <v>Wildfire</v>
          </cell>
          <cell r="H104">
            <v>0.1</v>
          </cell>
          <cell r="AR104">
            <v>6.0250000000000006E-4</v>
          </cell>
          <cell r="BE104">
            <v>0</v>
          </cell>
          <cell r="BQ104">
            <v>5</v>
          </cell>
        </row>
        <row r="105">
          <cell r="A105" t="str">
            <v>Wildfire</v>
          </cell>
          <cell r="H105">
            <v>0.1</v>
          </cell>
          <cell r="AR105">
            <v>6.0250000000000006E-4</v>
          </cell>
          <cell r="BE105">
            <v>0</v>
          </cell>
          <cell r="BQ105">
            <v>6</v>
          </cell>
        </row>
        <row r="106">
          <cell r="A106" t="str">
            <v>Wildfire</v>
          </cell>
          <cell r="H106">
            <v>0.1</v>
          </cell>
          <cell r="AR106">
            <v>6.0250000000000006E-4</v>
          </cell>
          <cell r="BE106">
            <v>0</v>
          </cell>
          <cell r="BQ106">
            <v>5</v>
          </cell>
        </row>
        <row r="107">
          <cell r="A107" t="str">
            <v>Wildfire</v>
          </cell>
          <cell r="H107">
            <v>0.1</v>
          </cell>
          <cell r="AR107">
            <v>6.0250000000000006E-4</v>
          </cell>
          <cell r="BE107">
            <v>0</v>
          </cell>
          <cell r="BQ107">
            <v>4</v>
          </cell>
        </row>
        <row r="108">
          <cell r="A108" t="str">
            <v>Wildfire</v>
          </cell>
          <cell r="H108">
            <v>0.1</v>
          </cell>
          <cell r="AR108">
            <v>3.3185700000000005E-2</v>
          </cell>
          <cell r="BE108">
            <v>5.6415690000000008E-3</v>
          </cell>
          <cell r="BQ108">
            <v>5</v>
          </cell>
        </row>
        <row r="109">
          <cell r="A109" t="str">
            <v>Wildfire</v>
          </cell>
          <cell r="H109">
            <v>0.1</v>
          </cell>
          <cell r="AR109">
            <v>3.3185700000000005E-2</v>
          </cell>
          <cell r="BE109">
            <v>5.6415690000000008E-3</v>
          </cell>
          <cell r="BQ109">
            <v>6</v>
          </cell>
        </row>
        <row r="110">
          <cell r="A110" t="str">
            <v>Wildfire</v>
          </cell>
          <cell r="H110">
            <v>0.1</v>
          </cell>
          <cell r="AR110">
            <v>3.3185700000000005E-2</v>
          </cell>
          <cell r="BE110">
            <v>5.6415690000000008E-3</v>
          </cell>
          <cell r="BQ110">
            <v>5</v>
          </cell>
        </row>
        <row r="111">
          <cell r="A111" t="str">
            <v>Wildfire</v>
          </cell>
          <cell r="H111">
            <v>0.1</v>
          </cell>
          <cell r="AR111">
            <v>3.3185700000000005E-2</v>
          </cell>
          <cell r="BE111">
            <v>5.6415690000000008E-3</v>
          </cell>
          <cell r="BQ111">
            <v>5</v>
          </cell>
        </row>
        <row r="112">
          <cell r="A112" t="str">
            <v>Wildfire</v>
          </cell>
          <cell r="H112">
            <v>0.1</v>
          </cell>
          <cell r="AR112">
            <v>6.0250000000000006E-4</v>
          </cell>
          <cell r="BE112">
            <v>0</v>
          </cell>
          <cell r="BQ112">
            <v>6</v>
          </cell>
        </row>
        <row r="113">
          <cell r="A113" t="str">
            <v>Wildfire</v>
          </cell>
          <cell r="H113">
            <v>0.1</v>
          </cell>
          <cell r="AR113">
            <v>6.0250000000000006E-4</v>
          </cell>
          <cell r="BE113">
            <v>0</v>
          </cell>
          <cell r="BQ113">
            <v>8</v>
          </cell>
        </row>
        <row r="114">
          <cell r="A114" t="str">
            <v>Wildfire</v>
          </cell>
          <cell r="H114">
            <v>0.1</v>
          </cell>
          <cell r="AR114">
            <v>6.0250000000000006E-4</v>
          </cell>
          <cell r="BE114">
            <v>0</v>
          </cell>
          <cell r="BQ114">
            <v>5</v>
          </cell>
        </row>
        <row r="115">
          <cell r="A115" t="str">
            <v>Wildfire</v>
          </cell>
          <cell r="H115">
            <v>0.1</v>
          </cell>
          <cell r="AR115">
            <v>6.9371850000000013E-2</v>
          </cell>
          <cell r="BE115">
            <v>1.1793214500000003E-2</v>
          </cell>
          <cell r="BQ115">
            <v>8</v>
          </cell>
        </row>
        <row r="116">
          <cell r="A116" t="str">
            <v>Wildfire</v>
          </cell>
          <cell r="H116">
            <v>0.1</v>
          </cell>
          <cell r="AR116">
            <v>6.0250000000000006E-4</v>
          </cell>
          <cell r="BE116">
            <v>0</v>
          </cell>
          <cell r="BQ116">
            <v>5</v>
          </cell>
        </row>
        <row r="117">
          <cell r="A117" t="str">
            <v>Wildfire</v>
          </cell>
          <cell r="H117">
            <v>0.1</v>
          </cell>
          <cell r="AR117">
            <v>6.9371850000000013E-2</v>
          </cell>
          <cell r="BE117">
            <v>1.1793214500000003E-2</v>
          </cell>
          <cell r="BQ117">
            <v>10</v>
          </cell>
        </row>
        <row r="118">
          <cell r="A118" t="str">
            <v>Wildfire</v>
          </cell>
          <cell r="H118">
            <v>0.1</v>
          </cell>
          <cell r="AR118">
            <v>6.0250000000000006E-4</v>
          </cell>
          <cell r="BE118">
            <v>0</v>
          </cell>
          <cell r="BQ118">
            <v>6</v>
          </cell>
        </row>
        <row r="119">
          <cell r="A119" t="str">
            <v>Wildfire</v>
          </cell>
          <cell r="H119">
            <v>0.1</v>
          </cell>
          <cell r="AR119">
            <v>6.9371850000000013E-2</v>
          </cell>
          <cell r="BE119">
            <v>1.1793214500000003E-2</v>
          </cell>
          <cell r="BQ119">
            <v>6</v>
          </cell>
        </row>
        <row r="120">
          <cell r="A120" t="str">
            <v>Wildfire</v>
          </cell>
          <cell r="H120">
            <v>0.1</v>
          </cell>
          <cell r="AR120">
            <v>6.0250000000000006E-4</v>
          </cell>
          <cell r="BE120">
            <v>0</v>
          </cell>
          <cell r="BQ120">
            <v>6</v>
          </cell>
        </row>
        <row r="121">
          <cell r="A121" t="str">
            <v>Wildfire</v>
          </cell>
          <cell r="H121">
            <v>0.1</v>
          </cell>
          <cell r="AR121">
            <v>6.9371850000000013E-2</v>
          </cell>
          <cell r="BE121">
            <v>1.1793214500000003E-2</v>
          </cell>
          <cell r="BQ121">
            <v>8</v>
          </cell>
        </row>
        <row r="122">
          <cell r="A122" t="str">
            <v>Wildfire</v>
          </cell>
          <cell r="H122">
            <v>0.1</v>
          </cell>
          <cell r="AR122">
            <v>3.3185700000000005E-2</v>
          </cell>
          <cell r="BE122">
            <v>5.6415690000000008E-3</v>
          </cell>
          <cell r="BQ122">
            <v>7</v>
          </cell>
        </row>
        <row r="123">
          <cell r="A123" t="str">
            <v>Wildfire</v>
          </cell>
          <cell r="H123">
            <v>0.1</v>
          </cell>
          <cell r="AR123">
            <v>6.0250000000000006E-4</v>
          </cell>
          <cell r="BE123">
            <v>0</v>
          </cell>
          <cell r="BQ123">
            <v>6</v>
          </cell>
        </row>
        <row r="124">
          <cell r="A124" t="str">
            <v>Wildfire</v>
          </cell>
          <cell r="H124">
            <v>0.1</v>
          </cell>
          <cell r="AR124">
            <v>6.0250000000000006E-4</v>
          </cell>
          <cell r="BE124">
            <v>0</v>
          </cell>
          <cell r="BQ124">
            <v>6</v>
          </cell>
        </row>
        <row r="125">
          <cell r="A125" t="str">
            <v>Wildfire</v>
          </cell>
          <cell r="H125">
            <v>0.1</v>
          </cell>
          <cell r="AR125">
            <v>6.0250000000000006E-4</v>
          </cell>
          <cell r="BE125">
            <v>0</v>
          </cell>
          <cell r="BQ125">
            <v>4</v>
          </cell>
        </row>
        <row r="126">
          <cell r="A126" t="str">
            <v>Wildfire</v>
          </cell>
          <cell r="H126">
            <v>0.1</v>
          </cell>
          <cell r="AR126">
            <v>6.0250000000000006E-4</v>
          </cell>
          <cell r="BE126">
            <v>0</v>
          </cell>
          <cell r="BQ126">
            <v>7</v>
          </cell>
        </row>
        <row r="127">
          <cell r="A127" t="str">
            <v>Wildfire</v>
          </cell>
          <cell r="H127">
            <v>0.1</v>
          </cell>
          <cell r="AR127">
            <v>6.9371850000000013E-2</v>
          </cell>
          <cell r="BE127">
            <v>1.1793214500000003E-2</v>
          </cell>
          <cell r="BQ127">
            <v>4</v>
          </cell>
        </row>
        <row r="128">
          <cell r="A128" t="str">
            <v>Wildfire</v>
          </cell>
          <cell r="H128">
            <v>0.1</v>
          </cell>
          <cell r="AR128">
            <v>6.0250000000000006E-4</v>
          </cell>
          <cell r="BE128">
            <v>0</v>
          </cell>
          <cell r="BQ128">
            <v>4</v>
          </cell>
        </row>
        <row r="129">
          <cell r="A129" t="str">
            <v>Wildfire</v>
          </cell>
          <cell r="H129">
            <v>0.1</v>
          </cell>
          <cell r="AR129">
            <v>6.9371850000000013E-2</v>
          </cell>
          <cell r="BE129">
            <v>1.1793214500000003E-2</v>
          </cell>
          <cell r="BQ129">
            <v>7</v>
          </cell>
        </row>
        <row r="130">
          <cell r="A130" t="str">
            <v>Wildfire</v>
          </cell>
          <cell r="H130">
            <v>0.1</v>
          </cell>
          <cell r="AR130">
            <v>6.0250000000000006E-4</v>
          </cell>
          <cell r="BE130">
            <v>0</v>
          </cell>
          <cell r="BQ130">
            <v>5</v>
          </cell>
        </row>
        <row r="131">
          <cell r="A131" t="str">
            <v>Wildfire</v>
          </cell>
          <cell r="H131">
            <v>0.1</v>
          </cell>
          <cell r="AR131">
            <v>6.0250000000000006E-4</v>
          </cell>
          <cell r="BE131">
            <v>0</v>
          </cell>
          <cell r="BQ131">
            <v>4</v>
          </cell>
        </row>
        <row r="132">
          <cell r="A132" t="str">
            <v>Wildfire</v>
          </cell>
          <cell r="H132">
            <v>0.1</v>
          </cell>
          <cell r="AR132">
            <v>6.0250000000000006E-4</v>
          </cell>
          <cell r="BE132">
            <v>0</v>
          </cell>
          <cell r="BQ132">
            <v>5</v>
          </cell>
        </row>
        <row r="133">
          <cell r="A133" t="str">
            <v>Wildfire</v>
          </cell>
          <cell r="H133">
            <v>0.1</v>
          </cell>
          <cell r="AR133">
            <v>6.9371850000000013E-2</v>
          </cell>
          <cell r="BE133">
            <v>1.1793214500000003E-2</v>
          </cell>
          <cell r="BQ133">
            <v>9</v>
          </cell>
        </row>
        <row r="134">
          <cell r="A134" t="str">
            <v>Wildfire</v>
          </cell>
          <cell r="H134">
            <v>0.1</v>
          </cell>
          <cell r="AR134">
            <v>6.0250000000000006E-4</v>
          </cell>
          <cell r="BE134">
            <v>0</v>
          </cell>
          <cell r="BQ134">
            <v>7</v>
          </cell>
        </row>
        <row r="135">
          <cell r="A135" t="str">
            <v>Wildfire</v>
          </cell>
          <cell r="H135">
            <v>0.1</v>
          </cell>
          <cell r="AR135">
            <v>6.0250000000000006E-4</v>
          </cell>
          <cell r="BE135">
            <v>0</v>
          </cell>
          <cell r="BQ135">
            <v>6</v>
          </cell>
        </row>
        <row r="136">
          <cell r="A136" t="str">
            <v>Wildfire</v>
          </cell>
          <cell r="H136">
            <v>0.1</v>
          </cell>
          <cell r="AR136">
            <v>6.0250000000000006E-4</v>
          </cell>
          <cell r="BE136">
            <v>0</v>
          </cell>
          <cell r="BQ136">
            <v>4</v>
          </cell>
        </row>
        <row r="137">
          <cell r="A137" t="str">
            <v>Wildfire</v>
          </cell>
          <cell r="H137">
            <v>0.1</v>
          </cell>
          <cell r="AR137">
            <v>6.9371850000000013E-2</v>
          </cell>
          <cell r="BE137">
            <v>1.1793214500000003E-2</v>
          </cell>
          <cell r="BQ137">
            <v>6</v>
          </cell>
        </row>
        <row r="138">
          <cell r="A138" t="str">
            <v>Wildfire</v>
          </cell>
          <cell r="H138">
            <v>0.1</v>
          </cell>
          <cell r="AR138">
            <v>3.3185700000000005E-2</v>
          </cell>
          <cell r="BE138">
            <v>5.6415690000000008E-3</v>
          </cell>
          <cell r="BQ138">
            <v>5</v>
          </cell>
        </row>
        <row r="139">
          <cell r="A139" t="str">
            <v>Wildfire</v>
          </cell>
          <cell r="H139">
            <v>0.1</v>
          </cell>
          <cell r="AR139">
            <v>3.3185700000000005E-2</v>
          </cell>
          <cell r="BE139">
            <v>5.6415690000000008E-3</v>
          </cell>
          <cell r="BQ139">
            <v>6</v>
          </cell>
        </row>
        <row r="140">
          <cell r="A140" t="str">
            <v>Wildfire</v>
          </cell>
          <cell r="H140">
            <v>0.1</v>
          </cell>
          <cell r="AR140">
            <v>6.0250000000000006E-4</v>
          </cell>
          <cell r="BE140">
            <v>0</v>
          </cell>
          <cell r="BQ140">
            <v>4</v>
          </cell>
        </row>
        <row r="141">
          <cell r="A141" t="str">
            <v>Wildfire</v>
          </cell>
          <cell r="H141">
            <v>0.1</v>
          </cell>
          <cell r="AR141">
            <v>6.0250000000000006E-4</v>
          </cell>
          <cell r="BE141">
            <v>0</v>
          </cell>
          <cell r="BQ141">
            <v>4</v>
          </cell>
        </row>
        <row r="142">
          <cell r="A142" t="str">
            <v>Wildfire</v>
          </cell>
          <cell r="H142">
            <v>0.1</v>
          </cell>
          <cell r="AR142">
            <v>6.0250000000000006E-4</v>
          </cell>
          <cell r="BE142">
            <v>0</v>
          </cell>
          <cell r="BQ142">
            <v>3</v>
          </cell>
        </row>
        <row r="143">
          <cell r="A143" t="str">
            <v>Wildfire</v>
          </cell>
          <cell r="H143">
            <v>0.1</v>
          </cell>
          <cell r="AR143">
            <v>3.3185700000000005E-2</v>
          </cell>
          <cell r="BE143">
            <v>5.6415690000000008E-3</v>
          </cell>
          <cell r="BQ143">
            <v>6</v>
          </cell>
        </row>
        <row r="144">
          <cell r="A144" t="str">
            <v>Wildfire</v>
          </cell>
          <cell r="H144">
            <v>0.1</v>
          </cell>
          <cell r="AR144">
            <v>6.0250000000000006E-4</v>
          </cell>
          <cell r="BE144">
            <v>0</v>
          </cell>
          <cell r="BQ144">
            <v>5</v>
          </cell>
        </row>
        <row r="145">
          <cell r="A145" t="str">
            <v>Wildfire</v>
          </cell>
          <cell r="H145">
            <v>0.1</v>
          </cell>
          <cell r="AR145">
            <v>6.0250000000000006E-4</v>
          </cell>
          <cell r="BE145">
            <v>0</v>
          </cell>
          <cell r="BQ145">
            <v>5</v>
          </cell>
        </row>
        <row r="146">
          <cell r="A146" t="str">
            <v>Wildfire</v>
          </cell>
          <cell r="H146">
            <v>0.1</v>
          </cell>
          <cell r="AR146">
            <v>6.0250000000000006E-4</v>
          </cell>
          <cell r="BE146">
            <v>0</v>
          </cell>
          <cell r="BQ146">
            <v>5</v>
          </cell>
        </row>
        <row r="147">
          <cell r="A147" t="str">
            <v>Wildfire</v>
          </cell>
          <cell r="H147">
            <v>0.1</v>
          </cell>
          <cell r="AR147">
            <v>6.0250000000000006E-4</v>
          </cell>
          <cell r="BE147">
            <v>0</v>
          </cell>
          <cell r="BQ147">
            <v>5</v>
          </cell>
        </row>
        <row r="148">
          <cell r="A148" t="str">
            <v>Wildfire</v>
          </cell>
          <cell r="H148">
            <v>0.1</v>
          </cell>
          <cell r="AR148">
            <v>3.3185700000000005E-2</v>
          </cell>
          <cell r="BE148">
            <v>5.6415690000000008E-3</v>
          </cell>
          <cell r="BQ148">
            <v>6</v>
          </cell>
        </row>
        <row r="149">
          <cell r="A149" t="str">
            <v>Wildfire</v>
          </cell>
          <cell r="H149">
            <v>0.1</v>
          </cell>
          <cell r="AR149">
            <v>6.0250000000000006E-4</v>
          </cell>
          <cell r="BE149">
            <v>0</v>
          </cell>
          <cell r="BQ149">
            <v>5</v>
          </cell>
        </row>
        <row r="150">
          <cell r="A150" t="str">
            <v>Wildfire</v>
          </cell>
          <cell r="H150">
            <v>0.1</v>
          </cell>
          <cell r="AR150">
            <v>3.3185700000000005E-2</v>
          </cell>
          <cell r="BE150">
            <v>5.6415690000000008E-3</v>
          </cell>
          <cell r="BQ150">
            <v>6</v>
          </cell>
        </row>
        <row r="151">
          <cell r="A151" t="str">
            <v>Wildfire</v>
          </cell>
          <cell r="H151">
            <v>0.1</v>
          </cell>
          <cell r="AR151">
            <v>6.9371850000000013E-2</v>
          </cell>
          <cell r="BE151">
            <v>1.1793214500000003E-2</v>
          </cell>
          <cell r="BQ151">
            <v>5</v>
          </cell>
        </row>
        <row r="152">
          <cell r="A152" t="str">
            <v>Wildfire</v>
          </cell>
          <cell r="H152">
            <v>0.1</v>
          </cell>
          <cell r="AR152">
            <v>6.0250000000000006E-4</v>
          </cell>
          <cell r="BE152">
            <v>0</v>
          </cell>
          <cell r="BQ152">
            <v>7</v>
          </cell>
        </row>
        <row r="153">
          <cell r="A153" t="str">
            <v>Wildfire</v>
          </cell>
          <cell r="H153">
            <v>0.1</v>
          </cell>
          <cell r="AR153">
            <v>6.9371850000000013E-2</v>
          </cell>
          <cell r="BE153">
            <v>1.1793214500000003E-2</v>
          </cell>
          <cell r="BQ153">
            <v>7</v>
          </cell>
        </row>
        <row r="154">
          <cell r="A154" t="str">
            <v>Wildfire</v>
          </cell>
          <cell r="H154">
            <v>0.1</v>
          </cell>
          <cell r="AR154">
            <v>6.0250000000000006E-4</v>
          </cell>
          <cell r="BE154">
            <v>0</v>
          </cell>
          <cell r="BQ154">
            <v>5</v>
          </cell>
        </row>
        <row r="155">
          <cell r="A155" t="str">
            <v>Wildfire</v>
          </cell>
          <cell r="H155">
            <v>0.1</v>
          </cell>
          <cell r="AR155">
            <v>6.0250000000000006E-4</v>
          </cell>
          <cell r="BE155">
            <v>0</v>
          </cell>
          <cell r="BQ155">
            <v>7</v>
          </cell>
        </row>
        <row r="156">
          <cell r="A156" t="str">
            <v>Wildfire</v>
          </cell>
          <cell r="H156">
            <v>0.1</v>
          </cell>
          <cell r="AR156">
            <v>6.0250000000000006E-4</v>
          </cell>
          <cell r="BE156">
            <v>0</v>
          </cell>
          <cell r="BQ156">
            <v>5</v>
          </cell>
        </row>
        <row r="157">
          <cell r="A157" t="str">
            <v>Wildfire</v>
          </cell>
          <cell r="H157">
            <v>0.1</v>
          </cell>
          <cell r="AR157">
            <v>6.9371850000000013E-2</v>
          </cell>
          <cell r="BE157">
            <v>1.1793214500000003E-2</v>
          </cell>
          <cell r="BQ157">
            <v>6</v>
          </cell>
        </row>
        <row r="158">
          <cell r="A158" t="str">
            <v>Wildfire</v>
          </cell>
          <cell r="H158">
            <v>0.1</v>
          </cell>
          <cell r="AR158">
            <v>6.0250000000000006E-4</v>
          </cell>
          <cell r="BE158">
            <v>0</v>
          </cell>
          <cell r="BQ158">
            <v>6</v>
          </cell>
        </row>
        <row r="159">
          <cell r="A159" t="str">
            <v>Wildfire</v>
          </cell>
          <cell r="H159">
            <v>0.1</v>
          </cell>
          <cell r="AR159">
            <v>6.0250000000000006E-4</v>
          </cell>
          <cell r="BE159">
            <v>0</v>
          </cell>
          <cell r="BQ159">
            <v>6</v>
          </cell>
        </row>
        <row r="160">
          <cell r="A160" t="str">
            <v>Wildfire</v>
          </cell>
          <cell r="H160">
            <v>0.1</v>
          </cell>
          <cell r="AR160">
            <v>6.0250000000000006E-4</v>
          </cell>
          <cell r="BE160">
            <v>0</v>
          </cell>
          <cell r="BQ160">
            <v>8</v>
          </cell>
        </row>
        <row r="161">
          <cell r="A161" t="str">
            <v>Wildfire</v>
          </cell>
          <cell r="H161">
            <v>0.1</v>
          </cell>
          <cell r="AR161">
            <v>6.0250000000000006E-4</v>
          </cell>
          <cell r="BE161">
            <v>0</v>
          </cell>
          <cell r="BQ161">
            <v>3</v>
          </cell>
        </row>
        <row r="162">
          <cell r="A162" t="str">
            <v>Wildfire</v>
          </cell>
          <cell r="H162">
            <v>0.1</v>
          </cell>
          <cell r="AR162">
            <v>6.0250000000000006E-4</v>
          </cell>
          <cell r="BE162">
            <v>0</v>
          </cell>
          <cell r="BQ162">
            <v>6</v>
          </cell>
        </row>
        <row r="163">
          <cell r="A163" t="str">
            <v>Wildfire</v>
          </cell>
          <cell r="H163">
            <v>0.1</v>
          </cell>
          <cell r="AR163">
            <v>6.0250000000000006E-4</v>
          </cell>
          <cell r="BE163">
            <v>0</v>
          </cell>
          <cell r="BQ163">
            <v>7</v>
          </cell>
        </row>
        <row r="164">
          <cell r="A164" t="str">
            <v>Wildfire</v>
          </cell>
          <cell r="H164">
            <v>0.1</v>
          </cell>
          <cell r="AR164">
            <v>6.0250000000000006E-4</v>
          </cell>
          <cell r="BE164">
            <v>0</v>
          </cell>
          <cell r="BQ164">
            <v>6</v>
          </cell>
        </row>
        <row r="165">
          <cell r="A165" t="str">
            <v>Wildfire</v>
          </cell>
          <cell r="H165">
            <v>0.1</v>
          </cell>
          <cell r="AR165">
            <v>3.3185700000000005E-2</v>
          </cell>
          <cell r="BE165">
            <v>5.6415690000000008E-3</v>
          </cell>
          <cell r="BQ165">
            <v>5</v>
          </cell>
        </row>
        <row r="166">
          <cell r="A166" t="str">
            <v>Wildfire</v>
          </cell>
          <cell r="H166">
            <v>0.1</v>
          </cell>
          <cell r="AR166">
            <v>6.0250000000000006E-4</v>
          </cell>
          <cell r="BE166">
            <v>0</v>
          </cell>
          <cell r="BQ166">
            <v>9</v>
          </cell>
        </row>
        <row r="167">
          <cell r="A167" t="str">
            <v>Wildfire</v>
          </cell>
          <cell r="H167">
            <v>0.1</v>
          </cell>
          <cell r="AR167">
            <v>3.3185700000000005E-2</v>
          </cell>
          <cell r="BE167">
            <v>5.6415690000000008E-3</v>
          </cell>
          <cell r="BQ167">
            <v>3</v>
          </cell>
        </row>
        <row r="168">
          <cell r="A168" t="str">
            <v>Wildfire</v>
          </cell>
          <cell r="H168">
            <v>0.1</v>
          </cell>
          <cell r="AR168">
            <v>6.0250000000000006E-4</v>
          </cell>
          <cell r="BE168">
            <v>0</v>
          </cell>
          <cell r="BQ168">
            <v>4</v>
          </cell>
        </row>
        <row r="169">
          <cell r="A169" t="str">
            <v>Wildfire</v>
          </cell>
          <cell r="H169">
            <v>0.1</v>
          </cell>
          <cell r="AR169">
            <v>6.9371850000000013E-2</v>
          </cell>
          <cell r="BE169">
            <v>1.1793214500000003E-2</v>
          </cell>
          <cell r="BQ169">
            <v>7</v>
          </cell>
        </row>
        <row r="170">
          <cell r="A170" t="str">
            <v>Wildfire</v>
          </cell>
          <cell r="H170">
            <v>0.1</v>
          </cell>
          <cell r="AR170">
            <v>6.0250000000000006E-4</v>
          </cell>
          <cell r="BE170">
            <v>0</v>
          </cell>
          <cell r="BQ170">
            <v>7</v>
          </cell>
        </row>
        <row r="171">
          <cell r="A171" t="str">
            <v>Wildfire</v>
          </cell>
          <cell r="H171">
            <v>0.1</v>
          </cell>
          <cell r="AR171">
            <v>3.3185700000000005E-2</v>
          </cell>
          <cell r="BE171">
            <v>5.6415690000000008E-3</v>
          </cell>
          <cell r="BQ171">
            <v>6</v>
          </cell>
        </row>
        <row r="172">
          <cell r="A172" t="str">
            <v>Wildfire</v>
          </cell>
          <cell r="H172">
            <v>0.1</v>
          </cell>
          <cell r="AR172">
            <v>6.9371850000000013E-2</v>
          </cell>
          <cell r="BE172">
            <v>1.1793214500000003E-2</v>
          </cell>
          <cell r="BQ172">
            <v>5</v>
          </cell>
        </row>
        <row r="173">
          <cell r="A173" t="str">
            <v>Wildfire</v>
          </cell>
          <cell r="H173">
            <v>0.1</v>
          </cell>
          <cell r="AR173">
            <v>6.0250000000000006E-4</v>
          </cell>
          <cell r="BE173">
            <v>0</v>
          </cell>
          <cell r="BQ173">
            <v>5</v>
          </cell>
        </row>
        <row r="174">
          <cell r="A174" t="str">
            <v>Wildfire</v>
          </cell>
          <cell r="H174">
            <v>0.1</v>
          </cell>
          <cell r="AR174">
            <v>6.0250000000000006E-4</v>
          </cell>
          <cell r="BE174">
            <v>0</v>
          </cell>
          <cell r="BQ174">
            <v>7</v>
          </cell>
        </row>
        <row r="175">
          <cell r="A175" t="str">
            <v>Wildfire</v>
          </cell>
          <cell r="H175">
            <v>0.1</v>
          </cell>
          <cell r="AR175">
            <v>6.9371850000000013E-2</v>
          </cell>
          <cell r="BE175">
            <v>1.1793214500000003E-2</v>
          </cell>
          <cell r="BQ175">
            <v>7</v>
          </cell>
        </row>
        <row r="176">
          <cell r="A176" t="str">
            <v>Wildfire</v>
          </cell>
          <cell r="H176">
            <v>0.1</v>
          </cell>
          <cell r="AR176">
            <v>6.0250000000000006E-4</v>
          </cell>
          <cell r="BE176">
            <v>0</v>
          </cell>
          <cell r="BQ176">
            <v>5</v>
          </cell>
        </row>
        <row r="177">
          <cell r="A177" t="str">
            <v>Wildfire</v>
          </cell>
          <cell r="H177">
            <v>0.1</v>
          </cell>
          <cell r="AR177">
            <v>3.3185700000000005E-2</v>
          </cell>
          <cell r="BE177">
            <v>5.6415690000000008E-3</v>
          </cell>
          <cell r="BQ177">
            <v>5</v>
          </cell>
        </row>
        <row r="178">
          <cell r="A178" t="str">
            <v>Wildfire</v>
          </cell>
          <cell r="H178">
            <v>0.1</v>
          </cell>
          <cell r="AR178">
            <v>6.0250000000000006E-4</v>
          </cell>
          <cell r="BE178">
            <v>0</v>
          </cell>
          <cell r="BQ178">
            <v>5</v>
          </cell>
        </row>
        <row r="179">
          <cell r="A179" t="str">
            <v>Wildfire</v>
          </cell>
          <cell r="H179">
            <v>0.1</v>
          </cell>
          <cell r="AR179">
            <v>3.3185700000000005E-2</v>
          </cell>
          <cell r="BE179">
            <v>5.6415690000000008E-3</v>
          </cell>
          <cell r="BQ179">
            <v>5</v>
          </cell>
        </row>
        <row r="180">
          <cell r="A180" t="str">
            <v>Wildfire</v>
          </cell>
          <cell r="H180">
            <v>0.1</v>
          </cell>
          <cell r="AR180">
            <v>3.3185700000000005E-2</v>
          </cell>
          <cell r="BE180">
            <v>5.6415690000000008E-3</v>
          </cell>
          <cell r="BQ180">
            <v>5</v>
          </cell>
        </row>
        <row r="181">
          <cell r="A181" t="str">
            <v>Wildfire</v>
          </cell>
          <cell r="H181">
            <v>0.1</v>
          </cell>
          <cell r="AR181">
            <v>6.0250000000000006E-4</v>
          </cell>
          <cell r="BE181">
            <v>0</v>
          </cell>
          <cell r="BQ181">
            <v>6</v>
          </cell>
        </row>
        <row r="182">
          <cell r="A182" t="str">
            <v>Wildfire</v>
          </cell>
          <cell r="H182">
            <v>0.1</v>
          </cell>
          <cell r="AR182">
            <v>6.0250000000000006E-4</v>
          </cell>
          <cell r="BE182">
            <v>0</v>
          </cell>
          <cell r="BQ182">
            <v>5</v>
          </cell>
        </row>
        <row r="183">
          <cell r="A183" t="str">
            <v>Wildfire</v>
          </cell>
          <cell r="H183">
            <v>0.1</v>
          </cell>
          <cell r="AR183">
            <v>6.9371850000000013E-2</v>
          </cell>
          <cell r="BE183">
            <v>1.1793214500000003E-2</v>
          </cell>
          <cell r="BQ183">
            <v>6</v>
          </cell>
        </row>
        <row r="184">
          <cell r="A184" t="str">
            <v>Wildfire</v>
          </cell>
          <cell r="H184">
            <v>0.1</v>
          </cell>
          <cell r="AR184">
            <v>6.9371850000000013E-2</v>
          </cell>
          <cell r="BE184">
            <v>1.1793214500000003E-2</v>
          </cell>
          <cell r="BQ184">
            <v>8</v>
          </cell>
        </row>
        <row r="185">
          <cell r="A185" t="str">
            <v>Wildfire</v>
          </cell>
          <cell r="H185">
            <v>0.1</v>
          </cell>
          <cell r="AR185">
            <v>6.0250000000000006E-4</v>
          </cell>
          <cell r="BE185">
            <v>0</v>
          </cell>
          <cell r="BQ185">
            <v>6</v>
          </cell>
        </row>
        <row r="186">
          <cell r="A186" t="str">
            <v>Wildfire</v>
          </cell>
          <cell r="H186">
            <v>0.1</v>
          </cell>
          <cell r="AR186">
            <v>6.9371850000000013E-2</v>
          </cell>
          <cell r="BE186">
            <v>1.1793214500000003E-2</v>
          </cell>
          <cell r="BQ186">
            <v>8</v>
          </cell>
        </row>
        <row r="187">
          <cell r="A187" t="str">
            <v>Wildfire</v>
          </cell>
          <cell r="H187">
            <v>0.1</v>
          </cell>
          <cell r="AR187">
            <v>6.9371850000000013E-2</v>
          </cell>
          <cell r="BE187">
            <v>1.1793214500000003E-2</v>
          </cell>
          <cell r="BQ187">
            <v>6</v>
          </cell>
        </row>
        <row r="188">
          <cell r="A188" t="str">
            <v>Wildfire</v>
          </cell>
          <cell r="H188">
            <v>0.1</v>
          </cell>
          <cell r="AR188">
            <v>6.0250000000000006E-4</v>
          </cell>
          <cell r="BE188">
            <v>0</v>
          </cell>
          <cell r="BQ188">
            <v>6</v>
          </cell>
        </row>
        <row r="189">
          <cell r="A189" t="str">
            <v>Wildfire</v>
          </cell>
          <cell r="H189">
            <v>0.1</v>
          </cell>
          <cell r="AR189">
            <v>6.0250000000000006E-4</v>
          </cell>
          <cell r="BE189">
            <v>0</v>
          </cell>
          <cell r="BQ189">
            <v>6</v>
          </cell>
        </row>
        <row r="190">
          <cell r="A190" t="str">
            <v>Wildfire</v>
          </cell>
          <cell r="H190">
            <v>0.1</v>
          </cell>
          <cell r="AR190">
            <v>6.0250000000000006E-4</v>
          </cell>
          <cell r="BE190">
            <v>0</v>
          </cell>
          <cell r="BQ190">
            <v>6</v>
          </cell>
        </row>
        <row r="191">
          <cell r="A191" t="str">
            <v>Wildfire</v>
          </cell>
          <cell r="H191">
            <v>0.1</v>
          </cell>
          <cell r="AR191">
            <v>6.0250000000000006E-4</v>
          </cell>
          <cell r="BE191">
            <v>0</v>
          </cell>
          <cell r="BQ191">
            <v>6</v>
          </cell>
        </row>
        <row r="192">
          <cell r="A192" t="str">
            <v>Wildfire</v>
          </cell>
          <cell r="H192">
            <v>0.1</v>
          </cell>
          <cell r="AR192">
            <v>6.0250000000000006E-4</v>
          </cell>
          <cell r="BE192">
            <v>0</v>
          </cell>
          <cell r="BQ192">
            <v>6</v>
          </cell>
        </row>
        <row r="193">
          <cell r="A193" t="str">
            <v>Wildfire</v>
          </cell>
          <cell r="H193">
            <v>0.1</v>
          </cell>
          <cell r="AR193">
            <v>3.3185700000000005E-2</v>
          </cell>
          <cell r="BE193">
            <v>5.6415690000000008E-3</v>
          </cell>
          <cell r="BQ193">
            <v>4</v>
          </cell>
        </row>
        <row r="194">
          <cell r="A194" t="str">
            <v>Wildfire</v>
          </cell>
          <cell r="H194">
            <v>0.1</v>
          </cell>
          <cell r="AR194">
            <v>6.0250000000000006E-4</v>
          </cell>
          <cell r="BE194">
            <v>0</v>
          </cell>
          <cell r="BQ194">
            <v>4</v>
          </cell>
        </row>
        <row r="195">
          <cell r="A195" t="str">
            <v>Wildfire</v>
          </cell>
          <cell r="H195">
            <v>0.1</v>
          </cell>
          <cell r="AR195">
            <v>6.0250000000000006E-4</v>
          </cell>
          <cell r="BE195">
            <v>0</v>
          </cell>
          <cell r="BQ195">
            <v>6</v>
          </cell>
        </row>
        <row r="196">
          <cell r="A196" t="str">
            <v>Wildfire</v>
          </cell>
          <cell r="H196">
            <v>0.1</v>
          </cell>
          <cell r="AR196">
            <v>6.0250000000000006E-4</v>
          </cell>
          <cell r="BE196">
            <v>0</v>
          </cell>
          <cell r="BQ196">
            <v>5</v>
          </cell>
        </row>
        <row r="197">
          <cell r="A197" t="str">
            <v>Wildfire</v>
          </cell>
          <cell r="H197">
            <v>0.1</v>
          </cell>
          <cell r="AR197">
            <v>6.0250000000000006E-4</v>
          </cell>
          <cell r="BE197">
            <v>0</v>
          </cell>
          <cell r="BQ197">
            <v>6</v>
          </cell>
        </row>
        <row r="198">
          <cell r="A198" t="str">
            <v>Wildfire</v>
          </cell>
          <cell r="H198">
            <v>0.1</v>
          </cell>
          <cell r="AR198">
            <v>3.3185700000000005E-2</v>
          </cell>
          <cell r="BE198">
            <v>5.6415690000000008E-3</v>
          </cell>
          <cell r="BQ198">
            <v>4</v>
          </cell>
        </row>
        <row r="199">
          <cell r="A199" t="str">
            <v>Wildfire</v>
          </cell>
          <cell r="H199">
            <v>0.1</v>
          </cell>
          <cell r="AR199">
            <v>6.0250000000000006E-4</v>
          </cell>
          <cell r="BE199">
            <v>0</v>
          </cell>
          <cell r="BQ199">
            <v>4</v>
          </cell>
        </row>
        <row r="200">
          <cell r="A200" t="str">
            <v>Wildfire</v>
          </cell>
          <cell r="H200">
            <v>0.1</v>
          </cell>
          <cell r="AR200">
            <v>6.9371850000000013E-2</v>
          </cell>
          <cell r="BE200">
            <v>1.1793214500000003E-2</v>
          </cell>
          <cell r="BQ200">
            <v>7</v>
          </cell>
        </row>
        <row r="201">
          <cell r="A201" t="str">
            <v>Wildfire</v>
          </cell>
          <cell r="H201">
            <v>0.1</v>
          </cell>
          <cell r="AR201">
            <v>3.3185700000000005E-2</v>
          </cell>
          <cell r="BE201">
            <v>5.6415690000000008E-3</v>
          </cell>
          <cell r="BQ201">
            <v>5</v>
          </cell>
        </row>
        <row r="202">
          <cell r="A202" t="str">
            <v>Wildfire</v>
          </cell>
          <cell r="H202">
            <v>0.1</v>
          </cell>
          <cell r="AR202">
            <v>3.3185700000000005E-2</v>
          </cell>
          <cell r="BE202">
            <v>5.6415690000000008E-3</v>
          </cell>
          <cell r="BQ202">
            <v>6</v>
          </cell>
        </row>
        <row r="203">
          <cell r="A203" t="str">
            <v>Wildfire</v>
          </cell>
          <cell r="H203">
            <v>0.1</v>
          </cell>
          <cell r="AR203">
            <v>6.0250000000000006E-4</v>
          </cell>
          <cell r="BE203">
            <v>0</v>
          </cell>
          <cell r="BQ203">
            <v>6</v>
          </cell>
        </row>
        <row r="204">
          <cell r="A204" t="str">
            <v>Wildfire</v>
          </cell>
          <cell r="H204">
            <v>0.1</v>
          </cell>
          <cell r="AR204">
            <v>6.0250000000000006E-4</v>
          </cell>
          <cell r="BE204">
            <v>0</v>
          </cell>
          <cell r="BQ204">
            <v>5</v>
          </cell>
        </row>
        <row r="205">
          <cell r="A205" t="str">
            <v>Wildfire</v>
          </cell>
          <cell r="H205">
            <v>0.1</v>
          </cell>
          <cell r="AR205">
            <v>6.0250000000000006E-4</v>
          </cell>
          <cell r="BE205">
            <v>0</v>
          </cell>
          <cell r="BQ205">
            <v>5</v>
          </cell>
        </row>
        <row r="206">
          <cell r="A206" t="str">
            <v>Wildfire</v>
          </cell>
          <cell r="H206">
            <v>0.1</v>
          </cell>
          <cell r="AR206">
            <v>3.3185700000000005E-2</v>
          </cell>
          <cell r="BE206">
            <v>5.6415690000000008E-3</v>
          </cell>
          <cell r="BQ206">
            <v>6</v>
          </cell>
        </row>
        <row r="207">
          <cell r="A207" t="str">
            <v>Wildfire</v>
          </cell>
          <cell r="H207">
            <v>0.1</v>
          </cell>
          <cell r="AR207">
            <v>3.3185700000000005E-2</v>
          </cell>
          <cell r="BE207">
            <v>5.6415690000000008E-3</v>
          </cell>
          <cell r="BQ207">
            <v>7</v>
          </cell>
        </row>
        <row r="208">
          <cell r="A208" t="str">
            <v>Wildfire</v>
          </cell>
          <cell r="H208">
            <v>0.1</v>
          </cell>
          <cell r="AR208">
            <v>6.0250000000000006E-4</v>
          </cell>
          <cell r="BE208">
            <v>0</v>
          </cell>
          <cell r="BQ208">
            <v>6</v>
          </cell>
        </row>
        <row r="209">
          <cell r="A209" t="str">
            <v>Wildfire</v>
          </cell>
          <cell r="H209">
            <v>0.1</v>
          </cell>
          <cell r="AR209">
            <v>6.0250000000000006E-4</v>
          </cell>
          <cell r="BE209">
            <v>0</v>
          </cell>
          <cell r="BQ209">
            <v>5</v>
          </cell>
        </row>
        <row r="210">
          <cell r="A210" t="str">
            <v>Wildfire</v>
          </cell>
          <cell r="H210">
            <v>0.1</v>
          </cell>
          <cell r="AR210">
            <v>6.0250000000000006E-4</v>
          </cell>
          <cell r="BE210">
            <v>0</v>
          </cell>
          <cell r="BQ210">
            <v>6</v>
          </cell>
        </row>
        <row r="211">
          <cell r="A211" t="str">
            <v>Wildfire</v>
          </cell>
          <cell r="H211">
            <v>0.1</v>
          </cell>
          <cell r="AR211">
            <v>6.0250000000000006E-4</v>
          </cell>
          <cell r="BE211">
            <v>0</v>
          </cell>
          <cell r="BQ211">
            <v>5</v>
          </cell>
        </row>
        <row r="212">
          <cell r="A212" t="str">
            <v>Wildfire</v>
          </cell>
          <cell r="H212">
            <v>0.1</v>
          </cell>
          <cell r="AR212">
            <v>6.0250000000000006E-4</v>
          </cell>
          <cell r="BE212">
            <v>0</v>
          </cell>
          <cell r="BQ212">
            <v>5</v>
          </cell>
        </row>
        <row r="213">
          <cell r="A213" t="str">
            <v>Wildfire</v>
          </cell>
          <cell r="H213">
            <v>0.1</v>
          </cell>
          <cell r="AR213">
            <v>6.9371850000000013E-2</v>
          </cell>
          <cell r="BE213">
            <v>1.1793214500000003E-2</v>
          </cell>
          <cell r="BQ213">
            <v>8</v>
          </cell>
        </row>
        <row r="214">
          <cell r="A214" t="str">
            <v>Wildfire</v>
          </cell>
          <cell r="H214">
            <v>0.1</v>
          </cell>
          <cell r="AR214">
            <v>6.0250000000000006E-4</v>
          </cell>
          <cell r="BE214">
            <v>0</v>
          </cell>
          <cell r="BQ214">
            <v>7</v>
          </cell>
        </row>
        <row r="215">
          <cell r="A215" t="str">
            <v>Wildfire</v>
          </cell>
          <cell r="H215">
            <v>0.1</v>
          </cell>
          <cell r="AR215">
            <v>6.0250000000000006E-4</v>
          </cell>
          <cell r="BE215">
            <v>0</v>
          </cell>
          <cell r="BQ215">
            <v>9</v>
          </cell>
        </row>
        <row r="216">
          <cell r="A216" t="str">
            <v>Wildfire</v>
          </cell>
          <cell r="H216">
            <v>0.1</v>
          </cell>
          <cell r="AR216">
            <v>6.9371850000000013E-2</v>
          </cell>
          <cell r="BE216">
            <v>1.1793214500000003E-2</v>
          </cell>
          <cell r="BQ216">
            <v>7</v>
          </cell>
        </row>
        <row r="217">
          <cell r="A217" t="str">
            <v>Wildfire</v>
          </cell>
          <cell r="H217">
            <v>0.1</v>
          </cell>
          <cell r="AR217">
            <v>6.0250000000000006E-4</v>
          </cell>
          <cell r="BE217">
            <v>0</v>
          </cell>
          <cell r="BQ217">
            <v>7</v>
          </cell>
        </row>
        <row r="218">
          <cell r="A218" t="str">
            <v>Wildfire</v>
          </cell>
          <cell r="H218">
            <v>0.1</v>
          </cell>
          <cell r="AR218">
            <v>6.9371850000000013E-2</v>
          </cell>
          <cell r="BE218">
            <v>1.1793214500000003E-2</v>
          </cell>
          <cell r="BQ218">
            <v>8</v>
          </cell>
        </row>
        <row r="219">
          <cell r="A219" t="str">
            <v>Wildfire</v>
          </cell>
          <cell r="H219">
            <v>0.1</v>
          </cell>
          <cell r="AR219">
            <v>6.0250000000000006E-4</v>
          </cell>
          <cell r="BE219">
            <v>0</v>
          </cell>
          <cell r="BQ219">
            <v>6</v>
          </cell>
        </row>
        <row r="220">
          <cell r="A220" t="str">
            <v>Wildfire</v>
          </cell>
          <cell r="H220">
            <v>0.1</v>
          </cell>
          <cell r="AR220">
            <v>6.0250000000000006E-4</v>
          </cell>
          <cell r="BE220">
            <v>0</v>
          </cell>
          <cell r="BQ220">
            <v>8</v>
          </cell>
        </row>
        <row r="221">
          <cell r="A221" t="str">
            <v>Wildfire</v>
          </cell>
          <cell r="H221">
            <v>0.1</v>
          </cell>
          <cell r="AR221">
            <v>6.0250000000000006E-4</v>
          </cell>
          <cell r="BE221">
            <v>0</v>
          </cell>
          <cell r="BQ221">
            <v>9</v>
          </cell>
        </row>
        <row r="222">
          <cell r="A222" t="str">
            <v>Wildfire</v>
          </cell>
          <cell r="H222">
            <v>0.1</v>
          </cell>
          <cell r="AR222">
            <v>6.0250000000000006E-4</v>
          </cell>
          <cell r="BE222">
            <v>0</v>
          </cell>
          <cell r="BQ222">
            <v>7</v>
          </cell>
        </row>
        <row r="223">
          <cell r="A223" t="str">
            <v>Wildfire</v>
          </cell>
          <cell r="H223">
            <v>0.1</v>
          </cell>
          <cell r="AR223">
            <v>6.9371850000000013E-2</v>
          </cell>
          <cell r="BE223">
            <v>1.1793214500000003E-2</v>
          </cell>
          <cell r="BQ223">
            <v>6</v>
          </cell>
        </row>
        <row r="224">
          <cell r="A224" t="str">
            <v>Wildfire</v>
          </cell>
          <cell r="H224">
            <v>0.1</v>
          </cell>
          <cell r="AR224">
            <v>3.3185700000000005E-2</v>
          </cell>
          <cell r="BE224">
            <v>5.6415690000000008E-3</v>
          </cell>
          <cell r="BQ224">
            <v>5</v>
          </cell>
        </row>
        <row r="225">
          <cell r="A225" t="str">
            <v>Wildfire</v>
          </cell>
          <cell r="H225">
            <v>0.1</v>
          </cell>
          <cell r="AR225">
            <v>6.0250000000000006E-4</v>
          </cell>
          <cell r="BE225">
            <v>0</v>
          </cell>
          <cell r="BQ225">
            <v>5</v>
          </cell>
        </row>
        <row r="226">
          <cell r="A226" t="str">
            <v>Wildfire</v>
          </cell>
          <cell r="H226">
            <v>0.1</v>
          </cell>
          <cell r="AR226">
            <v>3.3185700000000005E-2</v>
          </cell>
          <cell r="BE226">
            <v>5.6415690000000008E-3</v>
          </cell>
          <cell r="BQ226">
            <v>6</v>
          </cell>
        </row>
        <row r="227">
          <cell r="A227" t="str">
            <v>Wildfire</v>
          </cell>
          <cell r="H227">
            <v>0.1</v>
          </cell>
          <cell r="AR227">
            <v>6.0250000000000006E-4</v>
          </cell>
          <cell r="BE227">
            <v>0</v>
          </cell>
          <cell r="BQ227">
            <v>5</v>
          </cell>
        </row>
        <row r="228">
          <cell r="A228" t="str">
            <v>Wildfire</v>
          </cell>
          <cell r="H228">
            <v>0.1</v>
          </cell>
          <cell r="AR228">
            <v>6.0250000000000006E-4</v>
          </cell>
          <cell r="BE228">
            <v>0</v>
          </cell>
          <cell r="BQ228">
            <v>3</v>
          </cell>
        </row>
        <row r="229">
          <cell r="A229" t="str">
            <v>Wildfire</v>
          </cell>
          <cell r="H229">
            <v>0.1</v>
          </cell>
          <cell r="AR229">
            <v>6.0250000000000006E-4</v>
          </cell>
          <cell r="BE229">
            <v>0</v>
          </cell>
          <cell r="BQ229">
            <v>6</v>
          </cell>
        </row>
        <row r="230">
          <cell r="A230" t="str">
            <v>Wildfire</v>
          </cell>
          <cell r="H230">
            <v>0.1</v>
          </cell>
          <cell r="AR230">
            <v>6.0250000000000006E-4</v>
          </cell>
          <cell r="BE230">
            <v>0</v>
          </cell>
          <cell r="BQ230">
            <v>7</v>
          </cell>
        </row>
        <row r="231">
          <cell r="A231" t="str">
            <v>Wildfire</v>
          </cell>
          <cell r="H231">
            <v>0.1</v>
          </cell>
          <cell r="AR231">
            <v>6.0250000000000006E-4</v>
          </cell>
          <cell r="BE231">
            <v>0</v>
          </cell>
          <cell r="BQ231">
            <v>7</v>
          </cell>
        </row>
        <row r="232">
          <cell r="A232" t="str">
            <v>Wildfire</v>
          </cell>
          <cell r="H232">
            <v>0.1</v>
          </cell>
          <cell r="AR232">
            <v>6.0250000000000006E-4</v>
          </cell>
          <cell r="BE232">
            <v>0</v>
          </cell>
          <cell r="BQ232">
            <v>6</v>
          </cell>
        </row>
        <row r="233">
          <cell r="A233" t="str">
            <v>Wildfire</v>
          </cell>
          <cell r="H233">
            <v>0.1</v>
          </cell>
          <cell r="AR233">
            <v>6.9371850000000013E-2</v>
          </cell>
          <cell r="BE233">
            <v>1.1793214500000003E-2</v>
          </cell>
          <cell r="BQ233">
            <v>6</v>
          </cell>
        </row>
        <row r="234">
          <cell r="A234" t="str">
            <v>Wildfire</v>
          </cell>
          <cell r="H234">
            <v>0.1</v>
          </cell>
          <cell r="AR234">
            <v>6.0250000000000006E-4</v>
          </cell>
          <cell r="BE234">
            <v>0</v>
          </cell>
          <cell r="BQ234">
            <v>5</v>
          </cell>
        </row>
        <row r="235">
          <cell r="A235" t="str">
            <v>Wildfire</v>
          </cell>
          <cell r="H235">
            <v>0.1</v>
          </cell>
          <cell r="AR235">
            <v>3.3185700000000005E-2</v>
          </cell>
          <cell r="BE235">
            <v>5.6415690000000008E-3</v>
          </cell>
          <cell r="BQ235">
            <v>5</v>
          </cell>
        </row>
        <row r="236">
          <cell r="A236" t="str">
            <v>Wildfire</v>
          </cell>
          <cell r="H236">
            <v>0.1</v>
          </cell>
          <cell r="AR236">
            <v>6.0250000000000006E-4</v>
          </cell>
          <cell r="BE236">
            <v>0</v>
          </cell>
          <cell r="BQ236">
            <v>5</v>
          </cell>
        </row>
        <row r="237">
          <cell r="A237" t="str">
            <v>Wildfire</v>
          </cell>
          <cell r="H237">
            <v>0.1</v>
          </cell>
          <cell r="AR237">
            <v>6.9371850000000013E-2</v>
          </cell>
          <cell r="BE237">
            <v>1.1793214500000003E-2</v>
          </cell>
          <cell r="BQ237">
            <v>5</v>
          </cell>
        </row>
        <row r="238">
          <cell r="A238" t="str">
            <v>Wildfire</v>
          </cell>
          <cell r="H238">
            <v>0.1</v>
          </cell>
          <cell r="AR238">
            <v>3.3185700000000005E-2</v>
          </cell>
          <cell r="BE238">
            <v>5.6415690000000008E-3</v>
          </cell>
          <cell r="BQ238">
            <v>4</v>
          </cell>
        </row>
        <row r="239">
          <cell r="A239" t="str">
            <v>Wildfire</v>
          </cell>
          <cell r="H239">
            <v>0.1</v>
          </cell>
          <cell r="AR239">
            <v>6.0250000000000006E-4</v>
          </cell>
          <cell r="BE239">
            <v>0</v>
          </cell>
          <cell r="BQ239">
            <v>5</v>
          </cell>
        </row>
        <row r="240">
          <cell r="A240" t="str">
            <v>Wildfire</v>
          </cell>
          <cell r="H240">
            <v>0.1</v>
          </cell>
          <cell r="AR240">
            <v>6.0250000000000006E-4</v>
          </cell>
          <cell r="BE240">
            <v>0</v>
          </cell>
          <cell r="BQ240">
            <v>4</v>
          </cell>
        </row>
        <row r="241">
          <cell r="A241" t="str">
            <v>Wildfire</v>
          </cell>
          <cell r="H241">
            <v>0.1</v>
          </cell>
          <cell r="AR241">
            <v>3.3185700000000005E-2</v>
          </cell>
          <cell r="BE241">
            <v>5.6415690000000008E-3</v>
          </cell>
          <cell r="BQ241">
            <v>6</v>
          </cell>
        </row>
        <row r="242">
          <cell r="A242" t="str">
            <v>Wildfire</v>
          </cell>
          <cell r="H242">
            <v>0.1</v>
          </cell>
          <cell r="AR242">
            <v>6.9371850000000013E-2</v>
          </cell>
          <cell r="BE242">
            <v>1.1793214500000003E-2</v>
          </cell>
          <cell r="BQ242">
            <v>5</v>
          </cell>
        </row>
        <row r="243">
          <cell r="A243" t="str">
            <v>Wildfire</v>
          </cell>
          <cell r="H243">
            <v>0.1</v>
          </cell>
          <cell r="AR243">
            <v>6.0250000000000006E-4</v>
          </cell>
          <cell r="BE243">
            <v>0</v>
          </cell>
          <cell r="BQ243">
            <v>5</v>
          </cell>
        </row>
        <row r="244">
          <cell r="A244" t="str">
            <v>Wildfire</v>
          </cell>
          <cell r="H244">
            <v>0.1</v>
          </cell>
          <cell r="AR244">
            <v>3.3185700000000005E-2</v>
          </cell>
          <cell r="BE244">
            <v>5.6415690000000008E-3</v>
          </cell>
          <cell r="BQ244">
            <v>6</v>
          </cell>
        </row>
        <row r="245">
          <cell r="A245" t="str">
            <v>Wildfire</v>
          </cell>
          <cell r="H245">
            <v>0.1</v>
          </cell>
          <cell r="AR245">
            <v>6.9371850000000013E-2</v>
          </cell>
          <cell r="BE245">
            <v>1.1793214500000003E-2</v>
          </cell>
          <cell r="BQ245">
            <v>5</v>
          </cell>
        </row>
        <row r="246">
          <cell r="A246" t="str">
            <v>Wildfire</v>
          </cell>
          <cell r="H246">
            <v>0.1</v>
          </cell>
          <cell r="AR246">
            <v>6.9371850000000013E-2</v>
          </cell>
          <cell r="BE246">
            <v>1.1793214500000003E-2</v>
          </cell>
          <cell r="BQ246">
            <v>10</v>
          </cell>
        </row>
        <row r="247">
          <cell r="A247" t="str">
            <v>Wildfire</v>
          </cell>
          <cell r="H247">
            <v>0.1</v>
          </cell>
          <cell r="AR247">
            <v>3.3185700000000005E-2</v>
          </cell>
          <cell r="BE247">
            <v>5.6415690000000008E-3</v>
          </cell>
          <cell r="BQ247">
            <v>6</v>
          </cell>
        </row>
        <row r="248">
          <cell r="A248" t="str">
            <v>Wildfire</v>
          </cell>
          <cell r="H248">
            <v>0.1</v>
          </cell>
          <cell r="AR248">
            <v>6.0250000000000006E-4</v>
          </cell>
          <cell r="BE248">
            <v>0</v>
          </cell>
          <cell r="BQ248">
            <v>7</v>
          </cell>
        </row>
        <row r="249">
          <cell r="A249" t="str">
            <v>Wildfire</v>
          </cell>
          <cell r="H249">
            <v>0.1</v>
          </cell>
          <cell r="AR249">
            <v>6.0250000000000006E-4</v>
          </cell>
          <cell r="BE249">
            <v>0</v>
          </cell>
          <cell r="BQ249">
            <v>6</v>
          </cell>
        </row>
        <row r="250">
          <cell r="A250" t="str">
            <v>Wildfire</v>
          </cell>
          <cell r="H250">
            <v>0.1</v>
          </cell>
          <cell r="AR250">
            <v>6.9371850000000013E-2</v>
          </cell>
          <cell r="BE250">
            <v>1.1793214500000003E-2</v>
          </cell>
          <cell r="BQ250">
            <v>6</v>
          </cell>
        </row>
        <row r="251">
          <cell r="A251" t="str">
            <v>Wildfire</v>
          </cell>
          <cell r="H251">
            <v>0.1</v>
          </cell>
          <cell r="AR251">
            <v>6.0250000000000006E-4</v>
          </cell>
          <cell r="BE251">
            <v>0</v>
          </cell>
          <cell r="BQ251">
            <v>5</v>
          </cell>
        </row>
        <row r="252">
          <cell r="A252" t="str">
            <v>Wildfire</v>
          </cell>
          <cell r="H252">
            <v>0.1</v>
          </cell>
          <cell r="AR252">
            <v>6.0250000000000006E-4</v>
          </cell>
          <cell r="BE252">
            <v>0</v>
          </cell>
          <cell r="BQ252">
            <v>5</v>
          </cell>
        </row>
        <row r="253">
          <cell r="A253" t="str">
            <v>Wildfire</v>
          </cell>
          <cell r="H253">
            <v>0.1</v>
          </cell>
          <cell r="AR253">
            <v>6.0250000000000006E-4</v>
          </cell>
          <cell r="BE253">
            <v>0</v>
          </cell>
          <cell r="BQ253">
            <v>5</v>
          </cell>
        </row>
        <row r="254">
          <cell r="A254" t="str">
            <v>Wildfire</v>
          </cell>
          <cell r="H254">
            <v>0.1</v>
          </cell>
          <cell r="AR254">
            <v>6.0250000000000006E-4</v>
          </cell>
          <cell r="BE254">
            <v>0</v>
          </cell>
          <cell r="BQ254">
            <v>5</v>
          </cell>
        </row>
        <row r="255">
          <cell r="A255" t="str">
            <v>Wildfire</v>
          </cell>
          <cell r="H255">
            <v>0.1</v>
          </cell>
          <cell r="AR255">
            <v>6.0250000000000006E-4</v>
          </cell>
          <cell r="BE255">
            <v>0</v>
          </cell>
          <cell r="BQ255">
            <v>6</v>
          </cell>
        </row>
        <row r="256">
          <cell r="A256" t="str">
            <v>Wildfire</v>
          </cell>
          <cell r="H256">
            <v>0.1</v>
          </cell>
          <cell r="AR256">
            <v>6.0250000000000006E-4</v>
          </cell>
          <cell r="BE256">
            <v>0</v>
          </cell>
          <cell r="BQ256">
            <v>8</v>
          </cell>
        </row>
        <row r="257">
          <cell r="A257" t="str">
            <v>Wildfire</v>
          </cell>
          <cell r="H257">
            <v>0.1</v>
          </cell>
          <cell r="AR257">
            <v>6.0250000000000006E-4</v>
          </cell>
          <cell r="BE257">
            <v>0</v>
          </cell>
          <cell r="BQ257">
            <v>7</v>
          </cell>
        </row>
        <row r="258">
          <cell r="A258" t="str">
            <v>Wildfire</v>
          </cell>
          <cell r="H258">
            <v>0.1</v>
          </cell>
          <cell r="AR258">
            <v>6.0250000000000006E-4</v>
          </cell>
          <cell r="BE258">
            <v>0</v>
          </cell>
          <cell r="BQ258">
            <v>6</v>
          </cell>
        </row>
        <row r="259">
          <cell r="A259" t="str">
            <v>Wildfire</v>
          </cell>
          <cell r="H259">
            <v>0.1</v>
          </cell>
          <cell r="AR259">
            <v>6.0250000000000006E-4</v>
          </cell>
          <cell r="BE259">
            <v>0</v>
          </cell>
          <cell r="BQ259">
            <v>5</v>
          </cell>
        </row>
        <row r="260">
          <cell r="A260" t="str">
            <v>Wildfire</v>
          </cell>
          <cell r="H260">
            <v>0.1</v>
          </cell>
          <cell r="AR260">
            <v>6.0250000000000006E-4</v>
          </cell>
          <cell r="BE260">
            <v>0</v>
          </cell>
          <cell r="BQ260">
            <v>6</v>
          </cell>
        </row>
        <row r="261">
          <cell r="A261" t="str">
            <v>Wildfire</v>
          </cell>
          <cell r="H261">
            <v>0.1</v>
          </cell>
          <cell r="AR261">
            <v>3.3185700000000005E-2</v>
          </cell>
          <cell r="BE261">
            <v>5.6415690000000008E-3</v>
          </cell>
          <cell r="BQ261">
            <v>6</v>
          </cell>
        </row>
        <row r="262">
          <cell r="A262" t="str">
            <v>Wildfire</v>
          </cell>
          <cell r="H262">
            <v>0.1</v>
          </cell>
          <cell r="AR262">
            <v>6.0250000000000006E-4</v>
          </cell>
          <cell r="BE262">
            <v>0</v>
          </cell>
          <cell r="BQ262">
            <v>5</v>
          </cell>
        </row>
        <row r="263">
          <cell r="A263" t="str">
            <v>Wildfire</v>
          </cell>
          <cell r="H263">
            <v>0.1</v>
          </cell>
          <cell r="AR263">
            <v>6.0250000000000006E-4</v>
          </cell>
          <cell r="BE263">
            <v>0</v>
          </cell>
          <cell r="BQ263">
            <v>9</v>
          </cell>
        </row>
        <row r="264">
          <cell r="A264" t="str">
            <v>Wildfire</v>
          </cell>
          <cell r="H264">
            <v>0.1</v>
          </cell>
          <cell r="AR264">
            <v>6.0250000000000006E-4</v>
          </cell>
          <cell r="BE264">
            <v>0</v>
          </cell>
          <cell r="BQ264">
            <v>7</v>
          </cell>
        </row>
        <row r="265">
          <cell r="A265" t="str">
            <v>Wildfire</v>
          </cell>
          <cell r="H265">
            <v>0.1</v>
          </cell>
          <cell r="AR265">
            <v>3.3185700000000005E-2</v>
          </cell>
          <cell r="BE265">
            <v>5.6415690000000008E-3</v>
          </cell>
          <cell r="BQ265">
            <v>5</v>
          </cell>
        </row>
        <row r="266">
          <cell r="A266" t="str">
            <v>Wildfire</v>
          </cell>
          <cell r="H266">
            <v>0.1</v>
          </cell>
          <cell r="AR266">
            <v>6.0250000000000006E-4</v>
          </cell>
          <cell r="BE266">
            <v>0</v>
          </cell>
          <cell r="BQ266">
            <v>5</v>
          </cell>
        </row>
        <row r="267">
          <cell r="A267" t="str">
            <v>Wildfire</v>
          </cell>
          <cell r="H267">
            <v>0.1</v>
          </cell>
          <cell r="AR267">
            <v>6.0250000000000006E-4</v>
          </cell>
          <cell r="BE267">
            <v>0</v>
          </cell>
          <cell r="BQ267">
            <v>6</v>
          </cell>
        </row>
        <row r="268">
          <cell r="A268" t="str">
            <v>Wildfire</v>
          </cell>
          <cell r="H268">
            <v>0.1</v>
          </cell>
          <cell r="AR268">
            <v>6.0250000000000006E-4</v>
          </cell>
          <cell r="BE268">
            <v>0</v>
          </cell>
          <cell r="BQ268">
            <v>6</v>
          </cell>
        </row>
        <row r="269">
          <cell r="A269" t="str">
            <v>Wildfire</v>
          </cell>
          <cell r="H269">
            <v>0.1</v>
          </cell>
          <cell r="AR269">
            <v>6.0250000000000006E-4</v>
          </cell>
          <cell r="BE269">
            <v>0</v>
          </cell>
          <cell r="BQ269">
            <v>4</v>
          </cell>
        </row>
        <row r="270">
          <cell r="A270" t="str">
            <v>Wildfire</v>
          </cell>
          <cell r="H270">
            <v>0.1</v>
          </cell>
          <cell r="AR270">
            <v>6.0250000000000006E-4</v>
          </cell>
          <cell r="BE270">
            <v>0</v>
          </cell>
          <cell r="BQ270">
            <v>4</v>
          </cell>
        </row>
        <row r="271">
          <cell r="A271" t="str">
            <v>Wildfire</v>
          </cell>
          <cell r="H271">
            <v>0.1</v>
          </cell>
          <cell r="AR271">
            <v>6.0250000000000006E-4</v>
          </cell>
          <cell r="BE271">
            <v>0</v>
          </cell>
          <cell r="BQ271">
            <v>4</v>
          </cell>
        </row>
        <row r="272">
          <cell r="A272" t="str">
            <v>Wildfire</v>
          </cell>
          <cell r="H272">
            <v>0.1</v>
          </cell>
          <cell r="AR272">
            <v>3.3185700000000005E-2</v>
          </cell>
          <cell r="BE272">
            <v>5.6415690000000008E-3</v>
          </cell>
          <cell r="BQ272">
            <v>4</v>
          </cell>
        </row>
        <row r="273">
          <cell r="A273" t="str">
            <v>Wildfire</v>
          </cell>
          <cell r="H273">
            <v>0.1</v>
          </cell>
          <cell r="AR273">
            <v>6.0250000000000006E-4</v>
          </cell>
          <cell r="BE273">
            <v>0</v>
          </cell>
          <cell r="BQ273">
            <v>7</v>
          </cell>
        </row>
        <row r="274">
          <cell r="A274" t="str">
            <v>Wildfire</v>
          </cell>
          <cell r="H274">
            <v>0.1</v>
          </cell>
          <cell r="AR274">
            <v>3.3185700000000005E-2</v>
          </cell>
          <cell r="BE274">
            <v>5.6415690000000008E-3</v>
          </cell>
          <cell r="BQ274">
            <v>5</v>
          </cell>
        </row>
        <row r="275">
          <cell r="A275" t="str">
            <v>Wildfire</v>
          </cell>
          <cell r="H275">
            <v>0.1</v>
          </cell>
          <cell r="AR275">
            <v>6.0250000000000006E-4</v>
          </cell>
          <cell r="BE275">
            <v>0</v>
          </cell>
          <cell r="BQ275">
            <v>7</v>
          </cell>
        </row>
        <row r="276">
          <cell r="A276" t="str">
            <v>Wildfire</v>
          </cell>
          <cell r="H276">
            <v>0.1</v>
          </cell>
          <cell r="AR276">
            <v>6.9371850000000013E-2</v>
          </cell>
          <cell r="BE276">
            <v>1.1793214500000003E-2</v>
          </cell>
          <cell r="BQ276">
            <v>7</v>
          </cell>
        </row>
        <row r="277">
          <cell r="A277" t="str">
            <v>Wildfire</v>
          </cell>
          <cell r="H277">
            <v>0.1</v>
          </cell>
          <cell r="AR277">
            <v>6.9371850000000013E-2</v>
          </cell>
          <cell r="BE277">
            <v>1.1793214500000003E-2</v>
          </cell>
          <cell r="BQ277">
            <v>6</v>
          </cell>
        </row>
        <row r="278">
          <cell r="A278" t="str">
            <v>Wildfire</v>
          </cell>
          <cell r="H278">
            <v>0.1</v>
          </cell>
          <cell r="AR278">
            <v>6.0250000000000006E-4</v>
          </cell>
          <cell r="BE278">
            <v>0</v>
          </cell>
          <cell r="BQ278">
            <v>5</v>
          </cell>
        </row>
        <row r="279">
          <cell r="A279" t="str">
            <v>Wildfire</v>
          </cell>
          <cell r="H279">
            <v>0.1</v>
          </cell>
          <cell r="AR279">
            <v>6.0250000000000006E-4</v>
          </cell>
          <cell r="BE279">
            <v>0</v>
          </cell>
          <cell r="BQ279">
            <v>4</v>
          </cell>
        </row>
        <row r="280">
          <cell r="A280" t="str">
            <v>Wildfire</v>
          </cell>
          <cell r="H280">
            <v>0.1</v>
          </cell>
          <cell r="AR280">
            <v>6.0250000000000006E-4</v>
          </cell>
          <cell r="BE280">
            <v>0</v>
          </cell>
          <cell r="BQ280">
            <v>4</v>
          </cell>
        </row>
        <row r="281">
          <cell r="A281" t="str">
            <v>Wildfire</v>
          </cell>
          <cell r="H281">
            <v>0.1</v>
          </cell>
          <cell r="AR281">
            <v>6.0250000000000006E-4</v>
          </cell>
          <cell r="BE281">
            <v>0</v>
          </cell>
          <cell r="BQ281">
            <v>4</v>
          </cell>
        </row>
        <row r="282">
          <cell r="A282" t="str">
            <v>Wildfire</v>
          </cell>
          <cell r="H282">
            <v>0.1</v>
          </cell>
          <cell r="AR282">
            <v>6.0250000000000006E-4</v>
          </cell>
          <cell r="BE282">
            <v>0</v>
          </cell>
          <cell r="BQ282">
            <v>5</v>
          </cell>
        </row>
        <row r="283">
          <cell r="A283" t="str">
            <v>Wildfire</v>
          </cell>
          <cell r="H283">
            <v>0.1</v>
          </cell>
          <cell r="AR283">
            <v>6.0250000000000006E-4</v>
          </cell>
          <cell r="BE283">
            <v>0</v>
          </cell>
          <cell r="BQ283">
            <v>6</v>
          </cell>
        </row>
        <row r="284">
          <cell r="A284" t="str">
            <v>Wildfire</v>
          </cell>
          <cell r="H284">
            <v>0.1</v>
          </cell>
          <cell r="AR284">
            <v>6.0250000000000006E-4</v>
          </cell>
          <cell r="BE284">
            <v>0</v>
          </cell>
          <cell r="BQ284">
            <v>5</v>
          </cell>
        </row>
        <row r="285">
          <cell r="A285" t="str">
            <v>Wildfire</v>
          </cell>
          <cell r="H285">
            <v>0.1</v>
          </cell>
          <cell r="AR285">
            <v>6.0250000000000006E-4</v>
          </cell>
          <cell r="BE285">
            <v>0</v>
          </cell>
          <cell r="BQ285">
            <v>5</v>
          </cell>
        </row>
        <row r="286">
          <cell r="A286" t="str">
            <v>Wildfire</v>
          </cell>
          <cell r="H286">
            <v>0.1</v>
          </cell>
          <cell r="AR286">
            <v>6.9371850000000013E-2</v>
          </cell>
          <cell r="BE286">
            <v>1.1793214500000003E-2</v>
          </cell>
          <cell r="BQ286">
            <v>6</v>
          </cell>
        </row>
        <row r="287">
          <cell r="A287" t="str">
            <v>Wildfire</v>
          </cell>
          <cell r="H287">
            <v>0.1</v>
          </cell>
          <cell r="AR287">
            <v>6.0250000000000006E-4</v>
          </cell>
          <cell r="BE287">
            <v>0</v>
          </cell>
          <cell r="BQ287">
            <v>6</v>
          </cell>
        </row>
        <row r="288">
          <cell r="A288" t="str">
            <v>Wildfire</v>
          </cell>
          <cell r="H288">
            <v>0.2</v>
          </cell>
          <cell r="AR288">
            <v>6.6371400000000011E-2</v>
          </cell>
          <cell r="BE288">
            <v>1.1283138000000002E-2</v>
          </cell>
          <cell r="BQ288">
            <v>5</v>
          </cell>
        </row>
        <row r="289">
          <cell r="A289" t="str">
            <v>Wildfire</v>
          </cell>
          <cell r="H289">
            <v>0.2</v>
          </cell>
          <cell r="AR289">
            <v>1.2050000000000001E-3</v>
          </cell>
          <cell r="BE289">
            <v>0</v>
          </cell>
          <cell r="BQ289">
            <v>6</v>
          </cell>
        </row>
        <row r="290">
          <cell r="A290" t="str">
            <v>Wildfire</v>
          </cell>
          <cell r="H290">
            <v>0.2</v>
          </cell>
          <cell r="AR290">
            <v>1.2050000000000001E-3</v>
          </cell>
          <cell r="BE290">
            <v>0</v>
          </cell>
          <cell r="BQ290">
            <v>6</v>
          </cell>
        </row>
        <row r="291">
          <cell r="A291" t="str">
            <v>Wildfire</v>
          </cell>
          <cell r="H291">
            <v>0.2</v>
          </cell>
          <cell r="AR291">
            <v>0.13874370000000003</v>
          </cell>
          <cell r="BE291">
            <v>2.3586429000000006E-2</v>
          </cell>
          <cell r="BQ291">
            <v>6</v>
          </cell>
        </row>
        <row r="292">
          <cell r="A292" t="str">
            <v>Wildfire</v>
          </cell>
          <cell r="H292">
            <v>0.2</v>
          </cell>
          <cell r="AR292">
            <v>1.2050000000000001E-3</v>
          </cell>
          <cell r="BE292">
            <v>0</v>
          </cell>
          <cell r="BQ292">
            <v>5</v>
          </cell>
        </row>
        <row r="293">
          <cell r="A293" t="str">
            <v>Wildfire</v>
          </cell>
          <cell r="H293">
            <v>0.2</v>
          </cell>
          <cell r="AR293">
            <v>6.6371400000000011E-2</v>
          </cell>
          <cell r="BE293">
            <v>1.1283138000000002E-2</v>
          </cell>
          <cell r="BQ293">
            <v>6</v>
          </cell>
        </row>
        <row r="294">
          <cell r="A294" t="str">
            <v>Wildfire</v>
          </cell>
          <cell r="H294">
            <v>0.2</v>
          </cell>
          <cell r="AR294">
            <v>6.6371400000000011E-2</v>
          </cell>
          <cell r="BE294">
            <v>1.1283138000000002E-2</v>
          </cell>
          <cell r="BQ294">
            <v>6</v>
          </cell>
        </row>
        <row r="295">
          <cell r="A295" t="str">
            <v>Wildfire</v>
          </cell>
          <cell r="H295">
            <v>0.2</v>
          </cell>
          <cell r="AR295">
            <v>0.13874370000000003</v>
          </cell>
          <cell r="BE295">
            <v>2.3586429000000006E-2</v>
          </cell>
          <cell r="BQ295">
            <v>6</v>
          </cell>
        </row>
        <row r="296">
          <cell r="A296" t="str">
            <v>Wildfire</v>
          </cell>
          <cell r="H296">
            <v>0.2</v>
          </cell>
          <cell r="AR296">
            <v>0.13874370000000003</v>
          </cell>
          <cell r="BE296">
            <v>2.3586429000000006E-2</v>
          </cell>
          <cell r="BQ296">
            <v>7</v>
          </cell>
        </row>
        <row r="297">
          <cell r="A297" t="str">
            <v>Wildfire</v>
          </cell>
          <cell r="H297">
            <v>0.2</v>
          </cell>
          <cell r="AR297">
            <v>6.6371400000000011E-2</v>
          </cell>
          <cell r="BE297">
            <v>1.1283138000000002E-2</v>
          </cell>
          <cell r="BQ297">
            <v>5</v>
          </cell>
        </row>
        <row r="298">
          <cell r="A298" t="str">
            <v>Wildfire</v>
          </cell>
          <cell r="H298">
            <v>0.2</v>
          </cell>
          <cell r="AR298">
            <v>6.6371400000000011E-2</v>
          </cell>
          <cell r="BE298">
            <v>1.1283138000000002E-2</v>
          </cell>
          <cell r="BQ298">
            <v>5</v>
          </cell>
        </row>
        <row r="299">
          <cell r="A299" t="str">
            <v>Wildfire</v>
          </cell>
          <cell r="H299">
            <v>0.2</v>
          </cell>
          <cell r="AR299">
            <v>0.13874370000000003</v>
          </cell>
          <cell r="BE299">
            <v>2.3586429000000006E-2</v>
          </cell>
          <cell r="BQ299">
            <v>6</v>
          </cell>
        </row>
        <row r="300">
          <cell r="A300" t="str">
            <v>Wildfire</v>
          </cell>
          <cell r="H300">
            <v>0.2</v>
          </cell>
          <cell r="AR300">
            <v>6.6371400000000011E-2</v>
          </cell>
          <cell r="BE300">
            <v>1.1283138000000002E-2</v>
          </cell>
          <cell r="BQ300">
            <v>5</v>
          </cell>
        </row>
        <row r="301">
          <cell r="A301" t="str">
            <v>Wildfire</v>
          </cell>
          <cell r="H301">
            <v>0.2</v>
          </cell>
          <cell r="AR301">
            <v>1.2050000000000001E-3</v>
          </cell>
          <cell r="BE301">
            <v>0</v>
          </cell>
          <cell r="BQ301">
            <v>3</v>
          </cell>
        </row>
        <row r="302">
          <cell r="A302" t="str">
            <v>Wildfire</v>
          </cell>
          <cell r="H302">
            <v>0.2</v>
          </cell>
          <cell r="AR302">
            <v>1.2050000000000001E-3</v>
          </cell>
          <cell r="BE302">
            <v>0</v>
          </cell>
          <cell r="BQ302">
            <v>3</v>
          </cell>
        </row>
        <row r="303">
          <cell r="A303" t="str">
            <v>Wildfire</v>
          </cell>
          <cell r="H303">
            <v>0.2</v>
          </cell>
          <cell r="AR303">
            <v>1.2050000000000001E-3</v>
          </cell>
          <cell r="BE303">
            <v>0</v>
          </cell>
          <cell r="BQ303">
            <v>5</v>
          </cell>
        </row>
        <row r="304">
          <cell r="A304" t="str">
            <v>Wildfire</v>
          </cell>
          <cell r="H304">
            <v>0.2</v>
          </cell>
          <cell r="AR304">
            <v>6.6371400000000011E-2</v>
          </cell>
          <cell r="BE304">
            <v>1.1283138000000002E-2</v>
          </cell>
          <cell r="BQ304">
            <v>5</v>
          </cell>
        </row>
        <row r="305">
          <cell r="A305" t="str">
            <v>Wildfire</v>
          </cell>
          <cell r="H305">
            <v>0.2</v>
          </cell>
          <cell r="AR305">
            <v>1.2050000000000001E-3</v>
          </cell>
          <cell r="BE305">
            <v>0</v>
          </cell>
          <cell r="BQ305">
            <v>5</v>
          </cell>
        </row>
        <row r="306">
          <cell r="A306" t="str">
            <v>Wildfire</v>
          </cell>
          <cell r="H306">
            <v>0.2</v>
          </cell>
          <cell r="AR306">
            <v>6.6371400000000011E-2</v>
          </cell>
          <cell r="BE306">
            <v>1.1283138000000002E-2</v>
          </cell>
          <cell r="BQ306">
            <v>7</v>
          </cell>
        </row>
        <row r="307">
          <cell r="A307" t="str">
            <v>Wildfire</v>
          </cell>
          <cell r="H307">
            <v>0.2</v>
          </cell>
          <cell r="AR307">
            <v>1.2050000000000001E-3</v>
          </cell>
          <cell r="BE307">
            <v>0</v>
          </cell>
          <cell r="BQ307">
            <v>5</v>
          </cell>
        </row>
        <row r="308">
          <cell r="A308" t="str">
            <v>Wildfire</v>
          </cell>
          <cell r="H308">
            <v>0.2</v>
          </cell>
          <cell r="AR308">
            <v>1.2050000000000001E-3</v>
          </cell>
          <cell r="BE308">
            <v>0</v>
          </cell>
          <cell r="BQ308">
            <v>5</v>
          </cell>
        </row>
        <row r="309">
          <cell r="A309" t="str">
            <v>Wildfire</v>
          </cell>
          <cell r="H309">
            <v>0.3</v>
          </cell>
          <cell r="AR309">
            <v>0.20811555000000001</v>
          </cell>
          <cell r="BE309">
            <v>3.5379643500000009E-2</v>
          </cell>
          <cell r="BQ309">
            <v>6</v>
          </cell>
        </row>
        <row r="310">
          <cell r="A310" t="str">
            <v>Wildfire</v>
          </cell>
          <cell r="H310">
            <v>0.3</v>
          </cell>
          <cell r="AR310">
            <v>1.8075000000000001E-3</v>
          </cell>
          <cell r="BE310">
            <v>0</v>
          </cell>
          <cell r="BQ310">
            <v>5</v>
          </cell>
        </row>
        <row r="311">
          <cell r="A311" t="str">
            <v>Wildfire</v>
          </cell>
          <cell r="H311">
            <v>0.3</v>
          </cell>
          <cell r="AR311">
            <v>9.9557099999999996E-2</v>
          </cell>
          <cell r="BE311">
            <v>1.6924707000000001E-2</v>
          </cell>
          <cell r="BQ311">
            <v>9</v>
          </cell>
        </row>
        <row r="312">
          <cell r="A312" t="str">
            <v>Wildfire</v>
          </cell>
          <cell r="H312">
            <v>0.3</v>
          </cell>
          <cell r="AR312">
            <v>1.8075000000000001E-3</v>
          </cell>
          <cell r="BE312">
            <v>0</v>
          </cell>
          <cell r="BQ312">
            <v>7</v>
          </cell>
        </row>
        <row r="313">
          <cell r="A313" t="str">
            <v>Wildfire</v>
          </cell>
          <cell r="H313">
            <v>0.3</v>
          </cell>
          <cell r="AR313">
            <v>9.9557099999999996E-2</v>
          </cell>
          <cell r="BE313">
            <v>1.6924707000000001E-2</v>
          </cell>
          <cell r="BQ313">
            <v>7</v>
          </cell>
        </row>
        <row r="314">
          <cell r="A314" t="str">
            <v>Wildfire</v>
          </cell>
          <cell r="H314">
            <v>0.3</v>
          </cell>
          <cell r="AR314">
            <v>9.9557099999999996E-2</v>
          </cell>
          <cell r="BE314">
            <v>1.6924707000000001E-2</v>
          </cell>
          <cell r="BQ314">
            <v>7</v>
          </cell>
        </row>
        <row r="315">
          <cell r="A315" t="str">
            <v>Wildfire</v>
          </cell>
          <cell r="H315">
            <v>0.3</v>
          </cell>
          <cell r="AR315">
            <v>1.8075000000000001E-3</v>
          </cell>
          <cell r="BE315">
            <v>0</v>
          </cell>
          <cell r="BQ315">
            <v>6</v>
          </cell>
        </row>
        <row r="316">
          <cell r="A316" t="str">
            <v>Wildfire</v>
          </cell>
          <cell r="H316">
            <v>0.3</v>
          </cell>
          <cell r="AR316">
            <v>1.8075000000000001E-3</v>
          </cell>
          <cell r="BE316">
            <v>0</v>
          </cell>
          <cell r="BQ316">
            <v>7</v>
          </cell>
        </row>
        <row r="317">
          <cell r="A317" t="str">
            <v>Wildfire</v>
          </cell>
          <cell r="H317">
            <v>0.3</v>
          </cell>
          <cell r="AR317">
            <v>1.8075000000000001E-3</v>
          </cell>
          <cell r="BE317">
            <v>0</v>
          </cell>
          <cell r="BQ317">
            <v>7</v>
          </cell>
        </row>
        <row r="318">
          <cell r="A318" t="str">
            <v>Wildfire</v>
          </cell>
          <cell r="H318">
            <v>0.3</v>
          </cell>
          <cell r="AR318">
            <v>1.8075000000000001E-3</v>
          </cell>
          <cell r="BE318">
            <v>0</v>
          </cell>
          <cell r="BQ318">
            <v>4</v>
          </cell>
        </row>
        <row r="319">
          <cell r="A319" t="str">
            <v>Wildfire</v>
          </cell>
          <cell r="H319">
            <v>0.3</v>
          </cell>
          <cell r="AR319">
            <v>9.9557099999999996E-2</v>
          </cell>
          <cell r="BE319">
            <v>1.6924707000000001E-2</v>
          </cell>
          <cell r="BQ319">
            <v>9</v>
          </cell>
        </row>
        <row r="320">
          <cell r="A320" t="str">
            <v>Wildfire</v>
          </cell>
          <cell r="H320">
            <v>0.3</v>
          </cell>
          <cell r="AR320">
            <v>0.20811555000000001</v>
          </cell>
          <cell r="BE320">
            <v>3.5379643500000009E-2</v>
          </cell>
          <cell r="BQ320">
            <v>6</v>
          </cell>
        </row>
        <row r="321">
          <cell r="A321" t="str">
            <v>Wildfire</v>
          </cell>
          <cell r="H321">
            <v>0.3</v>
          </cell>
          <cell r="AR321">
            <v>1.8075000000000001E-3</v>
          </cell>
          <cell r="BE321">
            <v>0</v>
          </cell>
          <cell r="BQ321">
            <v>7</v>
          </cell>
        </row>
        <row r="322">
          <cell r="A322" t="str">
            <v>Wildfire</v>
          </cell>
          <cell r="H322">
            <v>0.3</v>
          </cell>
          <cell r="AR322">
            <v>0.20811555000000001</v>
          </cell>
          <cell r="BE322">
            <v>3.5379643500000009E-2</v>
          </cell>
          <cell r="BQ322">
            <v>12</v>
          </cell>
        </row>
        <row r="323">
          <cell r="A323" t="str">
            <v>Wildfire</v>
          </cell>
          <cell r="H323">
            <v>0.3</v>
          </cell>
          <cell r="AR323">
            <v>1.8075000000000001E-3</v>
          </cell>
          <cell r="BE323">
            <v>0</v>
          </cell>
          <cell r="BQ323">
            <v>5</v>
          </cell>
        </row>
        <row r="324">
          <cell r="A324" t="str">
            <v>Wildfire</v>
          </cell>
          <cell r="H324">
            <v>0.3</v>
          </cell>
          <cell r="AR324">
            <v>1.8075000000000001E-3</v>
          </cell>
          <cell r="BE324">
            <v>0</v>
          </cell>
          <cell r="BQ324">
            <v>7</v>
          </cell>
        </row>
        <row r="325">
          <cell r="A325" t="str">
            <v>Wildfire</v>
          </cell>
          <cell r="H325">
            <v>0.3</v>
          </cell>
          <cell r="AR325">
            <v>1.8075000000000001E-3</v>
          </cell>
          <cell r="BE325">
            <v>0</v>
          </cell>
          <cell r="BQ325">
            <v>7</v>
          </cell>
        </row>
        <row r="326">
          <cell r="A326" t="str">
            <v>Wildfire</v>
          </cell>
          <cell r="H326">
            <v>0.3</v>
          </cell>
          <cell r="AR326">
            <v>1.8075000000000001E-3</v>
          </cell>
          <cell r="BE326">
            <v>0</v>
          </cell>
          <cell r="BQ326">
            <v>7</v>
          </cell>
        </row>
        <row r="327">
          <cell r="A327" t="str">
            <v>Wildfire</v>
          </cell>
          <cell r="H327">
            <v>0.3</v>
          </cell>
          <cell r="AR327">
            <v>0.20811555000000001</v>
          </cell>
          <cell r="BE327">
            <v>3.5379643500000009E-2</v>
          </cell>
          <cell r="BQ327">
            <v>7</v>
          </cell>
        </row>
        <row r="328">
          <cell r="A328" t="str">
            <v>Wildfire</v>
          </cell>
          <cell r="H328">
            <v>0.3</v>
          </cell>
          <cell r="AR328">
            <v>0.20811555000000001</v>
          </cell>
          <cell r="BE328">
            <v>3.5379643500000009E-2</v>
          </cell>
          <cell r="BQ328">
            <v>8</v>
          </cell>
        </row>
        <row r="329">
          <cell r="A329" t="str">
            <v>Wildfire</v>
          </cell>
          <cell r="H329">
            <v>0.3</v>
          </cell>
          <cell r="AR329">
            <v>9.9557099999999996E-2</v>
          </cell>
          <cell r="BE329">
            <v>1.6924707000000001E-2</v>
          </cell>
          <cell r="BQ329">
            <v>3</v>
          </cell>
        </row>
        <row r="330">
          <cell r="A330" t="str">
            <v>Wildfire</v>
          </cell>
          <cell r="H330">
            <v>0.3</v>
          </cell>
          <cell r="AR330">
            <v>1.8075000000000001E-3</v>
          </cell>
          <cell r="BE330">
            <v>0</v>
          </cell>
          <cell r="BQ330">
            <v>7</v>
          </cell>
        </row>
        <row r="331">
          <cell r="A331" t="str">
            <v>Wildfire</v>
          </cell>
          <cell r="H331">
            <v>0.3</v>
          </cell>
          <cell r="AR331">
            <v>1.8075000000000001E-3</v>
          </cell>
          <cell r="BE331">
            <v>0</v>
          </cell>
          <cell r="BQ331">
            <v>5</v>
          </cell>
        </row>
        <row r="332">
          <cell r="A332" t="str">
            <v>Wildfire</v>
          </cell>
          <cell r="H332">
            <v>0.3</v>
          </cell>
          <cell r="AR332">
            <v>1.8075000000000001E-3</v>
          </cell>
          <cell r="BE332">
            <v>0</v>
          </cell>
          <cell r="BQ332">
            <v>6</v>
          </cell>
        </row>
        <row r="333">
          <cell r="A333" t="str">
            <v>Wildfire</v>
          </cell>
          <cell r="H333">
            <v>0.4</v>
          </cell>
          <cell r="AR333">
            <v>0.13274280000000002</v>
          </cell>
          <cell r="BE333">
            <v>2.2566276000000003E-2</v>
          </cell>
          <cell r="BQ333">
            <v>3</v>
          </cell>
        </row>
        <row r="334">
          <cell r="A334" t="str">
            <v>Wildfire</v>
          </cell>
          <cell r="H334">
            <v>0.4</v>
          </cell>
          <cell r="AR334">
            <v>0.27748740000000005</v>
          </cell>
          <cell r="BE334">
            <v>4.7172858000000012E-2</v>
          </cell>
          <cell r="BQ334">
            <v>7</v>
          </cell>
        </row>
        <row r="335">
          <cell r="A335" t="str">
            <v>Wildfire</v>
          </cell>
          <cell r="H335">
            <v>0.5</v>
          </cell>
          <cell r="AR335">
            <v>0.34685925000000006</v>
          </cell>
          <cell r="BE335">
            <v>5.8966072500000008E-2</v>
          </cell>
          <cell r="BQ335">
            <v>7</v>
          </cell>
        </row>
        <row r="336">
          <cell r="A336" t="str">
            <v>Wildfire</v>
          </cell>
          <cell r="H336">
            <v>0.5</v>
          </cell>
          <cell r="AR336">
            <v>0.34685925000000006</v>
          </cell>
          <cell r="BE336">
            <v>5.8966072500000008E-2</v>
          </cell>
          <cell r="BQ336">
            <v>7</v>
          </cell>
        </row>
        <row r="337">
          <cell r="A337" t="str">
            <v>Wildfire</v>
          </cell>
          <cell r="H337">
            <v>0.5</v>
          </cell>
          <cell r="AR337">
            <v>3.0125000000000004E-3</v>
          </cell>
          <cell r="BE337">
            <v>0</v>
          </cell>
          <cell r="BQ337">
            <v>7</v>
          </cell>
        </row>
        <row r="338">
          <cell r="A338" t="str">
            <v>Wildfire</v>
          </cell>
          <cell r="H338">
            <v>0.5</v>
          </cell>
          <cell r="AR338">
            <v>0.34685925000000006</v>
          </cell>
          <cell r="BE338">
            <v>5.8966072500000008E-2</v>
          </cell>
          <cell r="BQ338">
            <v>8</v>
          </cell>
        </row>
        <row r="339">
          <cell r="A339" t="str">
            <v>Wildfire</v>
          </cell>
          <cell r="H339">
            <v>0.5</v>
          </cell>
          <cell r="AR339">
            <v>0.34685925000000006</v>
          </cell>
          <cell r="BE339">
            <v>5.8966072500000008E-2</v>
          </cell>
          <cell r="BQ339">
            <v>6</v>
          </cell>
        </row>
        <row r="340">
          <cell r="A340" t="str">
            <v>Wildfire</v>
          </cell>
          <cell r="H340">
            <v>0.5</v>
          </cell>
          <cell r="AR340">
            <v>0.34685925000000006</v>
          </cell>
          <cell r="BE340">
            <v>5.8966072500000008E-2</v>
          </cell>
          <cell r="BQ340">
            <v>7</v>
          </cell>
        </row>
        <row r="341">
          <cell r="A341" t="str">
            <v>Wildfire</v>
          </cell>
          <cell r="H341">
            <v>0.5</v>
          </cell>
          <cell r="AR341">
            <v>0.34685925000000006</v>
          </cell>
          <cell r="BE341">
            <v>5.8966072500000008E-2</v>
          </cell>
          <cell r="BQ341">
            <v>6</v>
          </cell>
        </row>
        <row r="342">
          <cell r="A342" t="str">
            <v>Wildfire</v>
          </cell>
          <cell r="H342">
            <v>0.5</v>
          </cell>
          <cell r="AR342">
            <v>0.34685925000000006</v>
          </cell>
          <cell r="BE342">
            <v>5.8966072500000008E-2</v>
          </cell>
          <cell r="BQ342">
            <v>5</v>
          </cell>
        </row>
        <row r="343">
          <cell r="A343" t="str">
            <v>Wildfire</v>
          </cell>
          <cell r="H343">
            <v>0.5</v>
          </cell>
          <cell r="AR343">
            <v>3.0125000000000004E-3</v>
          </cell>
          <cell r="BE343">
            <v>0</v>
          </cell>
          <cell r="BQ343">
            <v>4</v>
          </cell>
        </row>
        <row r="344">
          <cell r="A344" t="str">
            <v>Wildfire</v>
          </cell>
          <cell r="H344">
            <v>0.5</v>
          </cell>
          <cell r="AR344">
            <v>3.0125000000000004E-3</v>
          </cell>
          <cell r="BE344">
            <v>0</v>
          </cell>
          <cell r="BQ344">
            <v>6</v>
          </cell>
        </row>
        <row r="345">
          <cell r="A345" t="str">
            <v>Wildfire</v>
          </cell>
          <cell r="H345">
            <v>0.5</v>
          </cell>
          <cell r="AR345">
            <v>0.34685925000000006</v>
          </cell>
          <cell r="BE345">
            <v>5.8966072500000008E-2</v>
          </cell>
          <cell r="BQ345">
            <v>5</v>
          </cell>
        </row>
        <row r="346">
          <cell r="A346" t="str">
            <v>Wildfire</v>
          </cell>
          <cell r="H346">
            <v>0.5</v>
          </cell>
          <cell r="AR346">
            <v>3.0125000000000004E-3</v>
          </cell>
          <cell r="BE346">
            <v>0</v>
          </cell>
          <cell r="BQ346">
            <v>5</v>
          </cell>
        </row>
        <row r="347">
          <cell r="A347" t="str">
            <v>Wildfire</v>
          </cell>
          <cell r="H347">
            <v>0.5</v>
          </cell>
          <cell r="AR347">
            <v>0.34685925000000006</v>
          </cell>
          <cell r="BE347">
            <v>5.8966072500000008E-2</v>
          </cell>
          <cell r="BQ347">
            <v>8</v>
          </cell>
        </row>
        <row r="348">
          <cell r="A348" t="str">
            <v>Wildfire</v>
          </cell>
          <cell r="H348">
            <v>0.5</v>
          </cell>
          <cell r="AR348">
            <v>3.0125000000000004E-3</v>
          </cell>
          <cell r="BE348">
            <v>0</v>
          </cell>
          <cell r="BQ348">
            <v>9</v>
          </cell>
        </row>
        <row r="349">
          <cell r="A349" t="str">
            <v>Wildfire</v>
          </cell>
          <cell r="H349">
            <v>0.5</v>
          </cell>
          <cell r="AR349">
            <v>3.0125000000000004E-3</v>
          </cell>
          <cell r="BE349">
            <v>0</v>
          </cell>
          <cell r="BQ349">
            <v>5</v>
          </cell>
        </row>
        <row r="350">
          <cell r="A350" t="str">
            <v>Wildfire</v>
          </cell>
          <cell r="H350">
            <v>0.5</v>
          </cell>
          <cell r="AR350">
            <v>3.0125000000000004E-3</v>
          </cell>
          <cell r="BE350">
            <v>0</v>
          </cell>
          <cell r="BQ350">
            <v>5</v>
          </cell>
        </row>
        <row r="351">
          <cell r="A351" t="str">
            <v>Wildfire</v>
          </cell>
          <cell r="H351">
            <v>0.5</v>
          </cell>
          <cell r="AR351">
            <v>0.34685925000000006</v>
          </cell>
          <cell r="BE351">
            <v>5.8966072500000008E-2</v>
          </cell>
          <cell r="BQ351">
            <v>6</v>
          </cell>
        </row>
        <row r="352">
          <cell r="A352" t="str">
            <v>Wildfire</v>
          </cell>
          <cell r="H352">
            <v>0.6</v>
          </cell>
          <cell r="AR352">
            <v>3.6150000000000002E-3</v>
          </cell>
          <cell r="BE352">
            <v>0</v>
          </cell>
          <cell r="BQ352">
            <v>5</v>
          </cell>
        </row>
        <row r="353">
          <cell r="A353" t="str">
            <v>Wildfire</v>
          </cell>
          <cell r="H353">
            <v>0.6</v>
          </cell>
          <cell r="AR353">
            <v>0.41623110000000002</v>
          </cell>
          <cell r="BE353">
            <v>7.0759287000000018E-2</v>
          </cell>
          <cell r="BQ353">
            <v>5</v>
          </cell>
        </row>
        <row r="354">
          <cell r="A354" t="str">
            <v>Wildfire</v>
          </cell>
          <cell r="H354">
            <v>0.6</v>
          </cell>
          <cell r="AR354">
            <v>0.19911419999999999</v>
          </cell>
          <cell r="BE354">
            <v>3.3849414000000001E-2</v>
          </cell>
          <cell r="BQ354">
            <v>7</v>
          </cell>
        </row>
        <row r="355">
          <cell r="A355" t="str">
            <v>Wildfire</v>
          </cell>
          <cell r="H355">
            <v>0.7</v>
          </cell>
          <cell r="AR355">
            <v>4.2175000000000008E-3</v>
          </cell>
          <cell r="BE355">
            <v>0</v>
          </cell>
          <cell r="BQ355">
            <v>5</v>
          </cell>
        </row>
        <row r="356">
          <cell r="A356" t="str">
            <v>Wildfire</v>
          </cell>
          <cell r="H356">
            <v>0.7</v>
          </cell>
          <cell r="AR356">
            <v>4.2175000000000008E-3</v>
          </cell>
          <cell r="BE356">
            <v>0</v>
          </cell>
          <cell r="BQ356">
            <v>4</v>
          </cell>
        </row>
        <row r="357">
          <cell r="A357" t="str">
            <v>Wildfire</v>
          </cell>
          <cell r="H357">
            <v>0.7</v>
          </cell>
          <cell r="AR357">
            <v>0.48560295000000003</v>
          </cell>
          <cell r="BE357">
            <v>8.2552501500000014E-2</v>
          </cell>
          <cell r="BQ357">
            <v>7</v>
          </cell>
        </row>
        <row r="358">
          <cell r="A358" t="str">
            <v>Wildfire</v>
          </cell>
          <cell r="H358">
            <v>0.9</v>
          </cell>
          <cell r="AR358">
            <v>5.4225000000000002E-3</v>
          </cell>
          <cell r="BE358">
            <v>0</v>
          </cell>
          <cell r="BQ358">
            <v>5</v>
          </cell>
        </row>
        <row r="359">
          <cell r="A359" t="str">
            <v>Wildfire</v>
          </cell>
          <cell r="H359">
            <v>1</v>
          </cell>
          <cell r="AR359">
            <v>0.69371850000000013</v>
          </cell>
          <cell r="BE359">
            <v>0.11793214500000002</v>
          </cell>
          <cell r="BQ359">
            <v>7</v>
          </cell>
        </row>
        <row r="360">
          <cell r="A360" t="str">
            <v>Wildfire</v>
          </cell>
          <cell r="H360">
            <v>1</v>
          </cell>
          <cell r="AR360">
            <v>6.0250000000000008E-3</v>
          </cell>
          <cell r="BE360">
            <v>0</v>
          </cell>
          <cell r="BQ360">
            <v>7</v>
          </cell>
        </row>
        <row r="361">
          <cell r="A361" t="str">
            <v>Wildfire</v>
          </cell>
          <cell r="H361">
            <v>1</v>
          </cell>
          <cell r="AR361">
            <v>0.69371850000000013</v>
          </cell>
          <cell r="BE361">
            <v>0.11793214500000002</v>
          </cell>
          <cell r="BQ361">
            <v>7</v>
          </cell>
        </row>
        <row r="362">
          <cell r="A362" t="str">
            <v>Wildfire</v>
          </cell>
          <cell r="H362">
            <v>1</v>
          </cell>
          <cell r="AR362">
            <v>6.0250000000000008E-3</v>
          </cell>
          <cell r="BE362">
            <v>0</v>
          </cell>
          <cell r="BQ362">
            <v>6</v>
          </cell>
        </row>
        <row r="363">
          <cell r="A363" t="str">
            <v>Wildfire</v>
          </cell>
          <cell r="H363">
            <v>1</v>
          </cell>
          <cell r="AR363">
            <v>6.0250000000000008E-3</v>
          </cell>
          <cell r="BE363">
            <v>0</v>
          </cell>
          <cell r="BQ363">
            <v>5</v>
          </cell>
        </row>
        <row r="364">
          <cell r="A364" t="str">
            <v>Wildfire</v>
          </cell>
          <cell r="H364">
            <v>1</v>
          </cell>
          <cell r="AR364">
            <v>6.0250000000000008E-3</v>
          </cell>
          <cell r="BE364">
            <v>0</v>
          </cell>
          <cell r="BQ364">
            <v>5</v>
          </cell>
        </row>
        <row r="365">
          <cell r="A365" t="str">
            <v>Wildfire</v>
          </cell>
          <cell r="H365">
            <v>1</v>
          </cell>
          <cell r="AR365">
            <v>6.0250000000000008E-3</v>
          </cell>
          <cell r="BE365">
            <v>0</v>
          </cell>
          <cell r="BQ365">
            <v>7</v>
          </cell>
        </row>
        <row r="366">
          <cell r="A366" t="str">
            <v>Wildfire</v>
          </cell>
          <cell r="H366">
            <v>1</v>
          </cell>
          <cell r="AR366">
            <v>6.0250000000000008E-3</v>
          </cell>
          <cell r="BE366">
            <v>0</v>
          </cell>
          <cell r="BQ366">
            <v>7</v>
          </cell>
        </row>
        <row r="367">
          <cell r="A367" t="str">
            <v>Wildfire</v>
          </cell>
          <cell r="H367">
            <v>1</v>
          </cell>
          <cell r="AR367">
            <v>0.69371850000000013</v>
          </cell>
          <cell r="BE367">
            <v>0.11793214500000002</v>
          </cell>
          <cell r="BQ367">
            <v>5</v>
          </cell>
        </row>
        <row r="368">
          <cell r="A368" t="str">
            <v>Wildfire</v>
          </cell>
          <cell r="H368">
            <v>1</v>
          </cell>
          <cell r="AR368">
            <v>0.69371850000000013</v>
          </cell>
          <cell r="BE368">
            <v>0.11793214500000002</v>
          </cell>
          <cell r="BQ368">
            <v>6</v>
          </cell>
        </row>
        <row r="369">
          <cell r="A369" t="str">
            <v>Wildfire</v>
          </cell>
          <cell r="H369">
            <v>1</v>
          </cell>
          <cell r="AR369">
            <v>6.0250000000000008E-3</v>
          </cell>
          <cell r="BE369">
            <v>0</v>
          </cell>
          <cell r="BQ369">
            <v>4</v>
          </cell>
        </row>
        <row r="370">
          <cell r="A370" t="str">
            <v>Wildfire</v>
          </cell>
          <cell r="H370">
            <v>1</v>
          </cell>
          <cell r="AR370">
            <v>0.69371850000000013</v>
          </cell>
          <cell r="BE370">
            <v>0.11793214500000002</v>
          </cell>
          <cell r="BQ370">
            <v>7</v>
          </cell>
        </row>
        <row r="371">
          <cell r="A371" t="str">
            <v>Wildfire</v>
          </cell>
          <cell r="H371">
            <v>1</v>
          </cell>
          <cell r="AR371">
            <v>0.33185700000000001</v>
          </cell>
          <cell r="BE371">
            <v>5.6415690000000004E-2</v>
          </cell>
          <cell r="BQ371">
            <v>7</v>
          </cell>
        </row>
        <row r="372">
          <cell r="A372" t="str">
            <v>Wildfire</v>
          </cell>
          <cell r="H372">
            <v>1</v>
          </cell>
          <cell r="AR372">
            <v>6.0250000000000008E-3</v>
          </cell>
          <cell r="BE372">
            <v>0</v>
          </cell>
          <cell r="BQ372">
            <v>5</v>
          </cell>
        </row>
        <row r="373">
          <cell r="A373" t="str">
            <v>Wildfire</v>
          </cell>
          <cell r="H373">
            <v>1</v>
          </cell>
          <cell r="AR373">
            <v>0.69371850000000013</v>
          </cell>
          <cell r="BE373">
            <v>0.11793214500000002</v>
          </cell>
          <cell r="BQ373">
            <v>6</v>
          </cell>
        </row>
        <row r="374">
          <cell r="A374" t="str">
            <v>Wildfire</v>
          </cell>
          <cell r="H374">
            <v>1</v>
          </cell>
          <cell r="AR374">
            <v>0.23256500000000002</v>
          </cell>
          <cell r="BE374">
            <v>3.9536050000000003E-2</v>
          </cell>
          <cell r="BQ374">
            <v>9</v>
          </cell>
        </row>
        <row r="375">
          <cell r="A375" t="str">
            <v>Wildfire</v>
          </cell>
          <cell r="H375">
            <v>1</v>
          </cell>
          <cell r="AR375">
            <v>0.69371850000000013</v>
          </cell>
          <cell r="BE375">
            <v>0.11793214500000002</v>
          </cell>
          <cell r="BQ375">
            <v>6</v>
          </cell>
        </row>
        <row r="376">
          <cell r="A376" t="str">
            <v>Wildfire</v>
          </cell>
          <cell r="H376">
            <v>1</v>
          </cell>
          <cell r="AR376">
            <v>0.69371850000000013</v>
          </cell>
          <cell r="BE376">
            <v>0.11793214500000002</v>
          </cell>
          <cell r="BQ376">
            <v>6</v>
          </cell>
        </row>
        <row r="377">
          <cell r="A377" t="str">
            <v>Wildfire</v>
          </cell>
          <cell r="H377">
            <v>1</v>
          </cell>
          <cell r="AR377">
            <v>0.69371850000000013</v>
          </cell>
          <cell r="BE377">
            <v>0.11793214500000002</v>
          </cell>
          <cell r="BQ377">
            <v>7</v>
          </cell>
        </row>
        <row r="378">
          <cell r="A378" t="str">
            <v>Wildfire</v>
          </cell>
          <cell r="H378">
            <v>1</v>
          </cell>
          <cell r="AR378">
            <v>0.69371850000000013</v>
          </cell>
          <cell r="BE378">
            <v>0.11793214500000002</v>
          </cell>
          <cell r="BQ378">
            <v>7</v>
          </cell>
        </row>
        <row r="379">
          <cell r="A379" t="str">
            <v>Wildfire</v>
          </cell>
          <cell r="H379">
            <v>1</v>
          </cell>
          <cell r="AR379">
            <v>0.69371850000000013</v>
          </cell>
          <cell r="BE379">
            <v>0.11793214500000002</v>
          </cell>
          <cell r="BQ379">
            <v>6</v>
          </cell>
        </row>
        <row r="380">
          <cell r="A380" t="str">
            <v>Wildfire</v>
          </cell>
          <cell r="H380">
            <v>1</v>
          </cell>
          <cell r="AR380">
            <v>6.0250000000000008E-3</v>
          </cell>
          <cell r="BE380">
            <v>0</v>
          </cell>
          <cell r="BQ380">
            <v>7</v>
          </cell>
        </row>
        <row r="381">
          <cell r="A381" t="str">
            <v>Wildfire</v>
          </cell>
          <cell r="H381">
            <v>1</v>
          </cell>
          <cell r="AR381">
            <v>6.0250000000000008E-3</v>
          </cell>
          <cell r="BE381">
            <v>0</v>
          </cell>
          <cell r="BQ381">
            <v>6</v>
          </cell>
        </row>
        <row r="382">
          <cell r="A382" t="str">
            <v>Wildfire</v>
          </cell>
          <cell r="H382">
            <v>1</v>
          </cell>
          <cell r="AR382">
            <v>6.0250000000000008E-3</v>
          </cell>
          <cell r="BE382">
            <v>0</v>
          </cell>
          <cell r="BQ382">
            <v>5</v>
          </cell>
        </row>
        <row r="383">
          <cell r="A383" t="str">
            <v>Wildfire</v>
          </cell>
          <cell r="H383">
            <v>1</v>
          </cell>
          <cell r="AR383">
            <v>6.0250000000000008E-3</v>
          </cell>
          <cell r="BE383">
            <v>0</v>
          </cell>
          <cell r="BQ383">
            <v>8</v>
          </cell>
        </row>
        <row r="384">
          <cell r="A384" t="str">
            <v>Wildfire</v>
          </cell>
          <cell r="H384">
            <v>1.4</v>
          </cell>
          <cell r="AR384">
            <v>0.97120590000000007</v>
          </cell>
          <cell r="BE384">
            <v>0.16510500300000003</v>
          </cell>
          <cell r="BQ384">
            <v>7</v>
          </cell>
        </row>
        <row r="385">
          <cell r="A385" t="str">
            <v>Wildfire</v>
          </cell>
          <cell r="H385">
            <v>1.5</v>
          </cell>
          <cell r="AR385">
            <v>9.0375000000000021E-3</v>
          </cell>
          <cell r="BE385">
            <v>0</v>
          </cell>
          <cell r="BQ385">
            <v>5</v>
          </cell>
        </row>
        <row r="386">
          <cell r="A386" t="str">
            <v>Wildfire</v>
          </cell>
          <cell r="H386">
            <v>1.5</v>
          </cell>
          <cell r="AR386">
            <v>9.0375000000000021E-3</v>
          </cell>
          <cell r="BE386">
            <v>0</v>
          </cell>
          <cell r="BQ386">
            <v>5</v>
          </cell>
        </row>
        <row r="387">
          <cell r="A387" t="str">
            <v>Wildfire</v>
          </cell>
          <cell r="H387">
            <v>1.5</v>
          </cell>
          <cell r="AR387">
            <v>0.4977855000000001</v>
          </cell>
          <cell r="BE387">
            <v>8.4623535E-2</v>
          </cell>
          <cell r="BQ387">
            <v>5</v>
          </cell>
        </row>
        <row r="388">
          <cell r="A388" t="str">
            <v>Wildfire</v>
          </cell>
          <cell r="H388">
            <v>1.6</v>
          </cell>
          <cell r="AR388">
            <v>0.53097120000000009</v>
          </cell>
          <cell r="BE388">
            <v>9.0265104000000013E-2</v>
          </cell>
          <cell r="BQ388">
            <v>4</v>
          </cell>
        </row>
        <row r="389">
          <cell r="A389" t="str">
            <v>Wildfire</v>
          </cell>
          <cell r="H389">
            <v>1.8</v>
          </cell>
          <cell r="AR389">
            <v>0.59734260000000006</v>
          </cell>
          <cell r="BE389">
            <v>0.10154824200000001</v>
          </cell>
          <cell r="BQ389">
            <v>6</v>
          </cell>
        </row>
        <row r="390">
          <cell r="A390" t="str">
            <v>Wildfire</v>
          </cell>
          <cell r="H390">
            <v>1.9</v>
          </cell>
          <cell r="AR390">
            <v>1.1447499999999999E-2</v>
          </cell>
          <cell r="BE390">
            <v>0</v>
          </cell>
          <cell r="BQ390">
            <v>5</v>
          </cell>
        </row>
        <row r="391">
          <cell r="A391" t="str">
            <v>Wildfire</v>
          </cell>
          <cell r="H391">
            <v>2</v>
          </cell>
          <cell r="AR391">
            <v>1.2050000000000002E-2</v>
          </cell>
          <cell r="BE391">
            <v>0</v>
          </cell>
          <cell r="BQ391">
            <v>7</v>
          </cell>
        </row>
        <row r="392">
          <cell r="A392" t="str">
            <v>Wildfire</v>
          </cell>
          <cell r="H392">
            <v>2</v>
          </cell>
          <cell r="AR392">
            <v>1.2050000000000002E-2</v>
          </cell>
          <cell r="BE392">
            <v>0</v>
          </cell>
          <cell r="BQ392">
            <v>4</v>
          </cell>
        </row>
        <row r="393">
          <cell r="A393" t="str">
            <v>Wildfire</v>
          </cell>
          <cell r="H393">
            <v>2</v>
          </cell>
          <cell r="AR393">
            <v>1.2050000000000002E-2</v>
          </cell>
          <cell r="BE393">
            <v>0</v>
          </cell>
          <cell r="BQ393">
            <v>4</v>
          </cell>
        </row>
        <row r="394">
          <cell r="A394" t="str">
            <v>Wildfire</v>
          </cell>
          <cell r="H394">
            <v>2</v>
          </cell>
          <cell r="AR394">
            <v>1.3874370000000003</v>
          </cell>
          <cell r="BE394">
            <v>0.23586429000000003</v>
          </cell>
          <cell r="BQ394">
            <v>5</v>
          </cell>
        </row>
        <row r="395">
          <cell r="A395" t="str">
            <v>Wildfire</v>
          </cell>
          <cell r="H395">
            <v>2</v>
          </cell>
          <cell r="AR395">
            <v>1.3874370000000003</v>
          </cell>
          <cell r="BE395">
            <v>0.23586429000000003</v>
          </cell>
          <cell r="BQ395">
            <v>7</v>
          </cell>
        </row>
        <row r="396">
          <cell r="A396" t="str">
            <v>Wildfire</v>
          </cell>
          <cell r="H396">
            <v>2</v>
          </cell>
          <cell r="AR396">
            <v>1.3874370000000003</v>
          </cell>
          <cell r="BE396">
            <v>0.23586429000000003</v>
          </cell>
          <cell r="BQ396">
            <v>7</v>
          </cell>
        </row>
        <row r="397">
          <cell r="A397" t="str">
            <v>Wildfire</v>
          </cell>
          <cell r="H397">
            <v>2</v>
          </cell>
          <cell r="AR397">
            <v>1.2050000000000002E-2</v>
          </cell>
          <cell r="BE397">
            <v>0</v>
          </cell>
          <cell r="BQ397">
            <v>1</v>
          </cell>
        </row>
        <row r="398">
          <cell r="A398" t="str">
            <v>Wildfire</v>
          </cell>
          <cell r="H398">
            <v>2</v>
          </cell>
          <cell r="AR398">
            <v>0.66371400000000003</v>
          </cell>
          <cell r="BE398">
            <v>0.11283138000000001</v>
          </cell>
          <cell r="BQ398">
            <v>6</v>
          </cell>
        </row>
        <row r="399">
          <cell r="A399" t="str">
            <v>Wildfire</v>
          </cell>
          <cell r="H399">
            <v>2</v>
          </cell>
          <cell r="AR399">
            <v>1.2050000000000002E-2</v>
          </cell>
          <cell r="BE399">
            <v>0</v>
          </cell>
          <cell r="BQ399">
            <v>5</v>
          </cell>
        </row>
        <row r="400">
          <cell r="A400" t="str">
            <v>Wildfire</v>
          </cell>
          <cell r="H400">
            <v>2</v>
          </cell>
          <cell r="AR400">
            <v>0.66371400000000003</v>
          </cell>
          <cell r="BE400">
            <v>0.11283138000000001</v>
          </cell>
          <cell r="BQ400">
            <v>6</v>
          </cell>
        </row>
        <row r="401">
          <cell r="A401" t="str">
            <v>Wildfire</v>
          </cell>
          <cell r="H401">
            <v>2</v>
          </cell>
          <cell r="AR401">
            <v>1.2050000000000002E-2</v>
          </cell>
          <cell r="BE401">
            <v>0</v>
          </cell>
          <cell r="BQ401">
            <v>7</v>
          </cell>
        </row>
        <row r="402">
          <cell r="A402" t="str">
            <v>Wildfire</v>
          </cell>
          <cell r="H402">
            <v>2</v>
          </cell>
          <cell r="AR402">
            <v>1.3874370000000003</v>
          </cell>
          <cell r="BE402">
            <v>0.23586429000000003</v>
          </cell>
          <cell r="BQ402">
            <v>7</v>
          </cell>
        </row>
        <row r="403">
          <cell r="A403" t="str">
            <v>Wildfire</v>
          </cell>
          <cell r="H403">
            <v>2</v>
          </cell>
          <cell r="AR403">
            <v>1.2050000000000002E-2</v>
          </cell>
          <cell r="BE403">
            <v>0</v>
          </cell>
          <cell r="BQ403">
            <v>6</v>
          </cell>
        </row>
        <row r="404">
          <cell r="A404" t="str">
            <v>Wildfire</v>
          </cell>
          <cell r="H404">
            <v>2.2000000000000002</v>
          </cell>
          <cell r="AR404">
            <v>1.3255000000000003E-2</v>
          </cell>
          <cell r="BE404">
            <v>0</v>
          </cell>
          <cell r="BQ404">
            <v>6</v>
          </cell>
        </row>
        <row r="405">
          <cell r="A405" t="str">
            <v>Wildfire</v>
          </cell>
          <cell r="H405">
            <v>2.2999999999999998</v>
          </cell>
          <cell r="AR405">
            <v>1.5955525500000001</v>
          </cell>
          <cell r="BE405">
            <v>0.27124393350000003</v>
          </cell>
          <cell r="BQ405">
            <v>6</v>
          </cell>
        </row>
        <row r="406">
          <cell r="A406" t="str">
            <v>Wildfire</v>
          </cell>
          <cell r="H406">
            <v>2.5</v>
          </cell>
          <cell r="AR406">
            <v>0.82964249999999995</v>
          </cell>
          <cell r="BE406">
            <v>0.14103922499999999</v>
          </cell>
          <cell r="BQ406">
            <v>9</v>
          </cell>
        </row>
        <row r="407">
          <cell r="A407" t="str">
            <v>Wildfire</v>
          </cell>
          <cell r="H407">
            <v>3</v>
          </cell>
          <cell r="AR407">
            <v>1.8075000000000004E-2</v>
          </cell>
          <cell r="BE407">
            <v>0</v>
          </cell>
          <cell r="BQ407">
            <v>6</v>
          </cell>
        </row>
        <row r="408">
          <cell r="A408" t="str">
            <v>Wildfire</v>
          </cell>
          <cell r="H408">
            <v>3</v>
          </cell>
          <cell r="AR408">
            <v>2.0811555000000004</v>
          </cell>
          <cell r="BE408">
            <v>0.35379643500000002</v>
          </cell>
          <cell r="BQ408">
            <v>6</v>
          </cell>
        </row>
        <row r="409">
          <cell r="A409" t="str">
            <v>Wildfire</v>
          </cell>
          <cell r="H409">
            <v>3</v>
          </cell>
          <cell r="AR409">
            <v>2.0811555000000004</v>
          </cell>
          <cell r="BE409">
            <v>0.35379643500000002</v>
          </cell>
          <cell r="BQ409">
            <v>7</v>
          </cell>
        </row>
        <row r="410">
          <cell r="A410" t="str">
            <v>Wildfire</v>
          </cell>
          <cell r="H410">
            <v>3</v>
          </cell>
          <cell r="AR410">
            <v>1.8075000000000004E-2</v>
          </cell>
          <cell r="BE410">
            <v>0</v>
          </cell>
          <cell r="BQ410">
            <v>5</v>
          </cell>
        </row>
        <row r="411">
          <cell r="A411" t="str">
            <v>Wildfire</v>
          </cell>
          <cell r="H411">
            <v>3</v>
          </cell>
          <cell r="AR411">
            <v>0.99557100000000021</v>
          </cell>
          <cell r="BE411">
            <v>0.16924707</v>
          </cell>
          <cell r="BQ411">
            <v>7</v>
          </cell>
        </row>
        <row r="412">
          <cell r="A412" t="str">
            <v>Wildfire</v>
          </cell>
          <cell r="H412">
            <v>3</v>
          </cell>
          <cell r="AR412">
            <v>0.54225000000000001</v>
          </cell>
          <cell r="BE412">
            <v>9.2182500000000001E-2</v>
          </cell>
          <cell r="BQ412">
            <v>8</v>
          </cell>
        </row>
        <row r="413">
          <cell r="A413" t="str">
            <v>Wildfire</v>
          </cell>
          <cell r="H413">
            <v>3</v>
          </cell>
          <cell r="AR413">
            <v>1.8075000000000004E-2</v>
          </cell>
          <cell r="BE413">
            <v>0</v>
          </cell>
          <cell r="BQ413">
            <v>7</v>
          </cell>
        </row>
        <row r="414">
          <cell r="A414" t="str">
            <v>Wildfire</v>
          </cell>
          <cell r="H414">
            <v>3</v>
          </cell>
          <cell r="AR414">
            <v>2.0811555000000004</v>
          </cell>
          <cell r="BE414">
            <v>0.35379643500000002</v>
          </cell>
          <cell r="BQ414">
            <v>7</v>
          </cell>
        </row>
        <row r="415">
          <cell r="A415" t="str">
            <v>Wildfire</v>
          </cell>
          <cell r="H415">
            <v>3.5</v>
          </cell>
          <cell r="AR415">
            <v>2.4280147500000004</v>
          </cell>
          <cell r="BE415">
            <v>0.4127625075000001</v>
          </cell>
          <cell r="BQ415">
            <v>6</v>
          </cell>
        </row>
        <row r="416">
          <cell r="A416" t="str">
            <v>Wildfire</v>
          </cell>
          <cell r="H416">
            <v>4</v>
          </cell>
          <cell r="AR416">
            <v>2.4100000000000003E-2</v>
          </cell>
          <cell r="BE416">
            <v>0</v>
          </cell>
          <cell r="BQ416">
            <v>5</v>
          </cell>
        </row>
        <row r="417">
          <cell r="A417" t="str">
            <v>Wildfire</v>
          </cell>
          <cell r="H417">
            <v>4</v>
          </cell>
          <cell r="AR417">
            <v>2.4100000000000003E-2</v>
          </cell>
          <cell r="BE417">
            <v>0</v>
          </cell>
          <cell r="BQ417">
            <v>6</v>
          </cell>
        </row>
        <row r="418">
          <cell r="A418" t="str">
            <v>Wildfire</v>
          </cell>
          <cell r="H418">
            <v>4</v>
          </cell>
          <cell r="AR418">
            <v>1.3274280000000001</v>
          </cell>
          <cell r="BE418">
            <v>0.22566276000000002</v>
          </cell>
          <cell r="BQ418">
            <v>6</v>
          </cell>
        </row>
        <row r="419">
          <cell r="A419" t="str">
            <v>Wildfire</v>
          </cell>
          <cell r="H419">
            <v>4.8</v>
          </cell>
          <cell r="AR419">
            <v>3.3298488000000002</v>
          </cell>
          <cell r="BE419">
            <v>0.56607429600000014</v>
          </cell>
          <cell r="BQ419">
            <v>6</v>
          </cell>
        </row>
        <row r="420">
          <cell r="A420" t="str">
            <v>Wildfire</v>
          </cell>
          <cell r="H420">
            <v>5</v>
          </cell>
          <cell r="AR420">
            <v>3.0124999999999999E-2</v>
          </cell>
          <cell r="BE420">
            <v>0</v>
          </cell>
          <cell r="BQ420">
            <v>6</v>
          </cell>
        </row>
        <row r="421">
          <cell r="A421" t="str">
            <v>Wildfire</v>
          </cell>
          <cell r="H421">
            <v>5</v>
          </cell>
          <cell r="AR421">
            <v>3.4685925000000006</v>
          </cell>
          <cell r="BE421">
            <v>0.58966072500000011</v>
          </cell>
          <cell r="BQ421">
            <v>6</v>
          </cell>
        </row>
        <row r="422">
          <cell r="A422" t="str">
            <v>Wildfire</v>
          </cell>
          <cell r="H422">
            <v>5</v>
          </cell>
          <cell r="AR422">
            <v>3.4685925000000006</v>
          </cell>
          <cell r="BE422">
            <v>0.58966072500000011</v>
          </cell>
          <cell r="BQ422">
            <v>7</v>
          </cell>
        </row>
        <row r="423">
          <cell r="A423" t="str">
            <v>Wildfire</v>
          </cell>
          <cell r="H423">
            <v>5</v>
          </cell>
          <cell r="AR423">
            <v>1.6592849999999999</v>
          </cell>
          <cell r="BE423">
            <v>0.28207844999999998</v>
          </cell>
          <cell r="BQ423">
            <v>9</v>
          </cell>
        </row>
        <row r="424">
          <cell r="A424" t="str">
            <v>Wildfire</v>
          </cell>
          <cell r="H424">
            <v>5</v>
          </cell>
          <cell r="AR424">
            <v>3.4685925000000006</v>
          </cell>
          <cell r="BE424">
            <v>0.58966072500000011</v>
          </cell>
          <cell r="BQ424">
            <v>7</v>
          </cell>
        </row>
        <row r="425">
          <cell r="A425" t="str">
            <v>Wildfire</v>
          </cell>
          <cell r="H425">
            <v>5</v>
          </cell>
          <cell r="AR425">
            <v>1.6592849999999999</v>
          </cell>
          <cell r="BE425">
            <v>0.28207844999999998</v>
          </cell>
          <cell r="BQ425">
            <v>7</v>
          </cell>
        </row>
        <row r="426">
          <cell r="A426" t="str">
            <v>Wildfire</v>
          </cell>
          <cell r="H426">
            <v>5</v>
          </cell>
          <cell r="AR426">
            <v>1.6592849999999999</v>
          </cell>
          <cell r="BE426">
            <v>0.28207844999999998</v>
          </cell>
          <cell r="BQ426">
            <v>7</v>
          </cell>
        </row>
        <row r="427">
          <cell r="A427" t="str">
            <v>Wildfire</v>
          </cell>
          <cell r="H427">
            <v>5</v>
          </cell>
          <cell r="AR427">
            <v>3.0124999999999999E-2</v>
          </cell>
          <cell r="BE427">
            <v>0</v>
          </cell>
          <cell r="BQ427">
            <v>5</v>
          </cell>
        </row>
        <row r="428">
          <cell r="A428" t="str">
            <v>Wildfire</v>
          </cell>
          <cell r="H428">
            <v>5</v>
          </cell>
          <cell r="AR428">
            <v>1.6592849999999999</v>
          </cell>
          <cell r="BE428">
            <v>0.28207844999999998</v>
          </cell>
          <cell r="BQ428">
            <v>7</v>
          </cell>
        </row>
        <row r="429">
          <cell r="A429" t="str">
            <v>Wildfire</v>
          </cell>
          <cell r="H429">
            <v>5.0999999999999996</v>
          </cell>
          <cell r="AR429">
            <v>3.0727500000000001E-2</v>
          </cell>
          <cell r="BE429">
            <v>0</v>
          </cell>
          <cell r="BQ429">
            <v>5</v>
          </cell>
        </row>
        <row r="430">
          <cell r="A430" t="str">
            <v>Wildfire</v>
          </cell>
          <cell r="H430">
            <v>5.4</v>
          </cell>
          <cell r="AR430">
            <v>3.7460799000000007</v>
          </cell>
          <cell r="BE430">
            <v>0.63683358300000015</v>
          </cell>
          <cell r="BQ430">
            <v>7</v>
          </cell>
        </row>
        <row r="431">
          <cell r="A431" t="str">
            <v>Wildfire</v>
          </cell>
          <cell r="H431">
            <v>6.5</v>
          </cell>
          <cell r="AR431">
            <v>4.5091702500000004</v>
          </cell>
          <cell r="BE431">
            <v>0.76655894250000012</v>
          </cell>
          <cell r="BQ431">
            <v>8</v>
          </cell>
        </row>
        <row r="432">
          <cell r="A432" t="str">
            <v>Wildfire</v>
          </cell>
          <cell r="H432">
            <v>6.6</v>
          </cell>
          <cell r="AR432">
            <v>4.5785421000000008</v>
          </cell>
          <cell r="BE432">
            <v>0.77835215700000016</v>
          </cell>
          <cell r="BQ432">
            <v>7</v>
          </cell>
        </row>
        <row r="433">
          <cell r="A433" t="str">
            <v>Wildfire</v>
          </cell>
          <cell r="H433">
            <v>7</v>
          </cell>
          <cell r="AR433">
            <v>4.8560295000000009</v>
          </cell>
          <cell r="BE433">
            <v>0.8255250150000002</v>
          </cell>
          <cell r="BQ433">
            <v>7</v>
          </cell>
        </row>
        <row r="434">
          <cell r="A434" t="str">
            <v>Wildfire</v>
          </cell>
          <cell r="H434">
            <v>7</v>
          </cell>
          <cell r="AR434">
            <v>1.627955</v>
          </cell>
          <cell r="BE434">
            <v>0.27675235000000004</v>
          </cell>
          <cell r="BQ434">
            <v>7</v>
          </cell>
        </row>
        <row r="435">
          <cell r="A435" t="str">
            <v>Wildfire</v>
          </cell>
          <cell r="H435">
            <v>7</v>
          </cell>
          <cell r="AR435">
            <v>4.8560295000000009</v>
          </cell>
          <cell r="BE435">
            <v>0.8255250150000002</v>
          </cell>
          <cell r="BQ435">
            <v>6</v>
          </cell>
        </row>
        <row r="436">
          <cell r="A436" t="str">
            <v>Wildfire</v>
          </cell>
          <cell r="H436">
            <v>7</v>
          </cell>
          <cell r="AR436">
            <v>4.8560295000000009</v>
          </cell>
          <cell r="BE436">
            <v>0.8255250150000002</v>
          </cell>
          <cell r="BQ436">
            <v>6</v>
          </cell>
        </row>
        <row r="437">
          <cell r="A437" t="str">
            <v>Wildfire</v>
          </cell>
          <cell r="H437">
            <v>7</v>
          </cell>
          <cell r="AR437">
            <v>4.8560295000000009</v>
          </cell>
          <cell r="BE437">
            <v>0.8255250150000002</v>
          </cell>
          <cell r="BQ437">
            <v>6</v>
          </cell>
        </row>
        <row r="438">
          <cell r="A438" t="str">
            <v>Wildfire</v>
          </cell>
          <cell r="H438">
            <v>7.5</v>
          </cell>
          <cell r="AR438">
            <v>5.2028887500000005</v>
          </cell>
          <cell r="BE438">
            <v>0.88449108750000016</v>
          </cell>
          <cell r="BQ438">
            <v>7</v>
          </cell>
        </row>
        <row r="439">
          <cell r="A439" t="str">
            <v>Wildfire</v>
          </cell>
          <cell r="H439">
            <v>7.6</v>
          </cell>
          <cell r="AR439">
            <v>4.5789999999999997E-2</v>
          </cell>
          <cell r="BE439">
            <v>0</v>
          </cell>
          <cell r="BQ439">
            <v>5</v>
          </cell>
        </row>
        <row r="440">
          <cell r="A440" t="str">
            <v>Wildfire</v>
          </cell>
          <cell r="H440">
            <v>8</v>
          </cell>
          <cell r="AR440">
            <v>5.549748000000001</v>
          </cell>
          <cell r="BE440">
            <v>0.94345716000000013</v>
          </cell>
          <cell r="BQ440">
            <v>7</v>
          </cell>
        </row>
        <row r="441">
          <cell r="A441" t="str">
            <v>Wildfire</v>
          </cell>
          <cell r="H441">
            <v>8</v>
          </cell>
          <cell r="AR441">
            <v>4.8200000000000007E-2</v>
          </cell>
          <cell r="BE441">
            <v>0</v>
          </cell>
          <cell r="BQ441">
            <v>7</v>
          </cell>
        </row>
        <row r="442">
          <cell r="A442" t="str">
            <v>Wildfire</v>
          </cell>
          <cell r="H442">
            <v>8.1999999999999993</v>
          </cell>
          <cell r="AR442">
            <v>5.6884916999999993</v>
          </cell>
          <cell r="BE442">
            <v>0.96704358899999998</v>
          </cell>
          <cell r="BQ442">
            <v>6</v>
          </cell>
        </row>
        <row r="443">
          <cell r="A443" t="str">
            <v>Wildfire</v>
          </cell>
          <cell r="H443">
            <v>8.6999999999999993</v>
          </cell>
          <cell r="AR443">
            <v>2.8871559000000002</v>
          </cell>
          <cell r="BE443">
            <v>0.49081650300000002</v>
          </cell>
          <cell r="BQ443">
            <v>8</v>
          </cell>
        </row>
        <row r="444">
          <cell r="A444" t="str">
            <v>Wildfire</v>
          </cell>
          <cell r="H444">
            <v>9</v>
          </cell>
          <cell r="AR444">
            <v>6.2434665000000003</v>
          </cell>
          <cell r="BE444">
            <v>1.0613893050000001</v>
          </cell>
          <cell r="BQ444">
            <v>7</v>
          </cell>
        </row>
        <row r="445">
          <cell r="A445" t="str">
            <v>Wildfire</v>
          </cell>
          <cell r="H445">
            <v>10</v>
          </cell>
          <cell r="AR445">
            <v>6.9371850000000013</v>
          </cell>
          <cell r="BE445">
            <v>1.1793214500000002</v>
          </cell>
          <cell r="BQ445">
            <v>7</v>
          </cell>
        </row>
        <row r="446">
          <cell r="A446" t="str">
            <v>Wildfire</v>
          </cell>
          <cell r="H446">
            <v>10</v>
          </cell>
          <cell r="AR446">
            <v>6.9371850000000013</v>
          </cell>
          <cell r="BE446">
            <v>1.1793214500000002</v>
          </cell>
          <cell r="BQ446">
            <v>6</v>
          </cell>
        </row>
        <row r="447">
          <cell r="A447" t="str">
            <v>Wildfire</v>
          </cell>
          <cell r="H447">
            <v>10</v>
          </cell>
          <cell r="AR447">
            <v>6.9371850000000013</v>
          </cell>
          <cell r="BE447">
            <v>1.1793214500000002</v>
          </cell>
          <cell r="BQ447">
            <v>7</v>
          </cell>
        </row>
        <row r="448">
          <cell r="A448" t="str">
            <v>Wildfire</v>
          </cell>
          <cell r="H448">
            <v>10</v>
          </cell>
          <cell r="AR448">
            <v>6.9371850000000013</v>
          </cell>
          <cell r="BE448">
            <v>1.1793214500000002</v>
          </cell>
          <cell r="BQ448">
            <v>7</v>
          </cell>
        </row>
        <row r="449">
          <cell r="A449" t="str">
            <v>Wildfire</v>
          </cell>
          <cell r="H449">
            <v>10.5</v>
          </cell>
          <cell r="AR449">
            <v>7.2840442500000009</v>
          </cell>
          <cell r="BE449">
            <v>1.2382875225000003</v>
          </cell>
          <cell r="BQ449">
            <v>6</v>
          </cell>
        </row>
        <row r="450">
          <cell r="A450" t="str">
            <v>Wildfire</v>
          </cell>
          <cell r="H450">
            <v>10.6</v>
          </cell>
          <cell r="AR450">
            <v>6.3865000000000005E-2</v>
          </cell>
          <cell r="BE450">
            <v>0</v>
          </cell>
          <cell r="BQ450">
            <v>5</v>
          </cell>
        </row>
        <row r="451">
          <cell r="A451" t="str">
            <v>Wildfire</v>
          </cell>
          <cell r="H451">
            <v>11</v>
          </cell>
          <cell r="AR451">
            <v>7.6309035000000005</v>
          </cell>
          <cell r="BE451">
            <v>1.2972535950000004</v>
          </cell>
          <cell r="BQ451">
            <v>7</v>
          </cell>
        </row>
        <row r="452">
          <cell r="A452" t="str">
            <v>Wildfire</v>
          </cell>
          <cell r="H452">
            <v>11.2</v>
          </cell>
          <cell r="AR452">
            <v>6.7480000000000012E-2</v>
          </cell>
          <cell r="BE452">
            <v>0</v>
          </cell>
          <cell r="BQ452">
            <v>5</v>
          </cell>
        </row>
        <row r="453">
          <cell r="A453" t="str">
            <v>Wildfire</v>
          </cell>
          <cell r="H453">
            <v>12.9</v>
          </cell>
          <cell r="AR453">
            <v>8.9489686500000012</v>
          </cell>
          <cell r="BE453">
            <v>1.5213246705000003</v>
          </cell>
          <cell r="BQ453">
            <v>8</v>
          </cell>
        </row>
        <row r="454">
          <cell r="A454" t="str">
            <v>Wildfire</v>
          </cell>
          <cell r="H454">
            <v>15.1</v>
          </cell>
          <cell r="AR454">
            <v>9.0977500000000003E-2</v>
          </cell>
          <cell r="BE454">
            <v>0</v>
          </cell>
          <cell r="BQ454">
            <v>5</v>
          </cell>
        </row>
        <row r="455">
          <cell r="A455" t="str">
            <v>Wildfire</v>
          </cell>
          <cell r="H455">
            <v>15.4</v>
          </cell>
          <cell r="AR455">
            <v>10.683264900000001</v>
          </cell>
          <cell r="BE455">
            <v>1.8161550330000003</v>
          </cell>
          <cell r="BQ455">
            <v>8</v>
          </cell>
        </row>
        <row r="456">
          <cell r="A456" t="str">
            <v>Wildfire</v>
          </cell>
          <cell r="H456">
            <v>15.5</v>
          </cell>
          <cell r="AR456">
            <v>9.3387499999999998E-2</v>
          </cell>
          <cell r="BE456">
            <v>0</v>
          </cell>
          <cell r="BQ456">
            <v>6</v>
          </cell>
        </row>
        <row r="457">
          <cell r="A457" t="str">
            <v>Wildfire</v>
          </cell>
          <cell r="H457">
            <v>17</v>
          </cell>
          <cell r="AR457">
            <v>11.793214500000001</v>
          </cell>
          <cell r="BE457">
            <v>2.0048464650000004</v>
          </cell>
          <cell r="BQ457">
            <v>7</v>
          </cell>
        </row>
        <row r="458">
          <cell r="A458" t="str">
            <v>Wildfire</v>
          </cell>
          <cell r="H458">
            <v>17.2</v>
          </cell>
          <cell r="AR458">
            <v>11.9319582</v>
          </cell>
          <cell r="BE458">
            <v>2.0284328940000003</v>
          </cell>
          <cell r="BQ458">
            <v>6</v>
          </cell>
        </row>
        <row r="459">
          <cell r="A459" t="str">
            <v>Wildfire</v>
          </cell>
          <cell r="H459">
            <v>20.9</v>
          </cell>
          <cell r="AR459">
            <v>14.49871665</v>
          </cell>
          <cell r="BE459">
            <v>2.4647818305000002</v>
          </cell>
          <cell r="BQ459">
            <v>7</v>
          </cell>
        </row>
        <row r="460">
          <cell r="A460" t="str">
            <v>Wildfire</v>
          </cell>
          <cell r="H460">
            <v>22</v>
          </cell>
          <cell r="AR460">
            <v>15.261807000000001</v>
          </cell>
          <cell r="BE460">
            <v>2.5945071900000007</v>
          </cell>
          <cell r="BQ460">
            <v>5</v>
          </cell>
        </row>
        <row r="461">
          <cell r="A461" t="str">
            <v>Wildfire</v>
          </cell>
          <cell r="H461">
            <v>22</v>
          </cell>
          <cell r="AR461">
            <v>0.13255</v>
          </cell>
          <cell r="BE461">
            <v>0</v>
          </cell>
          <cell r="BQ461">
            <v>9</v>
          </cell>
        </row>
        <row r="462">
          <cell r="A462" t="str">
            <v>Wildfire</v>
          </cell>
          <cell r="H462">
            <v>22</v>
          </cell>
          <cell r="AR462">
            <v>0.13255</v>
          </cell>
          <cell r="BE462">
            <v>0</v>
          </cell>
          <cell r="BQ462">
            <v>5</v>
          </cell>
        </row>
        <row r="463">
          <cell r="A463" t="str">
            <v>Wildfire</v>
          </cell>
          <cell r="H463">
            <v>22</v>
          </cell>
          <cell r="AR463">
            <v>0.13255</v>
          </cell>
          <cell r="BE463">
            <v>0</v>
          </cell>
          <cell r="BQ463">
            <v>6</v>
          </cell>
        </row>
        <row r="464">
          <cell r="A464" t="str">
            <v>Wildfire</v>
          </cell>
          <cell r="H464">
            <v>22.5</v>
          </cell>
          <cell r="AR464">
            <v>15.608666250000002</v>
          </cell>
          <cell r="BE464">
            <v>2.6534732625000008</v>
          </cell>
          <cell r="BQ464">
            <v>7</v>
          </cell>
        </row>
        <row r="465">
          <cell r="A465" t="str">
            <v>Wildfire</v>
          </cell>
          <cell r="H465">
            <v>22.5</v>
          </cell>
          <cell r="AR465">
            <v>0.1355625</v>
          </cell>
          <cell r="BE465">
            <v>0</v>
          </cell>
          <cell r="BQ465">
            <v>4</v>
          </cell>
        </row>
        <row r="466">
          <cell r="A466" t="str">
            <v>Wildfire</v>
          </cell>
          <cell r="H466">
            <v>25</v>
          </cell>
          <cell r="AR466">
            <v>17.342962500000002</v>
          </cell>
          <cell r="BE466">
            <v>2.9483036250000003</v>
          </cell>
          <cell r="BQ466">
            <v>7</v>
          </cell>
        </row>
        <row r="467">
          <cell r="A467" t="str">
            <v>Wildfire</v>
          </cell>
          <cell r="H467">
            <v>25</v>
          </cell>
          <cell r="AR467">
            <v>8.296425000000001</v>
          </cell>
          <cell r="BE467">
            <v>1.4103922500000001</v>
          </cell>
          <cell r="BQ467">
            <v>7</v>
          </cell>
        </row>
        <row r="468">
          <cell r="A468" t="str">
            <v>Wildfire</v>
          </cell>
          <cell r="H468">
            <v>27.8</v>
          </cell>
          <cell r="AR468">
            <v>0.167495</v>
          </cell>
          <cell r="BE468">
            <v>0</v>
          </cell>
          <cell r="BQ468">
            <v>6</v>
          </cell>
        </row>
        <row r="469">
          <cell r="A469" t="str">
            <v>Wildfire</v>
          </cell>
          <cell r="H469">
            <v>28.4</v>
          </cell>
          <cell r="AR469">
            <v>0.17111000000000001</v>
          </cell>
          <cell r="BE469">
            <v>0</v>
          </cell>
          <cell r="BQ469">
            <v>5</v>
          </cell>
        </row>
        <row r="470">
          <cell r="A470" t="str">
            <v>Wildfire</v>
          </cell>
          <cell r="H470">
            <v>28.5</v>
          </cell>
          <cell r="AR470">
            <v>0.17171250000000002</v>
          </cell>
          <cell r="BE470">
            <v>0</v>
          </cell>
          <cell r="BQ470">
            <v>7</v>
          </cell>
        </row>
        <row r="471">
          <cell r="A471" t="str">
            <v>Wildfire</v>
          </cell>
          <cell r="H471">
            <v>34.9</v>
          </cell>
          <cell r="AR471">
            <v>8.1165185000000015</v>
          </cell>
          <cell r="BE471">
            <v>1.3798081450000002</v>
          </cell>
          <cell r="BQ471">
            <v>8</v>
          </cell>
        </row>
        <row r="472">
          <cell r="A472" t="str">
            <v>Wildfire</v>
          </cell>
          <cell r="H472">
            <v>37</v>
          </cell>
          <cell r="AR472">
            <v>25.667584500000004</v>
          </cell>
          <cell r="BE472">
            <v>4.3634893650000013</v>
          </cell>
          <cell r="BQ472">
            <v>7</v>
          </cell>
        </row>
        <row r="473">
          <cell r="A473" t="str">
            <v>Wildfire</v>
          </cell>
          <cell r="H473">
            <v>37</v>
          </cell>
          <cell r="AR473">
            <v>25.667584500000004</v>
          </cell>
          <cell r="BE473">
            <v>4.3634893650000013</v>
          </cell>
          <cell r="BQ473">
            <v>7</v>
          </cell>
        </row>
        <row r="474">
          <cell r="A474" t="str">
            <v>Wildfire</v>
          </cell>
          <cell r="H474">
            <v>39.799999999999997</v>
          </cell>
          <cell r="AR474">
            <v>27.609996300000002</v>
          </cell>
          <cell r="BE474">
            <v>4.693699371000001</v>
          </cell>
          <cell r="BQ474">
            <v>6</v>
          </cell>
        </row>
        <row r="475">
          <cell r="A475" t="str">
            <v>Wildfire</v>
          </cell>
          <cell r="H475">
            <v>40.200000000000003</v>
          </cell>
          <cell r="AR475">
            <v>27.887483700000004</v>
          </cell>
          <cell r="BE475">
            <v>4.7408722290000007</v>
          </cell>
          <cell r="BQ475">
            <v>8</v>
          </cell>
        </row>
        <row r="476">
          <cell r="A476" t="str">
            <v>Wildfire</v>
          </cell>
          <cell r="H476">
            <v>42</v>
          </cell>
          <cell r="AR476">
            <v>29.136177000000004</v>
          </cell>
          <cell r="BE476">
            <v>4.9531500900000012</v>
          </cell>
          <cell r="BQ476">
            <v>7</v>
          </cell>
        </row>
        <row r="477">
          <cell r="A477" t="str">
            <v>Wildfire</v>
          </cell>
          <cell r="H477">
            <v>42.6</v>
          </cell>
          <cell r="AR477">
            <v>0.25666500000000003</v>
          </cell>
          <cell r="BE477">
            <v>0</v>
          </cell>
          <cell r="BQ477">
            <v>8</v>
          </cell>
        </row>
        <row r="478">
          <cell r="A478" t="str">
            <v>Wildfire</v>
          </cell>
          <cell r="H478">
            <v>44</v>
          </cell>
          <cell r="AR478">
            <v>30.523614000000002</v>
          </cell>
          <cell r="BE478">
            <v>5.1890143800000015</v>
          </cell>
          <cell r="BQ478">
            <v>7</v>
          </cell>
        </row>
        <row r="479">
          <cell r="A479" t="str">
            <v>Wildfire</v>
          </cell>
          <cell r="H479">
            <v>48</v>
          </cell>
          <cell r="AR479">
            <v>0.28920000000000007</v>
          </cell>
          <cell r="BE479">
            <v>0</v>
          </cell>
          <cell r="BQ479">
            <v>9</v>
          </cell>
        </row>
        <row r="480">
          <cell r="A480" t="str">
            <v>Wildfire</v>
          </cell>
          <cell r="H480">
            <v>48</v>
          </cell>
          <cell r="AR480">
            <v>33.298488000000006</v>
          </cell>
          <cell r="BE480">
            <v>5.6607429600000003</v>
          </cell>
          <cell r="BQ480">
            <v>7</v>
          </cell>
        </row>
        <row r="481">
          <cell r="A481" t="str">
            <v>Wildfire</v>
          </cell>
          <cell r="H481">
            <v>49</v>
          </cell>
          <cell r="AR481">
            <v>33.992206500000002</v>
          </cell>
          <cell r="BE481">
            <v>5.7786751050000005</v>
          </cell>
          <cell r="BQ481">
            <v>7</v>
          </cell>
        </row>
        <row r="482">
          <cell r="A482" t="str">
            <v>Wildfire</v>
          </cell>
          <cell r="H482">
            <v>52.4</v>
          </cell>
          <cell r="AR482">
            <v>36.350849400000008</v>
          </cell>
          <cell r="BE482">
            <v>6.1796443980000006</v>
          </cell>
          <cell r="BQ482">
            <v>8</v>
          </cell>
        </row>
        <row r="483">
          <cell r="A483" t="str">
            <v>Wildfire</v>
          </cell>
          <cell r="H483">
            <v>56</v>
          </cell>
          <cell r="AR483">
            <v>0.33740000000000003</v>
          </cell>
          <cell r="BE483">
            <v>0</v>
          </cell>
          <cell r="BQ483">
            <v>7</v>
          </cell>
        </row>
        <row r="484">
          <cell r="A484" t="str">
            <v>Wildfire</v>
          </cell>
          <cell r="H484">
            <v>59</v>
          </cell>
          <cell r="AR484">
            <v>40.929391500000008</v>
          </cell>
          <cell r="BE484">
            <v>6.957996555000002</v>
          </cell>
          <cell r="BQ484">
            <v>7</v>
          </cell>
        </row>
        <row r="485">
          <cell r="A485" t="str">
            <v>Wildfire</v>
          </cell>
          <cell r="H485">
            <v>60.5</v>
          </cell>
          <cell r="AR485">
            <v>20.077348499999999</v>
          </cell>
          <cell r="BE485">
            <v>3.4131492450000001</v>
          </cell>
          <cell r="BQ485">
            <v>6</v>
          </cell>
        </row>
        <row r="486">
          <cell r="A486" t="str">
            <v>Wildfire</v>
          </cell>
          <cell r="H486">
            <v>61.6</v>
          </cell>
          <cell r="AR486">
            <v>0.37114000000000003</v>
          </cell>
          <cell r="BE486">
            <v>0</v>
          </cell>
          <cell r="BQ486">
            <v>5</v>
          </cell>
        </row>
        <row r="487">
          <cell r="A487" t="str">
            <v>Wildfire</v>
          </cell>
          <cell r="H487">
            <v>64</v>
          </cell>
          <cell r="AR487">
            <v>44.397984000000008</v>
          </cell>
          <cell r="BE487">
            <v>7.547657280000001</v>
          </cell>
          <cell r="BQ487">
            <v>7</v>
          </cell>
        </row>
        <row r="488">
          <cell r="A488" t="str">
            <v>Wildfire</v>
          </cell>
          <cell r="H488">
            <v>66</v>
          </cell>
          <cell r="AR488">
            <v>21.902562</v>
          </cell>
          <cell r="BE488">
            <v>3.7234355400000005</v>
          </cell>
          <cell r="BQ488">
            <v>7</v>
          </cell>
        </row>
        <row r="489">
          <cell r="A489" t="str">
            <v>Wildfire</v>
          </cell>
          <cell r="H489">
            <v>69</v>
          </cell>
          <cell r="AR489">
            <v>47.866576500000001</v>
          </cell>
          <cell r="BE489">
            <v>8.1373180050000009</v>
          </cell>
          <cell r="BQ489">
            <v>8</v>
          </cell>
        </row>
        <row r="490">
          <cell r="A490" t="str">
            <v>Wildfire</v>
          </cell>
          <cell r="H490">
            <v>73</v>
          </cell>
          <cell r="AR490">
            <v>50.641450499999998</v>
          </cell>
          <cell r="BE490">
            <v>8.6090465849999998</v>
          </cell>
          <cell r="BQ490">
            <v>7</v>
          </cell>
        </row>
        <row r="491">
          <cell r="A491" t="str">
            <v>Wildfire</v>
          </cell>
          <cell r="H491">
            <v>73</v>
          </cell>
          <cell r="AR491">
            <v>50.641450499999998</v>
          </cell>
          <cell r="BE491">
            <v>8.6090465849999998</v>
          </cell>
          <cell r="BQ491">
            <v>7</v>
          </cell>
        </row>
        <row r="492">
          <cell r="A492" t="str">
            <v>Wildfire</v>
          </cell>
          <cell r="H492">
            <v>78</v>
          </cell>
          <cell r="AR492">
            <v>54.110043000000005</v>
          </cell>
          <cell r="BE492">
            <v>9.1987073100000014</v>
          </cell>
          <cell r="BQ492">
            <v>7</v>
          </cell>
        </row>
        <row r="493">
          <cell r="A493" t="str">
            <v>Wildfire</v>
          </cell>
          <cell r="H493">
            <v>79.2</v>
          </cell>
          <cell r="AR493">
            <v>54.942505199999999</v>
          </cell>
          <cell r="BE493">
            <v>9.3402258840000023</v>
          </cell>
          <cell r="BQ493">
            <v>7</v>
          </cell>
        </row>
        <row r="494">
          <cell r="A494" t="str">
            <v>Wildfire</v>
          </cell>
          <cell r="H494">
            <v>80</v>
          </cell>
          <cell r="AR494">
            <v>55.49748000000001</v>
          </cell>
          <cell r="BE494">
            <v>9.4345716000000017</v>
          </cell>
          <cell r="BQ494">
            <v>7</v>
          </cell>
        </row>
        <row r="495">
          <cell r="A495" t="str">
            <v>Wildfire</v>
          </cell>
          <cell r="H495">
            <v>80.099999999999994</v>
          </cell>
          <cell r="AR495">
            <v>0.48260250000000005</v>
          </cell>
          <cell r="BE495">
            <v>0</v>
          </cell>
          <cell r="BQ495">
            <v>5</v>
          </cell>
        </row>
        <row r="496">
          <cell r="A496" t="str">
            <v>Wildfire</v>
          </cell>
          <cell r="H496">
            <v>80.900000000000006</v>
          </cell>
          <cell r="AR496">
            <v>18.814508500000002</v>
          </cell>
          <cell r="BE496">
            <v>3.1984664450000007</v>
          </cell>
          <cell r="BQ496">
            <v>7</v>
          </cell>
        </row>
        <row r="497">
          <cell r="A497" t="str">
            <v>Wildfire</v>
          </cell>
          <cell r="H497">
            <v>81</v>
          </cell>
          <cell r="AR497">
            <v>56.191198500000006</v>
          </cell>
          <cell r="BE497">
            <v>9.5525037450000028</v>
          </cell>
          <cell r="BQ497">
            <v>7</v>
          </cell>
        </row>
        <row r="498">
          <cell r="A498" t="str">
            <v>Wildfire</v>
          </cell>
          <cell r="H498">
            <v>90</v>
          </cell>
          <cell r="AR498">
            <v>29.867130000000003</v>
          </cell>
          <cell r="BE498">
            <v>5.077412100000001</v>
          </cell>
          <cell r="BQ498">
            <v>7</v>
          </cell>
        </row>
        <row r="499">
          <cell r="A499" t="str">
            <v>Wildfire</v>
          </cell>
          <cell r="H499">
            <v>90.1</v>
          </cell>
          <cell r="AR499">
            <v>0.54285249999999996</v>
          </cell>
          <cell r="BE499">
            <v>0</v>
          </cell>
          <cell r="BQ499">
            <v>7</v>
          </cell>
        </row>
        <row r="500">
          <cell r="A500" t="str">
            <v>Wildfire</v>
          </cell>
          <cell r="H500">
            <v>93.4</v>
          </cell>
          <cell r="AR500">
            <v>30.9954438</v>
          </cell>
          <cell r="BE500">
            <v>5.2692254460000001</v>
          </cell>
          <cell r="BQ500">
            <v>7</v>
          </cell>
        </row>
        <row r="501">
          <cell r="A501" t="str">
            <v>Wildfire</v>
          </cell>
          <cell r="H501">
            <v>97.2</v>
          </cell>
          <cell r="AR501">
            <v>67.429438200000007</v>
          </cell>
          <cell r="BE501">
            <v>11.463004494000003</v>
          </cell>
          <cell r="BQ501">
            <v>7</v>
          </cell>
        </row>
        <row r="502">
          <cell r="A502" t="str">
            <v>Wildfire</v>
          </cell>
          <cell r="H502">
            <v>98</v>
          </cell>
          <cell r="AR502">
            <v>67.984413000000004</v>
          </cell>
          <cell r="BE502">
            <v>11.557350210000001</v>
          </cell>
          <cell r="BQ502">
            <v>7</v>
          </cell>
        </row>
        <row r="503">
          <cell r="A503" t="str">
            <v>Wildfire</v>
          </cell>
          <cell r="H503">
            <v>101</v>
          </cell>
          <cell r="AR503">
            <v>33.517557000000004</v>
          </cell>
          <cell r="BE503">
            <v>5.6979846900000002</v>
          </cell>
          <cell r="BQ503">
            <v>7</v>
          </cell>
        </row>
        <row r="504">
          <cell r="A504" t="str">
            <v>Wildfire</v>
          </cell>
          <cell r="H504">
            <v>106</v>
          </cell>
          <cell r="AR504">
            <v>73.534161000000012</v>
          </cell>
          <cell r="BE504">
            <v>12.500807370000002</v>
          </cell>
          <cell r="BQ504">
            <v>8</v>
          </cell>
        </row>
        <row r="505">
          <cell r="A505" t="str">
            <v>Wildfire</v>
          </cell>
          <cell r="H505">
            <v>108</v>
          </cell>
          <cell r="AR505">
            <v>0.65070000000000006</v>
          </cell>
          <cell r="BE505">
            <v>0</v>
          </cell>
          <cell r="BQ505">
            <v>5</v>
          </cell>
        </row>
        <row r="506">
          <cell r="A506" t="str">
            <v>Wildfire</v>
          </cell>
          <cell r="H506">
            <v>115.2</v>
          </cell>
          <cell r="AR506">
            <v>0.69408000000000003</v>
          </cell>
          <cell r="BE506">
            <v>0</v>
          </cell>
          <cell r="BQ506">
            <v>7</v>
          </cell>
        </row>
        <row r="507">
          <cell r="A507" t="str">
            <v>Wildfire</v>
          </cell>
          <cell r="H507">
            <v>118.2</v>
          </cell>
          <cell r="AR507">
            <v>81.997526700000009</v>
          </cell>
          <cell r="BE507">
            <v>13.939579539000002</v>
          </cell>
          <cell r="BQ507">
            <v>7</v>
          </cell>
        </row>
        <row r="508">
          <cell r="A508" t="str">
            <v>Wildfire</v>
          </cell>
          <cell r="H508">
            <v>120.8</v>
          </cell>
          <cell r="AR508">
            <v>28.093852000000002</v>
          </cell>
          <cell r="BE508">
            <v>4.7759548400000007</v>
          </cell>
          <cell r="BQ508">
            <v>7</v>
          </cell>
        </row>
        <row r="509">
          <cell r="A509" t="str">
            <v>Wildfire</v>
          </cell>
          <cell r="H509">
            <v>124.2</v>
          </cell>
          <cell r="AR509">
            <v>0.74830500000000011</v>
          </cell>
          <cell r="BE509">
            <v>0</v>
          </cell>
          <cell r="BQ509">
            <v>5</v>
          </cell>
        </row>
        <row r="510">
          <cell r="A510" t="str">
            <v>Wildfire</v>
          </cell>
          <cell r="H510">
            <v>125</v>
          </cell>
          <cell r="AR510">
            <v>0.75312500000000004</v>
          </cell>
          <cell r="BE510">
            <v>0</v>
          </cell>
          <cell r="BQ510">
            <v>7</v>
          </cell>
        </row>
        <row r="511">
          <cell r="A511" t="str">
            <v>Wildfire</v>
          </cell>
          <cell r="H511">
            <v>127.9</v>
          </cell>
          <cell r="AR511">
            <v>88.72659615000002</v>
          </cell>
          <cell r="BE511">
            <v>15.083521345500003</v>
          </cell>
          <cell r="BQ511">
            <v>6</v>
          </cell>
        </row>
        <row r="512">
          <cell r="A512" t="str">
            <v>Wildfire</v>
          </cell>
          <cell r="H512">
            <v>128.19999999999999</v>
          </cell>
          <cell r="AR512">
            <v>88.934711700000008</v>
          </cell>
          <cell r="BE512">
            <v>15.118900989</v>
          </cell>
          <cell r="BQ512">
            <v>8</v>
          </cell>
        </row>
        <row r="513">
          <cell r="A513" t="str">
            <v>Wildfire</v>
          </cell>
          <cell r="H513">
            <v>129</v>
          </cell>
          <cell r="AR513">
            <v>0.77722500000000005</v>
          </cell>
          <cell r="BE513">
            <v>0</v>
          </cell>
          <cell r="BQ513">
            <v>8</v>
          </cell>
        </row>
        <row r="514">
          <cell r="A514" t="str">
            <v>Wildfire</v>
          </cell>
          <cell r="H514">
            <v>144.5</v>
          </cell>
          <cell r="AR514">
            <v>100.24232325</v>
          </cell>
          <cell r="BE514">
            <v>17.041194952500003</v>
          </cell>
          <cell r="BQ514">
            <v>7</v>
          </cell>
        </row>
        <row r="515">
          <cell r="A515" t="str">
            <v>Wildfire</v>
          </cell>
          <cell r="H515">
            <v>150</v>
          </cell>
          <cell r="AR515">
            <v>104.05777500000001</v>
          </cell>
          <cell r="BE515">
            <v>17.689821750000004</v>
          </cell>
          <cell r="BQ515">
            <v>6</v>
          </cell>
        </row>
        <row r="516">
          <cell r="A516" t="str">
            <v>Wildfire</v>
          </cell>
          <cell r="H516">
            <v>151.19999999999999</v>
          </cell>
          <cell r="AR516">
            <v>104.89023719999999</v>
          </cell>
          <cell r="BE516">
            <v>17.831340324000003</v>
          </cell>
          <cell r="BQ516">
            <v>7</v>
          </cell>
        </row>
        <row r="517">
          <cell r="A517" t="str">
            <v>Wildfire</v>
          </cell>
          <cell r="H517">
            <v>151.30000000000001</v>
          </cell>
          <cell r="AR517">
            <v>104.95960905000001</v>
          </cell>
          <cell r="BE517">
            <v>17.843133538500005</v>
          </cell>
          <cell r="BQ517">
            <v>7</v>
          </cell>
        </row>
        <row r="518">
          <cell r="A518" t="str">
            <v>Wildfire</v>
          </cell>
          <cell r="H518">
            <v>175</v>
          </cell>
          <cell r="AR518">
            <v>58.074975000000009</v>
          </cell>
          <cell r="BE518">
            <v>9.87274575</v>
          </cell>
          <cell r="BQ518">
            <v>7</v>
          </cell>
        </row>
        <row r="519">
          <cell r="A519" t="str">
            <v>Wildfire</v>
          </cell>
          <cell r="H519">
            <v>180</v>
          </cell>
          <cell r="AR519">
            <v>1.0845</v>
          </cell>
          <cell r="BE519">
            <v>0</v>
          </cell>
          <cell r="BQ519">
            <v>7</v>
          </cell>
        </row>
        <row r="520">
          <cell r="A520" t="str">
            <v>Wildfire</v>
          </cell>
          <cell r="H520">
            <v>182</v>
          </cell>
          <cell r="AR520">
            <v>126.25676700000001</v>
          </cell>
          <cell r="BE520">
            <v>21.463650390000002</v>
          </cell>
          <cell r="BQ520">
            <v>7</v>
          </cell>
        </row>
        <row r="521">
          <cell r="A521" t="str">
            <v>Wildfire</v>
          </cell>
          <cell r="H521">
            <v>190</v>
          </cell>
          <cell r="AR521">
            <v>1.1447499999999999</v>
          </cell>
          <cell r="BE521">
            <v>0</v>
          </cell>
          <cell r="BQ521">
            <v>4</v>
          </cell>
        </row>
        <row r="522">
          <cell r="A522" t="str">
            <v>Wildfire</v>
          </cell>
          <cell r="H522">
            <v>204</v>
          </cell>
          <cell r="AR522">
            <v>141.51857400000003</v>
          </cell>
          <cell r="BE522">
            <v>24.058157580000003</v>
          </cell>
          <cell r="BQ522">
            <v>6</v>
          </cell>
        </row>
        <row r="523">
          <cell r="A523" t="str">
            <v>Wildfire</v>
          </cell>
          <cell r="H523">
            <v>208</v>
          </cell>
          <cell r="AR523">
            <v>1.2532000000000001</v>
          </cell>
          <cell r="BE523">
            <v>0</v>
          </cell>
          <cell r="BQ523">
            <v>7</v>
          </cell>
        </row>
        <row r="524">
          <cell r="A524" t="str">
            <v>Wildfire</v>
          </cell>
          <cell r="H524">
            <v>231</v>
          </cell>
          <cell r="AR524">
            <v>1.3917750000000002</v>
          </cell>
          <cell r="BE524">
            <v>0</v>
          </cell>
          <cell r="BQ524">
            <v>7</v>
          </cell>
        </row>
        <row r="525">
          <cell r="A525" t="str">
            <v>Wildfire</v>
          </cell>
          <cell r="H525">
            <v>233</v>
          </cell>
          <cell r="AR525">
            <v>161.63641050000001</v>
          </cell>
          <cell r="BE525">
            <v>27.478189785000005</v>
          </cell>
          <cell r="BQ525">
            <v>7</v>
          </cell>
        </row>
        <row r="526">
          <cell r="A526" t="str">
            <v>Wildfire</v>
          </cell>
          <cell r="H526">
            <v>239.4</v>
          </cell>
          <cell r="AR526">
            <v>166.07620890000001</v>
          </cell>
          <cell r="BE526">
            <v>28.232955513000004</v>
          </cell>
          <cell r="BQ526">
            <v>7</v>
          </cell>
        </row>
        <row r="527">
          <cell r="A527" t="str">
            <v>Wildfire</v>
          </cell>
          <cell r="H527">
            <v>244</v>
          </cell>
          <cell r="AR527">
            <v>169.26731400000003</v>
          </cell>
          <cell r="BE527">
            <v>28.775443380000009</v>
          </cell>
          <cell r="BQ527">
            <v>7</v>
          </cell>
        </row>
        <row r="528">
          <cell r="A528" t="str">
            <v>Wildfire</v>
          </cell>
          <cell r="H528">
            <v>252.5</v>
          </cell>
          <cell r="AR528">
            <v>175.16392125000002</v>
          </cell>
          <cell r="BE528">
            <v>29.777866612500002</v>
          </cell>
          <cell r="BQ528">
            <v>7</v>
          </cell>
        </row>
        <row r="529">
          <cell r="A529" t="str">
            <v>Wildfire</v>
          </cell>
          <cell r="H529">
            <v>257.60000000000002</v>
          </cell>
          <cell r="AR529">
            <v>178.70188560000005</v>
          </cell>
          <cell r="BE529">
            <v>30.379320552000006</v>
          </cell>
          <cell r="BQ529">
            <v>7</v>
          </cell>
        </row>
        <row r="530">
          <cell r="A530" t="str">
            <v>Wildfire</v>
          </cell>
          <cell r="H530">
            <v>263.60000000000002</v>
          </cell>
          <cell r="AR530">
            <v>1.5881900000000002</v>
          </cell>
          <cell r="BE530">
            <v>0</v>
          </cell>
          <cell r="BQ530">
            <v>7</v>
          </cell>
        </row>
        <row r="531">
          <cell r="A531" t="str">
            <v>Wildfire</v>
          </cell>
          <cell r="H531">
            <v>270</v>
          </cell>
          <cell r="AR531">
            <v>187.30399499999999</v>
          </cell>
          <cell r="BE531">
            <v>31.841679150000004</v>
          </cell>
          <cell r="BQ531">
            <v>7</v>
          </cell>
        </row>
        <row r="532">
          <cell r="A532" t="str">
            <v>Wildfire</v>
          </cell>
          <cell r="H532">
            <v>282</v>
          </cell>
          <cell r="AR532">
            <v>1.6990500000000002</v>
          </cell>
          <cell r="BE532">
            <v>0</v>
          </cell>
          <cell r="BQ532">
            <v>7</v>
          </cell>
        </row>
        <row r="533">
          <cell r="A533" t="str">
            <v>Wildfire</v>
          </cell>
          <cell r="H533">
            <v>283.3</v>
          </cell>
          <cell r="AR533">
            <v>196.53045105000001</v>
          </cell>
          <cell r="BE533">
            <v>33.410176678500008</v>
          </cell>
          <cell r="BQ533">
            <v>8</v>
          </cell>
        </row>
        <row r="534">
          <cell r="A534" t="str">
            <v>Wildfire</v>
          </cell>
          <cell r="H534">
            <v>292</v>
          </cell>
          <cell r="AR534">
            <v>96.902243999999996</v>
          </cell>
          <cell r="BE534">
            <v>16.47338148</v>
          </cell>
          <cell r="BQ534">
            <v>7</v>
          </cell>
        </row>
        <row r="535">
          <cell r="A535" t="str">
            <v>Wildfire</v>
          </cell>
          <cell r="H535">
            <v>298.89999999999998</v>
          </cell>
          <cell r="AR535">
            <v>207.35245965000001</v>
          </cell>
          <cell r="BE535">
            <v>35.249918140500007</v>
          </cell>
          <cell r="BQ535">
            <v>8</v>
          </cell>
        </row>
        <row r="536">
          <cell r="A536" t="str">
            <v>Wildfire</v>
          </cell>
          <cell r="H536">
            <v>307.60000000000002</v>
          </cell>
          <cell r="AR536">
            <v>213.38781060000005</v>
          </cell>
          <cell r="BE536">
            <v>36.275927802000005</v>
          </cell>
          <cell r="BQ536">
            <v>7</v>
          </cell>
        </row>
        <row r="537">
          <cell r="A537" t="str">
            <v>Wildfire</v>
          </cell>
          <cell r="H537">
            <v>315</v>
          </cell>
          <cell r="AR537">
            <v>218.52132750000001</v>
          </cell>
          <cell r="BE537">
            <v>37.148625675000005</v>
          </cell>
          <cell r="BQ537">
            <v>7</v>
          </cell>
        </row>
        <row r="538">
          <cell r="A538" t="str">
            <v>Wildfire</v>
          </cell>
          <cell r="H538">
            <v>315.10000000000002</v>
          </cell>
          <cell r="AR538">
            <v>218.59069935000002</v>
          </cell>
          <cell r="BE538">
            <v>37.160418889500015</v>
          </cell>
          <cell r="BQ538">
            <v>9</v>
          </cell>
        </row>
        <row r="539">
          <cell r="A539" t="str">
            <v>Wildfire</v>
          </cell>
          <cell r="H539">
            <v>323</v>
          </cell>
          <cell r="AR539">
            <v>224.07107550000001</v>
          </cell>
          <cell r="BE539">
            <v>38.092082834999999</v>
          </cell>
          <cell r="BQ539">
            <v>7</v>
          </cell>
        </row>
        <row r="540">
          <cell r="A540" t="str">
            <v>Wildfire</v>
          </cell>
          <cell r="H540">
            <v>323.3</v>
          </cell>
          <cell r="AR540">
            <v>224.27919105000004</v>
          </cell>
          <cell r="BE540">
            <v>38.127462478500007</v>
          </cell>
          <cell r="BQ540">
            <v>8</v>
          </cell>
        </row>
        <row r="541">
          <cell r="A541" t="str">
            <v>Wildfire</v>
          </cell>
          <cell r="H541">
            <v>325</v>
          </cell>
          <cell r="AR541">
            <v>225.45851250000001</v>
          </cell>
          <cell r="BE541">
            <v>38.327947125000009</v>
          </cell>
          <cell r="BQ541">
            <v>7</v>
          </cell>
        </row>
        <row r="542">
          <cell r="A542" t="str">
            <v>Wildfire</v>
          </cell>
          <cell r="H542">
            <v>329.5</v>
          </cell>
          <cell r="AR542">
            <v>1.9852375000000002</v>
          </cell>
          <cell r="BE542">
            <v>0</v>
          </cell>
          <cell r="BQ542">
            <v>7</v>
          </cell>
        </row>
        <row r="543">
          <cell r="A543" t="str">
            <v>Wildfire</v>
          </cell>
          <cell r="H543">
            <v>335</v>
          </cell>
          <cell r="AR543">
            <v>2.0183750000000003</v>
          </cell>
          <cell r="BE543">
            <v>0</v>
          </cell>
          <cell r="BQ543">
            <v>8</v>
          </cell>
        </row>
        <row r="544">
          <cell r="A544" t="str">
            <v>Wildfire</v>
          </cell>
          <cell r="H544">
            <v>349</v>
          </cell>
          <cell r="AR544">
            <v>2.102725</v>
          </cell>
          <cell r="BE544">
            <v>0</v>
          </cell>
          <cell r="BQ544">
            <v>7</v>
          </cell>
        </row>
        <row r="545">
          <cell r="A545" t="str">
            <v>Wildfire</v>
          </cell>
          <cell r="H545">
            <v>360</v>
          </cell>
          <cell r="AR545">
            <v>249.73866000000004</v>
          </cell>
          <cell r="BE545">
            <v>42.455572200000013</v>
          </cell>
          <cell r="BQ545">
            <v>7</v>
          </cell>
        </row>
        <row r="546">
          <cell r="A546" t="str">
            <v>Wildfire</v>
          </cell>
          <cell r="H546">
            <v>361.3</v>
          </cell>
          <cell r="AR546">
            <v>250.64049405000003</v>
          </cell>
          <cell r="BE546">
            <v>42.608883988500004</v>
          </cell>
          <cell r="BQ546">
            <v>7</v>
          </cell>
        </row>
        <row r="547">
          <cell r="A547" t="str">
            <v>Wildfire</v>
          </cell>
          <cell r="H547">
            <v>365</v>
          </cell>
          <cell r="AR547">
            <v>2.199125</v>
          </cell>
          <cell r="BE547">
            <v>0</v>
          </cell>
          <cell r="BQ547">
            <v>7</v>
          </cell>
        </row>
        <row r="548">
          <cell r="A548" t="str">
            <v>Wildfire</v>
          </cell>
          <cell r="H548">
            <v>372</v>
          </cell>
          <cell r="AR548">
            <v>2.2413000000000003</v>
          </cell>
          <cell r="BE548">
            <v>0</v>
          </cell>
          <cell r="BQ548">
            <v>6</v>
          </cell>
        </row>
        <row r="549">
          <cell r="A549" t="str">
            <v>Wildfire</v>
          </cell>
          <cell r="H549">
            <v>407.3</v>
          </cell>
          <cell r="AR549">
            <v>282.55154505000002</v>
          </cell>
          <cell r="BE549">
            <v>48.033762658500009</v>
          </cell>
          <cell r="BQ549">
            <v>8</v>
          </cell>
        </row>
        <row r="550">
          <cell r="A550" t="str">
            <v>Wildfire</v>
          </cell>
          <cell r="H550">
            <v>426.4</v>
          </cell>
          <cell r="AR550">
            <v>295.80156840000001</v>
          </cell>
          <cell r="BE550">
            <v>50.286266628000014</v>
          </cell>
          <cell r="BQ550">
            <v>6</v>
          </cell>
        </row>
        <row r="551">
          <cell r="A551" t="str">
            <v>Wildfire</v>
          </cell>
          <cell r="H551">
            <v>452.1</v>
          </cell>
          <cell r="AR551">
            <v>313.63013385000005</v>
          </cell>
          <cell r="BE551">
            <v>53.317122754500005</v>
          </cell>
          <cell r="BQ551">
            <v>6</v>
          </cell>
        </row>
        <row r="552">
          <cell r="A552" t="str">
            <v>Wildfire</v>
          </cell>
          <cell r="H552">
            <v>465</v>
          </cell>
          <cell r="AR552">
            <v>2.801625</v>
          </cell>
          <cell r="BE552">
            <v>0</v>
          </cell>
          <cell r="BQ552">
            <v>7</v>
          </cell>
        </row>
        <row r="553">
          <cell r="A553" t="str">
            <v>Wildfire</v>
          </cell>
          <cell r="H553">
            <v>482</v>
          </cell>
          <cell r="AR553">
            <v>159.955074</v>
          </cell>
          <cell r="BE553">
            <v>27.192362580000001</v>
          </cell>
          <cell r="BQ553">
            <v>7</v>
          </cell>
        </row>
        <row r="554">
          <cell r="A554" t="str">
            <v>Wildfire</v>
          </cell>
          <cell r="H554">
            <v>509</v>
          </cell>
          <cell r="AR554">
            <v>353.10271650000004</v>
          </cell>
          <cell r="BE554">
            <v>60.027461805000009</v>
          </cell>
          <cell r="BQ554">
            <v>8</v>
          </cell>
        </row>
        <row r="555">
          <cell r="A555" t="str">
            <v>Wildfire</v>
          </cell>
          <cell r="H555">
            <v>535.4</v>
          </cell>
          <cell r="AR555">
            <v>371.41688490000001</v>
          </cell>
          <cell r="BE555">
            <v>63.140870433000011</v>
          </cell>
          <cell r="BQ555">
            <v>6</v>
          </cell>
        </row>
        <row r="556">
          <cell r="A556" t="str">
            <v>Wildfire</v>
          </cell>
          <cell r="H556">
            <v>549</v>
          </cell>
          <cell r="AR556">
            <v>3.3077250000000005</v>
          </cell>
          <cell r="BE556">
            <v>0</v>
          </cell>
          <cell r="BQ556">
            <v>7</v>
          </cell>
        </row>
        <row r="557">
          <cell r="A557" t="str">
            <v>Wildfire</v>
          </cell>
          <cell r="H557">
            <v>573.6</v>
          </cell>
          <cell r="AR557">
            <v>190.35317520000001</v>
          </cell>
          <cell r="BE557">
            <v>32.360039784000001</v>
          </cell>
          <cell r="BQ557">
            <v>7</v>
          </cell>
        </row>
        <row r="558">
          <cell r="A558" t="str">
            <v>Wildfire</v>
          </cell>
          <cell r="H558">
            <v>603.29999999999995</v>
          </cell>
          <cell r="AR558">
            <v>418.52037105000005</v>
          </cell>
          <cell r="BE558">
            <v>71.148463078500001</v>
          </cell>
          <cell r="BQ558">
            <v>8</v>
          </cell>
        </row>
        <row r="559">
          <cell r="A559" t="str">
            <v>Wildfire</v>
          </cell>
          <cell r="H559">
            <v>604.20000000000005</v>
          </cell>
          <cell r="AR559">
            <v>419.14471770000006</v>
          </cell>
          <cell r="BE559">
            <v>71.254602009000024</v>
          </cell>
          <cell r="BQ559">
            <v>7</v>
          </cell>
        </row>
        <row r="560">
          <cell r="A560" t="str">
            <v>Wildfire</v>
          </cell>
          <cell r="H560">
            <v>620</v>
          </cell>
          <cell r="AR560">
            <v>3.7355</v>
          </cell>
          <cell r="BE560">
            <v>0</v>
          </cell>
          <cell r="BQ560">
            <v>7</v>
          </cell>
        </row>
        <row r="561">
          <cell r="A561" t="str">
            <v>Wildfire</v>
          </cell>
          <cell r="H561">
            <v>622.6</v>
          </cell>
          <cell r="AR561">
            <v>431.90913810000006</v>
          </cell>
          <cell r="BE561">
            <v>73.424553477000018</v>
          </cell>
          <cell r="BQ561">
            <v>7</v>
          </cell>
        </row>
        <row r="562">
          <cell r="A562" t="str">
            <v>Wildfire</v>
          </cell>
          <cell r="H562">
            <v>643</v>
          </cell>
          <cell r="AR562">
            <v>446.0609955000001</v>
          </cell>
          <cell r="BE562">
            <v>75.83036923500002</v>
          </cell>
          <cell r="BQ562">
            <v>6</v>
          </cell>
        </row>
        <row r="563">
          <cell r="A563" t="str">
            <v>Wildfire</v>
          </cell>
          <cell r="H563">
            <v>687</v>
          </cell>
          <cell r="AR563">
            <v>4.1391749999999998</v>
          </cell>
          <cell r="BE563">
            <v>0</v>
          </cell>
          <cell r="BQ563">
            <v>7</v>
          </cell>
        </row>
        <row r="564">
          <cell r="A564" t="str">
            <v>Wildfire</v>
          </cell>
          <cell r="H564">
            <v>721.6</v>
          </cell>
          <cell r="AR564">
            <v>500.58726960000007</v>
          </cell>
          <cell r="BE564">
            <v>85.099835832000011</v>
          </cell>
          <cell r="BQ564">
            <v>7</v>
          </cell>
        </row>
        <row r="565">
          <cell r="A565" t="str">
            <v>Wildfire</v>
          </cell>
          <cell r="H565">
            <v>743.5</v>
          </cell>
          <cell r="AR565">
            <v>4.4795875000000009</v>
          </cell>
          <cell r="BE565">
            <v>0</v>
          </cell>
          <cell r="BQ565">
            <v>5</v>
          </cell>
        </row>
        <row r="566">
          <cell r="A566" t="str">
            <v>Wildfire</v>
          </cell>
          <cell r="H566">
            <v>761</v>
          </cell>
          <cell r="AR566">
            <v>4.5850250000000008</v>
          </cell>
          <cell r="BE566">
            <v>0</v>
          </cell>
          <cell r="BQ566">
            <v>7</v>
          </cell>
        </row>
        <row r="567">
          <cell r="A567" t="str">
            <v>Wildfire</v>
          </cell>
          <cell r="H567">
            <v>778.5</v>
          </cell>
          <cell r="AR567">
            <v>181.05185250000005</v>
          </cell>
          <cell r="BE567">
            <v>30.778814925000002</v>
          </cell>
          <cell r="BQ567">
            <v>6</v>
          </cell>
        </row>
        <row r="568">
          <cell r="A568" t="str">
            <v>Wildfire</v>
          </cell>
          <cell r="H568">
            <v>903.9</v>
          </cell>
          <cell r="AR568">
            <v>627.0521521500001</v>
          </cell>
          <cell r="BE568">
            <v>106.59886586550002</v>
          </cell>
          <cell r="BQ568">
            <v>6</v>
          </cell>
        </row>
        <row r="569">
          <cell r="A569" t="str">
            <v>Wildfire</v>
          </cell>
          <cell r="H569">
            <v>912.7</v>
          </cell>
          <cell r="AR569">
            <v>633.15687495000009</v>
          </cell>
          <cell r="BE569">
            <v>107.63666874150002</v>
          </cell>
          <cell r="BQ569">
            <v>7</v>
          </cell>
        </row>
        <row r="570">
          <cell r="A570" t="str">
            <v>Wildfire</v>
          </cell>
          <cell r="H570">
            <v>938</v>
          </cell>
          <cell r="AR570">
            <v>5.6514500000000005</v>
          </cell>
          <cell r="BE570">
            <v>0</v>
          </cell>
          <cell r="BQ570">
            <v>7</v>
          </cell>
        </row>
        <row r="571">
          <cell r="A571" t="str">
            <v>Wildfire</v>
          </cell>
          <cell r="H571">
            <v>954</v>
          </cell>
          <cell r="AR571">
            <v>5.7478500000000006</v>
          </cell>
          <cell r="BE571">
            <v>0</v>
          </cell>
          <cell r="BQ571">
            <v>7</v>
          </cell>
        </row>
        <row r="572">
          <cell r="A572" t="str">
            <v>Wildfire</v>
          </cell>
          <cell r="H572">
            <v>966.5</v>
          </cell>
          <cell r="AR572">
            <v>670.47893024999996</v>
          </cell>
          <cell r="BE572">
            <v>113.98141814250002</v>
          </cell>
          <cell r="BQ572">
            <v>7</v>
          </cell>
        </row>
        <row r="573">
          <cell r="A573" t="str">
            <v>Wildfire</v>
          </cell>
          <cell r="H573">
            <v>970</v>
          </cell>
          <cell r="AR573">
            <v>321.90129000000002</v>
          </cell>
          <cell r="BE573">
            <v>54.723219299999997</v>
          </cell>
          <cell r="BQ573">
            <v>7</v>
          </cell>
        </row>
        <row r="574">
          <cell r="A574" t="str">
            <v>Wildfire</v>
          </cell>
          <cell r="H574">
            <v>980.6</v>
          </cell>
          <cell r="AR574">
            <v>680.26036109999995</v>
          </cell>
          <cell r="BE574">
            <v>115.64426138700003</v>
          </cell>
          <cell r="BQ574">
            <v>8</v>
          </cell>
        </row>
        <row r="575">
          <cell r="A575" t="str">
            <v>Wildfire</v>
          </cell>
          <cell r="H575">
            <v>984.6</v>
          </cell>
          <cell r="AR575">
            <v>683.03523510000002</v>
          </cell>
          <cell r="BE575">
            <v>116.11598996700003</v>
          </cell>
          <cell r="BQ575">
            <v>7</v>
          </cell>
        </row>
        <row r="576">
          <cell r="A576" t="str">
            <v>Wildfire</v>
          </cell>
          <cell r="H576">
            <v>1000</v>
          </cell>
          <cell r="AR576">
            <v>693.71850000000006</v>
          </cell>
          <cell r="BE576">
            <v>117.93214500000002</v>
          </cell>
          <cell r="BQ576">
            <v>7</v>
          </cell>
        </row>
        <row r="577">
          <cell r="A577" t="str">
            <v>Wildfire</v>
          </cell>
          <cell r="H577">
            <v>1000.4</v>
          </cell>
          <cell r="AR577">
            <v>693.99598739999999</v>
          </cell>
          <cell r="BE577">
            <v>117.97931785800003</v>
          </cell>
          <cell r="BQ577">
            <v>6</v>
          </cell>
        </row>
        <row r="578">
          <cell r="A578" t="str">
            <v>Wildfire</v>
          </cell>
          <cell r="H578">
            <v>1003.5</v>
          </cell>
          <cell r="AR578">
            <v>696.14651475000005</v>
          </cell>
          <cell r="BE578">
            <v>118.34490750750001</v>
          </cell>
          <cell r="BQ578">
            <v>6</v>
          </cell>
        </row>
        <row r="579">
          <cell r="A579" t="str">
            <v>Wildfire</v>
          </cell>
          <cell r="H579">
            <v>1009</v>
          </cell>
          <cell r="AR579">
            <v>6.0792250000000001</v>
          </cell>
          <cell r="BE579">
            <v>0</v>
          </cell>
          <cell r="BQ579">
            <v>7</v>
          </cell>
        </row>
        <row r="580">
          <cell r="A580" t="str">
            <v>Wildfire</v>
          </cell>
          <cell r="H580">
            <v>1036</v>
          </cell>
          <cell r="AR580">
            <v>6.2419000000000011</v>
          </cell>
          <cell r="BE580">
            <v>0</v>
          </cell>
          <cell r="BQ580">
            <v>7</v>
          </cell>
        </row>
        <row r="581">
          <cell r="A581" t="str">
            <v>Wildfire</v>
          </cell>
          <cell r="H581">
            <v>1043.0999999999999</v>
          </cell>
          <cell r="AR581">
            <v>723.61776735000001</v>
          </cell>
          <cell r="BE581">
            <v>123.01502044950001</v>
          </cell>
          <cell r="BQ581">
            <v>7</v>
          </cell>
        </row>
        <row r="582">
          <cell r="A582" t="str">
            <v>Wildfire</v>
          </cell>
          <cell r="H582">
            <v>1046</v>
          </cell>
          <cell r="AR582">
            <v>725.62955100000011</v>
          </cell>
          <cell r="BE582">
            <v>123.35702367000002</v>
          </cell>
          <cell r="BQ582">
            <v>6</v>
          </cell>
        </row>
        <row r="583">
          <cell r="A583" t="str">
            <v>Wildfire</v>
          </cell>
          <cell r="H583">
            <v>1076</v>
          </cell>
          <cell r="AR583">
            <v>6.4829000000000008</v>
          </cell>
          <cell r="BE583">
            <v>0</v>
          </cell>
          <cell r="BQ583">
            <v>7</v>
          </cell>
        </row>
        <row r="584">
          <cell r="A584" t="str">
            <v>Wildfire</v>
          </cell>
          <cell r="H584">
            <v>1091</v>
          </cell>
          <cell r="AR584">
            <v>756.8468835000001</v>
          </cell>
          <cell r="BE584">
            <v>128.66397019500002</v>
          </cell>
          <cell r="BQ584">
            <v>7</v>
          </cell>
        </row>
        <row r="585">
          <cell r="A585" t="str">
            <v>Wildfire</v>
          </cell>
          <cell r="H585">
            <v>1108.8</v>
          </cell>
          <cell r="AR585">
            <v>769.19507279999993</v>
          </cell>
          <cell r="BE585">
            <v>130.763162376</v>
          </cell>
          <cell r="BQ585">
            <v>6</v>
          </cell>
        </row>
        <row r="586">
          <cell r="A586" t="str">
            <v>Wildfire</v>
          </cell>
          <cell r="H586">
            <v>1142.5999999999999</v>
          </cell>
          <cell r="AR586">
            <v>792.64275809999992</v>
          </cell>
          <cell r="BE586">
            <v>134.74926887700002</v>
          </cell>
          <cell r="BQ586">
            <v>7</v>
          </cell>
        </row>
        <row r="587">
          <cell r="A587" t="str">
            <v>Wildfire</v>
          </cell>
          <cell r="H587">
            <v>1199</v>
          </cell>
          <cell r="AR587">
            <v>397.89654300000001</v>
          </cell>
          <cell r="BE587">
            <v>67.642412309999997</v>
          </cell>
          <cell r="BQ587">
            <v>8</v>
          </cell>
        </row>
        <row r="588">
          <cell r="A588" t="str">
            <v>Wildfire</v>
          </cell>
          <cell r="H588">
            <v>1340.9</v>
          </cell>
          <cell r="AR588">
            <v>8.0789225000000009</v>
          </cell>
          <cell r="BE588">
            <v>0</v>
          </cell>
          <cell r="BQ588">
            <v>5</v>
          </cell>
        </row>
        <row r="589">
          <cell r="A589" t="str">
            <v>Wildfire</v>
          </cell>
          <cell r="H589">
            <v>1345.6</v>
          </cell>
          <cell r="AR589">
            <v>312.93946399999999</v>
          </cell>
          <cell r="BE589">
            <v>53.199708880000003</v>
          </cell>
          <cell r="BQ589">
            <v>7</v>
          </cell>
        </row>
        <row r="590">
          <cell r="A590" t="str">
            <v>Wildfire</v>
          </cell>
          <cell r="H590">
            <v>1396.7</v>
          </cell>
          <cell r="AR590">
            <v>968.91662895000002</v>
          </cell>
          <cell r="BE590">
            <v>164.71582692150002</v>
          </cell>
          <cell r="BQ590">
            <v>7</v>
          </cell>
        </row>
        <row r="591">
          <cell r="A591" t="str">
            <v>Wildfire</v>
          </cell>
          <cell r="H591">
            <v>1536</v>
          </cell>
          <cell r="AR591">
            <v>9.2544000000000022</v>
          </cell>
          <cell r="BE591">
            <v>0</v>
          </cell>
          <cell r="BQ591">
            <v>7</v>
          </cell>
        </row>
        <row r="592">
          <cell r="A592" t="str">
            <v>Wildfire</v>
          </cell>
          <cell r="H592">
            <v>1543</v>
          </cell>
          <cell r="AR592">
            <v>512.05535100000009</v>
          </cell>
          <cell r="BE592">
            <v>87.049409670000017</v>
          </cell>
          <cell r="BQ592">
            <v>8</v>
          </cell>
        </row>
        <row r="593">
          <cell r="A593" t="str">
            <v>Wildfire</v>
          </cell>
          <cell r="H593">
            <v>1563.9</v>
          </cell>
          <cell r="AR593">
            <v>1084.9063621500002</v>
          </cell>
          <cell r="BE593">
            <v>184.43408156550004</v>
          </cell>
          <cell r="BQ593">
            <v>7</v>
          </cell>
        </row>
        <row r="594">
          <cell r="A594" t="str">
            <v>Wildfire</v>
          </cell>
          <cell r="H594">
            <v>1593.6</v>
          </cell>
          <cell r="AR594">
            <v>1105.5098016000002</v>
          </cell>
          <cell r="BE594">
            <v>187.93666627200002</v>
          </cell>
          <cell r="BQ594">
            <v>7</v>
          </cell>
        </row>
        <row r="595">
          <cell r="A595" t="str">
            <v>Wildfire</v>
          </cell>
          <cell r="H595">
            <v>1682</v>
          </cell>
          <cell r="AR595">
            <v>1166.8345170000002</v>
          </cell>
          <cell r="BE595">
            <v>198.36186789000001</v>
          </cell>
          <cell r="BQ595">
            <v>7</v>
          </cell>
        </row>
        <row r="596">
          <cell r="A596" t="str">
            <v>Wildfire</v>
          </cell>
          <cell r="H596">
            <v>1694.2</v>
          </cell>
          <cell r="AR596">
            <v>1175.2978826999999</v>
          </cell>
          <cell r="BE596">
            <v>199.80064005900002</v>
          </cell>
          <cell r="BQ596">
            <v>8</v>
          </cell>
        </row>
        <row r="597">
          <cell r="A597" t="str">
            <v>Wildfire</v>
          </cell>
          <cell r="H597">
            <v>1728.2</v>
          </cell>
          <cell r="AR597">
            <v>1198.8843117000001</v>
          </cell>
          <cell r="BE597">
            <v>203.81033298900002</v>
          </cell>
          <cell r="BQ597">
            <v>7</v>
          </cell>
        </row>
        <row r="598">
          <cell r="A598" t="str">
            <v>Wildfire</v>
          </cell>
          <cell r="H598">
            <v>1743.1</v>
          </cell>
          <cell r="AR598">
            <v>1209.2207173500001</v>
          </cell>
          <cell r="BE598">
            <v>205.56752194949999</v>
          </cell>
          <cell r="BQ598">
            <v>7</v>
          </cell>
        </row>
        <row r="599">
          <cell r="A599" t="str">
            <v>Wildfire</v>
          </cell>
          <cell r="H599">
            <v>1744.7</v>
          </cell>
          <cell r="AR599">
            <v>405.75615549999998</v>
          </cell>
          <cell r="BE599">
            <v>68.978546435000013</v>
          </cell>
          <cell r="BQ599">
            <v>8</v>
          </cell>
        </row>
        <row r="600">
          <cell r="A600" t="str">
            <v>Wildfire</v>
          </cell>
          <cell r="H600">
            <v>1825</v>
          </cell>
          <cell r="AR600">
            <v>10.995625</v>
          </cell>
          <cell r="BE600">
            <v>0</v>
          </cell>
          <cell r="BQ600">
            <v>7</v>
          </cell>
        </row>
        <row r="601">
          <cell r="A601" t="str">
            <v>Wildfire</v>
          </cell>
          <cell r="H601">
            <v>1878</v>
          </cell>
          <cell r="AR601">
            <v>1302.803343</v>
          </cell>
          <cell r="BE601">
            <v>221.47656831000003</v>
          </cell>
          <cell r="BQ601">
            <v>8</v>
          </cell>
        </row>
        <row r="602">
          <cell r="A602" t="str">
            <v>Wildfire</v>
          </cell>
          <cell r="H602">
            <v>1928</v>
          </cell>
          <cell r="AR602">
            <v>1337.4892680000003</v>
          </cell>
          <cell r="BE602">
            <v>227.37317556000005</v>
          </cell>
          <cell r="BQ602">
            <v>7</v>
          </cell>
        </row>
        <row r="603">
          <cell r="A603" t="str">
            <v>Wildfire</v>
          </cell>
          <cell r="H603">
            <v>1931</v>
          </cell>
          <cell r="AR603">
            <v>640.81586700000003</v>
          </cell>
          <cell r="BE603">
            <v>108.93869739</v>
          </cell>
          <cell r="BQ603">
            <v>7</v>
          </cell>
        </row>
        <row r="604">
          <cell r="A604" t="str">
            <v>Wildfire</v>
          </cell>
          <cell r="H604">
            <v>1949.4</v>
          </cell>
          <cell r="AR604">
            <v>1352.3348438999999</v>
          </cell>
          <cell r="BE604">
            <v>229.89692346300004</v>
          </cell>
          <cell r="BQ604">
            <v>7</v>
          </cell>
        </row>
        <row r="605">
          <cell r="A605" t="str">
            <v>Wildfire</v>
          </cell>
          <cell r="H605">
            <v>2049</v>
          </cell>
          <cell r="AR605">
            <v>12.345225000000001</v>
          </cell>
          <cell r="BE605">
            <v>0</v>
          </cell>
          <cell r="BQ605">
            <v>7</v>
          </cell>
        </row>
        <row r="606">
          <cell r="A606" t="str">
            <v>Wildfire</v>
          </cell>
          <cell r="H606">
            <v>2060.1</v>
          </cell>
          <cell r="AR606">
            <v>1429.12948185</v>
          </cell>
          <cell r="BE606">
            <v>242.95201191450005</v>
          </cell>
          <cell r="BQ606">
            <v>8</v>
          </cell>
        </row>
        <row r="607">
          <cell r="A607" t="str">
            <v>Wildfire</v>
          </cell>
          <cell r="H607">
            <v>2109</v>
          </cell>
          <cell r="AR607">
            <v>12.706725</v>
          </cell>
          <cell r="BE607">
            <v>0</v>
          </cell>
          <cell r="BQ607">
            <v>7</v>
          </cell>
        </row>
        <row r="608">
          <cell r="A608" t="str">
            <v>Wildfire</v>
          </cell>
          <cell r="H608">
            <v>2239</v>
          </cell>
          <cell r="AR608">
            <v>1553.2357215</v>
          </cell>
          <cell r="BE608">
            <v>264.05007265500006</v>
          </cell>
          <cell r="BQ608">
            <v>6</v>
          </cell>
        </row>
        <row r="609">
          <cell r="A609" t="str">
            <v>Wildfire</v>
          </cell>
          <cell r="H609">
            <v>2363</v>
          </cell>
          <cell r="AR609">
            <v>1639.2568155000001</v>
          </cell>
          <cell r="BE609">
            <v>278.67365863500004</v>
          </cell>
          <cell r="BQ609">
            <v>8</v>
          </cell>
        </row>
        <row r="610">
          <cell r="A610" t="str">
            <v>Wildfire</v>
          </cell>
          <cell r="H610">
            <v>2370</v>
          </cell>
          <cell r="AR610">
            <v>14.279250000000001</v>
          </cell>
          <cell r="BE610">
            <v>0</v>
          </cell>
          <cell r="BQ610">
            <v>7</v>
          </cell>
        </row>
        <row r="611">
          <cell r="A611" t="str">
            <v>Wildfire</v>
          </cell>
          <cell r="H611">
            <v>2416.1</v>
          </cell>
          <cell r="AR611">
            <v>1676.0932678500003</v>
          </cell>
          <cell r="BE611">
            <v>284.93585553450004</v>
          </cell>
          <cell r="BQ611">
            <v>7</v>
          </cell>
        </row>
        <row r="612">
          <cell r="A612" t="str">
            <v>Wildfire</v>
          </cell>
          <cell r="H612">
            <v>2468</v>
          </cell>
          <cell r="AR612">
            <v>1712.0972580000002</v>
          </cell>
          <cell r="BE612">
            <v>291.05653386000006</v>
          </cell>
          <cell r="BQ612">
            <v>6</v>
          </cell>
        </row>
        <row r="613">
          <cell r="A613" t="str">
            <v>Wildfire</v>
          </cell>
          <cell r="H613">
            <v>2518.6</v>
          </cell>
          <cell r="AR613">
            <v>15.174565000000001</v>
          </cell>
          <cell r="BE613">
            <v>0</v>
          </cell>
          <cell r="BQ613">
            <v>7</v>
          </cell>
        </row>
        <row r="614">
          <cell r="A614" t="str">
            <v>Wildfire</v>
          </cell>
          <cell r="H614">
            <v>2695</v>
          </cell>
          <cell r="AR614">
            <v>1869.5713575</v>
          </cell>
          <cell r="BE614">
            <v>317.82713077500006</v>
          </cell>
          <cell r="BQ614">
            <v>6</v>
          </cell>
        </row>
        <row r="615">
          <cell r="A615" t="str">
            <v>Wildfire</v>
          </cell>
          <cell r="H615">
            <v>2697.9</v>
          </cell>
          <cell r="AR615">
            <v>627.43711350000012</v>
          </cell>
          <cell r="BE615">
            <v>106.66430929500001</v>
          </cell>
          <cell r="BQ615">
            <v>6</v>
          </cell>
        </row>
        <row r="616">
          <cell r="A616" t="str">
            <v>Wildfire</v>
          </cell>
          <cell r="H616">
            <v>2738</v>
          </cell>
          <cell r="AR616">
            <v>1899.4012530000002</v>
          </cell>
          <cell r="BE616">
            <v>322.89821301000006</v>
          </cell>
          <cell r="BQ616">
            <v>7</v>
          </cell>
        </row>
        <row r="617">
          <cell r="A617" t="str">
            <v>Wildfire</v>
          </cell>
          <cell r="H617">
            <v>2770</v>
          </cell>
          <cell r="AR617">
            <v>1921.6002450000001</v>
          </cell>
          <cell r="BE617">
            <v>326.6720416500001</v>
          </cell>
          <cell r="BQ617">
            <v>7</v>
          </cell>
        </row>
        <row r="618">
          <cell r="A618" t="str">
            <v>Wildfire</v>
          </cell>
          <cell r="H618">
            <v>2807.2</v>
          </cell>
          <cell r="AR618">
            <v>1947.4065731999999</v>
          </cell>
          <cell r="BE618">
            <v>331.05911744400004</v>
          </cell>
          <cell r="BQ618">
            <v>7</v>
          </cell>
        </row>
        <row r="619">
          <cell r="A619" t="str">
            <v>Wildfire</v>
          </cell>
          <cell r="H619">
            <v>2865.4</v>
          </cell>
          <cell r="AR619">
            <v>1987.7809899000001</v>
          </cell>
          <cell r="BE619">
            <v>337.92276828300004</v>
          </cell>
          <cell r="BQ619">
            <v>7</v>
          </cell>
        </row>
        <row r="620">
          <cell r="A620" t="str">
            <v>Wildfire</v>
          </cell>
          <cell r="H620">
            <v>2902.3</v>
          </cell>
          <cell r="AR620">
            <v>2013.3792025500004</v>
          </cell>
          <cell r="BE620">
            <v>342.2744644335001</v>
          </cell>
          <cell r="BQ620">
            <v>7</v>
          </cell>
        </row>
        <row r="621">
          <cell r="A621" t="str">
            <v>Wildfire</v>
          </cell>
          <cell r="H621">
            <v>3141</v>
          </cell>
          <cell r="AR621">
            <v>2178.9698085000005</v>
          </cell>
          <cell r="BE621">
            <v>370.42486744500013</v>
          </cell>
          <cell r="BQ621">
            <v>7</v>
          </cell>
        </row>
        <row r="622">
          <cell r="A622" t="str">
            <v>Wildfire</v>
          </cell>
          <cell r="H622">
            <v>3342</v>
          </cell>
          <cell r="AR622">
            <v>20.135550000000002</v>
          </cell>
          <cell r="BE622">
            <v>0</v>
          </cell>
          <cell r="BQ622">
            <v>7</v>
          </cell>
        </row>
        <row r="623">
          <cell r="A623" t="str">
            <v>Wildfire</v>
          </cell>
          <cell r="H623">
            <v>3356.5</v>
          </cell>
          <cell r="AR623">
            <v>2328.46614525</v>
          </cell>
          <cell r="BE623">
            <v>395.83924469250007</v>
          </cell>
          <cell r="BQ623">
            <v>7</v>
          </cell>
        </row>
        <row r="624">
          <cell r="A624" t="str">
            <v>Wildfire</v>
          </cell>
          <cell r="H624">
            <v>3395</v>
          </cell>
          <cell r="AR624">
            <v>2355.1743074999999</v>
          </cell>
          <cell r="BE624">
            <v>400.37963227500006</v>
          </cell>
          <cell r="BQ624">
            <v>8</v>
          </cell>
        </row>
        <row r="625">
          <cell r="A625" t="str">
            <v>Wildfire</v>
          </cell>
          <cell r="H625">
            <v>3409.7</v>
          </cell>
          <cell r="AR625">
            <v>2365.3719694500001</v>
          </cell>
          <cell r="BE625">
            <v>402.11323480650003</v>
          </cell>
          <cell r="BQ625">
            <v>7</v>
          </cell>
        </row>
        <row r="626">
          <cell r="A626" t="str">
            <v>Wildfire</v>
          </cell>
          <cell r="H626">
            <v>3412.1</v>
          </cell>
          <cell r="AR626">
            <v>2367.0368938500001</v>
          </cell>
          <cell r="BE626">
            <v>402.39627195449998</v>
          </cell>
          <cell r="BQ626">
            <v>7</v>
          </cell>
        </row>
        <row r="627">
          <cell r="A627" t="str">
            <v>Wildfire</v>
          </cell>
          <cell r="H627">
            <v>3879</v>
          </cell>
          <cell r="AR627">
            <v>1287.2733030000002</v>
          </cell>
          <cell r="BE627">
            <v>218.83646151000002</v>
          </cell>
          <cell r="BQ627">
            <v>7</v>
          </cell>
        </row>
        <row r="628">
          <cell r="A628" t="str">
            <v>Wildfire</v>
          </cell>
          <cell r="H628">
            <v>3900.2</v>
          </cell>
          <cell r="AR628">
            <v>2705.6408937000001</v>
          </cell>
          <cell r="BE628">
            <v>459.95895192900008</v>
          </cell>
          <cell r="BQ628">
            <v>6</v>
          </cell>
        </row>
        <row r="629">
          <cell r="A629" t="str">
            <v>Wildfire</v>
          </cell>
          <cell r="H629">
            <v>3932.2</v>
          </cell>
          <cell r="AR629">
            <v>1304.9280954000001</v>
          </cell>
          <cell r="BE629">
            <v>221.83777621799999</v>
          </cell>
          <cell r="BQ629">
            <v>7</v>
          </cell>
        </row>
        <row r="630">
          <cell r="A630" t="str">
            <v>Wildfire</v>
          </cell>
          <cell r="H630">
            <v>4054.4</v>
          </cell>
          <cell r="AR630">
            <v>2812.6122864000008</v>
          </cell>
          <cell r="BE630">
            <v>478.14408868800007</v>
          </cell>
          <cell r="BQ630">
            <v>6</v>
          </cell>
        </row>
        <row r="631">
          <cell r="A631" t="str">
            <v>Wildfire</v>
          </cell>
          <cell r="H631">
            <v>4088.6</v>
          </cell>
          <cell r="AR631">
            <v>2836.3374591000002</v>
          </cell>
          <cell r="BE631">
            <v>482.17736804700007</v>
          </cell>
          <cell r="BQ631">
            <v>8</v>
          </cell>
        </row>
        <row r="632">
          <cell r="A632" t="str">
            <v>Wildfire</v>
          </cell>
          <cell r="H632">
            <v>4148.5</v>
          </cell>
          <cell r="AR632">
            <v>2877.8911972500005</v>
          </cell>
          <cell r="BE632">
            <v>489.24150353250013</v>
          </cell>
          <cell r="BQ632">
            <v>7</v>
          </cell>
        </row>
        <row r="633">
          <cell r="A633" t="str">
            <v>Wildfire</v>
          </cell>
          <cell r="H633">
            <v>4156.6000000000004</v>
          </cell>
          <cell r="AR633">
            <v>2883.5103171000005</v>
          </cell>
          <cell r="BE633">
            <v>490.19675390700019</v>
          </cell>
          <cell r="BQ633">
            <v>8</v>
          </cell>
        </row>
        <row r="634">
          <cell r="A634" t="str">
            <v>Wildfire</v>
          </cell>
          <cell r="H634">
            <v>4223.7</v>
          </cell>
          <cell r="AR634">
            <v>1401.6644109000001</v>
          </cell>
          <cell r="BE634">
            <v>238.28294985299999</v>
          </cell>
          <cell r="BQ634">
            <v>8</v>
          </cell>
        </row>
        <row r="635">
          <cell r="A635" t="str">
            <v>Wildfire</v>
          </cell>
          <cell r="H635">
            <v>4250</v>
          </cell>
          <cell r="AR635">
            <v>2948.303625</v>
          </cell>
          <cell r="BE635">
            <v>501.21161625000008</v>
          </cell>
          <cell r="BQ635">
            <v>8</v>
          </cell>
        </row>
        <row r="636">
          <cell r="A636" t="str">
            <v>Wildfire</v>
          </cell>
          <cell r="H636">
            <v>4481</v>
          </cell>
          <cell r="AR636">
            <v>3108.5525985000004</v>
          </cell>
          <cell r="BE636">
            <v>528.45394174500007</v>
          </cell>
          <cell r="BQ636">
            <v>8</v>
          </cell>
        </row>
        <row r="637">
          <cell r="A637" t="str">
            <v>Wildfire</v>
          </cell>
          <cell r="H637">
            <v>4488.6000000000004</v>
          </cell>
          <cell r="AR637">
            <v>1489.5733302000003</v>
          </cell>
          <cell r="BE637">
            <v>253.22746613400005</v>
          </cell>
          <cell r="BQ637">
            <v>7</v>
          </cell>
        </row>
        <row r="638">
          <cell r="A638" t="str">
            <v>Wildfire</v>
          </cell>
          <cell r="H638">
            <v>4692.5</v>
          </cell>
          <cell r="AR638">
            <v>3255.2740612499997</v>
          </cell>
          <cell r="BE638">
            <v>553.39659041250013</v>
          </cell>
          <cell r="BQ638">
            <v>6</v>
          </cell>
        </row>
        <row r="639">
          <cell r="A639" t="str">
            <v>Wildfire</v>
          </cell>
          <cell r="H639">
            <v>4861.3</v>
          </cell>
          <cell r="AR639">
            <v>1613.2564341</v>
          </cell>
          <cell r="BE639">
            <v>274.25359379700001</v>
          </cell>
          <cell r="BQ639">
            <v>7</v>
          </cell>
        </row>
        <row r="640">
          <cell r="A640" t="str">
            <v>Wildfire</v>
          </cell>
          <cell r="H640">
            <v>4862</v>
          </cell>
          <cell r="AR640">
            <v>29.293550000000003</v>
          </cell>
          <cell r="BE640">
            <v>0</v>
          </cell>
          <cell r="BQ640">
            <v>10</v>
          </cell>
        </row>
        <row r="641">
          <cell r="A641" t="str">
            <v>Wildfire</v>
          </cell>
          <cell r="H641">
            <v>4897</v>
          </cell>
          <cell r="AR641">
            <v>3397.1394945000002</v>
          </cell>
          <cell r="BE641">
            <v>577.51371406500016</v>
          </cell>
          <cell r="BQ641">
            <v>8</v>
          </cell>
        </row>
        <row r="642">
          <cell r="A642" t="str">
            <v>Wildfire</v>
          </cell>
          <cell r="H642">
            <v>4904</v>
          </cell>
          <cell r="AR642">
            <v>3401.9955240000008</v>
          </cell>
          <cell r="BE642">
            <v>578.33923908000008</v>
          </cell>
          <cell r="BQ642">
            <v>6</v>
          </cell>
        </row>
        <row r="643">
          <cell r="A643" t="str">
            <v>Wildfire</v>
          </cell>
          <cell r="H643">
            <v>4947</v>
          </cell>
          <cell r="AR643">
            <v>29.805675000000004</v>
          </cell>
          <cell r="BE643">
            <v>0</v>
          </cell>
          <cell r="BQ643">
            <v>6</v>
          </cell>
        </row>
        <row r="644">
          <cell r="A644" t="str">
            <v>Wildfire</v>
          </cell>
          <cell r="H644">
            <v>5167</v>
          </cell>
          <cell r="AR644">
            <v>31.131175000000002</v>
          </cell>
          <cell r="BE644">
            <v>0</v>
          </cell>
          <cell r="BQ644">
            <v>7</v>
          </cell>
        </row>
        <row r="645">
          <cell r="A645" t="str">
            <v>Wildfire</v>
          </cell>
          <cell r="H645">
            <v>5183.6000000000004</v>
          </cell>
          <cell r="AR645">
            <v>3595.9592166000007</v>
          </cell>
          <cell r="BE645">
            <v>611.31306682200022</v>
          </cell>
          <cell r="BQ645">
            <v>7</v>
          </cell>
        </row>
        <row r="646">
          <cell r="A646" t="str">
            <v>Wildfire</v>
          </cell>
          <cell r="H646">
            <v>5432.1</v>
          </cell>
          <cell r="AR646">
            <v>1263.3163365000003</v>
          </cell>
          <cell r="BE646">
            <v>214.76377720500005</v>
          </cell>
          <cell r="BQ646">
            <v>7</v>
          </cell>
        </row>
        <row r="647">
          <cell r="A647" t="str">
            <v>Wildfire</v>
          </cell>
          <cell r="H647">
            <v>5459</v>
          </cell>
          <cell r="AR647">
            <v>3787.0092915000005</v>
          </cell>
          <cell r="BE647">
            <v>643.79157955500011</v>
          </cell>
          <cell r="BQ647">
            <v>8</v>
          </cell>
        </row>
        <row r="648">
          <cell r="A648" t="str">
            <v>Wildfire</v>
          </cell>
          <cell r="H648">
            <v>5609.4</v>
          </cell>
          <cell r="AR648">
            <v>3891.3445539000004</v>
          </cell>
          <cell r="BE648">
            <v>661.52857416300003</v>
          </cell>
          <cell r="BQ648">
            <v>7</v>
          </cell>
        </row>
        <row r="649">
          <cell r="A649" t="str">
            <v>Wildfire</v>
          </cell>
          <cell r="H649">
            <v>5645</v>
          </cell>
          <cell r="AR649">
            <v>34.011125</v>
          </cell>
          <cell r="BE649">
            <v>0</v>
          </cell>
          <cell r="BQ649">
            <v>7</v>
          </cell>
        </row>
        <row r="650">
          <cell r="A650" t="str">
            <v>Wildfire</v>
          </cell>
          <cell r="H650">
            <v>5774.7</v>
          </cell>
          <cell r="AR650">
            <v>4006.0162219500003</v>
          </cell>
          <cell r="BE650">
            <v>681.02275773150006</v>
          </cell>
          <cell r="BQ650">
            <v>7</v>
          </cell>
        </row>
        <row r="651">
          <cell r="A651" t="str">
            <v>Wildfire</v>
          </cell>
          <cell r="H651">
            <v>5797.7</v>
          </cell>
          <cell r="AR651">
            <v>4021.9717474500003</v>
          </cell>
          <cell r="BE651">
            <v>683.73519706650006</v>
          </cell>
          <cell r="BQ651">
            <v>7</v>
          </cell>
        </row>
        <row r="652">
          <cell r="A652" t="str">
            <v>Wildfire</v>
          </cell>
          <cell r="H652">
            <v>5802.2</v>
          </cell>
          <cell r="AR652">
            <v>4025.0934807000003</v>
          </cell>
          <cell r="BE652">
            <v>684.26589171900002</v>
          </cell>
          <cell r="BQ652">
            <v>7</v>
          </cell>
        </row>
        <row r="653">
          <cell r="A653" t="str">
            <v>Wildfire</v>
          </cell>
          <cell r="H653">
            <v>6110</v>
          </cell>
          <cell r="AR653">
            <v>36.812750000000001</v>
          </cell>
          <cell r="BE653">
            <v>0</v>
          </cell>
          <cell r="BQ653">
            <v>7</v>
          </cell>
        </row>
        <row r="654">
          <cell r="A654" t="str">
            <v>Wildfire</v>
          </cell>
          <cell r="H654">
            <v>6135.2</v>
          </cell>
          <cell r="AR654">
            <v>36.964580000000005</v>
          </cell>
          <cell r="BE654">
            <v>0</v>
          </cell>
          <cell r="BQ654">
            <v>7</v>
          </cell>
        </row>
        <row r="655">
          <cell r="A655" t="str">
            <v>Wildfire</v>
          </cell>
          <cell r="H655">
            <v>6246.1</v>
          </cell>
          <cell r="AR655">
            <v>4333.0351228500012</v>
          </cell>
          <cell r="BE655">
            <v>736.61597088450014</v>
          </cell>
          <cell r="BQ655">
            <v>7</v>
          </cell>
        </row>
        <row r="656">
          <cell r="A656" t="str">
            <v>Wildfire</v>
          </cell>
          <cell r="H656">
            <v>6500.8</v>
          </cell>
          <cell r="AR656">
            <v>4509.7252248000013</v>
          </cell>
          <cell r="BE656">
            <v>766.65328821600008</v>
          </cell>
          <cell r="BQ656">
            <v>8</v>
          </cell>
        </row>
        <row r="657">
          <cell r="A657" t="str">
            <v>Wildfire</v>
          </cell>
          <cell r="H657">
            <v>6659.6</v>
          </cell>
          <cell r="AR657">
            <v>4619.8877226000013</v>
          </cell>
          <cell r="BE657">
            <v>785.38091284200016</v>
          </cell>
          <cell r="BQ657">
            <v>7</v>
          </cell>
        </row>
        <row r="658">
          <cell r="A658" t="str">
            <v>Wildfire</v>
          </cell>
          <cell r="H658">
            <v>6760.1</v>
          </cell>
          <cell r="AR658">
            <v>40.729602500000006</v>
          </cell>
          <cell r="BE658">
            <v>0</v>
          </cell>
          <cell r="BQ658">
            <v>6</v>
          </cell>
        </row>
        <row r="659">
          <cell r="A659" t="str">
            <v>Wildfire</v>
          </cell>
          <cell r="H659">
            <v>6771.4</v>
          </cell>
          <cell r="AR659">
            <v>1574.7906410000001</v>
          </cell>
          <cell r="BE659">
            <v>267.71440897000008</v>
          </cell>
          <cell r="BQ659">
            <v>7</v>
          </cell>
        </row>
        <row r="660">
          <cell r="A660" t="str">
            <v>Wildfire</v>
          </cell>
          <cell r="H660">
            <v>6940.5</v>
          </cell>
          <cell r="AR660">
            <v>4814.7532492500004</v>
          </cell>
          <cell r="BE660">
            <v>818.50805237250017</v>
          </cell>
          <cell r="BQ660">
            <v>7</v>
          </cell>
        </row>
        <row r="661">
          <cell r="A661" t="str">
            <v>Wildfire</v>
          </cell>
          <cell r="H661">
            <v>7264.9</v>
          </cell>
          <cell r="AR661">
            <v>2410.9079193000002</v>
          </cell>
          <cell r="BE661">
            <v>409.85434628100001</v>
          </cell>
          <cell r="BQ661">
            <v>8</v>
          </cell>
        </row>
        <row r="662">
          <cell r="A662" t="str">
            <v>Wildfire</v>
          </cell>
          <cell r="H662">
            <v>7377.5</v>
          </cell>
          <cell r="AR662">
            <v>5117.9082337500004</v>
          </cell>
          <cell r="BE662">
            <v>870.04439973750027</v>
          </cell>
          <cell r="BQ662">
            <v>6</v>
          </cell>
        </row>
        <row r="663">
          <cell r="A663" t="str">
            <v>Wildfire</v>
          </cell>
          <cell r="H663">
            <v>7464</v>
          </cell>
          <cell r="AR663">
            <v>5177.9148840000007</v>
          </cell>
          <cell r="BE663">
            <v>880.24553028000014</v>
          </cell>
          <cell r="BQ663">
            <v>7</v>
          </cell>
        </row>
        <row r="664">
          <cell r="A664" t="str">
            <v>Wildfire</v>
          </cell>
          <cell r="H664">
            <v>7563.2</v>
          </cell>
          <cell r="AR664">
            <v>1758.9356080000002</v>
          </cell>
          <cell r="BE664">
            <v>299.01905336000004</v>
          </cell>
          <cell r="BQ664">
            <v>6</v>
          </cell>
        </row>
        <row r="665">
          <cell r="A665" t="str">
            <v>Wildfire</v>
          </cell>
          <cell r="H665">
            <v>7680</v>
          </cell>
          <cell r="AR665">
            <v>1786.0992000000001</v>
          </cell>
          <cell r="BE665">
            <v>303.63686400000006</v>
          </cell>
          <cell r="BQ665">
            <v>6</v>
          </cell>
        </row>
        <row r="666">
          <cell r="A666" t="str">
            <v>Wildfire</v>
          </cell>
          <cell r="H666">
            <v>8019.8</v>
          </cell>
          <cell r="AR666">
            <v>5563.4836263000007</v>
          </cell>
          <cell r="BE666">
            <v>945.7922164710003</v>
          </cell>
          <cell r="BQ666">
            <v>7</v>
          </cell>
        </row>
        <row r="667">
          <cell r="A667" t="str">
            <v>Wildfire</v>
          </cell>
          <cell r="H667">
            <v>8236.1</v>
          </cell>
          <cell r="AR667">
            <v>5713.5349378500005</v>
          </cell>
          <cell r="BE667">
            <v>971.30093943450026</v>
          </cell>
          <cell r="BQ667">
            <v>7</v>
          </cell>
        </row>
        <row r="668">
          <cell r="A668" t="str">
            <v>Wildfire</v>
          </cell>
          <cell r="H668">
            <v>8289.9</v>
          </cell>
          <cell r="AR668">
            <v>5750.8569931500006</v>
          </cell>
          <cell r="BE668">
            <v>977.64568883550021</v>
          </cell>
          <cell r="BQ668">
            <v>8</v>
          </cell>
        </row>
        <row r="669">
          <cell r="A669" t="str">
            <v>Wildfire</v>
          </cell>
          <cell r="H669">
            <v>8642</v>
          </cell>
          <cell r="AR669">
            <v>5995.1152770000008</v>
          </cell>
          <cell r="BE669">
            <v>1019.1695970900001</v>
          </cell>
          <cell r="BQ669">
            <v>7</v>
          </cell>
        </row>
        <row r="670">
          <cell r="A670" t="str">
            <v>Wildfire</v>
          </cell>
          <cell r="H670">
            <v>8660.9</v>
          </cell>
          <cell r="AR670">
            <v>2874.1802913000001</v>
          </cell>
          <cell r="BE670">
            <v>488.61064952100003</v>
          </cell>
          <cell r="BQ670">
            <v>7</v>
          </cell>
        </row>
        <row r="671">
          <cell r="A671" t="str">
            <v>Wildfire</v>
          </cell>
          <cell r="H671">
            <v>8681</v>
          </cell>
          <cell r="AR671">
            <v>2880.8506170000001</v>
          </cell>
          <cell r="BE671">
            <v>489.74460488999995</v>
          </cell>
          <cell r="BQ671">
            <v>8</v>
          </cell>
        </row>
        <row r="672">
          <cell r="A672" t="str">
            <v>Wildfire</v>
          </cell>
          <cell r="H672">
            <v>8867.2999999999993</v>
          </cell>
          <cell r="AR672">
            <v>6151.4100550499998</v>
          </cell>
          <cell r="BE672">
            <v>1045.7397093585</v>
          </cell>
          <cell r="BQ672">
            <v>8</v>
          </cell>
        </row>
        <row r="673">
          <cell r="A673" t="str">
            <v>Wildfire</v>
          </cell>
          <cell r="H673">
            <v>8876</v>
          </cell>
          <cell r="AR673">
            <v>6157.4454060000007</v>
          </cell>
          <cell r="BE673">
            <v>1046.7657190200002</v>
          </cell>
          <cell r="BQ673">
            <v>9</v>
          </cell>
        </row>
        <row r="674">
          <cell r="A674" t="str">
            <v>Wildfire</v>
          </cell>
          <cell r="H674">
            <v>9178</v>
          </cell>
          <cell r="AR674">
            <v>55.297450000000005</v>
          </cell>
          <cell r="BE674">
            <v>0</v>
          </cell>
          <cell r="BQ674">
            <v>8</v>
          </cell>
        </row>
        <row r="675">
          <cell r="A675" t="str">
            <v>Wildfire</v>
          </cell>
          <cell r="H675">
            <v>9405</v>
          </cell>
          <cell r="AR675">
            <v>56.665125000000003</v>
          </cell>
          <cell r="BE675">
            <v>0</v>
          </cell>
          <cell r="BQ675">
            <v>6</v>
          </cell>
        </row>
        <row r="676">
          <cell r="A676" t="str">
            <v>Wildfire</v>
          </cell>
          <cell r="H676">
            <v>9453.2000000000007</v>
          </cell>
          <cell r="AR676">
            <v>6557.8597242000014</v>
          </cell>
          <cell r="BE676">
            <v>1114.8361531140004</v>
          </cell>
          <cell r="BQ676">
            <v>6</v>
          </cell>
        </row>
        <row r="677">
          <cell r="A677" t="str">
            <v>Wildfire</v>
          </cell>
          <cell r="H677">
            <v>9527.4</v>
          </cell>
          <cell r="AR677">
            <v>6609.3336368999999</v>
          </cell>
          <cell r="BE677">
            <v>1123.5867182730001</v>
          </cell>
          <cell r="BQ677">
            <v>7</v>
          </cell>
        </row>
        <row r="678">
          <cell r="A678" t="str">
            <v>Wildfire</v>
          </cell>
          <cell r="H678">
            <v>9592.7999999999993</v>
          </cell>
          <cell r="AR678">
            <v>57.796620000000004</v>
          </cell>
          <cell r="BE678">
            <v>0</v>
          </cell>
          <cell r="BQ678">
            <v>7</v>
          </cell>
        </row>
        <row r="679">
          <cell r="A679" t="str">
            <v>Wildfire</v>
          </cell>
          <cell r="H679">
            <v>9751.2000000000007</v>
          </cell>
          <cell r="AR679">
            <v>6764.5878372000006</v>
          </cell>
          <cell r="BE679">
            <v>1149.9799323240004</v>
          </cell>
          <cell r="BQ679">
            <v>6</v>
          </cell>
        </row>
        <row r="680">
          <cell r="A680" t="str">
            <v>Wildfire</v>
          </cell>
          <cell r="H680">
            <v>9826.2999999999993</v>
          </cell>
          <cell r="AR680">
            <v>6816.6860965500009</v>
          </cell>
          <cell r="BE680">
            <v>1158.8366364134999</v>
          </cell>
          <cell r="BQ680">
            <v>7</v>
          </cell>
        </row>
        <row r="681">
          <cell r="A681" t="str">
            <v>Wildfire</v>
          </cell>
          <cell r="H681">
            <v>10109.200000000001</v>
          </cell>
          <cell r="AR681">
            <v>60.907930000000007</v>
          </cell>
          <cell r="BE681">
            <v>0</v>
          </cell>
          <cell r="BQ681">
            <v>7</v>
          </cell>
        </row>
        <row r="682">
          <cell r="A682" t="str">
            <v>Wildfire</v>
          </cell>
          <cell r="H682">
            <v>10481.200000000001</v>
          </cell>
          <cell r="AR682">
            <v>2437.5602780000004</v>
          </cell>
          <cell r="BE682">
            <v>414.38524726000009</v>
          </cell>
          <cell r="BQ682">
            <v>7</v>
          </cell>
        </row>
        <row r="683">
          <cell r="A683" t="str">
            <v>Wildfire</v>
          </cell>
          <cell r="H683">
            <v>10661</v>
          </cell>
          <cell r="AR683">
            <v>7395.7329285000005</v>
          </cell>
          <cell r="BE683">
            <v>1257.2745978450002</v>
          </cell>
          <cell r="BQ683">
            <v>8</v>
          </cell>
        </row>
        <row r="684">
          <cell r="A684" t="str">
            <v>Wildfire</v>
          </cell>
          <cell r="H684">
            <v>10708</v>
          </cell>
          <cell r="AR684">
            <v>64.51570000000001</v>
          </cell>
          <cell r="BE684">
            <v>0</v>
          </cell>
          <cell r="BQ684">
            <v>8</v>
          </cell>
        </row>
        <row r="685">
          <cell r="A685" t="str">
            <v>Wildfire</v>
          </cell>
          <cell r="H685">
            <v>10906.6</v>
          </cell>
          <cell r="AR685">
            <v>7566.1101921000018</v>
          </cell>
          <cell r="BE685">
            <v>1286.2387326570001</v>
          </cell>
          <cell r="BQ685">
            <v>7</v>
          </cell>
        </row>
        <row r="686">
          <cell r="A686" t="str">
            <v>Wildfire</v>
          </cell>
          <cell r="H686">
            <v>11357.2</v>
          </cell>
          <cell r="AR686">
            <v>7878.6997482000015</v>
          </cell>
          <cell r="BE686">
            <v>1339.3789571940006</v>
          </cell>
          <cell r="BQ686">
            <v>8</v>
          </cell>
        </row>
        <row r="687">
          <cell r="A687" t="str">
            <v>Wildfire</v>
          </cell>
          <cell r="H687">
            <v>11473.6</v>
          </cell>
          <cell r="AR687">
            <v>7959.4485816000006</v>
          </cell>
          <cell r="BE687">
            <v>1353.1062588720004</v>
          </cell>
          <cell r="BQ687">
            <v>7</v>
          </cell>
        </row>
        <row r="688">
          <cell r="A688" t="str">
            <v>Wildfire</v>
          </cell>
          <cell r="H688">
            <v>11542.9</v>
          </cell>
          <cell r="AR688">
            <v>8007.5232736500011</v>
          </cell>
          <cell r="BE688">
            <v>1361.2789565205001</v>
          </cell>
          <cell r="BQ688">
            <v>7</v>
          </cell>
        </row>
        <row r="689">
          <cell r="A689" t="str">
            <v>Wildfire</v>
          </cell>
          <cell r="H689">
            <v>11589.7</v>
          </cell>
          <cell r="AR689">
            <v>8039.9892994500015</v>
          </cell>
          <cell r="BE689">
            <v>1366.7981809065004</v>
          </cell>
          <cell r="BQ689">
            <v>8</v>
          </cell>
        </row>
        <row r="690">
          <cell r="A690" t="str">
            <v>Wildfire</v>
          </cell>
          <cell r="H690">
            <v>11631</v>
          </cell>
          <cell r="AR690">
            <v>70.076775000000012</v>
          </cell>
          <cell r="BE690">
            <v>0</v>
          </cell>
          <cell r="BQ690">
            <v>7</v>
          </cell>
        </row>
        <row r="691">
          <cell r="A691" t="str">
            <v>Wildfire</v>
          </cell>
          <cell r="H691">
            <v>12409.5</v>
          </cell>
          <cell r="AR691">
            <v>8608.6997257500007</v>
          </cell>
          <cell r="BE691">
            <v>1463.4789533775001</v>
          </cell>
          <cell r="BQ691">
            <v>7</v>
          </cell>
        </row>
        <row r="692">
          <cell r="A692" t="str">
            <v>Wildfire</v>
          </cell>
          <cell r="H692">
            <v>12461.1</v>
          </cell>
          <cell r="AR692">
            <v>8644.495600350001</v>
          </cell>
          <cell r="BE692">
            <v>1469.5642520595002</v>
          </cell>
          <cell r="BQ692">
            <v>8</v>
          </cell>
        </row>
        <row r="693">
          <cell r="A693" t="str">
            <v>Wildfire</v>
          </cell>
          <cell r="H693">
            <v>12880.7</v>
          </cell>
          <cell r="AR693">
            <v>8935.5798829500018</v>
          </cell>
          <cell r="BE693">
            <v>1519.0485801015002</v>
          </cell>
          <cell r="BQ693">
            <v>7</v>
          </cell>
        </row>
        <row r="694">
          <cell r="A694" t="str">
            <v>Wildfire</v>
          </cell>
          <cell r="H694">
            <v>12923.6</v>
          </cell>
          <cell r="AR694">
            <v>8965.3404066000003</v>
          </cell>
          <cell r="BE694">
            <v>1524.1078691220005</v>
          </cell>
          <cell r="BQ694">
            <v>6</v>
          </cell>
        </row>
        <row r="695">
          <cell r="A695" t="str">
            <v>Wildfire</v>
          </cell>
          <cell r="H695">
            <v>13556.3</v>
          </cell>
          <cell r="AR695">
            <v>3152.7209095000003</v>
          </cell>
          <cell r="BE695">
            <v>535.96255461500004</v>
          </cell>
          <cell r="BQ695">
            <v>7</v>
          </cell>
        </row>
        <row r="696">
          <cell r="A696" t="str">
            <v>Wildfire</v>
          </cell>
          <cell r="H696">
            <v>13766.3</v>
          </cell>
          <cell r="AR696">
            <v>9549.9369865499993</v>
          </cell>
          <cell r="BE696">
            <v>1623.4892877135003</v>
          </cell>
          <cell r="BQ696">
            <v>8</v>
          </cell>
        </row>
        <row r="697">
          <cell r="A697" t="str">
            <v>Wildfire</v>
          </cell>
          <cell r="H697">
            <v>13775.7</v>
          </cell>
          <cell r="AR697">
            <v>9556.45794045</v>
          </cell>
          <cell r="BE697">
            <v>1624.5978498765005</v>
          </cell>
          <cell r="BQ697">
            <v>7</v>
          </cell>
        </row>
        <row r="698">
          <cell r="A698" t="str">
            <v>Wildfire</v>
          </cell>
          <cell r="H698">
            <v>13789.6</v>
          </cell>
          <cell r="AR698">
            <v>9566.1006276000007</v>
          </cell>
          <cell r="BE698">
            <v>1626.2371066920002</v>
          </cell>
          <cell r="BQ698">
            <v>6</v>
          </cell>
        </row>
        <row r="699">
          <cell r="A699" t="str">
            <v>Wildfire</v>
          </cell>
          <cell r="H699">
            <v>13932</v>
          </cell>
          <cell r="AR699">
            <v>83.940300000000008</v>
          </cell>
          <cell r="BE699">
            <v>0</v>
          </cell>
          <cell r="BQ699">
            <v>6</v>
          </cell>
        </row>
        <row r="700">
          <cell r="A700" t="str">
            <v>Wildfire</v>
          </cell>
          <cell r="H700">
            <v>14413</v>
          </cell>
          <cell r="AR700">
            <v>86.838325000000012</v>
          </cell>
          <cell r="BE700">
            <v>0</v>
          </cell>
          <cell r="BQ700">
            <v>7</v>
          </cell>
        </row>
        <row r="701">
          <cell r="A701" t="str">
            <v>Wildfire</v>
          </cell>
          <cell r="H701">
            <v>14881.4</v>
          </cell>
          <cell r="AR701">
            <v>10323.5024859</v>
          </cell>
          <cell r="BE701">
            <v>1754.9954226030002</v>
          </cell>
          <cell r="BQ701">
            <v>7</v>
          </cell>
        </row>
        <row r="702">
          <cell r="A702" t="str">
            <v>Wildfire</v>
          </cell>
          <cell r="H702">
            <v>14999</v>
          </cell>
          <cell r="AR702">
            <v>90.368975000000006</v>
          </cell>
          <cell r="BE702">
            <v>0</v>
          </cell>
          <cell r="BQ702">
            <v>7</v>
          </cell>
        </row>
        <row r="703">
          <cell r="A703" t="str">
            <v>Wildfire</v>
          </cell>
          <cell r="H703">
            <v>15002</v>
          </cell>
          <cell r="AR703">
            <v>90.387050000000002</v>
          </cell>
          <cell r="BE703">
            <v>0</v>
          </cell>
          <cell r="BQ703">
            <v>7</v>
          </cell>
        </row>
        <row r="704">
          <cell r="A704" t="str">
            <v>Wildfire</v>
          </cell>
          <cell r="H704">
            <v>15031.9</v>
          </cell>
          <cell r="AR704">
            <v>10427.907120149999</v>
          </cell>
          <cell r="BE704">
            <v>1772.7442104255003</v>
          </cell>
          <cell r="BQ704">
            <v>7</v>
          </cell>
        </row>
        <row r="705">
          <cell r="A705" t="str">
            <v>Wildfire</v>
          </cell>
          <cell r="H705">
            <v>15131.6</v>
          </cell>
          <cell r="AR705">
            <v>10497.070854600001</v>
          </cell>
          <cell r="BE705">
            <v>1784.5020452820004</v>
          </cell>
          <cell r="BQ705">
            <v>8</v>
          </cell>
        </row>
        <row r="706">
          <cell r="A706" t="str">
            <v>Wildfire</v>
          </cell>
          <cell r="H706">
            <v>15403</v>
          </cell>
          <cell r="AR706">
            <v>5111.5933709999999</v>
          </cell>
          <cell r="BE706">
            <v>868.97087307000015</v>
          </cell>
          <cell r="BQ706">
            <v>8</v>
          </cell>
        </row>
        <row r="707">
          <cell r="A707" t="str">
            <v>Wildfire</v>
          </cell>
          <cell r="H707">
            <v>15562.5</v>
          </cell>
          <cell r="AR707">
            <v>10795.994156250001</v>
          </cell>
          <cell r="BE707">
            <v>1835.3190065625004</v>
          </cell>
          <cell r="BQ707">
            <v>8</v>
          </cell>
        </row>
        <row r="708">
          <cell r="A708" t="str">
            <v>Wildfire</v>
          </cell>
          <cell r="H708">
            <v>15716.3</v>
          </cell>
          <cell r="AR708">
            <v>10902.688061550001</v>
          </cell>
          <cell r="BE708">
            <v>1853.4569704635001</v>
          </cell>
          <cell r="BQ708">
            <v>7</v>
          </cell>
        </row>
        <row r="709">
          <cell r="A709" t="str">
            <v>Wildfire</v>
          </cell>
          <cell r="H709">
            <v>15814.3</v>
          </cell>
          <cell r="AR709">
            <v>10970.67247455</v>
          </cell>
          <cell r="BE709">
            <v>1865.0143206735004</v>
          </cell>
          <cell r="BQ709">
            <v>8</v>
          </cell>
        </row>
        <row r="710">
          <cell r="A710" t="str">
            <v>Wildfire</v>
          </cell>
          <cell r="H710">
            <v>16107</v>
          </cell>
          <cell r="AR710">
            <v>11173.723879499999</v>
          </cell>
          <cell r="BE710">
            <v>1899.5330595150003</v>
          </cell>
          <cell r="BQ710">
            <v>8</v>
          </cell>
        </row>
        <row r="711">
          <cell r="A711" t="str">
            <v>Wildfire</v>
          </cell>
          <cell r="H711">
            <v>16703.5</v>
          </cell>
          <cell r="AR711">
            <v>11587.526964750001</v>
          </cell>
          <cell r="BE711">
            <v>1969.8795840075002</v>
          </cell>
          <cell r="BQ711">
            <v>8</v>
          </cell>
        </row>
        <row r="712">
          <cell r="A712" t="str">
            <v>Wildfire</v>
          </cell>
          <cell r="H712">
            <v>16869.2</v>
          </cell>
          <cell r="AR712">
            <v>11702.476120200001</v>
          </cell>
          <cell r="BE712">
            <v>1989.4209404340004</v>
          </cell>
          <cell r="BQ712">
            <v>8</v>
          </cell>
        </row>
        <row r="713">
          <cell r="A713" t="str">
            <v>Wildfire</v>
          </cell>
          <cell r="H713">
            <v>16944</v>
          </cell>
          <cell r="AR713">
            <v>11754.366264</v>
          </cell>
          <cell r="BE713">
            <v>1998.2422648800002</v>
          </cell>
          <cell r="BQ713">
            <v>8</v>
          </cell>
        </row>
        <row r="714">
          <cell r="A714" t="str">
            <v>Wildfire</v>
          </cell>
          <cell r="H714">
            <v>18795</v>
          </cell>
          <cell r="AR714">
            <v>113.239875</v>
          </cell>
          <cell r="BE714">
            <v>0</v>
          </cell>
          <cell r="BQ714">
            <v>7</v>
          </cell>
        </row>
        <row r="715">
          <cell r="A715" t="str">
            <v>Wildfire</v>
          </cell>
          <cell r="H715">
            <v>19920.7</v>
          </cell>
          <cell r="AR715">
            <v>120.02221750000001</v>
          </cell>
          <cell r="BE715">
            <v>0</v>
          </cell>
          <cell r="BQ715">
            <v>7</v>
          </cell>
        </row>
        <row r="716">
          <cell r="A716" t="str">
            <v>Wildfire</v>
          </cell>
          <cell r="H716">
            <v>20049.2</v>
          </cell>
          <cell r="AR716">
            <v>4662.7421980000008</v>
          </cell>
          <cell r="BE716">
            <v>792.66617366000025</v>
          </cell>
          <cell r="BQ716">
            <v>7</v>
          </cell>
        </row>
        <row r="717">
          <cell r="A717" t="str">
            <v>Wildfire</v>
          </cell>
          <cell r="H717">
            <v>20729.900000000001</v>
          </cell>
          <cell r="AR717">
            <v>14380.715133150003</v>
          </cell>
          <cell r="BE717">
            <v>2444.7215726355007</v>
          </cell>
          <cell r="BQ717">
            <v>7</v>
          </cell>
        </row>
        <row r="718">
          <cell r="A718" t="str">
            <v>Wildfire</v>
          </cell>
          <cell r="H718">
            <v>20942.8</v>
          </cell>
          <cell r="AR718">
            <v>14528.407801800002</v>
          </cell>
          <cell r="BE718">
            <v>2469.8293263060004</v>
          </cell>
          <cell r="BQ718">
            <v>7</v>
          </cell>
        </row>
        <row r="719">
          <cell r="A719" t="str">
            <v>Wildfire</v>
          </cell>
          <cell r="H719">
            <v>21492.9</v>
          </cell>
          <cell r="AR719">
            <v>14910.022348650002</v>
          </cell>
          <cell r="BE719">
            <v>2534.7037992705004</v>
          </cell>
          <cell r="BQ719">
            <v>8</v>
          </cell>
        </row>
        <row r="720">
          <cell r="A720" t="str">
            <v>Wildfire</v>
          </cell>
          <cell r="H720">
            <v>21698</v>
          </cell>
          <cell r="AR720">
            <v>15052.304013000003</v>
          </cell>
          <cell r="BE720">
            <v>2558.8916822100009</v>
          </cell>
          <cell r="BQ720">
            <v>8</v>
          </cell>
        </row>
        <row r="721">
          <cell r="A721" t="str">
            <v>Wildfire</v>
          </cell>
          <cell r="H721">
            <v>21867.200000000001</v>
          </cell>
          <cell r="AR721">
            <v>15169.681183200002</v>
          </cell>
          <cell r="BE721">
            <v>2578.8458011440007</v>
          </cell>
          <cell r="BQ721">
            <v>7</v>
          </cell>
        </row>
        <row r="722">
          <cell r="A722" t="str">
            <v>Wildfire</v>
          </cell>
          <cell r="H722">
            <v>22613</v>
          </cell>
          <cell r="AR722">
            <v>136.24332500000003</v>
          </cell>
          <cell r="BE722">
            <v>0</v>
          </cell>
          <cell r="BQ722">
            <v>7</v>
          </cell>
        </row>
        <row r="723">
          <cell r="A723" t="str">
            <v>Wildfire</v>
          </cell>
          <cell r="H723">
            <v>23241.5</v>
          </cell>
          <cell r="AR723">
            <v>140.03003750000002</v>
          </cell>
          <cell r="BE723">
            <v>0</v>
          </cell>
          <cell r="BQ723">
            <v>8</v>
          </cell>
        </row>
        <row r="724">
          <cell r="A724" t="str">
            <v>Wildfire</v>
          </cell>
          <cell r="H724">
            <v>23271.599999999999</v>
          </cell>
          <cell r="AR724">
            <v>7722.8433611999999</v>
          </cell>
          <cell r="BE724">
            <v>1312.8833714039999</v>
          </cell>
          <cell r="BQ724">
            <v>7</v>
          </cell>
        </row>
        <row r="725">
          <cell r="A725" t="str">
            <v>Wildfire</v>
          </cell>
          <cell r="H725">
            <v>24179.1</v>
          </cell>
          <cell r="AR725">
            <v>16773.488983350002</v>
          </cell>
          <cell r="BE725">
            <v>2851.4931271695</v>
          </cell>
          <cell r="BQ725">
            <v>8</v>
          </cell>
        </row>
        <row r="726">
          <cell r="A726" t="str">
            <v>Wildfire</v>
          </cell>
          <cell r="H726">
            <v>25117</v>
          </cell>
          <cell r="AR726">
            <v>17424.127564500002</v>
          </cell>
          <cell r="BE726">
            <v>2962.1016859650008</v>
          </cell>
          <cell r="BQ726">
            <v>6</v>
          </cell>
        </row>
        <row r="727">
          <cell r="A727" t="str">
            <v>Wildfire</v>
          </cell>
          <cell r="H727">
            <v>25259.8</v>
          </cell>
          <cell r="AR727">
            <v>17523.1905663</v>
          </cell>
          <cell r="BE727">
            <v>2978.9423962710002</v>
          </cell>
          <cell r="BQ727">
            <v>7</v>
          </cell>
        </row>
        <row r="728">
          <cell r="A728" t="str">
            <v>Wildfire</v>
          </cell>
          <cell r="H728">
            <v>25687.5</v>
          </cell>
          <cell r="AR728">
            <v>8524.5766875000008</v>
          </cell>
          <cell r="BE728">
            <v>1449.1780368750003</v>
          </cell>
          <cell r="BQ728">
            <v>8</v>
          </cell>
        </row>
        <row r="729">
          <cell r="A729" t="str">
            <v>Wildfire</v>
          </cell>
          <cell r="H729">
            <v>27066</v>
          </cell>
          <cell r="AR729">
            <v>18776.184921000004</v>
          </cell>
          <cell r="BE729">
            <v>3191.9514365700006</v>
          </cell>
          <cell r="BQ729">
            <v>8</v>
          </cell>
        </row>
        <row r="730">
          <cell r="A730" t="str">
            <v>Wildfire</v>
          </cell>
          <cell r="H730">
            <v>29048</v>
          </cell>
          <cell r="AR730">
            <v>20151.134988000002</v>
          </cell>
          <cell r="BE730">
            <v>3425.6929479600012</v>
          </cell>
          <cell r="BQ730">
            <v>6</v>
          </cell>
        </row>
        <row r="731">
          <cell r="A731" t="str">
            <v>Wildfire</v>
          </cell>
          <cell r="H731">
            <v>29501.4</v>
          </cell>
          <cell r="AR731">
            <v>20465.666955900004</v>
          </cell>
          <cell r="BE731">
            <v>3479.1633825030012</v>
          </cell>
          <cell r="BQ731">
            <v>7</v>
          </cell>
        </row>
        <row r="732">
          <cell r="A732" t="str">
            <v>Wildfire</v>
          </cell>
          <cell r="H732">
            <v>30678.1</v>
          </cell>
          <cell r="AR732">
            <v>21281.965514850002</v>
          </cell>
          <cell r="BE732">
            <v>3617.9341375245008</v>
          </cell>
          <cell r="BQ732">
            <v>8</v>
          </cell>
        </row>
        <row r="733">
          <cell r="A733" t="str">
            <v>Wildfire</v>
          </cell>
          <cell r="H733">
            <v>30736.799999999999</v>
          </cell>
          <cell r="AR733">
            <v>21322.686790800002</v>
          </cell>
          <cell r="BE733">
            <v>3624.8567544360008</v>
          </cell>
          <cell r="BQ733">
            <v>8</v>
          </cell>
        </row>
        <row r="734">
          <cell r="A734" t="str">
            <v>Wildfire</v>
          </cell>
          <cell r="H734">
            <v>30929</v>
          </cell>
          <cell r="AR734">
            <v>10264.005153</v>
          </cell>
          <cell r="BE734">
            <v>1744.8808760100003</v>
          </cell>
          <cell r="BQ734">
            <v>8</v>
          </cell>
        </row>
        <row r="735">
          <cell r="A735" t="str">
            <v>Wildfire</v>
          </cell>
          <cell r="H735">
            <v>31089.9</v>
          </cell>
          <cell r="AR735">
            <v>21567.638793149999</v>
          </cell>
          <cell r="BE735">
            <v>3666.4985948355011</v>
          </cell>
          <cell r="BQ735">
            <v>8</v>
          </cell>
        </row>
        <row r="736">
          <cell r="A736" t="str">
            <v>Wildfire</v>
          </cell>
          <cell r="H736">
            <v>31705</v>
          </cell>
          <cell r="AR736">
            <v>21994.345042500005</v>
          </cell>
          <cell r="BE736">
            <v>3739.0386572250004</v>
          </cell>
          <cell r="BQ736">
            <v>7</v>
          </cell>
        </row>
        <row r="737">
          <cell r="A737" t="str">
            <v>Wildfire</v>
          </cell>
          <cell r="H737">
            <v>31917</v>
          </cell>
          <cell r="AR737">
            <v>22141.4133645</v>
          </cell>
          <cell r="BE737">
            <v>3764.040271965001</v>
          </cell>
          <cell r="BQ737">
            <v>8</v>
          </cell>
        </row>
        <row r="738">
          <cell r="A738" t="str">
            <v>Wildfire</v>
          </cell>
          <cell r="H738">
            <v>32327.8</v>
          </cell>
          <cell r="AR738">
            <v>22426.392924300002</v>
          </cell>
          <cell r="BE738">
            <v>3812.4867971310005</v>
          </cell>
          <cell r="BQ738">
            <v>7</v>
          </cell>
        </row>
        <row r="739">
          <cell r="A739" t="str">
            <v>Wildfire</v>
          </cell>
          <cell r="H739">
            <v>33131</v>
          </cell>
          <cell r="AR739">
            <v>199.61427500000002</v>
          </cell>
          <cell r="BE739">
            <v>0</v>
          </cell>
          <cell r="BQ739">
            <v>8</v>
          </cell>
        </row>
        <row r="740">
          <cell r="A740" t="str">
            <v>Wildfire</v>
          </cell>
          <cell r="H740">
            <v>33362.6</v>
          </cell>
          <cell r="AR740">
            <v>23144.252828100001</v>
          </cell>
          <cell r="BE740">
            <v>3934.5229807770002</v>
          </cell>
          <cell r="BQ740">
            <v>7</v>
          </cell>
        </row>
        <row r="741">
          <cell r="A741" t="str">
            <v>Wildfire</v>
          </cell>
          <cell r="H741">
            <v>34851.4</v>
          </cell>
          <cell r="AR741">
            <v>209.97968500000002</v>
          </cell>
          <cell r="BE741">
            <v>0</v>
          </cell>
          <cell r="BQ741">
            <v>8</v>
          </cell>
        </row>
        <row r="742">
          <cell r="A742" t="str">
            <v>Wildfire</v>
          </cell>
          <cell r="H742">
            <v>35580</v>
          </cell>
          <cell r="AR742">
            <v>214.36950000000002</v>
          </cell>
          <cell r="BE742">
            <v>0</v>
          </cell>
          <cell r="BQ742">
            <v>8</v>
          </cell>
        </row>
        <row r="743">
          <cell r="A743" t="str">
            <v>Wildfire</v>
          </cell>
          <cell r="H743">
            <v>35748.9</v>
          </cell>
          <cell r="AR743">
            <v>24799.673284650005</v>
          </cell>
          <cell r="BE743">
            <v>4215.9444583905015</v>
          </cell>
          <cell r="BQ743">
            <v>7</v>
          </cell>
        </row>
        <row r="744">
          <cell r="A744" t="str">
            <v>Wildfire</v>
          </cell>
          <cell r="H744">
            <v>37597.300000000003</v>
          </cell>
          <cell r="AR744">
            <v>26081.942560050004</v>
          </cell>
          <cell r="BE744">
            <v>4433.9302352085015</v>
          </cell>
          <cell r="BQ744">
            <v>7</v>
          </cell>
        </row>
        <row r="745">
          <cell r="A745" t="str">
            <v>Wildfire</v>
          </cell>
          <cell r="H745">
            <v>39043</v>
          </cell>
          <cell r="AR745">
            <v>12956.692851</v>
          </cell>
          <cell r="BE745">
            <v>2202.6377846700007</v>
          </cell>
          <cell r="BQ745">
            <v>8</v>
          </cell>
        </row>
        <row r="746">
          <cell r="A746" t="str">
            <v>Wildfire</v>
          </cell>
          <cell r="H746">
            <v>39550</v>
          </cell>
          <cell r="AR746">
            <v>238.28874999999999</v>
          </cell>
          <cell r="BE746">
            <v>0</v>
          </cell>
          <cell r="BQ746">
            <v>7</v>
          </cell>
        </row>
        <row r="747">
          <cell r="A747" t="str">
            <v>Wildfire</v>
          </cell>
          <cell r="H747">
            <v>39639.699999999997</v>
          </cell>
          <cell r="AR747">
            <v>27498.793224449997</v>
          </cell>
          <cell r="BE747">
            <v>4674.7948481565008</v>
          </cell>
          <cell r="BQ747">
            <v>8</v>
          </cell>
        </row>
        <row r="748">
          <cell r="A748" t="str">
            <v>Wildfire</v>
          </cell>
          <cell r="H748">
            <v>41628</v>
          </cell>
          <cell r="AR748">
            <v>250.80870000000002</v>
          </cell>
          <cell r="BE748">
            <v>0</v>
          </cell>
          <cell r="BQ748">
            <v>7</v>
          </cell>
        </row>
        <row r="749">
          <cell r="A749" t="str">
            <v>Wildfire</v>
          </cell>
          <cell r="H749">
            <v>42402.8</v>
          </cell>
          <cell r="AR749">
            <v>29415.606811800004</v>
          </cell>
          <cell r="BE749">
            <v>5000.6531580060009</v>
          </cell>
          <cell r="BQ749">
            <v>8</v>
          </cell>
        </row>
        <row r="750">
          <cell r="A750" t="str">
            <v>Wildfire</v>
          </cell>
          <cell r="H750">
            <v>42767</v>
          </cell>
          <cell r="AR750">
            <v>29668.259089500003</v>
          </cell>
          <cell r="BE750">
            <v>5043.604045215001</v>
          </cell>
          <cell r="BQ750">
            <v>7</v>
          </cell>
        </row>
        <row r="751">
          <cell r="A751" t="str">
            <v>Wildfire</v>
          </cell>
          <cell r="H751">
            <v>43199.8</v>
          </cell>
          <cell r="AR751">
            <v>29968.500456300004</v>
          </cell>
          <cell r="BE751">
            <v>5094.6450775710018</v>
          </cell>
          <cell r="BQ751">
            <v>7</v>
          </cell>
        </row>
        <row r="752">
          <cell r="A752" t="str">
            <v>Wildfire</v>
          </cell>
          <cell r="H752">
            <v>43378</v>
          </cell>
          <cell r="AR752">
            <v>261.35245000000003</v>
          </cell>
          <cell r="BE752">
            <v>0</v>
          </cell>
          <cell r="BQ752">
            <v>7</v>
          </cell>
        </row>
        <row r="753">
          <cell r="A753" t="str">
            <v>Wildfire</v>
          </cell>
          <cell r="H753">
            <v>45995.7</v>
          </cell>
          <cell r="AR753">
            <v>31908.068010450002</v>
          </cell>
          <cell r="BE753">
            <v>5424.3715617765001</v>
          </cell>
          <cell r="BQ753">
            <v>8</v>
          </cell>
        </row>
        <row r="754">
          <cell r="A754" t="str">
            <v>Wildfire</v>
          </cell>
          <cell r="H754">
            <v>46545.3</v>
          </cell>
          <cell r="AR754">
            <v>32289.335698050003</v>
          </cell>
          <cell r="BE754">
            <v>5489.1870686685015</v>
          </cell>
          <cell r="BQ754">
            <v>8</v>
          </cell>
        </row>
        <row r="755">
          <cell r="A755" t="str">
            <v>Wildfire</v>
          </cell>
          <cell r="H755">
            <v>47333.2</v>
          </cell>
          <cell r="AR755">
            <v>32835.916504200002</v>
          </cell>
          <cell r="BE755">
            <v>5582.1058057139999</v>
          </cell>
          <cell r="BQ755">
            <v>7</v>
          </cell>
        </row>
        <row r="756">
          <cell r="A756" t="str">
            <v>Wildfire</v>
          </cell>
          <cell r="H756">
            <v>48176.1</v>
          </cell>
          <cell r="AR756">
            <v>290.26100250000002</v>
          </cell>
          <cell r="BE756">
            <v>0</v>
          </cell>
          <cell r="BQ756">
            <v>7</v>
          </cell>
        </row>
        <row r="757">
          <cell r="A757" t="str">
            <v>Wildfire</v>
          </cell>
          <cell r="H757">
            <v>48728.3</v>
          </cell>
          <cell r="AR757">
            <v>293.5880075</v>
          </cell>
          <cell r="BE757">
            <v>0</v>
          </cell>
          <cell r="BQ757">
            <v>7</v>
          </cell>
        </row>
        <row r="758">
          <cell r="A758" t="str">
            <v>Wildfire</v>
          </cell>
          <cell r="H758">
            <v>49182.400000000001</v>
          </cell>
          <cell r="AR758">
            <v>34118.740754400009</v>
          </cell>
          <cell r="BE758">
            <v>5800.1859282480018</v>
          </cell>
          <cell r="BQ758">
            <v>7</v>
          </cell>
        </row>
        <row r="759">
          <cell r="A759" t="str">
            <v>Wildfire</v>
          </cell>
          <cell r="H759">
            <v>49446</v>
          </cell>
          <cell r="AR759">
            <v>16409.001221999999</v>
          </cell>
          <cell r="BE759">
            <v>2789.5302077400002</v>
          </cell>
          <cell r="BQ759">
            <v>8</v>
          </cell>
        </row>
        <row r="760">
          <cell r="A760" t="str">
            <v>Wildfire</v>
          </cell>
          <cell r="H760">
            <v>50773.7</v>
          </cell>
          <cell r="AR760">
            <v>35222.655003449996</v>
          </cell>
          <cell r="BE760">
            <v>5987.8513505865012</v>
          </cell>
          <cell r="BQ760">
            <v>7</v>
          </cell>
        </row>
        <row r="761">
          <cell r="A761" t="str">
            <v>Wildfire</v>
          </cell>
          <cell r="H761">
            <v>52108.5</v>
          </cell>
          <cell r="AR761">
            <v>36148.630457250008</v>
          </cell>
          <cell r="BE761">
            <v>6145.2671777325013</v>
          </cell>
          <cell r="BQ761">
            <v>7</v>
          </cell>
        </row>
        <row r="762">
          <cell r="A762" t="str">
            <v>Wildfire</v>
          </cell>
          <cell r="H762">
            <v>54036</v>
          </cell>
          <cell r="AR762">
            <v>37485.772866000007</v>
          </cell>
          <cell r="BE762">
            <v>6372.5813872200015</v>
          </cell>
          <cell r="BQ762">
            <v>6</v>
          </cell>
        </row>
        <row r="763">
          <cell r="A763" t="str">
            <v>Wildfire</v>
          </cell>
          <cell r="H763">
            <v>54503</v>
          </cell>
          <cell r="AR763">
            <v>37809.739405500004</v>
          </cell>
          <cell r="BE763">
            <v>6427.6556989350001</v>
          </cell>
          <cell r="BQ763">
            <v>6</v>
          </cell>
        </row>
        <row r="764">
          <cell r="A764" t="str">
            <v>Wildfire</v>
          </cell>
          <cell r="H764">
            <v>55704</v>
          </cell>
          <cell r="AR764">
            <v>18485.762328000001</v>
          </cell>
          <cell r="BE764">
            <v>3142.5795957600003</v>
          </cell>
          <cell r="BQ764">
            <v>8</v>
          </cell>
        </row>
        <row r="765">
          <cell r="A765" t="str">
            <v>Wildfire</v>
          </cell>
          <cell r="H765">
            <v>59532.5</v>
          </cell>
          <cell r="AR765">
            <v>41298.796601250004</v>
          </cell>
          <cell r="BE765">
            <v>7020.7954222125018</v>
          </cell>
          <cell r="BQ765">
            <v>8</v>
          </cell>
        </row>
        <row r="766">
          <cell r="A766" t="str">
            <v>Wildfire</v>
          </cell>
          <cell r="H766">
            <v>60806.6</v>
          </cell>
          <cell r="AR766">
            <v>42182.663342100001</v>
          </cell>
          <cell r="BE766">
            <v>7171.0527681570011</v>
          </cell>
          <cell r="BQ766">
            <v>7</v>
          </cell>
        </row>
        <row r="767">
          <cell r="A767" t="str">
            <v>Wildfire</v>
          </cell>
          <cell r="H767">
            <v>66267.899999999994</v>
          </cell>
          <cell r="AR767">
            <v>45971.268186150002</v>
          </cell>
          <cell r="BE767">
            <v>7815.1155916455009</v>
          </cell>
          <cell r="BQ767">
            <v>8</v>
          </cell>
        </row>
        <row r="768">
          <cell r="A768" t="str">
            <v>Wildfire</v>
          </cell>
          <cell r="H768">
            <v>67778</v>
          </cell>
          <cell r="AR768">
            <v>47018.852492999999</v>
          </cell>
          <cell r="BE768">
            <v>7993.2049238100008</v>
          </cell>
          <cell r="BQ768">
            <v>7</v>
          </cell>
        </row>
        <row r="769">
          <cell r="A769" t="str">
            <v>Wildfire</v>
          </cell>
          <cell r="H769">
            <v>75135</v>
          </cell>
          <cell r="AR769">
            <v>452.68837500000001</v>
          </cell>
          <cell r="BE769">
            <v>0</v>
          </cell>
          <cell r="BQ769">
            <v>8</v>
          </cell>
        </row>
        <row r="770">
          <cell r="A770" t="str">
            <v>Wildfire</v>
          </cell>
          <cell r="H770">
            <v>78212.5</v>
          </cell>
          <cell r="AR770">
            <v>54257.458181250004</v>
          </cell>
          <cell r="BE770">
            <v>9223.7678908125017</v>
          </cell>
          <cell r="BQ770">
            <v>7</v>
          </cell>
        </row>
        <row r="771">
          <cell r="A771" t="str">
            <v>Wildfire</v>
          </cell>
          <cell r="H771">
            <v>82432.2</v>
          </cell>
          <cell r="AR771">
            <v>57184.742135700006</v>
          </cell>
          <cell r="BE771">
            <v>9721.4061630690012</v>
          </cell>
          <cell r="BQ771">
            <v>7</v>
          </cell>
        </row>
        <row r="772">
          <cell r="A772" t="str">
            <v>Wildfire</v>
          </cell>
          <cell r="H772">
            <v>91444.2</v>
          </cell>
          <cell r="AR772">
            <v>63436.533257700001</v>
          </cell>
          <cell r="BE772">
            <v>10784.210653809001</v>
          </cell>
          <cell r="BQ772">
            <v>8</v>
          </cell>
        </row>
        <row r="773">
          <cell r="A773" t="str">
            <v>Wildfire</v>
          </cell>
          <cell r="H773">
            <v>97303.3</v>
          </cell>
          <cell r="AR773">
            <v>67501.099321050016</v>
          </cell>
          <cell r="BE773">
            <v>11475.186884578503</v>
          </cell>
          <cell r="BQ773">
            <v>7</v>
          </cell>
        </row>
        <row r="774">
          <cell r="A774" t="str">
            <v>Wildfire</v>
          </cell>
          <cell r="H774">
            <v>98247.1</v>
          </cell>
          <cell r="AR774">
            <v>68155.830841350005</v>
          </cell>
          <cell r="BE774">
            <v>11586.491243029501</v>
          </cell>
          <cell r="BQ774">
            <v>8</v>
          </cell>
        </row>
        <row r="775">
          <cell r="A775" t="str">
            <v>Wildfire</v>
          </cell>
          <cell r="H775">
            <v>100524</v>
          </cell>
          <cell r="AR775">
            <v>69735.358494</v>
          </cell>
          <cell r="BE775">
            <v>11855.010943980004</v>
          </cell>
          <cell r="BQ775">
            <v>8</v>
          </cell>
        </row>
        <row r="776">
          <cell r="A776" t="str">
            <v>Wildfire</v>
          </cell>
          <cell r="H776">
            <v>103967.5</v>
          </cell>
          <cell r="AR776">
            <v>72124.178148750012</v>
          </cell>
          <cell r="BE776">
            <v>12261.110285287503</v>
          </cell>
          <cell r="BQ776">
            <v>8</v>
          </cell>
        </row>
        <row r="777">
          <cell r="A777" t="str">
            <v>Wildfire</v>
          </cell>
          <cell r="H777">
            <v>111193.8</v>
          </cell>
          <cell r="AR777">
            <v>77137.196145300011</v>
          </cell>
          <cell r="BE777">
            <v>13113.323344701002</v>
          </cell>
          <cell r="BQ777">
            <v>8</v>
          </cell>
        </row>
        <row r="778">
          <cell r="A778" t="str">
            <v>Wildfire</v>
          </cell>
          <cell r="H778">
            <v>112806.8</v>
          </cell>
          <cell r="AR778">
            <v>78256.164085800003</v>
          </cell>
          <cell r="BE778">
            <v>13303.547894586003</v>
          </cell>
          <cell r="BQ778">
            <v>8</v>
          </cell>
        </row>
        <row r="779">
          <cell r="A779" t="str">
            <v>Wildfire</v>
          </cell>
          <cell r="H779">
            <v>121339.2</v>
          </cell>
          <cell r="AR779">
            <v>84175.247815199997</v>
          </cell>
          <cell r="BE779">
            <v>14309.792128584002</v>
          </cell>
          <cell r="BQ779">
            <v>8</v>
          </cell>
        </row>
        <row r="780">
          <cell r="A780" t="str">
            <v>Wildfire</v>
          </cell>
          <cell r="H780">
            <v>142650.4</v>
          </cell>
          <cell r="AR780">
            <v>64546.096365999998</v>
          </cell>
          <cell r="BE780">
            <v>10972.836382220001</v>
          </cell>
          <cell r="BQ780">
            <v>8</v>
          </cell>
        </row>
        <row r="781">
          <cell r="A781" t="str">
            <v>Wildfire</v>
          </cell>
          <cell r="H781">
            <v>149359.29999999999</v>
          </cell>
          <cell r="AR781">
            <v>77138.552155900004</v>
          </cell>
          <cell r="BE781">
            <v>13113.553866502998</v>
          </cell>
          <cell r="BQ781">
            <v>8</v>
          </cell>
        </row>
        <row r="782">
          <cell r="A782" t="str">
            <v>Wildfire</v>
          </cell>
          <cell r="H782">
            <v>223154.1</v>
          </cell>
          <cell r="AR782">
            <v>84811.277783700003</v>
          </cell>
          <cell r="BE782">
            <v>14417.917223229004</v>
          </cell>
          <cell r="BQ782">
            <v>8</v>
          </cell>
        </row>
        <row r="783">
          <cell r="A783" t="str">
            <v>Wildfire</v>
          </cell>
          <cell r="H783">
            <v>276038.2</v>
          </cell>
          <cell r="AR783">
            <v>133283.25062170002</v>
          </cell>
          <cell r="BE783">
            <v>22658.152605689003</v>
          </cell>
          <cell r="BQ783">
            <v>8</v>
          </cell>
        </row>
        <row r="784">
          <cell r="A784" t="str">
            <v>Wildfire</v>
          </cell>
          <cell r="H784">
            <v>312918.2</v>
          </cell>
          <cell r="AR784">
            <v>131860.13092070003</v>
          </cell>
          <cell r="BE784">
            <v>22416.222256519006</v>
          </cell>
          <cell r="BQ784">
            <v>8</v>
          </cell>
        </row>
        <row r="785">
          <cell r="H785">
            <v>0</v>
          </cell>
          <cell r="BQ785">
            <v>0</v>
          </cell>
        </row>
        <row r="786">
          <cell r="H786">
            <v>0</v>
          </cell>
          <cell r="BQ786">
            <v>0</v>
          </cell>
        </row>
        <row r="787">
          <cell r="H787">
            <v>0</v>
          </cell>
          <cell r="BQ787">
            <v>0</v>
          </cell>
        </row>
        <row r="788">
          <cell r="H788">
            <v>0</v>
          </cell>
          <cell r="BQ788">
            <v>0</v>
          </cell>
        </row>
        <row r="789">
          <cell r="H789">
            <v>0</v>
          </cell>
          <cell r="BQ789">
            <v>0</v>
          </cell>
        </row>
        <row r="790">
          <cell r="H790">
            <v>0</v>
          </cell>
          <cell r="BQ790">
            <v>0</v>
          </cell>
        </row>
        <row r="791">
          <cell r="H791">
            <v>0</v>
          </cell>
          <cell r="BQ791">
            <v>0</v>
          </cell>
        </row>
        <row r="792">
          <cell r="H792">
            <v>0</v>
          </cell>
          <cell r="BQ792">
            <v>0</v>
          </cell>
        </row>
        <row r="793">
          <cell r="H793">
            <v>0</v>
          </cell>
          <cell r="BQ793">
            <v>0</v>
          </cell>
        </row>
        <row r="794">
          <cell r="H794">
            <v>0</v>
          </cell>
          <cell r="BQ794">
            <v>0</v>
          </cell>
        </row>
        <row r="795">
          <cell r="H795">
            <v>0</v>
          </cell>
          <cell r="BQ795">
            <v>0</v>
          </cell>
        </row>
        <row r="796">
          <cell r="H796">
            <v>0</v>
          </cell>
          <cell r="BQ796">
            <v>0</v>
          </cell>
        </row>
        <row r="797">
          <cell r="H797">
            <v>0</v>
          </cell>
          <cell r="BQ797">
            <v>0</v>
          </cell>
        </row>
        <row r="798">
          <cell r="H798">
            <v>0</v>
          </cell>
          <cell r="BQ798">
            <v>0</v>
          </cell>
        </row>
        <row r="799">
          <cell r="H799">
            <v>0</v>
          </cell>
          <cell r="BQ799">
            <v>0</v>
          </cell>
        </row>
        <row r="800">
          <cell r="H800">
            <v>0</v>
          </cell>
          <cell r="BQ800">
            <v>0</v>
          </cell>
        </row>
        <row r="801">
          <cell r="H801">
            <v>0</v>
          </cell>
          <cell r="BQ801">
            <v>0</v>
          </cell>
        </row>
        <row r="802">
          <cell r="H802">
            <v>0</v>
          </cell>
          <cell r="BQ802">
            <v>0</v>
          </cell>
        </row>
        <row r="803">
          <cell r="H803">
            <v>0</v>
          </cell>
          <cell r="BQ803">
            <v>0</v>
          </cell>
        </row>
      </sheetData>
      <sheetData sheetId="7">
        <row r="2">
          <cell r="A2" t="str">
            <v>Wildfire</v>
          </cell>
        </row>
        <row r="3">
          <cell r="A3" t="str">
            <v>WFU</v>
          </cell>
        </row>
        <row r="4">
          <cell r="A4" t="str">
            <v>Prescribed</v>
          </cell>
        </row>
      </sheetData>
      <sheetData sheetId="8"/>
      <sheetData sheetId="9">
        <row r="3">
          <cell r="O3">
            <v>1</v>
          </cell>
          <cell r="P3" t="str">
            <v>January</v>
          </cell>
        </row>
        <row r="4">
          <cell r="O4">
            <v>2</v>
          </cell>
          <cell r="P4" t="str">
            <v>February</v>
          </cell>
        </row>
        <row r="5">
          <cell r="O5">
            <v>3</v>
          </cell>
          <cell r="P5" t="str">
            <v>March</v>
          </cell>
        </row>
        <row r="6">
          <cell r="O6">
            <v>4</v>
          </cell>
          <cell r="P6" t="str">
            <v>April</v>
          </cell>
        </row>
        <row r="7">
          <cell r="O7">
            <v>5</v>
          </cell>
          <cell r="P7" t="str">
            <v>May</v>
          </cell>
        </row>
        <row r="8">
          <cell r="O8">
            <v>6</v>
          </cell>
          <cell r="P8" t="str">
            <v>June</v>
          </cell>
        </row>
        <row r="9">
          <cell r="O9">
            <v>7</v>
          </cell>
          <cell r="P9" t="str">
            <v>July</v>
          </cell>
        </row>
        <row r="10">
          <cell r="O10">
            <v>8</v>
          </cell>
          <cell r="P10" t="str">
            <v>August</v>
          </cell>
        </row>
        <row r="11">
          <cell r="O11">
            <v>9</v>
          </cell>
          <cell r="P11" t="str">
            <v>September</v>
          </cell>
        </row>
        <row r="12">
          <cell r="O12">
            <v>10</v>
          </cell>
          <cell r="P12" t="str">
            <v>October</v>
          </cell>
        </row>
        <row r="13">
          <cell r="O13">
            <v>11</v>
          </cell>
          <cell r="P13" t="str">
            <v>November</v>
          </cell>
        </row>
        <row r="14">
          <cell r="O14">
            <v>12</v>
          </cell>
          <cell r="P14" t="str">
            <v>December</v>
          </cell>
        </row>
      </sheetData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17">
          <cell r="B17">
            <v>2.5</v>
          </cell>
          <cell r="C17">
            <v>2.99</v>
          </cell>
          <cell r="D17">
            <v>3.38</v>
          </cell>
          <cell r="E17">
            <v>1</v>
          </cell>
          <cell r="F17">
            <v>3.16</v>
          </cell>
          <cell r="G17">
            <v>3.07</v>
          </cell>
          <cell r="H17">
            <v>1.82</v>
          </cell>
          <cell r="I17">
            <v>1.7</v>
          </cell>
          <cell r="J17">
            <v>1.5</v>
          </cell>
          <cell r="K17">
            <v>3.49</v>
          </cell>
          <cell r="L17">
            <v>2.42</v>
          </cell>
          <cell r="M17">
            <v>1.7</v>
          </cell>
          <cell r="N17">
            <v>0</v>
          </cell>
          <cell r="O17">
            <v>2.1300000000000003</v>
          </cell>
          <cell r="P17">
            <v>1.7</v>
          </cell>
          <cell r="Q17">
            <v>1.4</v>
          </cell>
        </row>
        <row r="18">
          <cell r="B18">
            <v>39.990000000000009</v>
          </cell>
          <cell r="C18">
            <v>7.41</v>
          </cell>
          <cell r="D18">
            <v>25.720000000000002</v>
          </cell>
          <cell r="E18">
            <v>6.6</v>
          </cell>
          <cell r="F18">
            <v>378.88</v>
          </cell>
          <cell r="G18">
            <v>31.78</v>
          </cell>
          <cell r="H18">
            <v>9.3399999999999963</v>
          </cell>
          <cell r="I18">
            <v>5.7</v>
          </cell>
          <cell r="J18">
            <v>4</v>
          </cell>
          <cell r="K18">
            <v>76.740000000000023</v>
          </cell>
          <cell r="L18">
            <v>14.020000000000008</v>
          </cell>
          <cell r="M18">
            <v>4.2</v>
          </cell>
          <cell r="N18">
            <v>3.78</v>
          </cell>
          <cell r="O18">
            <v>24.320000000000011</v>
          </cell>
          <cell r="P18">
            <v>4.0199999999999996</v>
          </cell>
          <cell r="Q18">
            <v>29.449999999999996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H34"/>
  <sheetViews>
    <sheetView workbookViewId="0"/>
  </sheetViews>
  <sheetFormatPr defaultRowHeight="15" x14ac:dyDescent="0.25"/>
  <cols>
    <col min="8" max="8" width="11" customWidth="1"/>
  </cols>
  <sheetData>
    <row r="1" spans="1:8" ht="45" x14ac:dyDescent="0.25">
      <c r="A1" s="11"/>
      <c r="B1" s="12" t="s">
        <v>24</v>
      </c>
      <c r="C1" s="13"/>
      <c r="D1" s="14" t="s">
        <v>25</v>
      </c>
      <c r="E1" s="13"/>
      <c r="F1" s="15" t="s">
        <v>4</v>
      </c>
      <c r="H1" s="36" t="s">
        <v>26</v>
      </c>
    </row>
    <row r="2" spans="1:8" x14ac:dyDescent="0.25">
      <c r="A2" s="22"/>
      <c r="B2" s="16"/>
      <c r="C2" s="25"/>
      <c r="D2" s="17"/>
      <c r="E2" s="23"/>
      <c r="F2" s="15"/>
      <c r="H2" s="36"/>
    </row>
    <row r="3" spans="1:8" x14ac:dyDescent="0.25">
      <c r="A3" s="3">
        <v>41427</v>
      </c>
      <c r="B3" s="20">
        <v>1.4</v>
      </c>
      <c r="C3" s="26"/>
      <c r="D3" s="17"/>
      <c r="E3" s="26"/>
      <c r="F3" s="40">
        <v>1.2</v>
      </c>
      <c r="H3" s="37">
        <v>6.4</v>
      </c>
    </row>
    <row r="4" spans="1:8" x14ac:dyDescent="0.25">
      <c r="A4" s="3">
        <v>41430</v>
      </c>
      <c r="B4" s="20">
        <v>2</v>
      </c>
      <c r="C4" s="27"/>
      <c r="D4" s="17">
        <v>7.9</v>
      </c>
      <c r="E4" s="27"/>
      <c r="F4" s="40">
        <v>2.2999999999999998</v>
      </c>
      <c r="H4" s="37">
        <v>4.9000000000000004</v>
      </c>
    </row>
    <row r="5" spans="1:8" x14ac:dyDescent="0.25">
      <c r="A5" s="3">
        <v>41433</v>
      </c>
      <c r="B5" s="20">
        <v>1.3</v>
      </c>
      <c r="C5" s="25"/>
      <c r="D5" s="17"/>
      <c r="E5" s="25"/>
      <c r="F5" s="40">
        <v>1.9</v>
      </c>
      <c r="H5" s="37">
        <v>3.9</v>
      </c>
    </row>
    <row r="6" spans="1:8" x14ac:dyDescent="0.25">
      <c r="A6" s="3">
        <v>41436</v>
      </c>
      <c r="B6" s="20">
        <v>1.6</v>
      </c>
      <c r="C6" s="27"/>
      <c r="D6" s="17">
        <v>2.5</v>
      </c>
      <c r="E6" s="27"/>
      <c r="F6" s="40">
        <v>1.5</v>
      </c>
      <c r="H6" s="37">
        <v>2.9</v>
      </c>
    </row>
    <row r="7" spans="1:8" x14ac:dyDescent="0.25">
      <c r="A7" s="3">
        <v>41439</v>
      </c>
      <c r="B7" s="20">
        <v>4.8</v>
      </c>
      <c r="C7" s="25"/>
      <c r="D7" s="17"/>
      <c r="E7" s="25"/>
      <c r="F7" s="40">
        <v>4.5999999999999996</v>
      </c>
      <c r="H7" s="37">
        <v>7.5</v>
      </c>
    </row>
    <row r="8" spans="1:8" x14ac:dyDescent="0.25">
      <c r="A8" s="3">
        <v>41442</v>
      </c>
      <c r="B8" s="20">
        <v>3.8</v>
      </c>
      <c r="C8" s="25"/>
      <c r="D8" s="17">
        <v>9.5</v>
      </c>
      <c r="E8" s="25"/>
      <c r="F8" s="40">
        <v>3</v>
      </c>
      <c r="H8" s="37">
        <v>6.2</v>
      </c>
    </row>
    <row r="9" spans="1:8" x14ac:dyDescent="0.25">
      <c r="A9" s="3">
        <v>41445</v>
      </c>
      <c r="B9" s="20">
        <v>8</v>
      </c>
      <c r="C9" s="27"/>
      <c r="D9" s="17"/>
      <c r="E9" s="27"/>
      <c r="F9" s="40">
        <v>8.8000000000000007</v>
      </c>
      <c r="H9" s="38">
        <v>15.3</v>
      </c>
    </row>
    <row r="10" spans="1:8" x14ac:dyDescent="0.25">
      <c r="A10" s="3">
        <v>41448</v>
      </c>
      <c r="B10" s="18">
        <v>68.8</v>
      </c>
      <c r="C10" s="25"/>
      <c r="D10" s="17">
        <v>76.900000000000006</v>
      </c>
      <c r="E10" s="25"/>
      <c r="F10" s="41">
        <v>68.3</v>
      </c>
      <c r="H10" s="39">
        <v>83.2</v>
      </c>
    </row>
    <row r="11" spans="1:8" x14ac:dyDescent="0.25">
      <c r="A11" s="3">
        <v>41451</v>
      </c>
      <c r="B11" s="18">
        <v>102.4</v>
      </c>
      <c r="C11" s="25"/>
      <c r="D11" s="17"/>
      <c r="E11" s="25"/>
      <c r="F11" s="41">
        <v>105</v>
      </c>
      <c r="H11" s="39">
        <v>95</v>
      </c>
    </row>
    <row r="12" spans="1:8" x14ac:dyDescent="0.25">
      <c r="A12" s="3">
        <v>41454</v>
      </c>
      <c r="B12" s="20">
        <v>9.6999999999999993</v>
      </c>
      <c r="C12" s="25"/>
      <c r="D12" s="17">
        <v>9.5</v>
      </c>
      <c r="E12" s="25"/>
      <c r="F12" s="40">
        <v>9.6</v>
      </c>
      <c r="H12" s="37">
        <v>8.6</v>
      </c>
    </row>
    <row r="13" spans="1:8" x14ac:dyDescent="0.25">
      <c r="A13" s="3">
        <v>41457</v>
      </c>
      <c r="B13" s="18">
        <v>45.2</v>
      </c>
      <c r="C13" s="25"/>
      <c r="D13" s="17"/>
      <c r="E13" s="25"/>
      <c r="F13" s="41">
        <v>44.3</v>
      </c>
      <c r="H13" s="39">
        <v>45.4</v>
      </c>
    </row>
    <row r="14" spans="1:8" x14ac:dyDescent="0.25">
      <c r="A14" s="3">
        <v>41460</v>
      </c>
      <c r="B14" s="24">
        <v>13.8</v>
      </c>
      <c r="C14" s="25"/>
      <c r="D14" s="17">
        <v>13.5</v>
      </c>
      <c r="E14" s="25"/>
      <c r="F14" s="42">
        <v>14</v>
      </c>
      <c r="H14" s="38">
        <v>15.4</v>
      </c>
    </row>
    <row r="15" spans="1:8" x14ac:dyDescent="0.25">
      <c r="A15" s="3">
        <v>41463</v>
      </c>
      <c r="B15" s="18">
        <v>60</v>
      </c>
      <c r="C15" s="25"/>
      <c r="D15" s="17"/>
      <c r="E15" s="25"/>
      <c r="F15" s="41">
        <v>57.1</v>
      </c>
      <c r="H15" s="39">
        <v>54.5</v>
      </c>
    </row>
    <row r="16" spans="1:8" x14ac:dyDescent="0.25">
      <c r="A16" s="3">
        <v>41466</v>
      </c>
      <c r="B16" s="20">
        <v>5</v>
      </c>
      <c r="C16" s="25"/>
      <c r="D16" s="17">
        <v>5.3</v>
      </c>
      <c r="E16" s="25"/>
      <c r="F16" s="40">
        <v>0.7</v>
      </c>
      <c r="H16" s="37">
        <v>5.7</v>
      </c>
    </row>
    <row r="17" spans="1:8" x14ac:dyDescent="0.25">
      <c r="A17" s="3">
        <v>41469</v>
      </c>
      <c r="B17" s="24">
        <v>14.7</v>
      </c>
      <c r="C17" s="27"/>
      <c r="D17" s="17"/>
      <c r="E17" s="27"/>
      <c r="F17" s="42">
        <v>14.3</v>
      </c>
      <c r="H17" s="38">
        <v>14.9</v>
      </c>
    </row>
    <row r="18" spans="1:8" x14ac:dyDescent="0.25">
      <c r="A18" s="3">
        <v>41472</v>
      </c>
      <c r="B18" s="20">
        <v>1.3</v>
      </c>
      <c r="C18" s="27"/>
      <c r="D18" s="17">
        <v>1.6</v>
      </c>
      <c r="E18" s="27"/>
      <c r="F18" s="40">
        <v>1.6</v>
      </c>
      <c r="H18" s="37">
        <v>1</v>
      </c>
    </row>
    <row r="19" spans="1:8" x14ac:dyDescent="0.25">
      <c r="A19" s="3">
        <v>41475</v>
      </c>
      <c r="B19" s="20">
        <v>4.2</v>
      </c>
      <c r="C19" s="27"/>
      <c r="D19" s="17"/>
      <c r="E19" s="27"/>
      <c r="F19" s="40">
        <v>4.5999999999999996</v>
      </c>
      <c r="H19" s="38">
        <v>22.1</v>
      </c>
    </row>
    <row r="20" spans="1:8" x14ac:dyDescent="0.25">
      <c r="A20" s="3">
        <v>41478</v>
      </c>
      <c r="B20" s="20">
        <v>3.7</v>
      </c>
      <c r="C20" s="25"/>
      <c r="D20" s="28">
        <v>3.4</v>
      </c>
      <c r="E20" s="25"/>
      <c r="F20" s="40">
        <v>3.5</v>
      </c>
      <c r="H20" s="37"/>
    </row>
    <row r="21" spans="1:8" x14ac:dyDescent="0.25">
      <c r="A21" s="3">
        <v>41481</v>
      </c>
      <c r="B21" s="24">
        <v>15.2</v>
      </c>
      <c r="C21" s="25"/>
      <c r="D21" s="17"/>
      <c r="E21" s="25"/>
      <c r="F21" s="42">
        <v>14.6</v>
      </c>
      <c r="H21" s="37">
        <v>9.6</v>
      </c>
    </row>
    <row r="22" spans="1:8" x14ac:dyDescent="0.25">
      <c r="A22" s="3">
        <v>41484</v>
      </c>
      <c r="B22" s="24">
        <v>15</v>
      </c>
      <c r="D22" s="17">
        <v>14.5</v>
      </c>
      <c r="F22" s="42">
        <v>14.6</v>
      </c>
      <c r="H22" s="37">
        <v>11.7</v>
      </c>
    </row>
    <row r="23" spans="1:8" x14ac:dyDescent="0.25">
      <c r="A23" s="3">
        <v>41487</v>
      </c>
      <c r="B23" s="20">
        <v>10.1</v>
      </c>
      <c r="D23" s="17"/>
      <c r="F23" s="40">
        <v>10.3</v>
      </c>
      <c r="H23" s="37">
        <v>7.6</v>
      </c>
    </row>
    <row r="24" spans="1:8" x14ac:dyDescent="0.25">
      <c r="A24" s="3">
        <v>41490</v>
      </c>
      <c r="B24" s="20"/>
      <c r="D24" s="17">
        <v>5.5</v>
      </c>
      <c r="F24" s="40">
        <v>5.3</v>
      </c>
      <c r="H24" s="37">
        <v>5.6</v>
      </c>
    </row>
    <row r="25" spans="1:8" x14ac:dyDescent="0.25">
      <c r="A25" s="3">
        <v>41493</v>
      </c>
      <c r="B25" s="20">
        <v>9.3000000000000007</v>
      </c>
      <c r="D25" s="17"/>
      <c r="F25" s="40"/>
      <c r="H25" s="37">
        <v>11.5</v>
      </c>
    </row>
    <row r="26" spans="1:8" x14ac:dyDescent="0.25">
      <c r="A26" s="3">
        <v>41496</v>
      </c>
      <c r="B26" s="20">
        <v>2.1</v>
      </c>
      <c r="D26" s="17">
        <v>2.5</v>
      </c>
      <c r="F26" s="40">
        <v>1.6</v>
      </c>
      <c r="H26" s="37">
        <v>1.7</v>
      </c>
    </row>
    <row r="27" spans="1:8" x14ac:dyDescent="0.25">
      <c r="A27" s="3">
        <v>41499</v>
      </c>
      <c r="B27" s="20">
        <v>2.2999999999999998</v>
      </c>
      <c r="D27" s="17"/>
      <c r="F27" s="40">
        <v>2.6</v>
      </c>
      <c r="H27" s="37">
        <v>2.5</v>
      </c>
    </row>
    <row r="28" spans="1:8" x14ac:dyDescent="0.25">
      <c r="A28" s="3">
        <v>41502</v>
      </c>
      <c r="B28" s="20"/>
      <c r="D28" s="17">
        <v>2.4</v>
      </c>
      <c r="F28" s="40">
        <v>2.7</v>
      </c>
      <c r="H28" s="37">
        <v>3.6</v>
      </c>
    </row>
    <row r="29" spans="1:8" x14ac:dyDescent="0.25">
      <c r="A29" s="3">
        <v>41505</v>
      </c>
      <c r="B29" s="20">
        <v>1</v>
      </c>
      <c r="D29" s="17"/>
      <c r="F29" s="40">
        <v>0.8</v>
      </c>
      <c r="H29" s="37">
        <v>0.5</v>
      </c>
    </row>
    <row r="30" spans="1:8" x14ac:dyDescent="0.25">
      <c r="A30" s="3">
        <v>41508</v>
      </c>
      <c r="B30" s="20">
        <v>1.5</v>
      </c>
      <c r="D30" s="17">
        <v>2.2999999999999998</v>
      </c>
      <c r="F30" s="40">
        <v>0.6</v>
      </c>
      <c r="H30" s="37">
        <v>1.8</v>
      </c>
    </row>
    <row r="31" spans="1:8" x14ac:dyDescent="0.25">
      <c r="A31" s="3">
        <v>41511</v>
      </c>
      <c r="B31" s="20">
        <v>2.1</v>
      </c>
      <c r="D31" s="17"/>
      <c r="F31" s="40">
        <v>1.3</v>
      </c>
      <c r="H31" s="37">
        <v>1.9</v>
      </c>
    </row>
    <row r="32" spans="1:8" x14ac:dyDescent="0.25">
      <c r="A32" s="3">
        <v>41514</v>
      </c>
      <c r="B32" s="20">
        <v>1.2</v>
      </c>
      <c r="D32" s="17">
        <v>1.6</v>
      </c>
      <c r="F32" s="40">
        <v>1.2</v>
      </c>
      <c r="H32" s="37">
        <v>1.6</v>
      </c>
    </row>
    <row r="33" spans="1:8" x14ac:dyDescent="0.25">
      <c r="A33" s="3">
        <v>41517</v>
      </c>
      <c r="B33" s="16"/>
      <c r="D33" s="17"/>
      <c r="F33" s="40">
        <v>4.7</v>
      </c>
      <c r="H33" s="37">
        <v>1.2</v>
      </c>
    </row>
    <row r="34" spans="1:8" x14ac:dyDescent="0.25">
      <c r="D34" s="29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B1:M40"/>
  <sheetViews>
    <sheetView workbookViewId="0"/>
  </sheetViews>
  <sheetFormatPr defaultRowHeight="15" x14ac:dyDescent="0.25"/>
  <cols>
    <col min="2" max="2" width="15.42578125" customWidth="1"/>
    <col min="3" max="3" width="13.85546875" customWidth="1"/>
    <col min="4" max="5" width="11.7109375" style="75" customWidth="1"/>
    <col min="6" max="6" width="11.85546875" customWidth="1"/>
    <col min="7" max="7" width="11.85546875" style="114" customWidth="1"/>
  </cols>
  <sheetData>
    <row r="1" spans="2:7" x14ac:dyDescent="0.25">
      <c r="B1" s="111" t="s">
        <v>105</v>
      </c>
    </row>
    <row r="2" spans="2:7" x14ac:dyDescent="0.25">
      <c r="B2" s="391" t="s">
        <v>61</v>
      </c>
      <c r="C2" s="101" t="s">
        <v>102</v>
      </c>
      <c r="D2" s="390" t="s">
        <v>100</v>
      </c>
      <c r="E2" s="390"/>
      <c r="F2" s="395" t="s">
        <v>106</v>
      </c>
      <c r="G2" s="393" t="s">
        <v>107</v>
      </c>
    </row>
    <row r="3" spans="2:7" ht="15.75" thickBot="1" x14ac:dyDescent="0.3">
      <c r="B3" s="392"/>
      <c r="C3" s="108" t="s">
        <v>54</v>
      </c>
      <c r="D3" s="109" t="s">
        <v>101</v>
      </c>
      <c r="E3" s="110">
        <v>42191</v>
      </c>
      <c r="F3" s="396"/>
      <c r="G3" s="394"/>
    </row>
    <row r="4" spans="2:7" x14ac:dyDescent="0.25">
      <c r="B4" s="96" t="s">
        <v>65</v>
      </c>
      <c r="C4" s="97">
        <v>42174.737963668973</v>
      </c>
      <c r="D4" s="98">
        <v>5</v>
      </c>
      <c r="E4" s="99">
        <v>5403</v>
      </c>
      <c r="F4" s="100">
        <v>5398</v>
      </c>
      <c r="G4" s="115">
        <v>54503</v>
      </c>
    </row>
    <row r="5" spans="2:7" x14ac:dyDescent="0.25">
      <c r="B5" s="92" t="s">
        <v>67</v>
      </c>
      <c r="C5" s="90">
        <v>42174.737963668973</v>
      </c>
      <c r="D5" s="93">
        <v>1</v>
      </c>
      <c r="E5" s="94">
        <v>45007</v>
      </c>
      <c r="F5" s="91">
        <v>45006</v>
      </c>
      <c r="G5" s="116">
        <v>111193.8</v>
      </c>
    </row>
    <row r="6" spans="2:7" x14ac:dyDescent="0.25">
      <c r="B6" s="92" t="s">
        <v>68</v>
      </c>
      <c r="C6" s="90">
        <v>42175.782679583324</v>
      </c>
      <c r="D6" s="93">
        <v>1</v>
      </c>
      <c r="E6" s="94">
        <v>8642</v>
      </c>
      <c r="F6" s="91">
        <v>8641</v>
      </c>
      <c r="G6" s="116">
        <v>8642</v>
      </c>
    </row>
    <row r="7" spans="2:7" x14ac:dyDescent="0.25">
      <c r="B7" s="92" t="s">
        <v>69</v>
      </c>
      <c r="C7" s="90">
        <v>42175.790673449083</v>
      </c>
      <c r="D7" s="93">
        <v>2</v>
      </c>
      <c r="E7" s="94">
        <v>7474</v>
      </c>
      <c r="F7" s="91">
        <v>7472</v>
      </c>
      <c r="G7" s="116">
        <v>7464</v>
      </c>
    </row>
    <row r="8" spans="2:7" x14ac:dyDescent="0.25">
      <c r="B8" s="92" t="s">
        <v>70</v>
      </c>
      <c r="C8" s="90">
        <v>42175.855007581005</v>
      </c>
      <c r="D8" s="93">
        <v>1</v>
      </c>
      <c r="E8" s="94">
        <v>26218</v>
      </c>
      <c r="F8" s="91">
        <v>26217</v>
      </c>
      <c r="G8" s="116">
        <v>37597.300000000003</v>
      </c>
    </row>
    <row r="9" spans="2:7" x14ac:dyDescent="0.25">
      <c r="B9" s="92" t="s">
        <v>71</v>
      </c>
      <c r="C9" s="90">
        <v>42176.40421863427</v>
      </c>
      <c r="D9" s="93">
        <v>1</v>
      </c>
      <c r="E9" s="94">
        <v>40394</v>
      </c>
      <c r="F9" s="91">
        <v>40393</v>
      </c>
      <c r="G9" s="116">
        <v>91444.2</v>
      </c>
    </row>
    <row r="10" spans="2:7" x14ac:dyDescent="0.25">
      <c r="B10" s="92" t="s">
        <v>72</v>
      </c>
      <c r="C10" s="90">
        <v>42176.412172499986</v>
      </c>
      <c r="D10" s="93">
        <v>1</v>
      </c>
      <c r="E10" s="94">
        <v>18629</v>
      </c>
      <c r="F10" s="91">
        <v>18628</v>
      </c>
      <c r="G10" s="116">
        <v>43378</v>
      </c>
    </row>
    <row r="11" spans="2:7" x14ac:dyDescent="0.25">
      <c r="B11" s="89" t="s">
        <v>73</v>
      </c>
      <c r="C11" s="90">
        <v>42176.470665335655</v>
      </c>
      <c r="D11" s="93">
        <v>200</v>
      </c>
      <c r="E11" s="94">
        <v>51355</v>
      </c>
      <c r="F11" s="91">
        <v>51155</v>
      </c>
      <c r="G11" s="116">
        <v>276038.2</v>
      </c>
    </row>
    <row r="12" spans="2:7" x14ac:dyDescent="0.25">
      <c r="B12" s="92" t="s">
        <v>74</v>
      </c>
      <c r="C12" s="90">
        <v>42176.629788368067</v>
      </c>
      <c r="D12" s="93">
        <v>5</v>
      </c>
      <c r="E12" s="94">
        <v>5523</v>
      </c>
      <c r="F12" s="91">
        <v>5518</v>
      </c>
      <c r="G12" s="116">
        <v>24179.1</v>
      </c>
    </row>
    <row r="13" spans="2:7" x14ac:dyDescent="0.25">
      <c r="B13" s="92" t="s">
        <v>75</v>
      </c>
      <c r="C13" s="90">
        <v>42176.704831990734</v>
      </c>
      <c r="D13" s="93">
        <v>1</v>
      </c>
      <c r="E13" s="94">
        <v>61053</v>
      </c>
      <c r="F13" s="91">
        <v>61052</v>
      </c>
      <c r="G13" s="116">
        <v>112806.8</v>
      </c>
    </row>
    <row r="14" spans="2:7" x14ac:dyDescent="0.25">
      <c r="B14" s="92" t="s">
        <v>76</v>
      </c>
      <c r="C14" s="90">
        <v>42176.743807685183</v>
      </c>
      <c r="D14" s="93">
        <v>1</v>
      </c>
      <c r="E14" s="94">
        <v>72962</v>
      </c>
      <c r="F14" s="91">
        <v>72961</v>
      </c>
      <c r="G14" s="116">
        <v>78212.5</v>
      </c>
    </row>
    <row r="15" spans="2:7" x14ac:dyDescent="0.25">
      <c r="B15" s="92" t="s">
        <v>77</v>
      </c>
      <c r="C15" s="90">
        <v>42176.757257696765</v>
      </c>
      <c r="D15" s="93">
        <v>1000</v>
      </c>
      <c r="E15" s="94">
        <v>8789</v>
      </c>
      <c r="F15" s="91">
        <v>7789</v>
      </c>
      <c r="G15" s="116">
        <v>103967.5</v>
      </c>
    </row>
    <row r="16" spans="2:7" x14ac:dyDescent="0.25">
      <c r="B16" s="92" t="s">
        <v>78</v>
      </c>
      <c r="C16" s="90">
        <v>42176.766685312497</v>
      </c>
      <c r="D16" s="93">
        <v>800</v>
      </c>
      <c r="E16" s="94">
        <v>37972</v>
      </c>
      <c r="F16" s="91">
        <v>37172</v>
      </c>
      <c r="G16" s="116">
        <v>43199.8</v>
      </c>
    </row>
    <row r="17" spans="2:13" x14ac:dyDescent="0.25">
      <c r="B17" s="92" t="s">
        <v>79</v>
      </c>
      <c r="C17" s="90">
        <v>42176.826780868054</v>
      </c>
      <c r="D17" s="93">
        <v>1</v>
      </c>
      <c r="E17" s="94">
        <v>13157</v>
      </c>
      <c r="F17" s="91">
        <v>13156</v>
      </c>
      <c r="G17" s="116">
        <v>15131.6</v>
      </c>
    </row>
    <row r="18" spans="2:13" x14ac:dyDescent="0.25">
      <c r="B18" s="92" t="s">
        <v>80</v>
      </c>
      <c r="C18" s="90">
        <v>42177.506793773151</v>
      </c>
      <c r="D18" s="93">
        <v>20</v>
      </c>
      <c r="E18" s="94">
        <v>54036</v>
      </c>
      <c r="F18" s="91">
        <v>54016</v>
      </c>
      <c r="G18" s="116">
        <v>54036</v>
      </c>
    </row>
    <row r="19" spans="2:13" x14ac:dyDescent="0.25">
      <c r="B19" s="92" t="s">
        <v>81</v>
      </c>
      <c r="C19" s="90">
        <v>42177.575481585634</v>
      </c>
      <c r="D19" s="93">
        <v>10</v>
      </c>
      <c r="E19" s="94">
        <v>6481</v>
      </c>
      <c r="F19" s="91">
        <v>6471</v>
      </c>
      <c r="G19" s="116">
        <v>9751.2000000000007</v>
      </c>
    </row>
    <row r="20" spans="2:13" x14ac:dyDescent="0.25">
      <c r="B20" s="92" t="s">
        <v>82</v>
      </c>
      <c r="C20" s="90">
        <v>42177.579235162033</v>
      </c>
      <c r="D20" s="93">
        <v>2</v>
      </c>
      <c r="E20" s="94">
        <v>16939</v>
      </c>
      <c r="F20" s="91">
        <v>16937</v>
      </c>
      <c r="G20" s="116">
        <v>31705</v>
      </c>
    </row>
    <row r="21" spans="2:13" x14ac:dyDescent="0.25">
      <c r="B21" s="92" t="s">
        <v>83</v>
      </c>
      <c r="C21" s="90">
        <v>42177.710266874987</v>
      </c>
      <c r="D21" s="93">
        <v>100</v>
      </c>
      <c r="E21" s="94">
        <v>64973</v>
      </c>
      <c r="F21" s="91">
        <v>64873</v>
      </c>
      <c r="G21" s="116">
        <v>312918.2</v>
      </c>
    </row>
    <row r="22" spans="2:13" x14ac:dyDescent="0.25">
      <c r="B22" s="92" t="s">
        <v>84</v>
      </c>
      <c r="C22" s="90">
        <v>42177.933448888885</v>
      </c>
      <c r="D22" s="93">
        <v>800</v>
      </c>
      <c r="E22" s="94">
        <v>46542</v>
      </c>
      <c r="F22" s="91">
        <v>45742</v>
      </c>
      <c r="G22" s="116">
        <v>60806.6</v>
      </c>
      <c r="J22" s="113"/>
    </row>
    <row r="23" spans="2:13" x14ac:dyDescent="0.25">
      <c r="B23" s="92" t="s">
        <v>85</v>
      </c>
      <c r="C23" s="90">
        <v>42177.949859710643</v>
      </c>
      <c r="D23" s="93">
        <v>1000</v>
      </c>
      <c r="E23" s="94">
        <v>101299</v>
      </c>
      <c r="F23" s="91">
        <v>100299</v>
      </c>
      <c r="G23" s="117">
        <v>223154.1</v>
      </c>
    </row>
    <row r="24" spans="2:13" ht="15.75" thickBot="1" x14ac:dyDescent="0.3">
      <c r="B24" s="92" t="s">
        <v>86</v>
      </c>
      <c r="C24" s="90">
        <v>42177.949859710643</v>
      </c>
      <c r="D24" s="93">
        <v>1</v>
      </c>
      <c r="E24" s="94">
        <v>19477</v>
      </c>
      <c r="F24" s="91">
        <v>19476</v>
      </c>
      <c r="G24" s="116">
        <v>20942.8</v>
      </c>
      <c r="M24" s="88"/>
    </row>
    <row r="25" spans="2:13" x14ac:dyDescent="0.25">
      <c r="B25" s="92" t="s">
        <v>87</v>
      </c>
      <c r="C25" s="90">
        <v>42178.786504340271</v>
      </c>
      <c r="D25" s="93">
        <v>1</v>
      </c>
      <c r="E25" s="94">
        <v>30003</v>
      </c>
      <c r="F25" s="91">
        <v>30002</v>
      </c>
      <c r="G25" s="116">
        <v>35748.9</v>
      </c>
    </row>
    <row r="26" spans="2:13" x14ac:dyDescent="0.25">
      <c r="B26" s="92" t="s">
        <v>88</v>
      </c>
      <c r="C26" s="90">
        <v>42178.786504340271</v>
      </c>
      <c r="D26" s="93">
        <v>1</v>
      </c>
      <c r="E26" s="94">
        <v>4363</v>
      </c>
      <c r="F26" s="91">
        <v>4362</v>
      </c>
      <c r="G26" s="117">
        <v>66267.899999999994</v>
      </c>
    </row>
    <row r="27" spans="2:13" x14ac:dyDescent="0.25">
      <c r="B27" s="92" t="s">
        <v>103</v>
      </c>
      <c r="C27" s="90">
        <v>42178.786504340271</v>
      </c>
      <c r="D27" s="94">
        <v>1</v>
      </c>
      <c r="E27" s="94">
        <v>27560</v>
      </c>
      <c r="F27" s="91">
        <v>27559</v>
      </c>
      <c r="G27" s="116">
        <v>30736</v>
      </c>
    </row>
    <row r="28" spans="2:13" x14ac:dyDescent="0.25">
      <c r="B28" s="92" t="s">
        <v>89</v>
      </c>
      <c r="C28" s="90">
        <v>42178.788433946756</v>
      </c>
      <c r="D28" s="93">
        <v>1</v>
      </c>
      <c r="E28" s="94">
        <v>9547</v>
      </c>
      <c r="F28" s="91">
        <v>9546</v>
      </c>
      <c r="G28" s="116">
        <v>29501.4</v>
      </c>
    </row>
    <row r="29" spans="2:13" x14ac:dyDescent="0.25">
      <c r="B29" s="92" t="s">
        <v>90</v>
      </c>
      <c r="C29" s="90">
        <v>42180.578310023149</v>
      </c>
      <c r="D29" s="93">
        <v>1</v>
      </c>
      <c r="E29" s="94">
        <v>6886</v>
      </c>
      <c r="F29" s="91">
        <v>6885</v>
      </c>
      <c r="G29" s="116">
        <v>46545.3</v>
      </c>
    </row>
    <row r="30" spans="2:13" x14ac:dyDescent="0.25">
      <c r="B30" s="92" t="s">
        <v>91</v>
      </c>
      <c r="C30" s="90">
        <v>42180.911477997695</v>
      </c>
      <c r="D30" s="93">
        <v>1</v>
      </c>
      <c r="E30" s="94">
        <v>18694</v>
      </c>
      <c r="F30" s="91">
        <v>18693</v>
      </c>
      <c r="G30" s="116">
        <v>30678.1</v>
      </c>
    </row>
    <row r="31" spans="2:13" x14ac:dyDescent="0.25">
      <c r="B31" s="92" t="s">
        <v>92</v>
      </c>
      <c r="C31" s="90">
        <v>42180.917275543994</v>
      </c>
      <c r="D31" s="93">
        <v>1</v>
      </c>
      <c r="E31" s="94">
        <v>1475</v>
      </c>
      <c r="F31" s="91">
        <v>1474</v>
      </c>
      <c r="G31" s="116">
        <v>966.5</v>
      </c>
    </row>
    <row r="32" spans="2:13" x14ac:dyDescent="0.25">
      <c r="B32" s="92" t="s">
        <v>93</v>
      </c>
      <c r="C32" s="90">
        <v>42180.921469652763</v>
      </c>
      <c r="D32" s="93">
        <v>1</v>
      </c>
      <c r="E32" s="94">
        <v>17133</v>
      </c>
      <c r="F32" s="91">
        <v>17132</v>
      </c>
      <c r="G32" s="116">
        <v>20729.900000000001</v>
      </c>
    </row>
    <row r="33" spans="2:7" x14ac:dyDescent="0.25">
      <c r="B33" s="92" t="s">
        <v>94</v>
      </c>
      <c r="C33" s="90">
        <v>42182.627427071769</v>
      </c>
      <c r="D33" s="93">
        <v>600</v>
      </c>
      <c r="E33" s="94">
        <v>2742</v>
      </c>
      <c r="F33" s="91">
        <v>2142</v>
      </c>
      <c r="G33" s="116">
        <v>11589.7</v>
      </c>
    </row>
    <row r="34" spans="2:7" x14ac:dyDescent="0.25">
      <c r="B34" s="92" t="s">
        <v>95</v>
      </c>
      <c r="C34" s="90">
        <v>42184.627540347225</v>
      </c>
      <c r="D34" s="93">
        <v>10</v>
      </c>
      <c r="E34" s="94">
        <v>12810</v>
      </c>
      <c r="F34" s="91">
        <v>12800</v>
      </c>
      <c r="G34" s="116">
        <v>31089.9</v>
      </c>
    </row>
    <row r="35" spans="2:7" x14ac:dyDescent="0.25">
      <c r="B35" s="92"/>
      <c r="C35" s="90"/>
      <c r="D35" s="94"/>
      <c r="E35" s="94"/>
      <c r="F35" s="11"/>
      <c r="G35" s="116"/>
    </row>
    <row r="36" spans="2:7" ht="15.75" thickBot="1" x14ac:dyDescent="0.3">
      <c r="B36" s="103"/>
      <c r="C36" s="104" t="s">
        <v>55</v>
      </c>
      <c r="D36" s="105" t="s">
        <v>101</v>
      </c>
      <c r="E36" s="106">
        <v>42214</v>
      </c>
      <c r="F36" s="107"/>
      <c r="G36" s="118"/>
    </row>
    <row r="37" spans="2:7" x14ac:dyDescent="0.25">
      <c r="B37" s="95" t="s">
        <v>96</v>
      </c>
      <c r="C37" s="97">
        <v>42189.863836620381</v>
      </c>
      <c r="D37" s="102">
        <v>1500</v>
      </c>
      <c r="E37" s="102">
        <v>91442</v>
      </c>
      <c r="F37" s="100">
        <v>89942</v>
      </c>
      <c r="G37" s="119">
        <v>100524</v>
      </c>
    </row>
    <row r="38" spans="2:7" x14ac:dyDescent="0.25">
      <c r="B38" s="92" t="s">
        <v>97</v>
      </c>
      <c r="C38" s="90">
        <v>42196.734423113434</v>
      </c>
      <c r="D38" s="94">
        <v>1</v>
      </c>
      <c r="E38" s="94">
        <v>2108</v>
      </c>
      <c r="F38" s="91">
        <v>2107</v>
      </c>
      <c r="G38" s="116">
        <v>2363</v>
      </c>
    </row>
    <row r="39" spans="2:7" x14ac:dyDescent="0.25">
      <c r="B39" s="112"/>
      <c r="C39" s="11"/>
      <c r="D39" s="94"/>
      <c r="E39" s="94"/>
      <c r="F39" s="11"/>
    </row>
    <row r="40" spans="2:7" x14ac:dyDescent="0.25">
      <c r="B40" s="25"/>
      <c r="C40" s="121" t="s">
        <v>104</v>
      </c>
      <c r="D40" s="120">
        <v>6072</v>
      </c>
      <c r="E40" s="120">
        <v>979302</v>
      </c>
      <c r="F40" s="120">
        <v>931016</v>
      </c>
    </row>
  </sheetData>
  <mergeCells count="4">
    <mergeCell ref="D2:E2"/>
    <mergeCell ref="B2:B3"/>
    <mergeCell ref="G2:G3"/>
    <mergeCell ref="F2:F3"/>
  </mergeCells>
  <pageMargins left="0.7" right="0.7" top="0.75" bottom="0.75" header="0.3" footer="0.3"/>
  <pageSetup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X94"/>
  <sheetViews>
    <sheetView topLeftCell="L13" zoomScale="90" zoomScaleNormal="90" workbookViewId="0">
      <selection activeCell="L13" sqref="L13"/>
    </sheetView>
  </sheetViews>
  <sheetFormatPr defaultRowHeight="15" x14ac:dyDescent="0.25"/>
  <cols>
    <col min="1" max="1" width="13.28515625" customWidth="1"/>
    <col min="3" max="3" width="9.140625" style="30"/>
    <col min="5" max="5" width="9.140625" style="30"/>
    <col min="7" max="7" width="9.140625" style="30"/>
    <col min="8" max="8" width="13.85546875" customWidth="1"/>
    <col min="9" max="9" width="12.85546875" customWidth="1"/>
  </cols>
  <sheetData>
    <row r="1" spans="1:24" ht="30" x14ac:dyDescent="0.25">
      <c r="A1" s="2"/>
      <c r="B1" s="45" t="s">
        <v>1</v>
      </c>
      <c r="C1" s="43"/>
      <c r="D1" s="12" t="s">
        <v>1</v>
      </c>
      <c r="E1" s="43"/>
      <c r="F1" s="14" t="s">
        <v>1</v>
      </c>
      <c r="G1" s="43"/>
      <c r="H1" s="48" t="s">
        <v>1</v>
      </c>
    </row>
    <row r="2" spans="1:24" ht="45" x14ac:dyDescent="0.25">
      <c r="A2" s="2"/>
      <c r="B2" s="45" t="s">
        <v>0</v>
      </c>
      <c r="C2" s="43"/>
      <c r="D2" s="12" t="s">
        <v>3</v>
      </c>
      <c r="E2" s="43"/>
      <c r="F2" s="17" t="s">
        <v>4</v>
      </c>
      <c r="H2" s="36" t="s">
        <v>164</v>
      </c>
      <c r="I2" s="7" t="s">
        <v>5</v>
      </c>
      <c r="V2" s="45" t="s">
        <v>166</v>
      </c>
      <c r="W2" s="45" t="s">
        <v>165</v>
      </c>
      <c r="X2" s="36" t="s">
        <v>167</v>
      </c>
    </row>
    <row r="3" spans="1:24" x14ac:dyDescent="0.25">
      <c r="A3" s="3">
        <v>41427</v>
      </c>
      <c r="B3" s="40">
        <v>1.4</v>
      </c>
      <c r="C3" s="32"/>
      <c r="D3" s="16"/>
      <c r="F3" s="21">
        <v>1.2</v>
      </c>
      <c r="G3" s="32"/>
      <c r="H3" s="37">
        <v>6.4</v>
      </c>
      <c r="I3" s="7"/>
      <c r="J3" s="4"/>
      <c r="U3" s="3">
        <v>42887</v>
      </c>
      <c r="V3" s="215">
        <v>1</v>
      </c>
      <c r="W3" s="211">
        <v>4</v>
      </c>
      <c r="X3" s="207">
        <v>3.4</v>
      </c>
    </row>
    <row r="4" spans="1:24" x14ac:dyDescent="0.25">
      <c r="A4" s="3">
        <v>41430</v>
      </c>
      <c r="B4" s="40">
        <v>2</v>
      </c>
      <c r="C4" s="32"/>
      <c r="D4" s="11">
        <v>7.9</v>
      </c>
      <c r="F4" s="21">
        <v>2.2999999999999998</v>
      </c>
      <c r="G4" s="32"/>
      <c r="H4" s="37">
        <v>4.9000000000000004</v>
      </c>
      <c r="I4" s="7"/>
      <c r="J4" s="4"/>
      <c r="U4" s="3">
        <v>42888</v>
      </c>
      <c r="V4" s="215">
        <v>2</v>
      </c>
      <c r="W4" s="211">
        <v>3</v>
      </c>
      <c r="X4" s="207">
        <v>2.6</v>
      </c>
    </row>
    <row r="5" spans="1:24" x14ac:dyDescent="0.25">
      <c r="A5" s="3">
        <v>41433</v>
      </c>
      <c r="B5" s="40">
        <v>1.3</v>
      </c>
      <c r="C5" s="32"/>
      <c r="D5" s="16"/>
      <c r="F5" s="21">
        <v>1.9</v>
      </c>
      <c r="G5" s="32"/>
      <c r="H5" s="37">
        <v>3.9</v>
      </c>
      <c r="I5" s="7"/>
      <c r="J5" s="4"/>
      <c r="U5" s="3">
        <v>42889</v>
      </c>
      <c r="V5" s="215">
        <v>3</v>
      </c>
      <c r="W5" s="211">
        <v>3.5</v>
      </c>
      <c r="X5" s="207">
        <v>7.1</v>
      </c>
    </row>
    <row r="6" spans="1:24" x14ac:dyDescent="0.25">
      <c r="A6" s="3">
        <v>41436</v>
      </c>
      <c r="B6" s="40">
        <v>1.6</v>
      </c>
      <c r="C6" s="32"/>
      <c r="D6" s="11">
        <v>2.5</v>
      </c>
      <c r="F6" s="21">
        <v>1.5</v>
      </c>
      <c r="G6" s="32"/>
      <c r="H6" s="37">
        <v>2.9</v>
      </c>
      <c r="I6" s="7"/>
      <c r="J6" s="4"/>
      <c r="U6" s="3">
        <v>42890</v>
      </c>
      <c r="V6" s="215">
        <v>4</v>
      </c>
      <c r="W6" s="211">
        <v>3.1</v>
      </c>
      <c r="X6" s="207">
        <v>9.5</v>
      </c>
    </row>
    <row r="7" spans="1:24" x14ac:dyDescent="0.25">
      <c r="A7" s="3">
        <v>41439</v>
      </c>
      <c r="B7" s="40">
        <v>4.8</v>
      </c>
      <c r="C7" s="32"/>
      <c r="D7" s="16"/>
      <c r="F7" s="21">
        <v>4.5999999999999996</v>
      </c>
      <c r="G7" s="32"/>
      <c r="H7" s="37">
        <v>7.5</v>
      </c>
      <c r="I7" s="7"/>
      <c r="J7" s="4"/>
      <c r="U7" s="3">
        <v>42891</v>
      </c>
      <c r="V7" s="215">
        <v>5</v>
      </c>
      <c r="W7" s="211">
        <v>3.5</v>
      </c>
      <c r="X7" s="207">
        <v>6.9</v>
      </c>
    </row>
    <row r="8" spans="1:24" x14ac:dyDescent="0.25">
      <c r="A8" s="3">
        <v>41442</v>
      </c>
      <c r="B8" s="40">
        <v>3.8</v>
      </c>
      <c r="C8" s="32"/>
      <c r="D8" s="11">
        <v>9.5</v>
      </c>
      <c r="F8" s="21">
        <v>3</v>
      </c>
      <c r="G8" s="32"/>
      <c r="H8" s="37">
        <v>6.2</v>
      </c>
      <c r="I8" s="7"/>
      <c r="J8" s="4"/>
      <c r="U8" s="3">
        <v>42892</v>
      </c>
      <c r="V8" s="215">
        <v>6</v>
      </c>
      <c r="W8" s="211">
        <v>3.1</v>
      </c>
      <c r="X8" s="207">
        <v>2</v>
      </c>
    </row>
    <row r="9" spans="1:24" x14ac:dyDescent="0.25">
      <c r="A9" s="3">
        <v>41445</v>
      </c>
      <c r="B9" s="40">
        <v>8</v>
      </c>
      <c r="C9" s="32"/>
      <c r="D9" s="16"/>
      <c r="F9" s="21">
        <v>8.8000000000000007</v>
      </c>
      <c r="G9" s="32"/>
      <c r="H9" s="38">
        <v>15.3</v>
      </c>
      <c r="I9" s="7"/>
      <c r="J9" s="4"/>
      <c r="U9" s="3">
        <v>42893</v>
      </c>
      <c r="V9" s="215">
        <v>7</v>
      </c>
      <c r="W9" s="211">
        <v>4.0999999999999996</v>
      </c>
      <c r="X9" s="207">
        <v>4.2</v>
      </c>
    </row>
    <row r="10" spans="1:24" x14ac:dyDescent="0.25">
      <c r="A10" s="3">
        <v>41448</v>
      </c>
      <c r="B10" s="41">
        <v>68.8</v>
      </c>
      <c r="C10" s="34"/>
      <c r="D10" s="11">
        <v>76.900000000000006</v>
      </c>
      <c r="F10" s="19">
        <v>68.3</v>
      </c>
      <c r="G10" s="34"/>
      <c r="H10" s="39">
        <v>83.2</v>
      </c>
      <c r="I10" s="7"/>
      <c r="J10" s="4"/>
      <c r="U10" s="3">
        <v>42894</v>
      </c>
      <c r="V10" s="215">
        <v>8</v>
      </c>
      <c r="W10" s="211">
        <v>3.3</v>
      </c>
      <c r="X10" s="207">
        <v>2.4</v>
      </c>
    </row>
    <row r="11" spans="1:24" x14ac:dyDescent="0.25">
      <c r="A11" s="3">
        <v>41451</v>
      </c>
      <c r="B11" s="41">
        <v>102.4</v>
      </c>
      <c r="C11" s="34"/>
      <c r="D11" s="16"/>
      <c r="F11" s="19">
        <v>105</v>
      </c>
      <c r="G11" s="34"/>
      <c r="H11" s="39">
        <v>95</v>
      </c>
      <c r="I11" s="7"/>
      <c r="J11" s="4"/>
      <c r="U11" s="3">
        <v>42895</v>
      </c>
      <c r="V11" s="215">
        <v>9</v>
      </c>
      <c r="W11" s="211">
        <v>3.8</v>
      </c>
      <c r="X11" s="207">
        <v>4.4000000000000004</v>
      </c>
    </row>
    <row r="12" spans="1:24" x14ac:dyDescent="0.25">
      <c r="A12" s="3">
        <v>41454</v>
      </c>
      <c r="B12" s="40">
        <v>9.6999999999999993</v>
      </c>
      <c r="C12" s="32"/>
      <c r="D12" s="11">
        <v>9.5</v>
      </c>
      <c r="F12" s="21">
        <v>9.6</v>
      </c>
      <c r="G12" s="32"/>
      <c r="H12" s="37">
        <v>8.6</v>
      </c>
      <c r="I12" s="7"/>
      <c r="J12" s="4"/>
      <c r="U12" s="3">
        <v>42896</v>
      </c>
      <c r="V12" s="215">
        <v>10</v>
      </c>
      <c r="W12" s="211">
        <v>4.3</v>
      </c>
      <c r="X12" s="207">
        <v>6.8</v>
      </c>
    </row>
    <row r="13" spans="1:24" x14ac:dyDescent="0.25">
      <c r="A13" s="3">
        <v>41457</v>
      </c>
      <c r="B13" s="41">
        <v>45.2</v>
      </c>
      <c r="C13" s="34"/>
      <c r="D13" s="16"/>
      <c r="F13" s="19">
        <v>44.3</v>
      </c>
      <c r="G13" s="34"/>
      <c r="H13" s="39">
        <v>45.4</v>
      </c>
      <c r="I13" s="7"/>
      <c r="J13" s="4"/>
      <c r="U13" s="3">
        <v>42897</v>
      </c>
      <c r="V13" s="215">
        <v>11</v>
      </c>
      <c r="W13" s="211">
        <v>3.7</v>
      </c>
      <c r="X13" s="207">
        <v>4.5999999999999996</v>
      </c>
    </row>
    <row r="14" spans="1:24" x14ac:dyDescent="0.25">
      <c r="A14" s="3">
        <v>41460</v>
      </c>
      <c r="B14" s="42">
        <v>13.8</v>
      </c>
      <c r="C14" s="35"/>
      <c r="D14" s="11">
        <v>13.5</v>
      </c>
      <c r="F14" s="47">
        <v>14</v>
      </c>
      <c r="G14" s="35"/>
      <c r="H14" s="38">
        <v>15.4</v>
      </c>
      <c r="I14" s="7"/>
      <c r="J14" s="4"/>
      <c r="U14" s="3">
        <v>42898</v>
      </c>
      <c r="V14" s="215">
        <v>12</v>
      </c>
      <c r="W14" s="211">
        <v>3.4</v>
      </c>
      <c r="X14" s="207">
        <v>2.5</v>
      </c>
    </row>
    <row r="15" spans="1:24" x14ac:dyDescent="0.25">
      <c r="A15" s="3">
        <v>41463</v>
      </c>
      <c r="B15" s="41">
        <v>60</v>
      </c>
      <c r="C15" s="34"/>
      <c r="D15" s="16"/>
      <c r="F15" s="19">
        <v>57.1</v>
      </c>
      <c r="G15" s="34"/>
      <c r="H15" s="39">
        <v>54.5</v>
      </c>
      <c r="I15" s="7"/>
      <c r="J15" s="4"/>
      <c r="U15" s="3">
        <v>42899</v>
      </c>
      <c r="V15" s="215">
        <v>13</v>
      </c>
      <c r="W15" s="211">
        <v>4.9000000000000004</v>
      </c>
      <c r="X15" s="207">
        <v>3.3</v>
      </c>
    </row>
    <row r="16" spans="1:24" x14ac:dyDescent="0.25">
      <c r="A16" s="3">
        <v>41466</v>
      </c>
      <c r="B16" s="40">
        <v>5</v>
      </c>
      <c r="C16" s="32"/>
      <c r="D16" s="11">
        <v>5.3</v>
      </c>
      <c r="F16" s="21">
        <v>0.7</v>
      </c>
      <c r="G16" s="32"/>
      <c r="H16" s="37">
        <v>5.7</v>
      </c>
      <c r="I16" s="7"/>
      <c r="J16" s="4"/>
      <c r="U16" s="3">
        <v>42900</v>
      </c>
      <c r="V16" s="215">
        <v>14</v>
      </c>
      <c r="W16" s="211">
        <v>4.9000000000000004</v>
      </c>
      <c r="X16" s="207">
        <v>6</v>
      </c>
    </row>
    <row r="17" spans="1:24" x14ac:dyDescent="0.25">
      <c r="A17" s="3">
        <v>41469</v>
      </c>
      <c r="B17" s="42">
        <v>14.7</v>
      </c>
      <c r="C17" s="35"/>
      <c r="D17" s="16"/>
      <c r="F17" s="47">
        <v>14.3</v>
      </c>
      <c r="G17" s="35"/>
      <c r="H17" s="38">
        <v>14.9</v>
      </c>
      <c r="I17" s="7"/>
      <c r="J17" s="4"/>
      <c r="U17" s="3">
        <v>42901</v>
      </c>
      <c r="V17" s="215">
        <v>15</v>
      </c>
      <c r="W17" s="212" t="s">
        <v>33</v>
      </c>
      <c r="X17" s="207">
        <v>5.4</v>
      </c>
    </row>
    <row r="18" spans="1:24" x14ac:dyDescent="0.25">
      <c r="A18" s="3">
        <v>41472</v>
      </c>
      <c r="B18" s="40">
        <v>1.3</v>
      </c>
      <c r="C18" s="32"/>
      <c r="D18" s="11">
        <v>1.6</v>
      </c>
      <c r="F18" s="21">
        <v>1.6</v>
      </c>
      <c r="G18" s="32"/>
      <c r="H18" s="37">
        <v>1</v>
      </c>
      <c r="I18" s="7"/>
      <c r="J18" s="4"/>
      <c r="U18" s="3">
        <v>42902</v>
      </c>
      <c r="V18" s="215">
        <v>16</v>
      </c>
      <c r="W18" s="212" t="s">
        <v>33</v>
      </c>
      <c r="X18" s="207">
        <v>4.3</v>
      </c>
    </row>
    <row r="19" spans="1:24" x14ac:dyDescent="0.25">
      <c r="A19" s="3">
        <v>41475</v>
      </c>
      <c r="B19" s="40">
        <v>4.2</v>
      </c>
      <c r="C19" s="32"/>
      <c r="D19" s="16"/>
      <c r="F19" s="21">
        <v>4.5999999999999996</v>
      </c>
      <c r="G19" s="32"/>
      <c r="H19" s="38">
        <v>22.1</v>
      </c>
      <c r="I19" s="7"/>
      <c r="J19" s="4"/>
      <c r="U19" s="3">
        <v>42903</v>
      </c>
      <c r="V19" s="215">
        <v>17</v>
      </c>
      <c r="W19" s="212" t="s">
        <v>33</v>
      </c>
      <c r="X19" s="207">
        <v>6.7</v>
      </c>
    </row>
    <row r="20" spans="1:24" x14ac:dyDescent="0.25">
      <c r="A20" s="3">
        <v>41478</v>
      </c>
      <c r="B20" s="40">
        <v>3.7</v>
      </c>
      <c r="C20" s="32"/>
      <c r="D20" s="46">
        <v>3.4</v>
      </c>
      <c r="E20" s="44"/>
      <c r="F20" s="21">
        <v>3.5</v>
      </c>
      <c r="G20" s="32"/>
      <c r="H20" s="37"/>
      <c r="I20" s="7" t="s">
        <v>22</v>
      </c>
      <c r="J20" s="5"/>
      <c r="U20" s="3">
        <v>42904</v>
      </c>
      <c r="V20" s="215">
        <v>18</v>
      </c>
      <c r="W20" s="212" t="s">
        <v>33</v>
      </c>
      <c r="X20" s="209">
        <v>22</v>
      </c>
    </row>
    <row r="21" spans="1:24" x14ac:dyDescent="0.25">
      <c r="A21" s="3">
        <v>41481</v>
      </c>
      <c r="B21" s="42">
        <v>15.2</v>
      </c>
      <c r="C21" s="35"/>
      <c r="D21" s="16"/>
      <c r="F21" s="47">
        <v>14.6</v>
      </c>
      <c r="G21" s="35"/>
      <c r="H21" s="37">
        <v>9.6</v>
      </c>
      <c r="I21" s="7"/>
      <c r="J21" s="5"/>
      <c r="U21" s="3">
        <v>42905</v>
      </c>
      <c r="V21" s="215">
        <v>19</v>
      </c>
      <c r="W21" s="211">
        <v>8</v>
      </c>
      <c r="X21" s="209">
        <v>28.3</v>
      </c>
    </row>
    <row r="22" spans="1:24" x14ac:dyDescent="0.25">
      <c r="A22" s="3">
        <v>41484</v>
      </c>
      <c r="B22" s="42">
        <v>15</v>
      </c>
      <c r="C22" s="35"/>
      <c r="D22" s="11">
        <v>14.5</v>
      </c>
      <c r="F22" s="47">
        <v>14.6</v>
      </c>
      <c r="G22" s="35"/>
      <c r="H22" s="37">
        <v>11.7</v>
      </c>
      <c r="I22" s="7"/>
      <c r="J22" s="4"/>
      <c r="U22" s="3">
        <v>42906</v>
      </c>
      <c r="V22" s="215">
        <v>20</v>
      </c>
      <c r="W22" s="211">
        <v>10.199999999999999</v>
      </c>
      <c r="X22" s="207">
        <v>11.6</v>
      </c>
    </row>
    <row r="23" spans="1:24" x14ac:dyDescent="0.25">
      <c r="A23" s="3">
        <v>41487</v>
      </c>
      <c r="B23" s="40">
        <v>10.1</v>
      </c>
      <c r="C23" s="32"/>
      <c r="D23" s="16"/>
      <c r="F23" s="21">
        <v>10.3</v>
      </c>
      <c r="G23" s="32"/>
      <c r="H23" s="37">
        <v>7.6</v>
      </c>
      <c r="I23" s="7"/>
      <c r="J23" s="5"/>
      <c r="U23" s="3">
        <v>42907</v>
      </c>
      <c r="V23" s="215">
        <v>21</v>
      </c>
      <c r="W23" s="213">
        <v>25.3</v>
      </c>
      <c r="X23" s="209">
        <v>22.2</v>
      </c>
    </row>
    <row r="24" spans="1:24" x14ac:dyDescent="0.25">
      <c r="A24" s="3">
        <v>41490</v>
      </c>
      <c r="B24" s="40"/>
      <c r="C24" s="32"/>
      <c r="D24" s="11">
        <v>5.5</v>
      </c>
      <c r="F24" s="21">
        <v>5.3</v>
      </c>
      <c r="G24" s="32"/>
      <c r="H24" s="37">
        <v>5.6</v>
      </c>
      <c r="I24" s="7"/>
      <c r="J24" s="6"/>
      <c r="U24" s="3">
        <v>42908</v>
      </c>
      <c r="V24" s="215">
        <v>22</v>
      </c>
      <c r="W24" s="214">
        <v>78</v>
      </c>
      <c r="X24" s="210">
        <v>72.099999999999994</v>
      </c>
    </row>
    <row r="25" spans="1:24" x14ac:dyDescent="0.25">
      <c r="A25" s="3">
        <v>41493</v>
      </c>
      <c r="B25" s="40">
        <v>9.3000000000000007</v>
      </c>
      <c r="C25" s="32"/>
      <c r="D25" s="16"/>
      <c r="F25" s="21"/>
      <c r="G25" s="32"/>
      <c r="H25" s="37">
        <v>11.5</v>
      </c>
      <c r="I25" s="7"/>
      <c r="J25" s="5"/>
      <c r="U25" s="3">
        <v>42909</v>
      </c>
      <c r="V25" s="215">
        <v>23</v>
      </c>
      <c r="W25" s="214">
        <v>76</v>
      </c>
      <c r="X25" s="210">
        <v>86.4</v>
      </c>
    </row>
    <row r="26" spans="1:24" x14ac:dyDescent="0.25">
      <c r="A26" s="3">
        <v>41496</v>
      </c>
      <c r="B26" s="40">
        <v>2.1</v>
      </c>
      <c r="C26" s="32"/>
      <c r="D26" s="11">
        <v>2.5</v>
      </c>
      <c r="F26" s="21">
        <v>1.6</v>
      </c>
      <c r="G26" s="32"/>
      <c r="H26" s="37">
        <v>1.7</v>
      </c>
      <c r="I26" s="7"/>
      <c r="J26" s="4"/>
      <c r="U26" s="3">
        <v>42910</v>
      </c>
      <c r="V26" s="215">
        <v>24</v>
      </c>
      <c r="W26" s="214">
        <v>184.6</v>
      </c>
      <c r="X26" s="210">
        <v>160.19999999999999</v>
      </c>
    </row>
    <row r="27" spans="1:24" x14ac:dyDescent="0.25">
      <c r="A27" s="3">
        <v>41499</v>
      </c>
      <c r="B27" s="40">
        <v>2.2999999999999998</v>
      </c>
      <c r="C27" s="32"/>
      <c r="D27" s="16"/>
      <c r="F27" s="21">
        <v>2.6</v>
      </c>
      <c r="G27" s="32"/>
      <c r="H27" s="37">
        <v>2.5</v>
      </c>
      <c r="I27" s="7"/>
      <c r="J27" s="6"/>
      <c r="U27" s="3">
        <v>42911</v>
      </c>
      <c r="V27" s="215">
        <v>25</v>
      </c>
      <c r="W27" s="214">
        <v>137.19999999999999</v>
      </c>
      <c r="X27" s="210">
        <v>96.3</v>
      </c>
    </row>
    <row r="28" spans="1:24" x14ac:dyDescent="0.25">
      <c r="A28" s="3">
        <v>41502</v>
      </c>
      <c r="B28" s="40"/>
      <c r="C28" s="32"/>
      <c r="D28" s="11">
        <v>2.4</v>
      </c>
      <c r="F28" s="21">
        <v>2.7</v>
      </c>
      <c r="G28" s="32"/>
      <c r="H28" s="37">
        <v>3.6</v>
      </c>
      <c r="I28" s="7"/>
      <c r="J28" s="4"/>
      <c r="U28" s="3">
        <v>42912</v>
      </c>
      <c r="V28" s="215">
        <v>26</v>
      </c>
      <c r="W28" s="214">
        <v>109.5</v>
      </c>
      <c r="X28" s="210">
        <v>93.4</v>
      </c>
    </row>
    <row r="29" spans="1:24" x14ac:dyDescent="0.25">
      <c r="A29" s="3">
        <v>41505</v>
      </c>
      <c r="B29" s="40">
        <v>1</v>
      </c>
      <c r="C29" s="32"/>
      <c r="D29" s="16"/>
      <c r="F29" s="21">
        <v>0.8</v>
      </c>
      <c r="G29" s="32"/>
      <c r="H29" s="37">
        <v>0.5</v>
      </c>
      <c r="I29" s="7"/>
      <c r="J29" s="4"/>
      <c r="U29" s="3">
        <v>42913</v>
      </c>
      <c r="V29" s="215">
        <v>27</v>
      </c>
      <c r="W29" s="214">
        <v>58.9</v>
      </c>
      <c r="X29" s="210">
        <v>42.9</v>
      </c>
    </row>
    <row r="30" spans="1:24" x14ac:dyDescent="0.25">
      <c r="A30" s="3">
        <v>41508</v>
      </c>
      <c r="B30" s="40">
        <v>1.5</v>
      </c>
      <c r="C30" s="32"/>
      <c r="D30" s="11">
        <v>2.2999999999999998</v>
      </c>
      <c r="F30" s="21">
        <v>0.6</v>
      </c>
      <c r="G30" s="32"/>
      <c r="H30" s="37">
        <v>1.8</v>
      </c>
      <c r="I30" s="7"/>
      <c r="J30" s="4"/>
      <c r="U30" s="3">
        <v>42914</v>
      </c>
      <c r="V30" s="215">
        <v>28</v>
      </c>
      <c r="W30" s="213">
        <v>15.1</v>
      </c>
      <c r="X30" s="207">
        <v>8.8000000000000007</v>
      </c>
    </row>
    <row r="31" spans="1:24" x14ac:dyDescent="0.25">
      <c r="A31" s="3">
        <v>41511</v>
      </c>
      <c r="B31" s="40">
        <v>2.1</v>
      </c>
      <c r="C31" s="32"/>
      <c r="D31" s="16"/>
      <c r="F31" s="21">
        <v>1.3</v>
      </c>
      <c r="G31" s="32"/>
      <c r="H31" s="37">
        <v>1.9</v>
      </c>
      <c r="I31" s="7"/>
      <c r="J31" s="6"/>
      <c r="U31" s="3">
        <v>42915</v>
      </c>
      <c r="V31" s="215">
        <v>29</v>
      </c>
      <c r="W31" s="211">
        <v>10.5</v>
      </c>
      <c r="X31" s="207">
        <v>7.3</v>
      </c>
    </row>
    <row r="32" spans="1:24" x14ac:dyDescent="0.25">
      <c r="A32" s="3">
        <v>41514</v>
      </c>
      <c r="B32" s="40">
        <v>1.2</v>
      </c>
      <c r="C32" s="32"/>
      <c r="D32" s="11">
        <v>1.6</v>
      </c>
      <c r="F32" s="21">
        <v>1.2</v>
      </c>
      <c r="G32" s="32"/>
      <c r="H32" s="37">
        <v>1.6</v>
      </c>
      <c r="I32" s="7"/>
      <c r="J32" s="6"/>
      <c r="U32" s="3">
        <v>42916</v>
      </c>
      <c r="V32" s="215">
        <v>30</v>
      </c>
      <c r="W32" s="211">
        <v>7.3</v>
      </c>
      <c r="X32" s="207">
        <v>6.1</v>
      </c>
    </row>
    <row r="33" spans="1:24" x14ac:dyDescent="0.25">
      <c r="A33" s="3">
        <v>41517</v>
      </c>
      <c r="B33" s="42"/>
      <c r="C33" s="35"/>
      <c r="D33" s="16"/>
      <c r="F33" s="21">
        <v>4.7</v>
      </c>
      <c r="G33" s="32"/>
      <c r="H33" s="37">
        <v>1.2</v>
      </c>
      <c r="I33" s="7"/>
      <c r="J33" s="6"/>
      <c r="U33" s="3">
        <v>42917</v>
      </c>
      <c r="V33" s="215">
        <v>1</v>
      </c>
      <c r="W33" s="213">
        <v>26.7</v>
      </c>
      <c r="X33" s="209">
        <v>23.5</v>
      </c>
    </row>
    <row r="34" spans="1:24" x14ac:dyDescent="0.25">
      <c r="A34" s="31"/>
      <c r="B34" s="30"/>
      <c r="D34" s="30"/>
      <c r="F34" s="32"/>
      <c r="G34" s="32"/>
      <c r="H34" s="32"/>
      <c r="J34" s="4"/>
      <c r="U34" s="3">
        <v>42918</v>
      </c>
      <c r="V34" s="215">
        <v>2</v>
      </c>
      <c r="W34" s="214">
        <v>48.5</v>
      </c>
      <c r="X34" s="210">
        <v>42.1</v>
      </c>
    </row>
    <row r="35" spans="1:24" x14ac:dyDescent="0.25">
      <c r="A35" s="31"/>
      <c r="B35" s="32"/>
      <c r="C35" s="32"/>
      <c r="D35" s="30"/>
      <c r="F35" s="32"/>
      <c r="G35" s="32"/>
      <c r="H35" s="32"/>
      <c r="J35" s="4"/>
      <c r="U35" s="3">
        <v>42919</v>
      </c>
      <c r="V35" s="215">
        <v>3</v>
      </c>
      <c r="W35" s="213">
        <v>30.4</v>
      </c>
      <c r="X35" s="209">
        <v>25</v>
      </c>
    </row>
    <row r="36" spans="1:24" x14ac:dyDescent="0.25">
      <c r="A36" s="31"/>
      <c r="B36" s="32"/>
      <c r="C36" s="32"/>
      <c r="D36" s="30"/>
      <c r="F36" s="32"/>
      <c r="G36" s="32"/>
      <c r="H36" s="32"/>
      <c r="J36" s="4"/>
      <c r="U36" s="3">
        <v>42920</v>
      </c>
      <c r="V36" s="215">
        <v>4</v>
      </c>
      <c r="W36" s="213">
        <v>17.899999999999999</v>
      </c>
      <c r="X36" s="209">
        <v>17.3</v>
      </c>
    </row>
    <row r="37" spans="1:24" x14ac:dyDescent="0.25">
      <c r="A37" s="31"/>
      <c r="B37" s="32"/>
      <c r="C37" s="32"/>
      <c r="D37" s="30"/>
      <c r="F37" s="32"/>
      <c r="G37" s="32"/>
      <c r="H37" s="32"/>
      <c r="J37" s="4"/>
      <c r="U37" s="3">
        <v>42921</v>
      </c>
      <c r="V37" s="215">
        <v>5</v>
      </c>
      <c r="W37" s="214">
        <v>57.5</v>
      </c>
      <c r="X37" s="210">
        <v>60</v>
      </c>
    </row>
    <row r="38" spans="1:24" x14ac:dyDescent="0.25">
      <c r="A38" s="31"/>
      <c r="B38" s="32"/>
      <c r="C38" s="32"/>
      <c r="D38" s="30"/>
      <c r="F38" s="32"/>
      <c r="G38" s="32"/>
      <c r="H38" s="32"/>
      <c r="J38" s="4"/>
      <c r="U38" s="3">
        <v>42922</v>
      </c>
      <c r="V38" s="215">
        <v>6</v>
      </c>
      <c r="W38" s="213">
        <v>13.7</v>
      </c>
      <c r="X38" s="209">
        <v>13.6</v>
      </c>
    </row>
    <row r="39" spans="1:24" x14ac:dyDescent="0.25">
      <c r="A39" s="31"/>
      <c r="B39" s="32"/>
      <c r="C39" s="32"/>
      <c r="D39" s="30"/>
      <c r="F39" s="32"/>
      <c r="G39" s="32"/>
      <c r="H39" s="32"/>
      <c r="J39" s="4"/>
      <c r="U39" s="3">
        <v>42923</v>
      </c>
      <c r="V39" s="215">
        <v>7</v>
      </c>
      <c r="W39" s="214">
        <v>201.2</v>
      </c>
      <c r="X39" s="210">
        <v>134.5</v>
      </c>
    </row>
    <row r="40" spans="1:24" x14ac:dyDescent="0.25">
      <c r="A40" s="31"/>
      <c r="B40" s="32"/>
      <c r="C40" s="32"/>
      <c r="D40" s="30"/>
      <c r="F40" s="32"/>
      <c r="G40" s="32"/>
      <c r="H40" s="32"/>
      <c r="J40" s="4"/>
      <c r="L40" t="s">
        <v>23</v>
      </c>
      <c r="U40" s="3">
        <v>42924</v>
      </c>
      <c r="V40" s="215">
        <v>8</v>
      </c>
      <c r="W40" s="214">
        <v>63</v>
      </c>
      <c r="X40" s="210">
        <v>54.8</v>
      </c>
    </row>
    <row r="41" spans="1:24" x14ac:dyDescent="0.25">
      <c r="A41" s="31"/>
      <c r="B41" s="32"/>
      <c r="C41" s="32"/>
      <c r="D41" s="30"/>
      <c r="F41" s="32"/>
      <c r="G41" s="32"/>
      <c r="H41" s="32"/>
      <c r="J41" s="4"/>
      <c r="U41" s="3">
        <v>42925</v>
      </c>
      <c r="V41" s="215">
        <v>9</v>
      </c>
      <c r="W41" s="213">
        <v>13.2</v>
      </c>
      <c r="X41" s="209">
        <v>15.1</v>
      </c>
    </row>
    <row r="42" spans="1:24" x14ac:dyDescent="0.25">
      <c r="A42" s="31"/>
      <c r="B42" s="30"/>
      <c r="D42" s="30"/>
      <c r="F42" s="32"/>
      <c r="G42" s="32"/>
      <c r="H42" s="32"/>
      <c r="J42" s="4"/>
      <c r="K42" s="30"/>
      <c r="U42" s="3">
        <v>42926</v>
      </c>
      <c r="V42" s="215">
        <v>10</v>
      </c>
      <c r="W42" s="211">
        <v>6.2</v>
      </c>
      <c r="X42" s="207">
        <v>5.9</v>
      </c>
    </row>
    <row r="43" spans="1:24" x14ac:dyDescent="0.25">
      <c r="A43" s="31"/>
      <c r="B43" s="30"/>
      <c r="D43" s="30"/>
      <c r="F43" s="33"/>
      <c r="G43" s="33"/>
      <c r="H43" s="32"/>
      <c r="J43" s="4"/>
      <c r="U43" s="3">
        <v>42927</v>
      </c>
      <c r="V43" s="215">
        <v>11</v>
      </c>
      <c r="W43" s="211">
        <v>5.6</v>
      </c>
      <c r="X43" s="207">
        <v>4.0999999999999996</v>
      </c>
    </row>
    <row r="44" spans="1:24" x14ac:dyDescent="0.25">
      <c r="A44" s="31"/>
      <c r="B44" s="30"/>
      <c r="D44" s="30"/>
      <c r="F44" s="33"/>
      <c r="G44" s="33"/>
      <c r="H44" s="32"/>
      <c r="J44" s="4"/>
      <c r="U44" s="3">
        <v>42928</v>
      </c>
      <c r="V44" s="215">
        <v>12</v>
      </c>
      <c r="W44" s="211">
        <v>6</v>
      </c>
      <c r="X44" s="207">
        <v>4.7</v>
      </c>
    </row>
    <row r="45" spans="1:24" x14ac:dyDescent="0.25">
      <c r="A45" s="49" t="s">
        <v>2</v>
      </c>
      <c r="B45" s="50">
        <v>14.696428571428573</v>
      </c>
      <c r="C45" s="51"/>
      <c r="D45" s="52">
        <v>10.593333333333334</v>
      </c>
      <c r="E45" s="51"/>
      <c r="F45" s="53">
        <v>13.55333333333334</v>
      </c>
      <c r="G45" s="51"/>
      <c r="H45" s="53">
        <v>15.123333333333335</v>
      </c>
      <c r="U45" s="3">
        <v>42929</v>
      </c>
      <c r="V45" s="215">
        <v>13</v>
      </c>
      <c r="W45" s="211">
        <v>5.4</v>
      </c>
      <c r="X45" s="207">
        <v>2.8</v>
      </c>
    </row>
    <row r="46" spans="1:24" x14ac:dyDescent="0.25">
      <c r="F46" s="1"/>
      <c r="G46" s="33"/>
      <c r="U46" s="3">
        <v>42930</v>
      </c>
      <c r="V46" s="215">
        <v>14</v>
      </c>
      <c r="W46" s="213">
        <v>17.7</v>
      </c>
      <c r="X46" s="209">
        <v>13.8</v>
      </c>
    </row>
    <row r="47" spans="1:24" x14ac:dyDescent="0.25">
      <c r="F47" s="1"/>
      <c r="G47" s="33"/>
      <c r="U47" s="3">
        <v>42931</v>
      </c>
      <c r="V47" s="215">
        <v>15</v>
      </c>
      <c r="W47" s="211">
        <v>1.2</v>
      </c>
      <c r="X47" s="207">
        <v>0</v>
      </c>
    </row>
    <row r="48" spans="1:24" x14ac:dyDescent="0.25">
      <c r="F48" s="1"/>
      <c r="G48" s="33"/>
      <c r="U48" s="3">
        <v>42932</v>
      </c>
      <c r="V48" s="215">
        <v>16</v>
      </c>
      <c r="W48" s="211">
        <v>1</v>
      </c>
      <c r="X48" s="207">
        <v>1.2</v>
      </c>
    </row>
    <row r="49" spans="21:24" x14ac:dyDescent="0.25">
      <c r="U49" s="3">
        <v>42933</v>
      </c>
      <c r="V49" s="215">
        <v>17</v>
      </c>
      <c r="W49" s="211">
        <v>1.9</v>
      </c>
      <c r="X49" s="207">
        <v>-0.2</v>
      </c>
    </row>
    <row r="50" spans="21:24" x14ac:dyDescent="0.25">
      <c r="U50" s="3">
        <v>42934</v>
      </c>
      <c r="V50" s="215">
        <v>18</v>
      </c>
      <c r="W50" s="211">
        <v>3.3</v>
      </c>
      <c r="X50" s="207">
        <v>0</v>
      </c>
    </row>
    <row r="51" spans="21:24" x14ac:dyDescent="0.25">
      <c r="U51" s="3">
        <v>42935</v>
      </c>
      <c r="V51" s="215">
        <v>19</v>
      </c>
      <c r="W51" s="211">
        <v>3.6</v>
      </c>
      <c r="X51" s="207">
        <v>1.7</v>
      </c>
    </row>
    <row r="52" spans="21:24" x14ac:dyDescent="0.25">
      <c r="U52" s="3">
        <v>42936</v>
      </c>
      <c r="V52" s="215">
        <v>20</v>
      </c>
      <c r="W52" s="211">
        <v>4.5</v>
      </c>
      <c r="X52" s="207">
        <v>3.1</v>
      </c>
    </row>
    <row r="53" spans="21:24" x14ac:dyDescent="0.25">
      <c r="U53" s="3">
        <v>42937</v>
      </c>
      <c r="V53" s="215">
        <v>21</v>
      </c>
      <c r="W53" s="211">
        <v>2.7</v>
      </c>
      <c r="X53" s="207">
        <v>1</v>
      </c>
    </row>
    <row r="54" spans="21:24" x14ac:dyDescent="0.25">
      <c r="U54" s="3">
        <v>42938</v>
      </c>
      <c r="V54" s="215">
        <v>22</v>
      </c>
      <c r="W54" s="211">
        <v>1.6</v>
      </c>
      <c r="X54" s="207">
        <v>0.2</v>
      </c>
    </row>
    <row r="55" spans="21:24" x14ac:dyDescent="0.25">
      <c r="U55" s="3">
        <v>42939</v>
      </c>
      <c r="V55" s="215">
        <v>23</v>
      </c>
      <c r="W55" s="211">
        <v>2.2999999999999998</v>
      </c>
      <c r="X55" s="207">
        <v>1</v>
      </c>
    </row>
    <row r="56" spans="21:24" x14ac:dyDescent="0.25">
      <c r="U56" s="3">
        <v>42940</v>
      </c>
      <c r="V56" s="215">
        <v>24</v>
      </c>
      <c r="W56" s="213">
        <v>14</v>
      </c>
      <c r="X56" s="207">
        <v>10.8</v>
      </c>
    </row>
    <row r="57" spans="21:24" x14ac:dyDescent="0.25">
      <c r="U57" s="3">
        <v>42941</v>
      </c>
      <c r="V57" s="215">
        <v>25</v>
      </c>
      <c r="W57" s="213">
        <v>13.5</v>
      </c>
      <c r="X57" s="207">
        <v>9.4</v>
      </c>
    </row>
    <row r="58" spans="21:24" x14ac:dyDescent="0.25">
      <c r="U58" s="3">
        <v>42942</v>
      </c>
      <c r="V58" s="215">
        <v>26</v>
      </c>
      <c r="W58" s="213">
        <v>15.2</v>
      </c>
      <c r="X58" s="207">
        <v>7.3</v>
      </c>
    </row>
    <row r="59" spans="21:24" x14ac:dyDescent="0.25">
      <c r="U59" s="3">
        <v>42943</v>
      </c>
      <c r="V59" s="215">
        <v>27</v>
      </c>
      <c r="W59" s="213">
        <v>15.8</v>
      </c>
      <c r="X59" s="207">
        <v>7.8</v>
      </c>
    </row>
    <row r="60" spans="21:24" x14ac:dyDescent="0.25">
      <c r="U60" s="3">
        <v>42944</v>
      </c>
      <c r="V60" s="215">
        <v>28</v>
      </c>
      <c r="W60" s="213">
        <v>22.3</v>
      </c>
      <c r="X60" s="209">
        <v>16.600000000000001</v>
      </c>
    </row>
    <row r="61" spans="21:24" x14ac:dyDescent="0.25">
      <c r="U61" s="3">
        <v>42945</v>
      </c>
      <c r="V61" s="215">
        <v>29</v>
      </c>
      <c r="W61" s="213">
        <v>20.6</v>
      </c>
      <c r="X61" s="207">
        <v>10.3</v>
      </c>
    </row>
    <row r="62" spans="21:24" x14ac:dyDescent="0.25">
      <c r="U62" s="3">
        <v>42946</v>
      </c>
      <c r="V62" s="215">
        <v>30</v>
      </c>
      <c r="W62" s="211">
        <v>8.1</v>
      </c>
      <c r="X62" s="207">
        <v>4.4000000000000004</v>
      </c>
    </row>
    <row r="63" spans="21:24" x14ac:dyDescent="0.25">
      <c r="U63" s="3">
        <v>42947</v>
      </c>
      <c r="V63" s="215">
        <v>31</v>
      </c>
      <c r="W63" s="213">
        <v>14</v>
      </c>
      <c r="X63" s="207">
        <v>10.1</v>
      </c>
    </row>
    <row r="64" spans="21:24" x14ac:dyDescent="0.25">
      <c r="U64" s="3">
        <v>42948</v>
      </c>
      <c r="V64" s="215">
        <v>1</v>
      </c>
      <c r="W64" s="211">
        <v>10.9</v>
      </c>
      <c r="X64" s="207">
        <v>5.8</v>
      </c>
    </row>
    <row r="65" spans="21:24" x14ac:dyDescent="0.25">
      <c r="U65" s="3">
        <v>42949</v>
      </c>
      <c r="V65" s="215">
        <v>2</v>
      </c>
      <c r="W65" s="211">
        <v>5.3</v>
      </c>
      <c r="X65" s="207">
        <v>3.2</v>
      </c>
    </row>
    <row r="66" spans="21:24" x14ac:dyDescent="0.25">
      <c r="U66" s="3">
        <v>42950</v>
      </c>
      <c r="V66" s="215">
        <v>3</v>
      </c>
      <c r="W66" s="211">
        <v>2.9</v>
      </c>
      <c r="X66" s="207">
        <v>-1.3</v>
      </c>
    </row>
    <row r="67" spans="21:24" x14ac:dyDescent="0.25">
      <c r="U67" s="3">
        <v>42951</v>
      </c>
      <c r="V67" s="215">
        <v>4</v>
      </c>
      <c r="W67" s="211">
        <v>5</v>
      </c>
      <c r="X67" s="207">
        <v>0.8</v>
      </c>
    </row>
    <row r="68" spans="21:24" x14ac:dyDescent="0.25">
      <c r="U68" s="3">
        <v>42952</v>
      </c>
      <c r="V68" s="215">
        <v>5</v>
      </c>
      <c r="W68" s="211">
        <v>7.5</v>
      </c>
      <c r="X68" s="207">
        <v>2.6</v>
      </c>
    </row>
    <row r="69" spans="21:24" x14ac:dyDescent="0.25">
      <c r="U69" s="3">
        <v>42953</v>
      </c>
      <c r="V69" s="215">
        <v>6</v>
      </c>
      <c r="W69" s="211">
        <v>10.1</v>
      </c>
      <c r="X69" s="207">
        <v>9.1999999999999993</v>
      </c>
    </row>
    <row r="70" spans="21:24" x14ac:dyDescent="0.25">
      <c r="U70" s="3">
        <v>42954</v>
      </c>
      <c r="V70" s="215">
        <v>7</v>
      </c>
      <c r="W70" s="211">
        <v>9.5</v>
      </c>
      <c r="X70" s="207">
        <v>9.3000000000000007</v>
      </c>
    </row>
    <row r="71" spans="21:24" x14ac:dyDescent="0.25">
      <c r="U71" s="3">
        <v>42955</v>
      </c>
      <c r="V71" s="215">
        <v>8</v>
      </c>
      <c r="W71" s="213">
        <v>27.7</v>
      </c>
      <c r="X71" s="209">
        <v>27.4</v>
      </c>
    </row>
    <row r="72" spans="21:24" x14ac:dyDescent="0.25">
      <c r="U72" s="3">
        <v>42956</v>
      </c>
      <c r="V72" s="215">
        <v>9</v>
      </c>
      <c r="W72" s="211">
        <v>10.8</v>
      </c>
      <c r="X72" s="207">
        <v>9.6</v>
      </c>
    </row>
    <row r="73" spans="21:24" x14ac:dyDescent="0.25">
      <c r="U73" s="3">
        <v>42957</v>
      </c>
      <c r="V73" s="215">
        <v>10</v>
      </c>
      <c r="W73" s="211">
        <v>2.4</v>
      </c>
      <c r="X73" s="207">
        <v>0.3</v>
      </c>
    </row>
    <row r="74" spans="21:24" x14ac:dyDescent="0.25">
      <c r="U74" s="3">
        <v>42958</v>
      </c>
      <c r="V74" s="215">
        <v>11</v>
      </c>
      <c r="W74" s="211">
        <v>2.8</v>
      </c>
      <c r="X74" s="207">
        <v>1</v>
      </c>
    </row>
    <row r="75" spans="21:24" x14ac:dyDescent="0.25">
      <c r="U75" s="3">
        <v>42959</v>
      </c>
      <c r="V75" s="215">
        <v>12</v>
      </c>
      <c r="W75" s="211">
        <v>2.4</v>
      </c>
      <c r="X75" s="207">
        <v>2.2999999999999998</v>
      </c>
    </row>
    <row r="76" spans="21:24" x14ac:dyDescent="0.25">
      <c r="U76" s="3">
        <v>42960</v>
      </c>
      <c r="V76" s="215">
        <v>13</v>
      </c>
      <c r="W76" s="211">
        <v>3.2</v>
      </c>
      <c r="X76" s="207">
        <v>0.9</v>
      </c>
    </row>
    <row r="77" spans="21:24" x14ac:dyDescent="0.25">
      <c r="U77" s="3">
        <v>42961</v>
      </c>
      <c r="V77" s="215">
        <v>14</v>
      </c>
      <c r="W77" s="211">
        <v>4.5999999999999996</v>
      </c>
      <c r="X77" s="207">
        <v>2.4</v>
      </c>
    </row>
    <row r="78" spans="21:24" x14ac:dyDescent="0.25">
      <c r="U78" s="3">
        <v>42962</v>
      </c>
      <c r="V78" s="215">
        <v>15</v>
      </c>
      <c r="W78" s="211">
        <v>3.1</v>
      </c>
      <c r="X78" s="207">
        <v>1.6</v>
      </c>
    </row>
    <row r="79" spans="21:24" x14ac:dyDescent="0.25">
      <c r="U79" s="3">
        <v>42963</v>
      </c>
      <c r="V79" s="215">
        <v>16</v>
      </c>
      <c r="W79" s="211">
        <v>3.5</v>
      </c>
      <c r="X79" s="207">
        <v>1.8</v>
      </c>
    </row>
    <row r="80" spans="21:24" x14ac:dyDescent="0.25">
      <c r="U80" s="3">
        <v>42964</v>
      </c>
      <c r="V80" s="215">
        <v>17</v>
      </c>
      <c r="W80" s="211">
        <v>1.4</v>
      </c>
      <c r="X80" s="207">
        <v>-0.8</v>
      </c>
    </row>
    <row r="81" spans="21:24" x14ac:dyDescent="0.25">
      <c r="U81" s="3">
        <v>42965</v>
      </c>
      <c r="V81" s="215">
        <v>18</v>
      </c>
      <c r="W81" s="211">
        <v>2.4</v>
      </c>
      <c r="X81" s="207">
        <v>-1.5</v>
      </c>
    </row>
    <row r="82" spans="21:24" x14ac:dyDescent="0.25">
      <c r="U82" s="3">
        <v>42966</v>
      </c>
      <c r="V82" s="215">
        <v>19</v>
      </c>
      <c r="W82" s="211">
        <v>1.7</v>
      </c>
      <c r="X82" s="207">
        <v>0</v>
      </c>
    </row>
    <row r="83" spans="21:24" x14ac:dyDescent="0.25">
      <c r="U83" s="3">
        <v>42967</v>
      </c>
      <c r="V83" s="215">
        <v>20</v>
      </c>
      <c r="W83" s="211">
        <v>1.8</v>
      </c>
      <c r="X83" s="207">
        <v>-0.1</v>
      </c>
    </row>
    <row r="84" spans="21:24" x14ac:dyDescent="0.25">
      <c r="U84" s="3">
        <v>42968</v>
      </c>
      <c r="V84" s="215">
        <v>21</v>
      </c>
      <c r="W84" s="211">
        <v>3.1</v>
      </c>
      <c r="X84" s="208" t="s">
        <v>33</v>
      </c>
    </row>
    <row r="85" spans="21:24" x14ac:dyDescent="0.25">
      <c r="U85" s="3">
        <v>42969</v>
      </c>
      <c r="V85" s="215">
        <v>22</v>
      </c>
      <c r="W85" s="211">
        <v>2.5</v>
      </c>
      <c r="X85" s="208" t="s">
        <v>33</v>
      </c>
    </row>
    <row r="86" spans="21:24" x14ac:dyDescent="0.25">
      <c r="U86" s="3">
        <v>42970</v>
      </c>
      <c r="V86" s="215">
        <v>23</v>
      </c>
      <c r="W86" s="211">
        <v>2</v>
      </c>
      <c r="X86" s="208" t="s">
        <v>33</v>
      </c>
    </row>
    <row r="87" spans="21:24" x14ac:dyDescent="0.25">
      <c r="U87" s="3">
        <v>42971</v>
      </c>
      <c r="V87" s="215">
        <v>24</v>
      </c>
      <c r="W87" s="211">
        <v>2.9</v>
      </c>
      <c r="X87" s="207">
        <v>1.7</v>
      </c>
    </row>
    <row r="88" spans="21:24" x14ac:dyDescent="0.25">
      <c r="U88" s="3">
        <v>42972</v>
      </c>
      <c r="V88" s="215">
        <v>25</v>
      </c>
      <c r="W88" s="211">
        <v>2.7</v>
      </c>
      <c r="X88" s="207">
        <v>-0.4</v>
      </c>
    </row>
    <row r="89" spans="21:24" x14ac:dyDescent="0.25">
      <c r="U89" s="3">
        <v>42973</v>
      </c>
      <c r="V89" s="215">
        <v>26</v>
      </c>
      <c r="W89" s="212" t="s">
        <v>33</v>
      </c>
      <c r="X89" s="207">
        <v>-2.8</v>
      </c>
    </row>
    <row r="90" spans="21:24" x14ac:dyDescent="0.25">
      <c r="U90" s="3">
        <v>42974</v>
      </c>
      <c r="V90" s="215">
        <v>27</v>
      </c>
      <c r="W90" s="212" t="s">
        <v>33</v>
      </c>
      <c r="X90" s="207">
        <v>-0.8</v>
      </c>
    </row>
    <row r="91" spans="21:24" x14ac:dyDescent="0.25">
      <c r="U91" s="3">
        <v>42975</v>
      </c>
      <c r="V91" s="215">
        <v>28</v>
      </c>
      <c r="W91" s="212" t="s">
        <v>33</v>
      </c>
      <c r="X91" s="207">
        <v>-0.4</v>
      </c>
    </row>
    <row r="92" spans="21:24" x14ac:dyDescent="0.25">
      <c r="U92" s="3">
        <v>42976</v>
      </c>
      <c r="V92" s="215">
        <v>29</v>
      </c>
      <c r="W92" s="212" t="s">
        <v>33</v>
      </c>
      <c r="X92" s="207">
        <v>0.6</v>
      </c>
    </row>
    <row r="93" spans="21:24" x14ac:dyDescent="0.25">
      <c r="U93" s="3">
        <v>42977</v>
      </c>
      <c r="V93" s="215">
        <v>30</v>
      </c>
      <c r="W93" s="212" t="s">
        <v>33</v>
      </c>
      <c r="X93" s="207">
        <v>-0.1</v>
      </c>
    </row>
    <row r="94" spans="21:24" x14ac:dyDescent="0.25">
      <c r="U94" s="3">
        <v>42978</v>
      </c>
      <c r="V94" s="215">
        <v>31</v>
      </c>
      <c r="W94" s="211">
        <v>3.3</v>
      </c>
      <c r="X94" s="207">
        <v>0.7</v>
      </c>
    </row>
  </sheetData>
  <pageMargins left="0.7" right="0.7" top="0.75" bottom="0.75" header="0.3" footer="0.3"/>
  <pageSetup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H22" sqref="H2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"/>
  <sheetViews>
    <sheetView workbookViewId="0">
      <selection activeCell="I42" sqref="I42"/>
    </sheetView>
  </sheetViews>
  <sheetFormatPr defaultRowHeight="15" x14ac:dyDescent="0.25"/>
  <sheetData>
    <row r="1" spans="1:11" ht="15.75" thickBot="1" x14ac:dyDescent="0.3"/>
    <row r="2" spans="1:11" ht="17.25" thickTop="1" thickBot="1" x14ac:dyDescent="0.3">
      <c r="A2" s="397" t="s">
        <v>168</v>
      </c>
      <c r="B2" s="398"/>
      <c r="C2" s="398"/>
      <c r="D2" s="398"/>
      <c r="E2" s="398"/>
      <c r="F2" s="398"/>
      <c r="G2" s="398"/>
      <c r="H2" s="398"/>
      <c r="I2" s="398"/>
      <c r="J2" s="398"/>
      <c r="K2" s="399"/>
    </row>
    <row r="3" spans="1:11" ht="15.75" thickBot="1" x14ac:dyDescent="0.3">
      <c r="A3" s="216" t="s">
        <v>169</v>
      </c>
      <c r="B3" s="400" t="s">
        <v>170</v>
      </c>
      <c r="C3" s="401"/>
      <c r="D3" s="400" t="s">
        <v>171</v>
      </c>
      <c r="E3" s="401"/>
      <c r="F3" s="400" t="s">
        <v>172</v>
      </c>
      <c r="G3" s="401"/>
      <c r="H3" s="400" t="s">
        <v>173</v>
      </c>
      <c r="I3" s="401"/>
      <c r="J3" s="400" t="s">
        <v>174</v>
      </c>
      <c r="K3" s="402"/>
    </row>
    <row r="4" spans="1:11" ht="15.75" thickBot="1" x14ac:dyDescent="0.3">
      <c r="A4" s="216" t="s">
        <v>175</v>
      </c>
      <c r="B4" s="217" t="s">
        <v>176</v>
      </c>
      <c r="C4" s="218" t="s">
        <v>37</v>
      </c>
      <c r="D4" s="217" t="s">
        <v>176</v>
      </c>
      <c r="E4" s="218" t="s">
        <v>37</v>
      </c>
      <c r="F4" s="217" t="s">
        <v>176</v>
      </c>
      <c r="G4" s="218" t="s">
        <v>37</v>
      </c>
      <c r="H4" s="217" t="s">
        <v>176</v>
      </c>
      <c r="I4" s="218" t="s">
        <v>37</v>
      </c>
      <c r="J4" s="217" t="s">
        <v>176</v>
      </c>
      <c r="K4" s="219" t="s">
        <v>37</v>
      </c>
    </row>
    <row r="5" spans="1:11" x14ac:dyDescent="0.25">
      <c r="A5" s="220" t="s">
        <v>177</v>
      </c>
      <c r="B5" s="221">
        <v>1</v>
      </c>
      <c r="C5" s="222">
        <v>42403</v>
      </c>
      <c r="D5" s="221">
        <v>19</v>
      </c>
      <c r="E5" s="222">
        <v>115806</v>
      </c>
      <c r="F5" s="221">
        <v>10</v>
      </c>
      <c r="G5" s="222">
        <v>202389</v>
      </c>
      <c r="H5" s="221">
        <v>64</v>
      </c>
      <c r="I5" s="222">
        <v>873172</v>
      </c>
      <c r="J5" s="221">
        <v>94</v>
      </c>
      <c r="K5" s="223">
        <v>1223770</v>
      </c>
    </row>
    <row r="6" spans="1:11" x14ac:dyDescent="0.25">
      <c r="A6" s="220" t="s">
        <v>178</v>
      </c>
      <c r="B6" s="221">
        <v>2</v>
      </c>
      <c r="C6" s="224">
        <v>0</v>
      </c>
      <c r="D6" s="221">
        <v>12</v>
      </c>
      <c r="E6" s="224">
        <v>72</v>
      </c>
      <c r="F6" s="221">
        <v>1</v>
      </c>
      <c r="G6" s="224">
        <v>0</v>
      </c>
      <c r="H6" s="221">
        <v>22</v>
      </c>
      <c r="I6" s="222">
        <v>40943</v>
      </c>
      <c r="J6" s="221">
        <v>37</v>
      </c>
      <c r="K6" s="223">
        <v>41015</v>
      </c>
    </row>
    <row r="7" spans="1:11" x14ac:dyDescent="0.25">
      <c r="A7" s="220" t="s">
        <v>134</v>
      </c>
      <c r="B7" s="221">
        <v>0</v>
      </c>
      <c r="C7" s="224" t="s">
        <v>179</v>
      </c>
      <c r="D7" s="221">
        <v>14</v>
      </c>
      <c r="E7" s="222">
        <v>562160</v>
      </c>
      <c r="F7" s="221">
        <v>5</v>
      </c>
      <c r="G7" s="222">
        <v>111681</v>
      </c>
      <c r="H7" s="221">
        <v>75</v>
      </c>
      <c r="I7" s="222">
        <v>1873732</v>
      </c>
      <c r="J7" s="221">
        <v>94</v>
      </c>
      <c r="K7" s="223">
        <v>2547573</v>
      </c>
    </row>
    <row r="8" spans="1:11" ht="24" x14ac:dyDescent="0.25">
      <c r="A8" s="220" t="s">
        <v>180</v>
      </c>
      <c r="B8" s="221">
        <v>0</v>
      </c>
      <c r="C8" s="224" t="s">
        <v>179</v>
      </c>
      <c r="D8" s="221">
        <v>9</v>
      </c>
      <c r="E8" s="222">
        <v>3114</v>
      </c>
      <c r="F8" s="221">
        <v>6</v>
      </c>
      <c r="G8" s="222">
        <v>64065</v>
      </c>
      <c r="H8" s="221">
        <v>21</v>
      </c>
      <c r="I8" s="222">
        <v>175578</v>
      </c>
      <c r="J8" s="221">
        <v>36</v>
      </c>
      <c r="K8" s="223">
        <v>242757</v>
      </c>
    </row>
    <row r="9" spans="1:11" ht="15.75" thickBot="1" x14ac:dyDescent="0.3">
      <c r="A9" s="225" t="s">
        <v>174</v>
      </c>
      <c r="B9" s="226">
        <v>3</v>
      </c>
      <c r="C9" s="227">
        <v>42403</v>
      </c>
      <c r="D9" s="226">
        <v>54</v>
      </c>
      <c r="E9" s="227">
        <v>681152</v>
      </c>
      <c r="F9" s="226">
        <v>22</v>
      </c>
      <c r="G9" s="227">
        <v>378135</v>
      </c>
      <c r="H9" s="226">
        <v>182</v>
      </c>
      <c r="I9" s="227">
        <v>2963425</v>
      </c>
      <c r="J9" s="226">
        <v>261</v>
      </c>
      <c r="K9" s="228">
        <v>4055115</v>
      </c>
    </row>
    <row r="10" spans="1:11" ht="15.75" thickTop="1" x14ac:dyDescent="0.25"/>
    <row r="11" spans="1:11" x14ac:dyDescent="0.25">
      <c r="A11" s="229" t="s">
        <v>181</v>
      </c>
    </row>
  </sheetData>
  <mergeCells count="6">
    <mergeCell ref="A2:K2"/>
    <mergeCell ref="B3:C3"/>
    <mergeCell ref="D3:E3"/>
    <mergeCell ref="F3:G3"/>
    <mergeCell ref="H3:I3"/>
    <mergeCell ref="J3:K3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14"/>
  <sheetViews>
    <sheetView workbookViewId="0"/>
  </sheetViews>
  <sheetFormatPr defaultRowHeight="15" x14ac:dyDescent="0.25"/>
  <cols>
    <col min="1" max="1" width="41.85546875" customWidth="1"/>
  </cols>
  <sheetData>
    <row r="2" spans="1:3" ht="15.75" thickBot="1" x14ac:dyDescent="0.3"/>
    <row r="3" spans="1:3" ht="15" customHeight="1" thickBot="1" x14ac:dyDescent="0.3">
      <c r="A3" s="230" t="s">
        <v>182</v>
      </c>
      <c r="B3" s="231" t="s">
        <v>176</v>
      </c>
      <c r="C3" s="231" t="s">
        <v>37</v>
      </c>
    </row>
    <row r="4" spans="1:3" ht="15" customHeight="1" thickBot="1" x14ac:dyDescent="0.3">
      <c r="A4" s="185" t="s">
        <v>183</v>
      </c>
      <c r="B4" s="232">
        <v>0.01</v>
      </c>
      <c r="C4" s="232">
        <v>0</v>
      </c>
    </row>
    <row r="5" spans="1:3" ht="15" customHeight="1" thickBot="1" x14ac:dyDescent="0.3">
      <c r="A5" s="185" t="s">
        <v>184</v>
      </c>
      <c r="B5" s="232">
        <v>0.1</v>
      </c>
      <c r="C5" s="232">
        <v>0.32</v>
      </c>
    </row>
    <row r="6" spans="1:3" ht="15" customHeight="1" thickBot="1" x14ac:dyDescent="0.3">
      <c r="A6" s="185" t="s">
        <v>185</v>
      </c>
      <c r="B6" s="232">
        <v>0.5</v>
      </c>
      <c r="C6" s="232">
        <v>0</v>
      </c>
    </row>
    <row r="7" spans="1:3" ht="15" customHeight="1" thickBot="1" x14ac:dyDescent="0.3">
      <c r="A7" s="185" t="s">
        <v>186</v>
      </c>
      <c r="B7" s="232">
        <v>0.15</v>
      </c>
      <c r="C7" s="232">
        <v>0.11</v>
      </c>
    </row>
    <row r="8" spans="1:3" ht="15" customHeight="1" thickBot="1" x14ac:dyDescent="0.3">
      <c r="A8" s="185" t="s">
        <v>187</v>
      </c>
      <c r="B8" s="232">
        <v>0.03</v>
      </c>
      <c r="C8" s="232">
        <v>0.02</v>
      </c>
    </row>
    <row r="9" spans="1:3" ht="15" customHeight="1" thickBot="1" x14ac:dyDescent="0.3">
      <c r="A9" s="185" t="s">
        <v>188</v>
      </c>
      <c r="B9" s="232">
        <v>0.23</v>
      </c>
      <c r="C9" s="232">
        <v>0</v>
      </c>
    </row>
    <row r="10" spans="1:3" ht="15" customHeight="1" thickBot="1" x14ac:dyDescent="0.3">
      <c r="A10" s="185" t="s">
        <v>189</v>
      </c>
      <c r="B10" s="232">
        <v>0.32</v>
      </c>
      <c r="C10" s="232">
        <v>0.25</v>
      </c>
    </row>
    <row r="11" spans="1:3" ht="15" customHeight="1" thickBot="1" x14ac:dyDescent="0.3">
      <c r="A11" s="185" t="s">
        <v>190</v>
      </c>
      <c r="B11" s="232">
        <v>0.02</v>
      </c>
      <c r="C11" s="232">
        <v>0</v>
      </c>
    </row>
    <row r="12" spans="1:3" ht="15" customHeight="1" thickBot="1" x14ac:dyDescent="0.3">
      <c r="A12" s="185" t="s">
        <v>191</v>
      </c>
      <c r="B12" s="232">
        <v>0.1</v>
      </c>
      <c r="C12" s="232">
        <v>0.28999999999999998</v>
      </c>
    </row>
    <row r="14" spans="1:3" x14ac:dyDescent="0.25">
      <c r="A14" s="199" t="s">
        <v>192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G5"/>
  <sheetViews>
    <sheetView workbookViewId="0"/>
  </sheetViews>
  <sheetFormatPr defaultRowHeight="15" x14ac:dyDescent="0.25"/>
  <cols>
    <col min="2" max="2" width="18.140625" customWidth="1"/>
    <col min="3" max="3" width="17" customWidth="1"/>
    <col min="4" max="4" width="20.7109375" customWidth="1"/>
    <col min="5" max="5" width="18.7109375" customWidth="1"/>
    <col min="6" max="6" width="15.28515625" customWidth="1"/>
    <col min="7" max="7" width="15.42578125" customWidth="1"/>
  </cols>
  <sheetData>
    <row r="1" spans="1:7" x14ac:dyDescent="0.25">
      <c r="A1" t="s">
        <v>43</v>
      </c>
    </row>
    <row r="2" spans="1:7" x14ac:dyDescent="0.25">
      <c r="B2" t="s">
        <v>45</v>
      </c>
      <c r="C2" t="s">
        <v>45</v>
      </c>
      <c r="D2" t="s">
        <v>46</v>
      </c>
      <c r="E2" t="s">
        <v>46</v>
      </c>
      <c r="F2" t="s">
        <v>47</v>
      </c>
      <c r="G2" t="s">
        <v>47</v>
      </c>
    </row>
    <row r="3" spans="1:7" x14ac:dyDescent="0.25">
      <c r="B3" t="s">
        <v>40</v>
      </c>
      <c r="C3" t="s">
        <v>41</v>
      </c>
      <c r="D3" t="s">
        <v>40</v>
      </c>
      <c r="E3" t="s">
        <v>41</v>
      </c>
      <c r="F3" t="s">
        <v>40</v>
      </c>
      <c r="G3" t="s">
        <v>41</v>
      </c>
    </row>
    <row r="4" spans="1:7" x14ac:dyDescent="0.25">
      <c r="B4" t="s">
        <v>48</v>
      </c>
      <c r="C4" t="s">
        <v>49</v>
      </c>
      <c r="D4" t="s">
        <v>50</v>
      </c>
      <c r="E4" t="s">
        <v>51</v>
      </c>
      <c r="F4" t="s">
        <v>52</v>
      </c>
      <c r="G4" t="s">
        <v>53</v>
      </c>
    </row>
    <row r="5" spans="1:7" x14ac:dyDescent="0.25">
      <c r="A5" t="s">
        <v>44</v>
      </c>
      <c r="B5" s="75">
        <v>4132.2</v>
      </c>
      <c r="C5" s="75">
        <v>16.233129049949998</v>
      </c>
      <c r="D5" s="75">
        <v>0</v>
      </c>
      <c r="E5" s="75">
        <v>0</v>
      </c>
      <c r="F5" s="75">
        <v>5146541</v>
      </c>
      <c r="G5" s="75">
        <v>3147142.5265558846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2:H18"/>
  <sheetViews>
    <sheetView topLeftCell="A19" zoomScale="90" zoomScaleNormal="90" workbookViewId="0">
      <selection activeCell="C13" sqref="C13"/>
    </sheetView>
  </sheetViews>
  <sheetFormatPr defaultRowHeight="15" x14ac:dyDescent="0.25"/>
  <cols>
    <col min="1" max="1" width="12.5703125" customWidth="1"/>
    <col min="3" max="3" width="21.85546875" customWidth="1"/>
    <col min="4" max="4" width="17.5703125" customWidth="1"/>
    <col min="5" max="5" width="13.42578125" customWidth="1"/>
    <col min="6" max="6" width="11.42578125" customWidth="1"/>
    <col min="7" max="7" width="14" customWidth="1"/>
    <col min="8" max="8" width="19" customWidth="1"/>
  </cols>
  <sheetData>
    <row r="2" spans="1:8" ht="15.75" thickBot="1" x14ac:dyDescent="0.3">
      <c r="A2" s="65" t="s">
        <v>39</v>
      </c>
      <c r="B2" s="65"/>
      <c r="C2" s="65"/>
      <c r="D2" s="65"/>
      <c r="E2" s="65"/>
      <c r="F2" s="65"/>
      <c r="G2" s="65"/>
      <c r="H2" s="65"/>
    </row>
    <row r="3" spans="1:8" ht="15.75" thickTop="1" x14ac:dyDescent="0.25">
      <c r="A3" s="66"/>
      <c r="B3" s="66"/>
      <c r="C3" s="67" t="str">
        <f>'[1]Valid Input'!$A$4</f>
        <v>Prescribed</v>
      </c>
      <c r="D3" s="67" t="str">
        <f>'[1]Valid Input'!$A$4</f>
        <v>Prescribed</v>
      </c>
      <c r="E3" s="67" t="str">
        <f>'[1]Valid Input'!$A$3</f>
        <v>WFU</v>
      </c>
      <c r="F3" s="67" t="str">
        <f>'[1]Valid Input'!$A$3</f>
        <v>WFU</v>
      </c>
      <c r="G3" s="67" t="str">
        <f>'[1]Valid Input'!$A$2</f>
        <v>Wildfire</v>
      </c>
      <c r="H3" s="67" t="str">
        <f>'[1]Valid Input'!$A$2</f>
        <v>Wildfire</v>
      </c>
    </row>
    <row r="4" spans="1:8" x14ac:dyDescent="0.25">
      <c r="A4" s="25"/>
      <c r="B4" s="25"/>
      <c r="C4" s="68" t="s">
        <v>40</v>
      </c>
      <c r="D4" s="68" t="s">
        <v>41</v>
      </c>
      <c r="E4" s="68" t="s">
        <v>40</v>
      </c>
      <c r="F4" s="68" t="s">
        <v>41</v>
      </c>
      <c r="G4" s="68" t="s">
        <v>40</v>
      </c>
      <c r="H4" s="68" t="s">
        <v>41</v>
      </c>
    </row>
    <row r="5" spans="1:8" x14ac:dyDescent="0.25">
      <c r="A5" s="69" t="s">
        <v>42</v>
      </c>
      <c r="B5" s="69" t="s">
        <v>42</v>
      </c>
      <c r="C5" s="69" t="str">
        <f t="shared" ref="C5:H5" si="0">C3&amp;" "&amp;C4</f>
        <v>Prescribed acres</v>
      </c>
      <c r="D5" s="69" t="str">
        <f t="shared" si="0"/>
        <v>Prescribed PM2.5</v>
      </c>
      <c r="E5" s="69" t="str">
        <f t="shared" si="0"/>
        <v>WFU acres</v>
      </c>
      <c r="F5" s="69" t="str">
        <f t="shared" si="0"/>
        <v>WFU PM2.5</v>
      </c>
      <c r="G5" s="69" t="str">
        <f t="shared" si="0"/>
        <v>Wildfire acres</v>
      </c>
      <c r="H5" s="69" t="str">
        <f t="shared" si="0"/>
        <v>Wildfire PM2.5</v>
      </c>
    </row>
    <row r="6" spans="1:8" x14ac:dyDescent="0.25">
      <c r="A6" s="25" t="str">
        <f t="shared" ref="A6" si="1">VLOOKUP(B6,Month,2,0)</f>
        <v>January</v>
      </c>
      <c r="B6" s="70">
        <v>1</v>
      </c>
      <c r="C6" s="63" t="e">
        <f>SUMIF([1]Event!BQ2:BQ13,1,[1]Event!H2:H13)</f>
        <v>#VALUE!</v>
      </c>
      <c r="D6" s="71" t="e">
        <f>SUMIF([1]Event!BQ2:BQ13,1,[1]Event!AR2:AR14)+SUMIF([1]Event!BQ2:BQ13,1,[1]Event!BE2:BE13)</f>
        <v>#VALUE!</v>
      </c>
      <c r="E6" s="63">
        <f t="array" ref="E6">SUM(IF(([1]Event!$A$2:$A$803=E$3),IF([1]Event!$BQ$2:$BQ$803=$B6,[1]Event!$H$2:$H$803,0),0))</f>
        <v>0</v>
      </c>
      <c r="F6" s="63">
        <f t="array" ref="F6">SUM(IF(([1]Event!$A$2:$A$803=F$3),IF([1]Event!$BQ$2:$BQ$803=$B6,[1]Event!$AR$2:$AR$803+[1]Event!$BE$2:$BE$803,0),0))</f>
        <v>0</v>
      </c>
      <c r="G6" t="e">
        <f>SUMIF([1]Event!BQ13:BQ783,1,[1]Event!H14:H784)</f>
        <v>#VALUE!</v>
      </c>
      <c r="H6" s="63" t="e">
        <f>SUMIF([1]Event!BQ14:BQ783,1,[1]Event!AR14:AR783)+SUMIF([1]Event!BQ14:BQ783,1,[1]Event!BE14:BE783)</f>
        <v>#VALUE!</v>
      </c>
    </row>
    <row r="7" spans="1:8" x14ac:dyDescent="0.25">
      <c r="A7" s="25" t="str">
        <f t="shared" ref="A7" si="2">VLOOKUP(B7,Month,2,0)</f>
        <v>February</v>
      </c>
      <c r="B7" s="70">
        <v>2</v>
      </c>
      <c r="C7" s="63" t="e">
        <f>SUMIF([1]Event!BQ2:BQ13,2,[1]Event!H2:H13)</f>
        <v>#VALUE!</v>
      </c>
      <c r="D7" s="71" t="e">
        <f>SUMIF([1]Event!BQ2:BQ13,2,[1]Event!AR2:AR14)+SUMIF([1]Event!BQ2:BQ13,2,[1]Event!BE2:BE13)</f>
        <v>#VALUE!</v>
      </c>
      <c r="E7" s="63">
        <f t="array" ref="E7">SUM(IF(([1]Event!$A$2:$A$803=E$3),IF([1]Event!$BQ$2:$BQ$803=$B7,[1]Event!$H$2:$H$803,0),0))</f>
        <v>0</v>
      </c>
      <c r="F7" s="63">
        <f t="array" ref="F7">SUM(IF(([1]Event!$A$2:$A$803=F$3),IF([1]Event!$BQ$2:$BQ$803=$B7,[1]Event!$AR$2:$AR$803+[1]Event!$BE$2:$BE$803,0),0))</f>
        <v>0</v>
      </c>
      <c r="G7" t="e">
        <f>SUMIF([1]Event!BQ13:BQ783,2,[1]Event!H14:H784)</f>
        <v>#VALUE!</v>
      </c>
      <c r="H7" s="63" t="e">
        <f>SUMIF([1]Event!BQ14:BQ783,2,[1]Event!AR14:AR783)+SUMIF([1]Event!BQ14:BQ783,2,[1]Event!BE14:BE783)</f>
        <v>#VALUE!</v>
      </c>
    </row>
    <row r="8" spans="1:8" x14ac:dyDescent="0.25">
      <c r="A8" s="25" t="str">
        <f t="shared" ref="A8" si="3">VLOOKUP(B8,Month,2,0)</f>
        <v>March</v>
      </c>
      <c r="B8" s="70">
        <v>3</v>
      </c>
      <c r="C8" s="63">
        <v>6</v>
      </c>
      <c r="D8" s="71">
        <v>2</v>
      </c>
      <c r="E8" s="63">
        <f t="array" ref="E8">SUM(IF(([1]Event!$A$2:$A$803=E$3),IF([1]Event!$BQ$2:$BQ$803=$B8,[1]Event!$H$2:$H$803,0),0))</f>
        <v>0</v>
      </c>
      <c r="F8" s="63">
        <f t="array" ref="F8">SUM(IF(([1]Event!$A$2:$A$803=F$3),IF([1]Event!$BQ$2:$BQ$803=$B8,[1]Event!$AR$2:$AR$803+[1]Event!$BE$2:$BE$803,0),0))</f>
        <v>0</v>
      </c>
      <c r="G8" t="e">
        <f>SUMIF([1]Event!BQ13:BQ783,3,[1]Event!H14:H784)</f>
        <v>#VALUE!</v>
      </c>
      <c r="H8" s="63"/>
    </row>
    <row r="9" spans="1:8" x14ac:dyDescent="0.25">
      <c r="A9" s="25" t="str">
        <f t="shared" ref="A9" si="4">VLOOKUP(B9,Month,2,0)</f>
        <v>April</v>
      </c>
      <c r="B9" s="70">
        <v>4</v>
      </c>
      <c r="C9" s="63" t="e">
        <f>SUMIF([1]Event!BQ2:BQ13,4,[1]Event!H2:H13)</f>
        <v>#VALUE!</v>
      </c>
      <c r="D9" s="72" t="e">
        <f>SUMIF([1]Event!BQ2:BQ13,4,[1]Event!AR2:AR14)+SUMIF([1]Event!BQ2:BQ13,4,[1]Event!BE2:BE13)</f>
        <v>#VALUE!</v>
      </c>
      <c r="E9" s="63">
        <f t="array" ref="E9">SUM(IF(([1]Event!$A$2:$A$803=E$3),IF([1]Event!$BQ$2:$BQ$803=$B9,[1]Event!$H$2:$H$803,0),0))</f>
        <v>0</v>
      </c>
      <c r="F9" s="63">
        <f t="array" ref="F9">SUM(IF(([1]Event!$A$2:$A$803=F$3),IF([1]Event!$BQ$2:$BQ$803=$B9,[1]Event!$AR$2:$AR$803+[1]Event!$BE$2:$BE$803,0),0))</f>
        <v>0</v>
      </c>
      <c r="G9" t="e">
        <f>SUMIF([1]Event!BQ13:BQ783,4,[1]Event!H14:H784)</f>
        <v>#VALUE!</v>
      </c>
      <c r="H9" s="63" t="e">
        <f>SUMIF([1]Event!BQ14:BQ783,4,[1]Event!AR14:AR783)+SUMIF([1]Event!BQ14:BQ783,4,[1]Event!BE14:BE783)</f>
        <v>#VALUE!</v>
      </c>
    </row>
    <row r="10" spans="1:8" x14ac:dyDescent="0.25">
      <c r="A10" s="25" t="str">
        <f t="shared" ref="A10" si="5">VLOOKUP(B10,Month,2,0)</f>
        <v>May</v>
      </c>
      <c r="B10" s="70">
        <v>5</v>
      </c>
      <c r="C10" s="63">
        <v>3293</v>
      </c>
      <c r="D10" s="71">
        <v>9</v>
      </c>
      <c r="E10" s="63">
        <f t="array" ref="E10">SUM(IF(([1]Event!$A$2:$A$803=E$3),IF([1]Event!$BQ$2:$BQ$803=$B10,[1]Event!$H$2:$H$803,0),0))</f>
        <v>0</v>
      </c>
      <c r="F10" s="63">
        <f t="array" ref="F10">SUM(IF(([1]Event!$A$2:$A$803=F$3),IF([1]Event!$BQ$2:$BQ$803=$B10,[1]Event!$AR$2:$AR$803+[1]Event!$BE$2:$BE$803,0),0))</f>
        <v>0</v>
      </c>
      <c r="G10" t="e">
        <f>SUMIF([1]Event!BQ13:BQ783,5,[1]Event!H14:H784)</f>
        <v>#VALUE!</v>
      </c>
      <c r="H10" s="63" t="e">
        <f>SUMIF([1]Event!BQ14:BQ783,5,[1]Event!AR14:AR783)+SUMIF([1]Event!BQ14:BQ783,5,[1]Event!BE14:BE783)</f>
        <v>#VALUE!</v>
      </c>
    </row>
    <row r="11" spans="1:8" x14ac:dyDescent="0.25">
      <c r="A11" s="25" t="str">
        <f t="shared" ref="A11" si="6">VLOOKUP(B11,Month,2,0)</f>
        <v>June</v>
      </c>
      <c r="B11" s="70">
        <v>6</v>
      </c>
      <c r="C11" s="63">
        <v>522</v>
      </c>
      <c r="D11" s="71">
        <v>1</v>
      </c>
      <c r="E11" s="63">
        <f t="array" ref="E11">SUM(IF(([1]Event!$A$2:$A$803=E$3),IF([1]Event!$BQ$2:$BQ$803=$B11,[1]Event!$H$2:$H$803,0),0))</f>
        <v>0</v>
      </c>
      <c r="F11" s="63">
        <f t="array" ref="F11">SUM(IF(([1]Event!$A$2:$A$803=F$3),IF([1]Event!$BQ$2:$BQ$803=$B11,[1]Event!$AR$2:$AR$803+[1]Event!$BE$2:$BE$803,0),0))</f>
        <v>0</v>
      </c>
      <c r="G11" t="e">
        <f>SUMIF([1]Event!BQ13:BQ783,6,[1]Event!H14:H784)</f>
        <v>#VALUE!</v>
      </c>
      <c r="H11" s="63" t="e">
        <f>SUMIF([1]Event!BQ14:BQ783,6,[1]Event!AR14:AR783)+SUMIF([1]Event!BQ14:BQ783,6,[1]Event!BE14:BE783)</f>
        <v>#VALUE!</v>
      </c>
    </row>
    <row r="12" spans="1:8" x14ac:dyDescent="0.25">
      <c r="A12" s="25" t="str">
        <f t="shared" ref="A12" si="7">VLOOKUP(B12,Month,2,0)</f>
        <v>July</v>
      </c>
      <c r="B12" s="70">
        <v>7</v>
      </c>
      <c r="C12" s="63" t="e">
        <f>SUMIF([1]Event!BQ2:BQ13,7,[1]Event!H2:H13)</f>
        <v>#VALUE!</v>
      </c>
      <c r="D12" s="71" t="e">
        <f>SUMIF([1]Event!BQ2:BQ13,7,[1]Event!AR2:AR14)+SUMIF([1]Event!BQ2:BQ13,7,[1]Event!BE2:BE13)</f>
        <v>#VALUE!</v>
      </c>
      <c r="E12" s="63">
        <f t="array" ref="E12">SUM(IF(([1]Event!$A$2:$A$803=E$3),IF([1]Event!$BQ$2:$BQ$803=$B12,[1]Event!$H$2:$H$803,0),0))</f>
        <v>0</v>
      </c>
      <c r="F12" s="63">
        <f t="array" ref="F12">SUM(IF(([1]Event!$A$2:$A$803=F$3),IF([1]Event!$BQ$2:$BQ$803=$B12,[1]Event!$AR$2:$AR$803+[1]Event!$BE$2:$BE$803,0),0))</f>
        <v>0</v>
      </c>
      <c r="G12" t="e">
        <f>SUMIF([1]Event!BQ13:BQ783,7,[1]Event!H14:H784)</f>
        <v>#VALUE!</v>
      </c>
      <c r="H12" s="63" t="e">
        <f>SUMIF([1]Event!BQ14:BQ783,7,[1]Event!AR14:AR783)+SUMIF([1]Event!BQ14:BQ783,7,[1]Event!BE14:BE783)</f>
        <v>#VALUE!</v>
      </c>
    </row>
    <row r="13" spans="1:8" x14ac:dyDescent="0.25">
      <c r="A13" s="25" t="str">
        <f t="shared" ref="A13" si="8">VLOOKUP(B13,Month,2,0)</f>
        <v>August</v>
      </c>
      <c r="B13" s="70">
        <v>8</v>
      </c>
      <c r="C13" s="63">
        <v>100</v>
      </c>
      <c r="D13" s="71">
        <v>0</v>
      </c>
      <c r="E13" s="63">
        <f t="array" ref="E13">SUM(IF(([1]Event!$A$2:$A$803=E$3),IF([1]Event!$BQ$2:$BQ$803=$B13,[1]Event!$H$2:$H$803,0),0))</f>
        <v>0</v>
      </c>
      <c r="F13" s="63">
        <f t="array" ref="F13">SUM(IF(([1]Event!$A$2:$A$803=F$3),IF([1]Event!$BQ$2:$BQ$803=$B13,[1]Event!$AR$2:$AR$803+[1]Event!$BE$2:$BE$803,0),0))</f>
        <v>0</v>
      </c>
      <c r="G13" t="e">
        <f>SUMIF([1]Event!BQ13:BQ783,8,[1]Event!H14:H784)</f>
        <v>#VALUE!</v>
      </c>
      <c r="H13" s="63" t="e">
        <f>SUMIF([1]Event!BQ14:BQ783,8,[1]Event!AR14:AR783)+SUMIF([1]Event!BQ14:BQ783,8,[1]Event!BE14:BE783)</f>
        <v>#VALUE!</v>
      </c>
    </row>
    <row r="14" spans="1:8" x14ac:dyDescent="0.25">
      <c r="A14" s="25" t="str">
        <f t="shared" ref="A14" si="9">VLOOKUP(B14,Month,2,0)</f>
        <v>September</v>
      </c>
      <c r="B14" s="70">
        <v>9</v>
      </c>
      <c r="C14" s="63">
        <v>12</v>
      </c>
      <c r="D14" s="71">
        <v>3</v>
      </c>
      <c r="E14" s="63">
        <f t="array" ref="E14">SUM(IF(([1]Event!$A$2:$A$803=E$3),IF([1]Event!$BQ$2:$BQ$803=$B14,[1]Event!$H$2:$H$803,0),0))</f>
        <v>0</v>
      </c>
      <c r="F14" s="63">
        <f t="array" ref="F14">SUM(IF(([1]Event!$A$2:$A$803=F$3),IF([1]Event!$BQ$2:$BQ$803=$B14,[1]Event!$AR$2:$AR$803+[1]Event!$BE$2:$BE$803,0),0))</f>
        <v>0</v>
      </c>
      <c r="G14" t="e">
        <f>SUMIF([1]Event!BQ13:BQ783,9,[1]Event!H14:H784)</f>
        <v>#VALUE!</v>
      </c>
      <c r="H14" s="63" t="e">
        <f>SUMIF([1]Event!BQ14:BQ783,9,[1]Event!AR14:AR783)+SUMIF([1]Event!BQ14:BQ783,9,[1]Event!BE14:BE783)</f>
        <v>#VALUE!</v>
      </c>
    </row>
    <row r="15" spans="1:8" x14ac:dyDescent="0.25">
      <c r="A15" s="25" t="str">
        <f t="shared" ref="A15" si="10">VLOOKUP(B15,Month,2,0)</f>
        <v>October</v>
      </c>
      <c r="B15" s="70">
        <v>10</v>
      </c>
      <c r="C15" s="63" t="e">
        <f>SUMIF([1]Event!BQ2:BQ13,10,[1]Event!H2:H13)</f>
        <v>#VALUE!</v>
      </c>
      <c r="D15" s="71" t="e">
        <f>SUMIF([1]Event!BQ2:BQ13,10,[1]Event!AR2:AR14)+SUMIF([1]Event!BQ2:BQ13,10,[1]Event!BE2:BE13)</f>
        <v>#VALUE!</v>
      </c>
      <c r="E15" s="63">
        <f t="array" ref="E15">SUM(IF(([1]Event!$A$2:$A$803=E$3),IF([1]Event!$BQ$2:$BQ$803=$B15,[1]Event!$H$2:$H$803,0),0))</f>
        <v>0</v>
      </c>
      <c r="F15" s="63">
        <f t="array" ref="F15">SUM(IF(([1]Event!$A$2:$A$803=F$3),IF([1]Event!$BQ$2:$BQ$803=$B15,[1]Event!$AR$2:$AR$803+[1]Event!$BE$2:$BE$803,0),0))</f>
        <v>0</v>
      </c>
      <c r="G15" t="e">
        <f>SUMIF([1]Event!BQ13:BQ783,10,[1]Event!H14:H784)</f>
        <v>#VALUE!</v>
      </c>
      <c r="H15" s="63" t="e">
        <f>SUMIF([1]Event!BQ14:BQ783,10,[1]Event!AR14:AR783)+SUMIF([1]Event!BQ14:BQ783,10,[1]Event!BE14:BE783)</f>
        <v>#VALUE!</v>
      </c>
    </row>
    <row r="16" spans="1:8" x14ac:dyDescent="0.25">
      <c r="A16" s="25" t="str">
        <f t="shared" ref="A16" si="11">VLOOKUP(B16,Month,2,0)</f>
        <v>November</v>
      </c>
      <c r="B16" s="70">
        <v>11</v>
      </c>
      <c r="C16" s="63">
        <v>200</v>
      </c>
      <c r="D16" s="71">
        <v>1</v>
      </c>
      <c r="E16" s="63">
        <f t="array" ref="E16">SUM(IF(([1]Event!$A$2:$A$803=E$3),IF([1]Event!$BQ$2:$BQ$803=$B16,[1]Event!$H$2:$H$803,0),0))</f>
        <v>0</v>
      </c>
      <c r="F16" s="63">
        <f t="array" ref="F16">SUM(IF(([1]Event!$A$2:$A$803=F$3),IF([1]Event!$BQ$2:$BQ$803=$B16,[1]Event!$AR$2:$AR$803+[1]Event!$BE$2:$BE$803,0),0))</f>
        <v>0</v>
      </c>
      <c r="G16" t="e">
        <f>SUMIF([1]Event!BQ13:BQ783,11,[1]Event!H14:H784)</f>
        <v>#VALUE!</v>
      </c>
      <c r="H16" s="63" t="e">
        <f>SUMIF([1]Event!BQ14:BQ783,11,[1]Event!AR14:AR783)+SUMIF([1]Event!BQ14:BQ783,11,[1]Event!BE14:BE783)</f>
        <v>#VALUE!</v>
      </c>
    </row>
    <row r="17" spans="1:8" ht="15.75" thickBot="1" x14ac:dyDescent="0.3">
      <c r="A17" s="73" t="str">
        <f t="shared" ref="A17" si="12">VLOOKUP(B17,Month,2,0)</f>
        <v>December</v>
      </c>
      <c r="B17" s="74">
        <v>12</v>
      </c>
      <c r="C17" s="63" t="e">
        <f>SUMIF([1]Event!BQ2:BQ13,12,[1]Event!H2:H13)</f>
        <v>#VALUE!</v>
      </c>
      <c r="D17" s="71" t="e">
        <f>SUMIF([1]Event!BQ2:BQ13,12,[1]Event!AR2:AR14)+SUMIF([1]Event!BQ2:BQ13,12,[1]Event!BE2:BE13)</f>
        <v>#VALUE!</v>
      </c>
      <c r="E17" s="63">
        <f t="array" ref="E17">SUM(IF(([1]Event!$A$2:$A$803=E$3),IF([1]Event!$BQ$2:$BQ$803=$B17,[1]Event!$H$2:$H$803,0),0))</f>
        <v>0</v>
      </c>
      <c r="F17" s="63">
        <f t="array" ref="F17">SUM(IF(([1]Event!$A$2:$A$803=F$3),IF([1]Event!$BQ$2:$BQ$803=$B17,[1]Event!$AR$2:$AR$803+[1]Event!$BE$2:$BE$803,0),0))</f>
        <v>0</v>
      </c>
      <c r="G17" t="e">
        <f>SUMIF([1]Event!BQ13:BQ783,12,[1]Event!H14:H784)</f>
        <v>#VALUE!</v>
      </c>
      <c r="H17" s="63" t="e">
        <f>SUMIF([1]Event!BQ14:BQ783,12,[1]Event!AR14:AR783)+SUMIF([1]Event!BQ14:BQ783,12,[1]Event!BE14:BE783)</f>
        <v>#VALUE!</v>
      </c>
    </row>
    <row r="18" spans="1:8" ht="15.75" thickTop="1" x14ac:dyDescent="0.25">
      <c r="C18" s="75" t="e">
        <f>SUM(C6:C17)</f>
        <v>#VALUE!</v>
      </c>
      <c r="D18" s="75" t="e">
        <f>SUM(D6:D17)</f>
        <v>#VALUE!</v>
      </c>
      <c r="E18" s="75"/>
      <c r="F18" s="75"/>
      <c r="G18" s="75" t="e">
        <f t="shared" ref="G18:H18" si="13">SUM(G6:G17)</f>
        <v>#VALUE!</v>
      </c>
      <c r="H18" s="75" t="e">
        <f t="shared" si="13"/>
        <v>#VALUE!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2:Q56"/>
  <sheetViews>
    <sheetView workbookViewId="0"/>
  </sheetViews>
  <sheetFormatPr defaultRowHeight="15" x14ac:dyDescent="0.25"/>
  <sheetData>
    <row r="2" spans="1:17" x14ac:dyDescent="0.25">
      <c r="B2" s="7">
        <v>2000</v>
      </c>
      <c r="C2" s="7">
        <v>2001</v>
      </c>
      <c r="D2" s="7">
        <v>2002</v>
      </c>
      <c r="E2" s="7">
        <v>2003</v>
      </c>
      <c r="F2" s="7">
        <v>2004</v>
      </c>
      <c r="G2" s="7">
        <v>2005</v>
      </c>
      <c r="H2" s="7">
        <v>2006</v>
      </c>
      <c r="I2" s="7">
        <v>2007</v>
      </c>
      <c r="J2" s="7">
        <v>2008</v>
      </c>
      <c r="K2" s="7">
        <v>2009</v>
      </c>
      <c r="L2" s="7">
        <v>2010</v>
      </c>
      <c r="M2" s="7">
        <v>2011</v>
      </c>
      <c r="N2" s="7">
        <v>2012</v>
      </c>
      <c r="O2" s="7">
        <v>2013</v>
      </c>
      <c r="P2" s="7">
        <v>2014</v>
      </c>
      <c r="Q2" s="7">
        <v>2015</v>
      </c>
    </row>
    <row r="3" spans="1:17" x14ac:dyDescent="0.25">
      <c r="A3" t="s">
        <v>6</v>
      </c>
      <c r="B3" s="8">
        <v>30</v>
      </c>
      <c r="C3" s="8">
        <v>30</v>
      </c>
      <c r="D3" s="8">
        <v>28</v>
      </c>
      <c r="E3" s="8">
        <v>21</v>
      </c>
      <c r="F3" s="8">
        <v>27</v>
      </c>
      <c r="G3" s="8">
        <v>12</v>
      </c>
      <c r="H3" s="8">
        <v>15</v>
      </c>
      <c r="I3" s="8">
        <v>29</v>
      </c>
      <c r="J3" s="8">
        <v>31</v>
      </c>
      <c r="K3" s="8">
        <v>30</v>
      </c>
      <c r="L3" s="8">
        <v>28</v>
      </c>
      <c r="M3" s="8">
        <v>31</v>
      </c>
      <c r="N3" s="8">
        <v>29</v>
      </c>
      <c r="O3" s="8">
        <v>30</v>
      </c>
      <c r="P3" s="8">
        <v>29</v>
      </c>
      <c r="Q3" s="8">
        <v>34</v>
      </c>
    </row>
    <row r="4" spans="1:17" x14ac:dyDescent="0.25">
      <c r="A4" t="s">
        <v>7</v>
      </c>
      <c r="B4" s="8">
        <v>11.400000000000002</v>
      </c>
      <c r="C4" s="8">
        <v>5.7833333333333341</v>
      </c>
      <c r="D4" s="8">
        <v>11.353571428571431</v>
      </c>
      <c r="E4" s="8">
        <v>4.019047619047619</v>
      </c>
      <c r="F4" s="8">
        <v>128.9296296296296</v>
      </c>
      <c r="G4" s="8">
        <v>13.916666666666666</v>
      </c>
      <c r="H4" s="8">
        <v>5.3400000000000016</v>
      </c>
      <c r="I4" s="8">
        <v>4.1310344827586212</v>
      </c>
      <c r="J4" s="8">
        <v>2.8709677419354835</v>
      </c>
      <c r="K4" s="8">
        <v>25.036666666666676</v>
      </c>
      <c r="L4" s="8">
        <v>7.7392857142857121</v>
      </c>
      <c r="M4" s="8">
        <v>3.4903225806451612</v>
      </c>
      <c r="N4" s="8">
        <v>1.9620689655172421</v>
      </c>
      <c r="O4" s="8">
        <v>10.036666666666664</v>
      </c>
      <c r="P4" s="8">
        <v>2.8655172413793117</v>
      </c>
      <c r="Q4" s="8">
        <v>12.870588235294122</v>
      </c>
    </row>
    <row r="5" spans="1:17" x14ac:dyDescent="0.25">
      <c r="A5" t="s">
        <v>8</v>
      </c>
      <c r="B5" s="8">
        <v>19.922799277071547</v>
      </c>
      <c r="C5" s="8">
        <v>5.3004933624199051</v>
      </c>
      <c r="D5" s="8">
        <v>16.740381033383233</v>
      </c>
      <c r="E5" s="8">
        <v>2.1129645164126747</v>
      </c>
      <c r="F5" s="8">
        <v>161.20398643385113</v>
      </c>
      <c r="G5" s="8">
        <v>11.898268272264996</v>
      </c>
      <c r="H5" s="8">
        <v>6.6459224878330989</v>
      </c>
      <c r="I5" s="8">
        <v>2.2546940635476562</v>
      </c>
      <c r="J5" s="8">
        <v>1.4848554471478834</v>
      </c>
      <c r="K5" s="8">
        <v>39.293365969275285</v>
      </c>
      <c r="L5" s="8">
        <v>8.8655947257513343</v>
      </c>
      <c r="M5" s="8">
        <v>3.6183195767012881</v>
      </c>
      <c r="N5" s="8">
        <v>2.9836954307779671</v>
      </c>
      <c r="O5" s="8">
        <v>12.530610336384212</v>
      </c>
      <c r="P5" s="8">
        <v>0.86819840641779289</v>
      </c>
      <c r="Q5" s="8">
        <v>22.496282917363022</v>
      </c>
    </row>
    <row r="6" spans="1:17" x14ac:dyDescent="0.25">
      <c r="A6" t="s">
        <v>9</v>
      </c>
      <c r="B6" s="8">
        <v>1.6</v>
      </c>
      <c r="C6" s="8">
        <v>2.2000000000000002</v>
      </c>
      <c r="D6" s="8">
        <v>1</v>
      </c>
      <c r="E6" s="8">
        <v>0.3</v>
      </c>
      <c r="F6" s="8">
        <v>2.8</v>
      </c>
      <c r="G6" s="8">
        <v>2.4</v>
      </c>
      <c r="H6" s="8">
        <v>1.2</v>
      </c>
      <c r="I6" s="8">
        <v>1.4</v>
      </c>
      <c r="J6" s="8">
        <v>1</v>
      </c>
      <c r="K6" s="8">
        <v>3.1</v>
      </c>
      <c r="L6" s="8">
        <v>1.3</v>
      </c>
      <c r="M6" s="8">
        <v>1</v>
      </c>
      <c r="N6" s="8">
        <v>0</v>
      </c>
      <c r="O6" s="8">
        <v>1.2</v>
      </c>
      <c r="P6" s="8">
        <v>1.4</v>
      </c>
      <c r="Q6" s="8">
        <v>1.2</v>
      </c>
    </row>
    <row r="7" spans="1:17" x14ac:dyDescent="0.25">
      <c r="A7" t="s">
        <v>10</v>
      </c>
      <c r="B7" s="8">
        <v>2.5</v>
      </c>
      <c r="C7" s="8">
        <v>2.99</v>
      </c>
      <c r="D7" s="8">
        <v>3.38</v>
      </c>
      <c r="E7" s="8">
        <v>1</v>
      </c>
      <c r="F7" s="8">
        <v>3.16</v>
      </c>
      <c r="G7" s="8">
        <v>3.07</v>
      </c>
      <c r="H7" s="8">
        <v>1.82</v>
      </c>
      <c r="I7" s="8">
        <v>1.7</v>
      </c>
      <c r="J7" s="8">
        <v>1.5</v>
      </c>
      <c r="K7" s="8">
        <v>3.49</v>
      </c>
      <c r="L7" s="8">
        <v>2.42</v>
      </c>
      <c r="M7" s="8">
        <v>1.7</v>
      </c>
      <c r="N7" s="8">
        <v>0</v>
      </c>
      <c r="O7" s="8">
        <v>2.1300000000000003</v>
      </c>
      <c r="P7" s="8">
        <v>1.7</v>
      </c>
      <c r="Q7" s="8">
        <v>1.6</v>
      </c>
    </row>
    <row r="8" spans="1:17" x14ac:dyDescent="0.25">
      <c r="A8" t="s">
        <v>11</v>
      </c>
      <c r="B8" s="8">
        <v>3.8499999999999996</v>
      </c>
      <c r="C8" s="8">
        <v>4.6500000000000004</v>
      </c>
      <c r="D8" s="8">
        <v>5.8000000000000007</v>
      </c>
      <c r="E8" s="8">
        <v>3.9</v>
      </c>
      <c r="F8" s="8">
        <v>39.700000000000003</v>
      </c>
      <c r="G8" s="8">
        <v>7.85</v>
      </c>
      <c r="H8" s="8">
        <v>3.8</v>
      </c>
      <c r="I8" s="8">
        <v>4</v>
      </c>
      <c r="J8" s="8">
        <v>2.7</v>
      </c>
      <c r="K8" s="8">
        <v>7.85</v>
      </c>
      <c r="L8" s="8">
        <v>5</v>
      </c>
      <c r="M8" s="8">
        <v>3</v>
      </c>
      <c r="N8" s="8">
        <v>0.9</v>
      </c>
      <c r="O8" s="8">
        <v>5.4</v>
      </c>
      <c r="P8" s="8">
        <v>2.9</v>
      </c>
      <c r="Q8" s="8">
        <v>4.5999999999999996</v>
      </c>
    </row>
    <row r="9" spans="1:17" x14ac:dyDescent="0.25">
      <c r="A9" t="s">
        <v>12</v>
      </c>
      <c r="B9" s="8">
        <v>39.990000000000009</v>
      </c>
      <c r="C9" s="8">
        <v>7.41</v>
      </c>
      <c r="D9" s="8">
        <v>25.720000000000002</v>
      </c>
      <c r="E9" s="8">
        <v>6.6</v>
      </c>
      <c r="F9" s="8">
        <v>378.88</v>
      </c>
      <c r="G9" s="8">
        <v>31.78</v>
      </c>
      <c r="H9" s="8">
        <v>9.3399999999999963</v>
      </c>
      <c r="I9" s="8">
        <v>5.7</v>
      </c>
      <c r="J9" s="8">
        <v>4</v>
      </c>
      <c r="K9" s="8">
        <v>76.740000000000023</v>
      </c>
      <c r="L9" s="8">
        <v>14.020000000000008</v>
      </c>
      <c r="M9" s="8">
        <v>4.2</v>
      </c>
      <c r="N9" s="8">
        <v>3.78</v>
      </c>
      <c r="O9" s="8">
        <v>24.32</v>
      </c>
      <c r="P9" s="8">
        <v>4.0199999999999996</v>
      </c>
      <c r="Q9" s="8">
        <v>29.45</v>
      </c>
    </row>
    <row r="10" spans="1:17" x14ac:dyDescent="0.25">
      <c r="A10" t="s">
        <v>13</v>
      </c>
      <c r="B10" s="8">
        <v>90.7</v>
      </c>
      <c r="C10" s="8">
        <v>32.200000000000003</v>
      </c>
      <c r="D10" s="8">
        <v>83.4</v>
      </c>
      <c r="E10" s="8">
        <v>7.5</v>
      </c>
      <c r="F10" s="8">
        <v>505.6</v>
      </c>
      <c r="G10" s="8">
        <v>33.5</v>
      </c>
      <c r="H10" s="8">
        <v>27.4</v>
      </c>
      <c r="I10" s="8">
        <v>12.4</v>
      </c>
      <c r="J10" s="8">
        <v>8.1</v>
      </c>
      <c r="K10" s="8">
        <v>159.5</v>
      </c>
      <c r="L10" s="8">
        <v>44.5</v>
      </c>
      <c r="M10" s="8">
        <v>22.4</v>
      </c>
      <c r="N10" s="8">
        <v>14.8</v>
      </c>
      <c r="O10" s="8">
        <v>58.7</v>
      </c>
      <c r="P10" s="8">
        <v>4.8</v>
      </c>
      <c r="Q10" s="8">
        <v>105</v>
      </c>
    </row>
    <row r="11" spans="1:17" x14ac:dyDescent="0.25">
      <c r="A11" t="s">
        <v>14</v>
      </c>
      <c r="B11" s="8">
        <v>2.5</v>
      </c>
      <c r="C11" s="8">
        <v>2.99</v>
      </c>
      <c r="D11" s="8">
        <v>3.38</v>
      </c>
      <c r="E11" s="8">
        <v>1</v>
      </c>
      <c r="F11" s="8">
        <v>3.16</v>
      </c>
      <c r="G11" s="8">
        <v>3.07</v>
      </c>
      <c r="H11" s="8">
        <v>1.82</v>
      </c>
      <c r="I11" s="8">
        <v>1.7</v>
      </c>
      <c r="J11" s="8">
        <v>1.5</v>
      </c>
      <c r="K11" s="8">
        <v>3.49</v>
      </c>
      <c r="L11" s="8">
        <v>2.42</v>
      </c>
      <c r="M11" s="8">
        <v>1.7</v>
      </c>
      <c r="N11" s="8">
        <v>0</v>
      </c>
      <c r="O11" s="8">
        <v>2.1300000000000003</v>
      </c>
      <c r="P11" s="8">
        <v>1.7</v>
      </c>
      <c r="Q11" s="8">
        <v>1.6</v>
      </c>
    </row>
    <row r="12" spans="1:17" x14ac:dyDescent="0.25">
      <c r="A12" t="s">
        <v>15</v>
      </c>
      <c r="B12" s="8">
        <v>1.3499999999999996</v>
      </c>
      <c r="C12" s="8">
        <v>1.6600000000000001</v>
      </c>
      <c r="D12" s="8">
        <v>2.4200000000000008</v>
      </c>
      <c r="E12" s="8">
        <v>2.9</v>
      </c>
      <c r="F12" s="8">
        <v>36.540000000000006</v>
      </c>
      <c r="G12" s="8">
        <v>4.7799999999999994</v>
      </c>
      <c r="H12" s="8">
        <v>1.9799999999999998</v>
      </c>
      <c r="I12" s="8">
        <v>2.2999999999999998</v>
      </c>
      <c r="J12" s="8">
        <v>1.2000000000000002</v>
      </c>
      <c r="K12" s="8">
        <v>4.3599999999999994</v>
      </c>
      <c r="L12" s="8">
        <v>2.58</v>
      </c>
      <c r="M12" s="8">
        <v>1.3</v>
      </c>
      <c r="N12" s="8">
        <v>0.9</v>
      </c>
      <c r="O12" s="8">
        <v>3.27</v>
      </c>
      <c r="P12" s="8">
        <v>1.2</v>
      </c>
      <c r="Q12" s="8">
        <v>2.9999999999999996</v>
      </c>
    </row>
    <row r="13" spans="1:17" x14ac:dyDescent="0.25">
      <c r="A13" t="s">
        <v>16</v>
      </c>
      <c r="B13" s="8">
        <v>36.140000000000008</v>
      </c>
      <c r="C13" s="8">
        <v>2.76</v>
      </c>
      <c r="D13" s="8">
        <v>19.920000000000002</v>
      </c>
      <c r="E13" s="8">
        <v>2.6999999999999997</v>
      </c>
      <c r="F13" s="8">
        <v>339.18</v>
      </c>
      <c r="G13" s="8">
        <v>23.93</v>
      </c>
      <c r="H13" s="8">
        <v>5.5399999999999965</v>
      </c>
      <c r="I13" s="8">
        <v>1.7000000000000002</v>
      </c>
      <c r="J13" s="8">
        <v>1.2999999999999998</v>
      </c>
      <c r="K13" s="8">
        <v>68.890000000000029</v>
      </c>
      <c r="L13" s="8">
        <v>9.0200000000000085</v>
      </c>
      <c r="M13" s="8">
        <v>1.2000000000000002</v>
      </c>
      <c r="N13" s="8">
        <v>2.88</v>
      </c>
      <c r="O13" s="8">
        <v>18.920000000000002</v>
      </c>
      <c r="P13" s="8">
        <v>1.1199999999999997</v>
      </c>
      <c r="Q13" s="8">
        <v>24.85</v>
      </c>
    </row>
    <row r="14" spans="1:17" x14ac:dyDescent="0.25">
      <c r="A14" t="s">
        <v>17</v>
      </c>
      <c r="B14" s="8">
        <v>0.89999999999999991</v>
      </c>
      <c r="C14" s="8">
        <v>0.79</v>
      </c>
      <c r="D14" s="8">
        <v>2.38</v>
      </c>
      <c r="E14" s="8">
        <v>0.7</v>
      </c>
      <c r="F14" s="8">
        <v>0.36000000000000032</v>
      </c>
      <c r="G14" s="8">
        <v>0.66999999999999993</v>
      </c>
      <c r="H14" s="8">
        <v>0.62000000000000011</v>
      </c>
      <c r="I14" s="8">
        <v>0.30000000000000004</v>
      </c>
      <c r="J14" s="8">
        <v>0.5</v>
      </c>
      <c r="K14" s="8">
        <v>0.39000000000000012</v>
      </c>
      <c r="L14" s="8">
        <v>1.1199999999999999</v>
      </c>
      <c r="M14" s="8">
        <v>0.7</v>
      </c>
      <c r="N14" s="8">
        <v>0</v>
      </c>
      <c r="O14" s="8">
        <v>0.93000000000000038</v>
      </c>
      <c r="P14" s="8">
        <v>0.30000000000000004</v>
      </c>
      <c r="Q14" s="8">
        <v>0.40000000000000013</v>
      </c>
    </row>
    <row r="15" spans="1:17" x14ac:dyDescent="0.25">
      <c r="A15" t="s">
        <v>18</v>
      </c>
      <c r="B15" s="8">
        <v>50.709999999999994</v>
      </c>
      <c r="C15" s="8">
        <v>24.790000000000003</v>
      </c>
      <c r="D15" s="8">
        <v>57.680000000000007</v>
      </c>
      <c r="E15" s="8">
        <v>0.90000000000000036</v>
      </c>
      <c r="F15" s="8">
        <v>126.72000000000003</v>
      </c>
      <c r="G15" s="8">
        <v>1.7199999999999989</v>
      </c>
      <c r="H15" s="8">
        <v>18.060000000000002</v>
      </c>
      <c r="I15" s="8">
        <v>6.7</v>
      </c>
      <c r="J15" s="8">
        <v>4.0999999999999996</v>
      </c>
      <c r="K15" s="8">
        <v>82.759999999999977</v>
      </c>
      <c r="L15" s="8">
        <v>30.47999999999999</v>
      </c>
      <c r="M15" s="8">
        <v>18.2</v>
      </c>
      <c r="N15" s="8">
        <v>11.020000000000001</v>
      </c>
      <c r="O15" s="8">
        <v>34.380000000000003</v>
      </c>
      <c r="P15" s="8">
        <v>0.78000000000000025</v>
      </c>
      <c r="Q15" s="8">
        <v>75.55</v>
      </c>
    </row>
    <row r="16" spans="1:17" x14ac:dyDescent="0.25">
      <c r="A16" t="s">
        <v>19</v>
      </c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</row>
    <row r="17" spans="1:17" x14ac:dyDescent="0.25">
      <c r="A17" t="s">
        <v>20</v>
      </c>
      <c r="B17" s="8">
        <v>2.5</v>
      </c>
      <c r="C17" s="8">
        <v>2.99</v>
      </c>
      <c r="D17" s="8">
        <v>3.38</v>
      </c>
      <c r="E17" s="8">
        <v>1</v>
      </c>
      <c r="F17" s="8">
        <v>3.16</v>
      </c>
      <c r="G17" s="8">
        <v>3.07</v>
      </c>
      <c r="H17" s="8">
        <v>1.82</v>
      </c>
      <c r="I17" s="8">
        <v>1.7</v>
      </c>
      <c r="J17" s="8">
        <v>1.5</v>
      </c>
      <c r="K17" s="8">
        <v>3.49</v>
      </c>
      <c r="L17" s="8">
        <v>2.42</v>
      </c>
      <c r="M17" s="8">
        <v>1.7</v>
      </c>
      <c r="N17" s="8">
        <v>0</v>
      </c>
      <c r="O17" s="8">
        <v>2.1300000000000003</v>
      </c>
      <c r="P17" s="8">
        <v>1.7</v>
      </c>
      <c r="Q17" s="8">
        <v>1.6</v>
      </c>
    </row>
    <row r="18" spans="1:17" x14ac:dyDescent="0.25">
      <c r="A18" t="s">
        <v>21</v>
      </c>
      <c r="B18" s="8">
        <v>39.990000000000009</v>
      </c>
      <c r="C18" s="8">
        <v>7.41</v>
      </c>
      <c r="D18" s="8">
        <v>25.720000000000002</v>
      </c>
      <c r="E18" s="8">
        <v>6.6</v>
      </c>
      <c r="F18" s="8">
        <v>378.88</v>
      </c>
      <c r="G18" s="8">
        <v>31.78</v>
      </c>
      <c r="H18" s="8">
        <v>9.3399999999999963</v>
      </c>
      <c r="I18" s="8">
        <v>5.7</v>
      </c>
      <c r="J18" s="8">
        <v>4</v>
      </c>
      <c r="K18" s="8">
        <v>76.740000000000023</v>
      </c>
      <c r="L18" s="8">
        <v>14.020000000000008</v>
      </c>
      <c r="M18" s="8">
        <v>4.2</v>
      </c>
      <c r="N18" s="8">
        <v>3.78</v>
      </c>
      <c r="O18" s="8">
        <v>24.320000000000011</v>
      </c>
      <c r="P18" s="8">
        <v>4.0199999999999996</v>
      </c>
      <c r="Q18" s="8">
        <v>35.389999999999972</v>
      </c>
    </row>
    <row r="19" spans="1:17" x14ac:dyDescent="0.25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</row>
    <row r="20" spans="1:17" x14ac:dyDescent="0.25">
      <c r="B20">
        <v>90.7</v>
      </c>
      <c r="C20">
        <v>32.200000000000003</v>
      </c>
      <c r="D20">
        <v>83.4</v>
      </c>
      <c r="E20">
        <v>7.5</v>
      </c>
      <c r="F20">
        <v>505.6</v>
      </c>
      <c r="G20">
        <v>33.5</v>
      </c>
      <c r="H20">
        <v>27.4</v>
      </c>
      <c r="I20">
        <v>12.4</v>
      </c>
      <c r="J20">
        <v>8.1</v>
      </c>
      <c r="K20">
        <v>159.5</v>
      </c>
      <c r="L20">
        <v>44.5</v>
      </c>
      <c r="M20">
        <v>22.4</v>
      </c>
      <c r="N20">
        <v>14.8</v>
      </c>
      <c r="O20">
        <v>58.7</v>
      </c>
      <c r="P20">
        <v>4.8</v>
      </c>
      <c r="Q20" s="5">
        <v>105</v>
      </c>
    </row>
    <row r="21" spans="1:17" x14ac:dyDescent="0.25">
      <c r="B21">
        <v>53.3</v>
      </c>
      <c r="C21">
        <v>11.5</v>
      </c>
      <c r="D21">
        <v>42.3</v>
      </c>
      <c r="E21">
        <v>7</v>
      </c>
      <c r="F21">
        <v>468.6</v>
      </c>
      <c r="G21">
        <v>32.1</v>
      </c>
      <c r="H21">
        <v>12.5</v>
      </c>
      <c r="I21">
        <v>8.8000000000000007</v>
      </c>
      <c r="J21">
        <v>6.4</v>
      </c>
      <c r="K21">
        <v>127.7</v>
      </c>
      <c r="L21">
        <v>23.4</v>
      </c>
      <c r="M21">
        <v>4.5</v>
      </c>
      <c r="N21">
        <v>6.3</v>
      </c>
      <c r="O21">
        <v>34.4</v>
      </c>
      <c r="P21">
        <v>4.4000000000000004</v>
      </c>
      <c r="Q21" s="5">
        <v>68.3</v>
      </c>
    </row>
    <row r="22" spans="1:17" x14ac:dyDescent="0.25">
      <c r="B22">
        <v>45.3</v>
      </c>
      <c r="C22">
        <v>7.5</v>
      </c>
      <c r="D22">
        <v>28.8</v>
      </c>
      <c r="E22">
        <v>6.6</v>
      </c>
      <c r="F22">
        <v>379</v>
      </c>
      <c r="G22">
        <v>28.9</v>
      </c>
      <c r="H22">
        <v>4.5999999999999996</v>
      </c>
      <c r="I22">
        <v>5.7</v>
      </c>
      <c r="J22">
        <v>5.0999999999999996</v>
      </c>
      <c r="K22">
        <v>89.7</v>
      </c>
      <c r="L22">
        <v>21.3</v>
      </c>
      <c r="M22">
        <v>4.3</v>
      </c>
      <c r="N22">
        <v>4.0999999999999996</v>
      </c>
      <c r="O22">
        <v>32.6</v>
      </c>
      <c r="P22">
        <v>4.0999999999999996</v>
      </c>
      <c r="Q22" s="5">
        <v>57.1</v>
      </c>
    </row>
    <row r="23" spans="1:17" x14ac:dyDescent="0.25">
      <c r="B23">
        <v>39.4</v>
      </c>
      <c r="C23">
        <v>7.4</v>
      </c>
      <c r="D23">
        <v>24.4</v>
      </c>
      <c r="E23">
        <v>6.2</v>
      </c>
      <c r="F23">
        <v>378.8</v>
      </c>
      <c r="G23">
        <v>20.6</v>
      </c>
      <c r="H23">
        <v>4.2</v>
      </c>
      <c r="I23">
        <v>5.7</v>
      </c>
      <c r="J23">
        <v>4</v>
      </c>
      <c r="K23">
        <v>75.3</v>
      </c>
      <c r="L23">
        <v>10.9</v>
      </c>
      <c r="M23">
        <v>4.2</v>
      </c>
      <c r="N23">
        <v>3.7</v>
      </c>
      <c r="O23">
        <v>23.4</v>
      </c>
      <c r="P23">
        <v>4</v>
      </c>
      <c r="Q23" s="5">
        <v>44.3</v>
      </c>
    </row>
    <row r="24" spans="1:17" x14ac:dyDescent="0.25">
      <c r="B24">
        <v>17</v>
      </c>
      <c r="C24">
        <v>6.5</v>
      </c>
      <c r="D24">
        <v>13.8</v>
      </c>
      <c r="E24">
        <v>6.1</v>
      </c>
      <c r="F24">
        <v>336.1</v>
      </c>
      <c r="G24">
        <v>16</v>
      </c>
      <c r="H24">
        <v>4.0999999999999996</v>
      </c>
      <c r="I24">
        <v>5.6</v>
      </c>
      <c r="J24">
        <v>3.8</v>
      </c>
      <c r="K24">
        <v>61</v>
      </c>
      <c r="L24">
        <v>10.1</v>
      </c>
      <c r="M24">
        <v>4</v>
      </c>
      <c r="N24">
        <v>3.6</v>
      </c>
      <c r="O24">
        <v>20.6</v>
      </c>
      <c r="P24">
        <v>3.7</v>
      </c>
      <c r="Q24" s="6">
        <v>14.6</v>
      </c>
    </row>
    <row r="25" spans="1:17" x14ac:dyDescent="0.25">
      <c r="B25">
        <v>10.8</v>
      </c>
      <c r="C25">
        <v>6</v>
      </c>
      <c r="D25">
        <v>10</v>
      </c>
      <c r="E25">
        <v>6.1</v>
      </c>
      <c r="F25">
        <v>327.39999999999998</v>
      </c>
      <c r="G25" s="9">
        <v>8.6999999999999993</v>
      </c>
      <c r="H25">
        <v>4</v>
      </c>
      <c r="I25">
        <v>5.3</v>
      </c>
      <c r="J25">
        <v>3.6</v>
      </c>
      <c r="K25">
        <v>44.1</v>
      </c>
      <c r="L25">
        <v>9.8000000000000007</v>
      </c>
      <c r="M25">
        <v>3.7</v>
      </c>
      <c r="N25">
        <v>3.5</v>
      </c>
      <c r="O25">
        <v>12.1</v>
      </c>
      <c r="P25">
        <v>3.7</v>
      </c>
      <c r="Q25" s="6">
        <v>14.6</v>
      </c>
    </row>
    <row r="26" spans="1:17" x14ac:dyDescent="0.25">
      <c r="B26">
        <v>6.6</v>
      </c>
      <c r="C26">
        <v>5.7</v>
      </c>
      <c r="D26">
        <v>9.1</v>
      </c>
      <c r="E26">
        <v>5.2</v>
      </c>
      <c r="F26">
        <v>212.8</v>
      </c>
      <c r="G26" s="9">
        <v>7</v>
      </c>
      <c r="H26">
        <v>4</v>
      </c>
      <c r="I26">
        <v>5.2</v>
      </c>
      <c r="J26">
        <v>3.2</v>
      </c>
      <c r="K26">
        <v>25.6</v>
      </c>
      <c r="L26">
        <v>9.1999999999999993</v>
      </c>
      <c r="M26">
        <v>3.7</v>
      </c>
      <c r="N26">
        <v>3.3</v>
      </c>
      <c r="O26">
        <v>11.9</v>
      </c>
      <c r="P26">
        <v>3.6</v>
      </c>
      <c r="Q26" s="6">
        <v>14.3</v>
      </c>
    </row>
    <row r="27" spans="1:17" x14ac:dyDescent="0.25">
      <c r="B27">
        <v>5</v>
      </c>
      <c r="C27">
        <v>5.5</v>
      </c>
      <c r="D27">
        <v>9</v>
      </c>
      <c r="E27">
        <v>4.8</v>
      </c>
      <c r="F27">
        <v>182.3</v>
      </c>
      <c r="G27">
        <v>5.3</v>
      </c>
      <c r="H27" s="9">
        <v>3.8</v>
      </c>
      <c r="I27">
        <v>4.7</v>
      </c>
      <c r="J27">
        <v>3.1</v>
      </c>
      <c r="K27">
        <v>19.5</v>
      </c>
      <c r="L27">
        <v>8</v>
      </c>
      <c r="M27">
        <v>3.6</v>
      </c>
      <c r="N27">
        <v>3</v>
      </c>
      <c r="O27">
        <v>9.6</v>
      </c>
      <c r="P27">
        <v>3.3</v>
      </c>
      <c r="Q27" s="6">
        <v>14</v>
      </c>
    </row>
    <row r="28" spans="1:17" x14ac:dyDescent="0.25">
      <c r="B28">
        <v>4.7</v>
      </c>
      <c r="C28">
        <v>5.5</v>
      </c>
      <c r="D28">
        <v>9</v>
      </c>
      <c r="E28">
        <v>4.5999999999999996</v>
      </c>
      <c r="F28">
        <v>155.1</v>
      </c>
      <c r="G28">
        <v>5</v>
      </c>
      <c r="H28">
        <v>3</v>
      </c>
      <c r="I28">
        <v>4.7</v>
      </c>
      <c r="J28">
        <v>3.1</v>
      </c>
      <c r="K28">
        <v>19.3</v>
      </c>
      <c r="L28">
        <v>5.7</v>
      </c>
      <c r="M28">
        <v>3.5</v>
      </c>
      <c r="N28">
        <v>2.5</v>
      </c>
      <c r="O28">
        <v>8.1999999999999993</v>
      </c>
      <c r="P28">
        <v>3.2</v>
      </c>
      <c r="Q28" s="4">
        <v>10.3</v>
      </c>
    </row>
    <row r="29" spans="1:17" x14ac:dyDescent="0.25">
      <c r="B29">
        <v>4.4000000000000004</v>
      </c>
      <c r="C29">
        <v>5.4</v>
      </c>
      <c r="D29">
        <v>7.8</v>
      </c>
      <c r="E29">
        <v>4.4000000000000004</v>
      </c>
      <c r="F29">
        <v>149.5</v>
      </c>
      <c r="G29">
        <v>4.5999999999999996</v>
      </c>
      <c r="H29">
        <v>2.9</v>
      </c>
      <c r="I29">
        <v>4.5</v>
      </c>
      <c r="J29">
        <v>3.1</v>
      </c>
      <c r="K29">
        <v>17.7</v>
      </c>
      <c r="L29">
        <v>5.7</v>
      </c>
      <c r="M29">
        <v>3.5</v>
      </c>
      <c r="N29">
        <v>2.2999999999999998</v>
      </c>
      <c r="O29">
        <v>8.1</v>
      </c>
      <c r="P29">
        <v>3.2</v>
      </c>
      <c r="Q29" s="4">
        <v>9.6</v>
      </c>
    </row>
    <row r="30" spans="1:17" x14ac:dyDescent="0.25">
      <c r="B30">
        <v>4.3</v>
      </c>
      <c r="C30">
        <v>5.4</v>
      </c>
      <c r="D30">
        <v>7.5</v>
      </c>
      <c r="E30" s="9">
        <v>3.9</v>
      </c>
      <c r="F30">
        <v>73.2</v>
      </c>
      <c r="G30">
        <v>2.9</v>
      </c>
      <c r="H30">
        <v>2.7</v>
      </c>
      <c r="I30">
        <v>4.5</v>
      </c>
      <c r="J30">
        <v>3.1</v>
      </c>
      <c r="K30">
        <v>10.3</v>
      </c>
      <c r="L30">
        <v>5.6</v>
      </c>
      <c r="M30">
        <v>3.2</v>
      </c>
      <c r="N30">
        <v>2.2000000000000002</v>
      </c>
      <c r="O30">
        <v>7.5</v>
      </c>
      <c r="P30">
        <v>3.1</v>
      </c>
      <c r="Q30" s="4">
        <v>8.8000000000000007</v>
      </c>
    </row>
    <row r="31" spans="1:17" x14ac:dyDescent="0.25">
      <c r="B31">
        <v>4.3</v>
      </c>
      <c r="C31">
        <v>5.2</v>
      </c>
      <c r="D31">
        <v>7.3</v>
      </c>
      <c r="E31">
        <v>3.5</v>
      </c>
      <c r="F31">
        <v>73.2</v>
      </c>
      <c r="G31">
        <v>2.4</v>
      </c>
      <c r="H31">
        <v>2</v>
      </c>
      <c r="I31">
        <v>4.3</v>
      </c>
      <c r="J31">
        <v>3</v>
      </c>
      <c r="K31">
        <v>9.9</v>
      </c>
      <c r="L31">
        <v>5.2</v>
      </c>
      <c r="M31">
        <v>3.2</v>
      </c>
      <c r="N31">
        <v>2</v>
      </c>
      <c r="O31">
        <v>7.1</v>
      </c>
      <c r="P31">
        <v>3.1</v>
      </c>
      <c r="Q31" s="4">
        <v>8</v>
      </c>
    </row>
    <row r="32" spans="1:17" x14ac:dyDescent="0.25">
      <c r="B32">
        <v>4.2</v>
      </c>
      <c r="C32">
        <v>5.0999999999999996</v>
      </c>
      <c r="D32">
        <v>7</v>
      </c>
      <c r="E32">
        <v>3.4</v>
      </c>
      <c r="F32">
        <v>44.5</v>
      </c>
      <c r="H32">
        <v>2</v>
      </c>
      <c r="I32">
        <v>4.2</v>
      </c>
      <c r="J32">
        <v>2.9</v>
      </c>
      <c r="K32">
        <v>8.5</v>
      </c>
      <c r="L32">
        <v>5.0999999999999996</v>
      </c>
      <c r="M32">
        <v>3.2</v>
      </c>
      <c r="N32">
        <v>1.7</v>
      </c>
      <c r="O32">
        <v>6.5</v>
      </c>
      <c r="P32">
        <v>3</v>
      </c>
      <c r="Q32" s="4">
        <v>5.3</v>
      </c>
    </row>
    <row r="33" spans="2:17" x14ac:dyDescent="0.25">
      <c r="B33">
        <v>4.0999999999999996</v>
      </c>
      <c r="C33">
        <v>5.0999999999999996</v>
      </c>
      <c r="D33" s="9">
        <v>6.4</v>
      </c>
      <c r="E33">
        <v>3</v>
      </c>
      <c r="F33" s="9">
        <v>39.700000000000003</v>
      </c>
      <c r="H33">
        <v>1.7</v>
      </c>
      <c r="I33">
        <v>4.0999999999999996</v>
      </c>
      <c r="J33">
        <v>2.7</v>
      </c>
      <c r="K33">
        <v>8.4</v>
      </c>
      <c r="L33" s="9">
        <v>5</v>
      </c>
      <c r="M33">
        <v>3.1</v>
      </c>
      <c r="N33">
        <v>1.5</v>
      </c>
      <c r="O33">
        <v>5.6</v>
      </c>
      <c r="P33">
        <v>2.9</v>
      </c>
      <c r="Q33" s="4">
        <v>5.2</v>
      </c>
    </row>
    <row r="34" spans="2:17" x14ac:dyDescent="0.25">
      <c r="B34" s="9">
        <v>3.9</v>
      </c>
      <c r="C34" s="9">
        <v>4.8</v>
      </c>
      <c r="D34" s="9">
        <v>5.2</v>
      </c>
      <c r="E34">
        <v>2.9</v>
      </c>
      <c r="F34">
        <v>26.6</v>
      </c>
      <c r="H34">
        <v>1.2</v>
      </c>
      <c r="I34" s="9">
        <v>4</v>
      </c>
      <c r="J34" s="9">
        <v>2.7</v>
      </c>
      <c r="K34" s="9">
        <v>8</v>
      </c>
      <c r="L34" s="9">
        <v>5</v>
      </c>
      <c r="M34" s="10">
        <v>3</v>
      </c>
      <c r="N34" s="9">
        <v>0.9</v>
      </c>
      <c r="O34" s="9">
        <v>5.4</v>
      </c>
      <c r="P34">
        <v>2.9</v>
      </c>
      <c r="Q34" s="4">
        <v>5</v>
      </c>
    </row>
    <row r="35" spans="2:17" x14ac:dyDescent="0.25">
      <c r="B35" s="9">
        <v>3.8</v>
      </c>
      <c r="C35" s="9">
        <v>4.5</v>
      </c>
      <c r="D35">
        <v>4.5999999999999996</v>
      </c>
      <c r="E35">
        <v>2.7</v>
      </c>
      <c r="F35">
        <v>22</v>
      </c>
      <c r="I35">
        <v>3.8</v>
      </c>
      <c r="J35">
        <v>2.7</v>
      </c>
      <c r="K35" s="9">
        <v>7.7</v>
      </c>
      <c r="L35">
        <v>4.9000000000000004</v>
      </c>
      <c r="M35" s="9">
        <v>3</v>
      </c>
      <c r="N35">
        <v>0.2</v>
      </c>
      <c r="O35">
        <v>5.4</v>
      </c>
      <c r="P35">
        <v>2.7</v>
      </c>
      <c r="Q35" s="4">
        <v>4.7</v>
      </c>
    </row>
    <row r="36" spans="2:17" x14ac:dyDescent="0.25">
      <c r="B36">
        <v>3.7</v>
      </c>
      <c r="C36">
        <v>4.4000000000000004</v>
      </c>
      <c r="D36">
        <v>4.5999999999999996</v>
      </c>
      <c r="E36">
        <v>2.6</v>
      </c>
      <c r="F36">
        <v>22</v>
      </c>
      <c r="I36">
        <v>3.5</v>
      </c>
      <c r="J36">
        <v>2.5</v>
      </c>
      <c r="K36">
        <v>6.6</v>
      </c>
      <c r="L36">
        <v>4.8</v>
      </c>
      <c r="M36">
        <v>2.9</v>
      </c>
      <c r="N36">
        <v>0.2</v>
      </c>
      <c r="O36">
        <v>5.4</v>
      </c>
      <c r="P36">
        <v>2.7</v>
      </c>
      <c r="Q36" s="4">
        <v>4.5999999999999996</v>
      </c>
    </row>
    <row r="37" spans="2:17" x14ac:dyDescent="0.25">
      <c r="B37">
        <v>3.6</v>
      </c>
      <c r="C37">
        <v>4.4000000000000004</v>
      </c>
      <c r="D37">
        <v>4.5</v>
      </c>
      <c r="E37">
        <v>2.1</v>
      </c>
      <c r="F37">
        <v>19.600000000000001</v>
      </c>
      <c r="I37">
        <v>3.3</v>
      </c>
      <c r="J37">
        <v>2.4</v>
      </c>
      <c r="K37">
        <v>5.0999999999999996</v>
      </c>
      <c r="L37">
        <v>4.8</v>
      </c>
      <c r="M37">
        <v>2.8</v>
      </c>
      <c r="N37">
        <v>0.2</v>
      </c>
      <c r="O37">
        <v>4.5</v>
      </c>
      <c r="P37">
        <v>2.6</v>
      </c>
      <c r="Q37" s="4">
        <v>4.5999999999999996</v>
      </c>
    </row>
    <row r="38" spans="2:17" x14ac:dyDescent="0.25">
      <c r="B38">
        <v>3.5</v>
      </c>
      <c r="C38">
        <v>4.3</v>
      </c>
      <c r="D38">
        <v>4.4000000000000004</v>
      </c>
      <c r="E38">
        <v>1</v>
      </c>
      <c r="F38">
        <v>15.5</v>
      </c>
      <c r="I38">
        <v>3.2</v>
      </c>
      <c r="J38">
        <v>2.4</v>
      </c>
      <c r="K38">
        <v>5</v>
      </c>
      <c r="L38">
        <v>4</v>
      </c>
      <c r="M38">
        <v>2.7</v>
      </c>
      <c r="N38">
        <v>0.2</v>
      </c>
      <c r="O38">
        <v>4.3</v>
      </c>
      <c r="P38">
        <v>2.6</v>
      </c>
      <c r="Q38" s="4">
        <v>4</v>
      </c>
    </row>
    <row r="39" spans="2:17" x14ac:dyDescent="0.25">
      <c r="B39">
        <v>3.5</v>
      </c>
      <c r="C39">
        <v>4.3</v>
      </c>
      <c r="D39">
        <v>4.2</v>
      </c>
      <c r="E39">
        <v>0.5</v>
      </c>
      <c r="F39">
        <v>15.5</v>
      </c>
      <c r="I39">
        <v>3</v>
      </c>
      <c r="J39">
        <v>2.4</v>
      </c>
      <c r="K39">
        <v>4.7</v>
      </c>
      <c r="L39">
        <v>3.6</v>
      </c>
      <c r="M39">
        <v>2.6</v>
      </c>
      <c r="N39">
        <v>0.2</v>
      </c>
      <c r="O39">
        <v>4.2</v>
      </c>
      <c r="P39">
        <v>2.4</v>
      </c>
      <c r="Q39" s="4">
        <v>3.6</v>
      </c>
    </row>
    <row r="40" spans="2:17" x14ac:dyDescent="0.25">
      <c r="B40">
        <v>3.4</v>
      </c>
      <c r="C40">
        <v>3.9</v>
      </c>
      <c r="D40">
        <v>4</v>
      </c>
      <c r="E40">
        <v>0.3</v>
      </c>
      <c r="F40">
        <v>12.2</v>
      </c>
      <c r="I40">
        <v>3</v>
      </c>
      <c r="J40">
        <v>2.2999999999999998</v>
      </c>
      <c r="K40">
        <v>4.4000000000000004</v>
      </c>
      <c r="L40">
        <v>3.2</v>
      </c>
      <c r="M40">
        <v>2.6</v>
      </c>
      <c r="N40">
        <v>0.1</v>
      </c>
      <c r="O40">
        <v>4.0999999999999996</v>
      </c>
      <c r="P40">
        <v>2.2999999999999998</v>
      </c>
      <c r="Q40" s="4">
        <v>3.5</v>
      </c>
    </row>
    <row r="41" spans="2:17" x14ac:dyDescent="0.25">
      <c r="B41">
        <v>3</v>
      </c>
      <c r="C41">
        <v>3.8</v>
      </c>
      <c r="D41">
        <v>3.8</v>
      </c>
      <c r="F41">
        <v>5.0999999999999996</v>
      </c>
      <c r="I41">
        <v>2.8</v>
      </c>
      <c r="J41">
        <v>2.1</v>
      </c>
      <c r="K41">
        <v>4.0999999999999996</v>
      </c>
      <c r="L41">
        <v>3.2</v>
      </c>
      <c r="M41">
        <v>2.5</v>
      </c>
      <c r="N41">
        <v>0.1</v>
      </c>
      <c r="O41">
        <v>3.5</v>
      </c>
      <c r="P41">
        <v>2.2000000000000002</v>
      </c>
      <c r="Q41" s="4">
        <v>3.4</v>
      </c>
    </row>
    <row r="42" spans="2:17" x14ac:dyDescent="0.25">
      <c r="B42">
        <v>2.9</v>
      </c>
      <c r="C42">
        <v>3.8</v>
      </c>
      <c r="D42">
        <v>3.8</v>
      </c>
      <c r="F42">
        <v>4.7</v>
      </c>
      <c r="I42">
        <v>2.7</v>
      </c>
      <c r="J42">
        <v>2.1</v>
      </c>
      <c r="K42">
        <v>4.0999999999999996</v>
      </c>
      <c r="L42">
        <v>3.1</v>
      </c>
      <c r="M42">
        <v>2.2000000000000002</v>
      </c>
      <c r="N42">
        <v>0.1</v>
      </c>
      <c r="O42">
        <v>3.4</v>
      </c>
      <c r="P42">
        <v>2.2000000000000002</v>
      </c>
      <c r="Q42" s="4">
        <v>3.2</v>
      </c>
    </row>
    <row r="43" spans="2:17" x14ac:dyDescent="0.25">
      <c r="B43">
        <v>2.8</v>
      </c>
      <c r="C43">
        <v>3.7</v>
      </c>
      <c r="D43">
        <v>3.6</v>
      </c>
      <c r="F43">
        <v>3.2</v>
      </c>
      <c r="I43">
        <v>2.4</v>
      </c>
      <c r="J43">
        <v>2.1</v>
      </c>
      <c r="K43">
        <v>4.0999999999999996</v>
      </c>
      <c r="L43">
        <v>2.7</v>
      </c>
      <c r="M43">
        <v>2.2000000000000002</v>
      </c>
      <c r="N43">
        <v>0.1</v>
      </c>
      <c r="O43">
        <v>3.2</v>
      </c>
      <c r="P43">
        <v>2.2000000000000002</v>
      </c>
      <c r="Q43" s="4">
        <v>3</v>
      </c>
    </row>
    <row r="44" spans="2:17" x14ac:dyDescent="0.25">
      <c r="B44">
        <v>2.8</v>
      </c>
      <c r="C44">
        <v>3.5</v>
      </c>
      <c r="D44">
        <v>3.5</v>
      </c>
      <c r="F44">
        <v>3.1</v>
      </c>
      <c r="I44">
        <v>1.9</v>
      </c>
      <c r="J44">
        <v>2.1</v>
      </c>
      <c r="K44">
        <v>3.9</v>
      </c>
      <c r="L44">
        <v>2.6</v>
      </c>
      <c r="M44">
        <v>2.1</v>
      </c>
      <c r="N44">
        <v>0.1</v>
      </c>
      <c r="O44">
        <v>2.7</v>
      </c>
      <c r="P44">
        <v>1.9</v>
      </c>
      <c r="Q44" s="4">
        <v>2.7</v>
      </c>
    </row>
    <row r="45" spans="2:17" x14ac:dyDescent="0.25">
      <c r="B45">
        <v>2.6</v>
      </c>
      <c r="C45">
        <v>3.3</v>
      </c>
      <c r="D45">
        <v>3.1</v>
      </c>
      <c r="F45">
        <v>3</v>
      </c>
      <c r="I45">
        <v>1.7</v>
      </c>
      <c r="J45">
        <v>1.8</v>
      </c>
      <c r="K45">
        <v>3.7</v>
      </c>
      <c r="L45">
        <v>2</v>
      </c>
      <c r="M45">
        <v>2.1</v>
      </c>
      <c r="N45">
        <v>0</v>
      </c>
      <c r="O45">
        <v>2.5</v>
      </c>
      <c r="P45">
        <v>1.7</v>
      </c>
      <c r="Q45" s="4">
        <v>2.6</v>
      </c>
    </row>
    <row r="46" spans="2:17" x14ac:dyDescent="0.25">
      <c r="B46">
        <v>2.5</v>
      </c>
      <c r="C46">
        <v>3</v>
      </c>
      <c r="D46">
        <v>1.8</v>
      </c>
      <c r="F46">
        <v>2.8</v>
      </c>
      <c r="I46">
        <v>1.7</v>
      </c>
      <c r="J46">
        <v>1.6</v>
      </c>
      <c r="K46">
        <v>3.5</v>
      </c>
      <c r="L46">
        <v>2</v>
      </c>
      <c r="M46">
        <v>1.7</v>
      </c>
      <c r="N46">
        <v>0</v>
      </c>
      <c r="O46">
        <v>2.2000000000000002</v>
      </c>
      <c r="P46">
        <v>1.7</v>
      </c>
      <c r="Q46" s="4">
        <v>2.2999999999999998</v>
      </c>
    </row>
    <row r="47" spans="2:17" x14ac:dyDescent="0.25">
      <c r="B47">
        <v>2.5</v>
      </c>
      <c r="C47">
        <v>2.9</v>
      </c>
      <c r="D47">
        <v>1</v>
      </c>
      <c r="I47">
        <v>1.7</v>
      </c>
      <c r="J47">
        <v>1.5</v>
      </c>
      <c r="K47">
        <v>3.4</v>
      </c>
      <c r="L47">
        <v>1.3</v>
      </c>
      <c r="M47">
        <v>1.7</v>
      </c>
      <c r="N47">
        <v>0</v>
      </c>
      <c r="O47">
        <v>1.5</v>
      </c>
      <c r="P47">
        <v>1.5</v>
      </c>
      <c r="Q47" s="4">
        <v>1.9</v>
      </c>
    </row>
    <row r="48" spans="2:17" x14ac:dyDescent="0.25">
      <c r="B48">
        <v>1.8</v>
      </c>
      <c r="C48">
        <v>2.7</v>
      </c>
      <c r="I48">
        <v>1.4</v>
      </c>
      <c r="J48">
        <v>1.1000000000000001</v>
      </c>
      <c r="K48">
        <v>3.2</v>
      </c>
      <c r="M48">
        <v>1.6</v>
      </c>
      <c r="N48">
        <v>0</v>
      </c>
      <c r="O48">
        <v>1.3</v>
      </c>
      <c r="P48">
        <v>1.4</v>
      </c>
      <c r="Q48" s="4">
        <v>1.9</v>
      </c>
    </row>
    <row r="49" spans="2:17" x14ac:dyDescent="0.25">
      <c r="B49">
        <v>1.6</v>
      </c>
      <c r="C49">
        <v>2.2000000000000002</v>
      </c>
      <c r="J49">
        <v>1</v>
      </c>
      <c r="K49">
        <v>3.1</v>
      </c>
      <c r="M49">
        <v>1.4</v>
      </c>
      <c r="O49">
        <v>1.2</v>
      </c>
      <c r="Q49" s="4">
        <v>1.6</v>
      </c>
    </row>
    <row r="50" spans="2:17" x14ac:dyDescent="0.25">
      <c r="J50">
        <v>1</v>
      </c>
      <c r="M50">
        <v>1</v>
      </c>
      <c r="Q50" s="4">
        <v>1.6</v>
      </c>
    </row>
    <row r="51" spans="2:17" x14ac:dyDescent="0.25">
      <c r="Q51" s="4">
        <v>1.5</v>
      </c>
    </row>
    <row r="52" spans="2:17" x14ac:dyDescent="0.25">
      <c r="Q52" s="4">
        <v>1.3</v>
      </c>
    </row>
    <row r="53" spans="2:17" x14ac:dyDescent="0.25">
      <c r="Q53" s="4">
        <v>1.2</v>
      </c>
    </row>
    <row r="54" spans="2:17" x14ac:dyDescent="0.25">
      <c r="K54" s="4">
        <v>0.8</v>
      </c>
    </row>
    <row r="55" spans="2:17" x14ac:dyDescent="0.25">
      <c r="K55" s="4">
        <v>0.7</v>
      </c>
    </row>
    <row r="56" spans="2:17" x14ac:dyDescent="0.25">
      <c r="K56" s="4">
        <v>0.6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1"/>
  <sheetViews>
    <sheetView workbookViewId="0">
      <selection activeCell="F35" sqref="F35"/>
    </sheetView>
  </sheetViews>
  <sheetFormatPr defaultRowHeight="15" x14ac:dyDescent="0.25"/>
  <sheetData>
    <row r="21" spans="1:1" x14ac:dyDescent="0.25">
      <c r="A21" t="s">
        <v>193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F176"/>
  <sheetViews>
    <sheetView workbookViewId="0"/>
  </sheetViews>
  <sheetFormatPr defaultRowHeight="15" x14ac:dyDescent="0.25"/>
  <cols>
    <col min="1" max="1" width="14.85546875" customWidth="1"/>
    <col min="2" max="2" width="15.42578125" customWidth="1"/>
    <col min="3" max="3" width="22.7109375" customWidth="1"/>
    <col min="4" max="4" width="17.7109375" style="87" customWidth="1"/>
  </cols>
  <sheetData>
    <row r="1" spans="1:5" x14ac:dyDescent="0.25">
      <c r="A1" s="82" t="s">
        <v>61</v>
      </c>
      <c r="B1" s="82" t="s">
        <v>62</v>
      </c>
      <c r="C1" s="82" t="s">
        <v>63</v>
      </c>
      <c r="D1" s="85" t="s">
        <v>64</v>
      </c>
      <c r="E1" s="25"/>
    </row>
    <row r="2" spans="1:5" x14ac:dyDescent="0.25">
      <c r="A2" s="55" t="s">
        <v>65</v>
      </c>
      <c r="B2" s="55">
        <v>54503</v>
      </c>
      <c r="C2" s="83">
        <v>42174.650239444454</v>
      </c>
      <c r="D2" s="86" t="s">
        <v>66</v>
      </c>
      <c r="E2" s="25"/>
    </row>
    <row r="3" spans="1:5" x14ac:dyDescent="0.25">
      <c r="A3" s="55" t="s">
        <v>67</v>
      </c>
      <c r="B3" s="55">
        <v>111193.8</v>
      </c>
      <c r="C3" s="83">
        <v>42174.737963668973</v>
      </c>
      <c r="D3" s="86" t="s">
        <v>66</v>
      </c>
      <c r="E3" s="25"/>
    </row>
    <row r="4" spans="1:5" x14ac:dyDescent="0.25">
      <c r="A4" s="55" t="s">
        <v>68</v>
      </c>
      <c r="B4" s="55">
        <v>8642</v>
      </c>
      <c r="C4" s="83">
        <v>42175.782679583324</v>
      </c>
      <c r="D4" s="86" t="s">
        <v>66</v>
      </c>
      <c r="E4" s="25"/>
    </row>
    <row r="5" spans="1:5" x14ac:dyDescent="0.25">
      <c r="A5" s="55" t="s">
        <v>69</v>
      </c>
      <c r="B5" s="55">
        <v>7464</v>
      </c>
      <c r="C5" s="83">
        <v>42175.790673449083</v>
      </c>
      <c r="D5" s="86" t="s">
        <v>66</v>
      </c>
      <c r="E5" s="25"/>
    </row>
    <row r="6" spans="1:5" x14ac:dyDescent="0.25">
      <c r="A6" s="55" t="s">
        <v>70</v>
      </c>
      <c r="B6" s="55">
        <v>37597.300000000003</v>
      </c>
      <c r="C6" s="83">
        <v>42175.855007581005</v>
      </c>
      <c r="D6" s="86" t="s">
        <v>66</v>
      </c>
      <c r="E6" s="25"/>
    </row>
    <row r="7" spans="1:5" x14ac:dyDescent="0.25">
      <c r="A7" s="55" t="s">
        <v>71</v>
      </c>
      <c r="B7" s="55">
        <v>91444.2</v>
      </c>
      <c r="C7" s="83">
        <v>42176.40421863427</v>
      </c>
      <c r="D7" s="86" t="s">
        <v>66</v>
      </c>
      <c r="E7" s="25"/>
    </row>
    <row r="8" spans="1:5" x14ac:dyDescent="0.25">
      <c r="A8" s="55" t="s">
        <v>72</v>
      </c>
      <c r="B8" s="55">
        <v>43378</v>
      </c>
      <c r="C8" s="83">
        <v>42176.412172499986</v>
      </c>
      <c r="D8" s="86" t="s">
        <v>66</v>
      </c>
      <c r="E8" s="25"/>
    </row>
    <row r="9" spans="1:5" x14ac:dyDescent="0.25">
      <c r="A9" s="84" t="s">
        <v>73</v>
      </c>
      <c r="B9" s="55">
        <v>276038.2</v>
      </c>
      <c r="C9" s="83">
        <v>42176.470665335655</v>
      </c>
      <c r="D9" s="86" t="s">
        <v>66</v>
      </c>
      <c r="E9" s="25"/>
    </row>
    <row r="10" spans="1:5" x14ac:dyDescent="0.25">
      <c r="A10" s="55" t="s">
        <v>74</v>
      </c>
      <c r="B10" s="55">
        <v>24179.1</v>
      </c>
      <c r="C10" s="83">
        <v>42176.629788368067</v>
      </c>
      <c r="D10" s="86" t="s">
        <v>66</v>
      </c>
      <c r="E10" s="25"/>
    </row>
    <row r="11" spans="1:5" x14ac:dyDescent="0.25">
      <c r="A11" s="55" t="s">
        <v>75</v>
      </c>
      <c r="B11" s="55">
        <v>112806.8</v>
      </c>
      <c r="C11" s="83">
        <v>42176.704831990734</v>
      </c>
      <c r="D11" s="86" t="s">
        <v>66</v>
      </c>
      <c r="E11" s="25"/>
    </row>
    <row r="12" spans="1:5" x14ac:dyDescent="0.25">
      <c r="A12" s="55" t="s">
        <v>76</v>
      </c>
      <c r="B12" s="55">
        <v>78212.5</v>
      </c>
      <c r="C12" s="83">
        <v>42176.743807685183</v>
      </c>
      <c r="D12" s="86" t="s">
        <v>66</v>
      </c>
      <c r="E12" s="25"/>
    </row>
    <row r="13" spans="1:5" x14ac:dyDescent="0.25">
      <c r="A13" s="55" t="s">
        <v>77</v>
      </c>
      <c r="B13" s="55">
        <v>103967.5</v>
      </c>
      <c r="C13" s="83">
        <v>42176.757257696765</v>
      </c>
      <c r="D13" s="86" t="s">
        <v>66</v>
      </c>
      <c r="E13" s="25"/>
    </row>
    <row r="14" spans="1:5" x14ac:dyDescent="0.25">
      <c r="A14" s="55" t="s">
        <v>78</v>
      </c>
      <c r="B14" s="55">
        <v>43199.8</v>
      </c>
      <c r="C14" s="83">
        <v>42176.766685312497</v>
      </c>
      <c r="D14" s="86" t="s">
        <v>66</v>
      </c>
      <c r="E14" s="25"/>
    </row>
    <row r="15" spans="1:5" x14ac:dyDescent="0.25">
      <c r="A15" s="55" t="s">
        <v>79</v>
      </c>
      <c r="B15" s="55">
        <v>15131.6</v>
      </c>
      <c r="C15" s="83">
        <v>42176.826780868054</v>
      </c>
      <c r="D15" s="86" t="s">
        <v>66</v>
      </c>
      <c r="E15" s="25"/>
    </row>
    <row r="16" spans="1:5" x14ac:dyDescent="0.25">
      <c r="A16" s="55" t="s">
        <v>80</v>
      </c>
      <c r="B16" s="55">
        <v>54036</v>
      </c>
      <c r="C16" s="83">
        <v>42177.506793773151</v>
      </c>
      <c r="D16" s="86" t="s">
        <v>66</v>
      </c>
      <c r="E16" s="25"/>
    </row>
    <row r="17" spans="1:5" x14ac:dyDescent="0.25">
      <c r="A17" s="55" t="s">
        <v>81</v>
      </c>
      <c r="B17" s="55">
        <v>9751.2000000000007</v>
      </c>
      <c r="C17" s="83">
        <v>42177.575481585634</v>
      </c>
      <c r="D17" s="86" t="s">
        <v>66</v>
      </c>
      <c r="E17" s="25"/>
    </row>
    <row r="18" spans="1:5" x14ac:dyDescent="0.25">
      <c r="A18" s="55" t="s">
        <v>82</v>
      </c>
      <c r="B18" s="55">
        <v>31705</v>
      </c>
      <c r="C18" s="83">
        <v>42177.579235162033</v>
      </c>
      <c r="D18" s="86" t="s">
        <v>66</v>
      </c>
      <c r="E18" s="25"/>
    </row>
    <row r="19" spans="1:5" x14ac:dyDescent="0.25">
      <c r="A19" s="55" t="s">
        <v>83</v>
      </c>
      <c r="B19" s="55">
        <v>312918.2</v>
      </c>
      <c r="C19" s="83">
        <v>42177.710266874987</v>
      </c>
      <c r="D19" s="86" t="s">
        <v>66</v>
      </c>
      <c r="E19" s="25"/>
    </row>
    <row r="20" spans="1:5" x14ac:dyDescent="0.25">
      <c r="A20" s="55" t="s">
        <v>84</v>
      </c>
      <c r="B20" s="55">
        <v>60806.6</v>
      </c>
      <c r="C20" s="83">
        <v>42177.933448888885</v>
      </c>
      <c r="D20" s="86" t="s">
        <v>66</v>
      </c>
      <c r="E20" s="25"/>
    </row>
    <row r="21" spans="1:5" x14ac:dyDescent="0.25">
      <c r="A21" s="55" t="s">
        <v>85</v>
      </c>
      <c r="B21" s="25">
        <v>223154.1</v>
      </c>
      <c r="C21" s="83">
        <v>42177.949859710643</v>
      </c>
      <c r="D21" s="86" t="s">
        <v>66</v>
      </c>
      <c r="E21" s="25"/>
    </row>
    <row r="22" spans="1:5" x14ac:dyDescent="0.25">
      <c r="A22" s="55" t="s">
        <v>86</v>
      </c>
      <c r="B22" s="55">
        <v>20942.8</v>
      </c>
      <c r="C22" s="83">
        <v>42177.949859710643</v>
      </c>
      <c r="D22" s="86" t="s">
        <v>66</v>
      </c>
      <c r="E22" s="25"/>
    </row>
    <row r="23" spans="1:5" x14ac:dyDescent="0.25">
      <c r="A23" s="55" t="s">
        <v>87</v>
      </c>
      <c r="B23" s="55">
        <v>35748.9</v>
      </c>
      <c r="C23" s="83">
        <v>42178.786504340271</v>
      </c>
      <c r="D23" s="86" t="s">
        <v>66</v>
      </c>
      <c r="E23" s="25"/>
    </row>
    <row r="24" spans="1:5" x14ac:dyDescent="0.25">
      <c r="A24" s="55" t="s">
        <v>88</v>
      </c>
      <c r="B24" s="25">
        <v>66267.899999999994</v>
      </c>
      <c r="C24" s="83">
        <v>42178.786504340271</v>
      </c>
      <c r="D24" s="86" t="s">
        <v>66</v>
      </c>
      <c r="E24" s="25"/>
    </row>
    <row r="25" spans="1:5" x14ac:dyDescent="0.25">
      <c r="A25" s="55" t="s">
        <v>89</v>
      </c>
      <c r="B25" s="55">
        <v>29501.4</v>
      </c>
      <c r="C25" s="83">
        <v>42178.788433946756</v>
      </c>
      <c r="D25" s="86" t="s">
        <v>66</v>
      </c>
      <c r="E25" s="25"/>
    </row>
    <row r="26" spans="1:5" x14ac:dyDescent="0.25">
      <c r="A26" s="55" t="s">
        <v>90</v>
      </c>
      <c r="B26" s="55">
        <v>46545.3</v>
      </c>
      <c r="C26" s="83">
        <v>42180.578310023149</v>
      </c>
      <c r="D26" s="86" t="s">
        <v>66</v>
      </c>
      <c r="E26" s="25"/>
    </row>
    <row r="27" spans="1:5" x14ac:dyDescent="0.25">
      <c r="A27" s="55" t="s">
        <v>91</v>
      </c>
      <c r="B27" s="55">
        <v>30678.1</v>
      </c>
      <c r="C27" s="83">
        <v>42180.911477997695</v>
      </c>
      <c r="D27" s="86" t="s">
        <v>66</v>
      </c>
      <c r="E27" s="25"/>
    </row>
    <row r="28" spans="1:5" x14ac:dyDescent="0.25">
      <c r="A28" s="55" t="s">
        <v>92</v>
      </c>
      <c r="B28" s="55">
        <v>966.5</v>
      </c>
      <c r="C28" s="83">
        <v>42180.917275543994</v>
      </c>
      <c r="D28" s="86" t="s">
        <v>66</v>
      </c>
      <c r="E28" s="25"/>
    </row>
    <row r="29" spans="1:5" x14ac:dyDescent="0.25">
      <c r="A29" s="55" t="s">
        <v>93</v>
      </c>
      <c r="B29" s="55">
        <v>20729.900000000001</v>
      </c>
      <c r="C29" s="83">
        <v>42180.921469652763</v>
      </c>
      <c r="D29" s="86" t="s">
        <v>66</v>
      </c>
      <c r="E29" s="25"/>
    </row>
    <row r="30" spans="1:5" x14ac:dyDescent="0.25">
      <c r="A30" s="55" t="s">
        <v>94</v>
      </c>
      <c r="B30" s="55">
        <v>11589.7</v>
      </c>
      <c r="C30" s="83">
        <v>42182.627427071769</v>
      </c>
      <c r="D30" s="86" t="s">
        <v>66</v>
      </c>
      <c r="E30" s="25"/>
    </row>
    <row r="31" spans="1:5" x14ac:dyDescent="0.25">
      <c r="A31" s="55" t="s">
        <v>95</v>
      </c>
      <c r="B31" s="55">
        <v>31089.9</v>
      </c>
      <c r="C31" s="83">
        <v>42184.627540347225</v>
      </c>
      <c r="D31" s="86" t="s">
        <v>66</v>
      </c>
      <c r="E31" s="25"/>
    </row>
    <row r="32" spans="1:5" x14ac:dyDescent="0.25">
      <c r="A32" s="55" t="s">
        <v>96</v>
      </c>
      <c r="B32" s="55">
        <v>100524</v>
      </c>
      <c r="C32" s="83">
        <v>42189.863836620381</v>
      </c>
      <c r="D32" s="86" t="s">
        <v>66</v>
      </c>
      <c r="E32" s="25"/>
    </row>
    <row r="33" spans="1:5" x14ac:dyDescent="0.25">
      <c r="A33" s="55" t="s">
        <v>97</v>
      </c>
      <c r="B33" s="55">
        <v>2363</v>
      </c>
      <c r="C33" s="83">
        <v>42196.734423113434</v>
      </c>
      <c r="D33" s="86" t="s">
        <v>66</v>
      </c>
      <c r="E33" s="25"/>
    </row>
    <row r="34" spans="1:5" x14ac:dyDescent="0.25">
      <c r="A34" s="55" t="s">
        <v>98</v>
      </c>
      <c r="B34" s="55">
        <v>1563.9</v>
      </c>
      <c r="C34" s="83">
        <v>42197.326244004624</v>
      </c>
      <c r="D34" s="86" t="s">
        <v>66</v>
      </c>
      <c r="E34" s="25"/>
    </row>
    <row r="176" spans="6:6" x14ac:dyDescent="0.25">
      <c r="F176" t="s">
        <v>99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1:AK25"/>
  <sheetViews>
    <sheetView tabSelected="1" workbookViewId="0"/>
  </sheetViews>
  <sheetFormatPr defaultRowHeight="15" x14ac:dyDescent="0.25"/>
  <cols>
    <col min="2" max="7" width="9.140625" customWidth="1"/>
  </cols>
  <sheetData>
    <row r="1" spans="2:37" ht="15.75" thickBot="1" x14ac:dyDescent="0.3"/>
    <row r="2" spans="2:37" ht="15.75" customHeight="1" thickTop="1" thickBot="1" x14ac:dyDescent="0.3">
      <c r="B2" s="322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239"/>
      <c r="Q2" s="321"/>
      <c r="R2" s="321"/>
      <c r="S2" s="321"/>
      <c r="T2" s="321"/>
      <c r="U2" s="321"/>
      <c r="V2" s="321"/>
      <c r="W2" s="321"/>
      <c r="X2" s="321"/>
      <c r="Y2" s="321"/>
      <c r="Z2" s="321"/>
      <c r="AA2" s="321"/>
      <c r="AB2" s="321"/>
      <c r="AC2" s="321"/>
      <c r="AD2" s="321"/>
      <c r="AE2" s="321"/>
      <c r="AF2" s="321"/>
      <c r="AG2" s="321"/>
      <c r="AH2" s="321"/>
      <c r="AI2" s="321"/>
      <c r="AJ2" s="321"/>
      <c r="AK2" s="321"/>
    </row>
    <row r="3" spans="2:37" ht="17.25" thickTop="1" thickBot="1" x14ac:dyDescent="0.3">
      <c r="B3" s="324" t="s">
        <v>54</v>
      </c>
      <c r="C3" s="325"/>
      <c r="D3" s="325"/>
      <c r="E3" s="325"/>
      <c r="F3" s="325"/>
      <c r="G3" s="325"/>
      <c r="H3" s="326"/>
      <c r="I3" s="324" t="s">
        <v>55</v>
      </c>
      <c r="J3" s="325"/>
      <c r="K3" s="325"/>
      <c r="L3" s="325"/>
      <c r="M3" s="325"/>
      <c r="N3" s="325"/>
      <c r="O3" s="326"/>
      <c r="Q3" s="324" t="s">
        <v>54</v>
      </c>
      <c r="R3" s="325"/>
      <c r="S3" s="325"/>
      <c r="T3" s="325"/>
      <c r="U3" s="325"/>
      <c r="V3" s="325"/>
      <c r="W3" s="326"/>
      <c r="X3" s="324" t="s">
        <v>55</v>
      </c>
      <c r="Y3" s="325"/>
      <c r="Z3" s="325"/>
      <c r="AA3" s="325"/>
      <c r="AB3" s="325"/>
      <c r="AC3" s="325"/>
      <c r="AD3" s="326"/>
      <c r="AE3" s="324" t="s">
        <v>138</v>
      </c>
      <c r="AF3" s="325"/>
      <c r="AG3" s="325"/>
      <c r="AH3" s="325"/>
      <c r="AI3" s="325"/>
      <c r="AJ3" s="325"/>
      <c r="AK3" s="326"/>
    </row>
    <row r="4" spans="2:37" ht="16.5" customHeight="1" thickTop="1" x14ac:dyDescent="0.25">
      <c r="B4" s="299" t="s">
        <v>139</v>
      </c>
      <c r="C4" s="300"/>
      <c r="D4" s="300"/>
      <c r="E4" s="300"/>
      <c r="F4" s="300"/>
      <c r="G4" s="300"/>
      <c r="H4" s="301"/>
      <c r="I4" s="299" t="s">
        <v>139</v>
      </c>
      <c r="J4" s="300"/>
      <c r="K4" s="300"/>
      <c r="L4" s="300"/>
      <c r="M4" s="300"/>
      <c r="N4" s="300"/>
      <c r="O4" s="301"/>
      <c r="Q4" s="299" t="s">
        <v>139</v>
      </c>
      <c r="R4" s="300"/>
      <c r="S4" s="300"/>
      <c r="T4" s="300"/>
      <c r="U4" s="300"/>
      <c r="V4" s="300"/>
      <c r="W4" s="301"/>
      <c r="X4" s="299" t="s">
        <v>139</v>
      </c>
      <c r="Y4" s="300"/>
      <c r="Z4" s="300"/>
      <c r="AA4" s="300"/>
      <c r="AB4" s="300"/>
      <c r="AC4" s="300"/>
      <c r="AD4" s="301"/>
      <c r="AE4" s="299" t="s">
        <v>139</v>
      </c>
      <c r="AF4" s="300"/>
      <c r="AG4" s="300"/>
      <c r="AH4" s="300"/>
      <c r="AI4" s="300"/>
      <c r="AJ4" s="300"/>
      <c r="AK4" s="301"/>
    </row>
    <row r="5" spans="2:37" ht="15.75" customHeight="1" thickBot="1" x14ac:dyDescent="0.3">
      <c r="B5" s="296" t="s">
        <v>140</v>
      </c>
      <c r="C5" s="297"/>
      <c r="D5" s="297"/>
      <c r="E5" s="297"/>
      <c r="F5" s="297"/>
      <c r="G5" s="297"/>
      <c r="H5" s="298"/>
      <c r="I5" s="296" t="s">
        <v>140</v>
      </c>
      <c r="J5" s="297"/>
      <c r="K5" s="297"/>
      <c r="L5" s="297"/>
      <c r="M5" s="297"/>
      <c r="N5" s="297"/>
      <c r="O5" s="298"/>
      <c r="Q5" s="296" t="s">
        <v>140</v>
      </c>
      <c r="R5" s="297"/>
      <c r="S5" s="297"/>
      <c r="T5" s="297"/>
      <c r="U5" s="297"/>
      <c r="V5" s="297"/>
      <c r="W5" s="298"/>
      <c r="X5" s="296" t="s">
        <v>140</v>
      </c>
      <c r="Y5" s="297"/>
      <c r="Z5" s="297"/>
      <c r="AA5" s="297"/>
      <c r="AB5" s="297"/>
      <c r="AC5" s="297"/>
      <c r="AD5" s="298"/>
      <c r="AE5" s="296" t="s">
        <v>140</v>
      </c>
      <c r="AF5" s="297"/>
      <c r="AG5" s="297"/>
      <c r="AH5" s="297"/>
      <c r="AI5" s="297"/>
      <c r="AJ5" s="297"/>
      <c r="AK5" s="298"/>
    </row>
    <row r="6" spans="2:37" ht="42" thickTop="1" thickBot="1" x14ac:dyDescent="0.3">
      <c r="B6" s="171" t="s">
        <v>27</v>
      </c>
      <c r="C6" s="172" t="s">
        <v>141</v>
      </c>
      <c r="D6" s="172" t="s">
        <v>142</v>
      </c>
      <c r="E6" s="172" t="s">
        <v>143</v>
      </c>
      <c r="F6" s="172" t="s">
        <v>144</v>
      </c>
      <c r="G6" s="172" t="s">
        <v>145</v>
      </c>
      <c r="H6" s="172" t="s">
        <v>4</v>
      </c>
      <c r="I6" s="173" t="s">
        <v>27</v>
      </c>
      <c r="J6" s="172" t="s">
        <v>141</v>
      </c>
      <c r="K6" s="172" t="s">
        <v>142</v>
      </c>
      <c r="L6" s="172" t="s">
        <v>143</v>
      </c>
      <c r="M6" s="172" t="s">
        <v>144</v>
      </c>
      <c r="N6" s="172" t="s">
        <v>145</v>
      </c>
      <c r="O6" s="172" t="s">
        <v>4</v>
      </c>
      <c r="Q6" s="171" t="s">
        <v>27</v>
      </c>
      <c r="R6" s="172" t="s">
        <v>141</v>
      </c>
      <c r="S6" s="172" t="s">
        <v>142</v>
      </c>
      <c r="T6" s="172" t="s">
        <v>143</v>
      </c>
      <c r="U6" s="172" t="s">
        <v>144</v>
      </c>
      <c r="V6" s="172" t="s">
        <v>145</v>
      </c>
      <c r="W6" s="172" t="s">
        <v>4</v>
      </c>
      <c r="X6" s="173" t="s">
        <v>27</v>
      </c>
      <c r="Y6" s="172" t="s">
        <v>141</v>
      </c>
      <c r="Z6" s="172" t="s">
        <v>142</v>
      </c>
      <c r="AA6" s="172" t="s">
        <v>143</v>
      </c>
      <c r="AB6" s="172" t="s">
        <v>144</v>
      </c>
      <c r="AC6" s="172" t="s">
        <v>145</v>
      </c>
      <c r="AD6" s="172" t="s">
        <v>4</v>
      </c>
      <c r="AE6" s="173" t="s">
        <v>27</v>
      </c>
      <c r="AF6" s="172" t="s">
        <v>141</v>
      </c>
      <c r="AG6" s="172" t="s">
        <v>142</v>
      </c>
      <c r="AH6" s="172" t="s">
        <v>143</v>
      </c>
      <c r="AI6" s="172" t="s">
        <v>144</v>
      </c>
      <c r="AJ6" s="172" t="s">
        <v>145</v>
      </c>
      <c r="AK6" s="172" t="s">
        <v>4</v>
      </c>
    </row>
    <row r="7" spans="2:37" ht="16.5" thickTop="1" thickBot="1" x14ac:dyDescent="0.3">
      <c r="B7" s="174">
        <v>23</v>
      </c>
      <c r="C7" s="180">
        <v>68.8</v>
      </c>
      <c r="D7" s="180">
        <v>76.900000000000006</v>
      </c>
      <c r="E7" s="180">
        <v>76</v>
      </c>
      <c r="F7" s="180">
        <v>83.2</v>
      </c>
      <c r="G7" s="180">
        <v>86.4</v>
      </c>
      <c r="H7" s="180">
        <v>68.3</v>
      </c>
      <c r="I7" s="178">
        <v>2</v>
      </c>
      <c r="J7" s="180">
        <v>45.2</v>
      </c>
      <c r="K7" s="175"/>
      <c r="L7" s="180">
        <v>48.5</v>
      </c>
      <c r="M7" s="180">
        <v>45.4</v>
      </c>
      <c r="N7" s="180">
        <v>42.1</v>
      </c>
      <c r="O7" s="180">
        <v>44.3</v>
      </c>
      <c r="Q7" s="174">
        <v>18</v>
      </c>
      <c r="R7" s="175"/>
      <c r="S7" s="175"/>
      <c r="T7" s="176" t="s">
        <v>33</v>
      </c>
      <c r="U7" s="175"/>
      <c r="V7" s="177">
        <v>22</v>
      </c>
      <c r="W7" s="175"/>
      <c r="X7" s="178">
        <v>1</v>
      </c>
      <c r="Y7" s="179"/>
      <c r="Z7" s="179"/>
      <c r="AA7" s="177">
        <v>26.7</v>
      </c>
      <c r="AB7" s="179"/>
      <c r="AC7" s="177">
        <v>23.5</v>
      </c>
      <c r="AD7" s="179"/>
      <c r="AE7" s="178">
        <v>8</v>
      </c>
      <c r="AF7" s="175"/>
      <c r="AG7" s="175"/>
      <c r="AH7" s="177">
        <v>27.7</v>
      </c>
      <c r="AI7" s="175"/>
      <c r="AJ7" s="177">
        <v>27.4</v>
      </c>
      <c r="AK7" s="175"/>
    </row>
    <row r="8" spans="2:37" ht="16.5" thickTop="1" thickBot="1" x14ac:dyDescent="0.3">
      <c r="B8" s="174">
        <v>24</v>
      </c>
      <c r="C8" s="175"/>
      <c r="D8" s="175"/>
      <c r="E8" s="175"/>
      <c r="F8" s="175"/>
      <c r="G8" s="175"/>
      <c r="H8" s="175"/>
      <c r="I8" s="178">
        <v>3</v>
      </c>
      <c r="J8" s="175"/>
      <c r="K8" s="175"/>
      <c r="L8" s="175"/>
      <c r="M8" s="175"/>
      <c r="N8" s="175"/>
      <c r="O8" s="175"/>
      <c r="Q8" s="174">
        <v>19</v>
      </c>
      <c r="R8" s="175"/>
      <c r="S8" s="175"/>
      <c r="T8" s="176">
        <v>8</v>
      </c>
      <c r="U8" s="175"/>
      <c r="V8" s="177">
        <v>28.3</v>
      </c>
      <c r="W8" s="175"/>
      <c r="X8" s="178">
        <v>2</v>
      </c>
      <c r="Y8" s="175"/>
      <c r="Z8" s="175"/>
      <c r="AA8" s="175"/>
      <c r="AB8" s="175"/>
      <c r="AC8" s="175"/>
      <c r="AD8" s="175"/>
      <c r="AE8" s="311"/>
      <c r="AF8" s="312"/>
      <c r="AG8" s="312"/>
      <c r="AH8" s="312"/>
      <c r="AI8" s="312"/>
      <c r="AJ8" s="312"/>
      <c r="AK8" s="313"/>
    </row>
    <row r="9" spans="2:37" ht="16.5" thickTop="1" thickBot="1" x14ac:dyDescent="0.3">
      <c r="B9" s="174">
        <v>25</v>
      </c>
      <c r="C9" s="175"/>
      <c r="D9" s="175"/>
      <c r="E9" s="175"/>
      <c r="F9" s="175"/>
      <c r="G9" s="175"/>
      <c r="H9" s="175"/>
      <c r="I9" s="178">
        <v>4</v>
      </c>
      <c r="J9" s="175"/>
      <c r="K9" s="175"/>
      <c r="L9" s="175"/>
      <c r="M9" s="175"/>
      <c r="N9" s="175"/>
      <c r="O9" s="175"/>
      <c r="Q9" s="174">
        <v>20</v>
      </c>
      <c r="R9" s="176">
        <v>8</v>
      </c>
      <c r="S9" s="181"/>
      <c r="T9" s="176">
        <v>10.199999999999999</v>
      </c>
      <c r="U9" s="177">
        <v>15.3</v>
      </c>
      <c r="V9" s="176">
        <v>11.6</v>
      </c>
      <c r="W9" s="176">
        <v>8.8000000000000007</v>
      </c>
      <c r="X9" s="178">
        <v>3</v>
      </c>
      <c r="Y9" s="175"/>
      <c r="Z9" s="175"/>
      <c r="AA9" s="177">
        <v>30.4</v>
      </c>
      <c r="AB9" s="175"/>
      <c r="AC9" s="177">
        <v>25</v>
      </c>
      <c r="AD9" s="175"/>
      <c r="AE9" s="314"/>
      <c r="AF9" s="315"/>
      <c r="AG9" s="315"/>
      <c r="AH9" s="315"/>
      <c r="AI9" s="315"/>
      <c r="AJ9" s="315"/>
      <c r="AK9" s="316"/>
    </row>
    <row r="10" spans="2:37" ht="16.5" thickTop="1" thickBot="1" x14ac:dyDescent="0.3">
      <c r="B10" s="174">
        <v>26</v>
      </c>
      <c r="C10" s="180">
        <v>102.4</v>
      </c>
      <c r="D10" s="175"/>
      <c r="E10" s="180">
        <v>109.5</v>
      </c>
      <c r="F10" s="180">
        <v>95</v>
      </c>
      <c r="G10" s="180">
        <v>93.4</v>
      </c>
      <c r="H10" s="180">
        <v>95</v>
      </c>
      <c r="I10" s="178">
        <v>5</v>
      </c>
      <c r="J10" s="175"/>
      <c r="K10" s="175"/>
      <c r="L10" s="175"/>
      <c r="M10" s="175"/>
      <c r="N10" s="175"/>
      <c r="O10" s="175"/>
      <c r="Q10" s="174">
        <v>21</v>
      </c>
      <c r="R10" s="175"/>
      <c r="S10" s="175"/>
      <c r="T10" s="177">
        <v>25.3</v>
      </c>
      <c r="U10" s="175"/>
      <c r="V10" s="177">
        <v>22.2</v>
      </c>
      <c r="W10" s="175"/>
      <c r="X10" s="178">
        <v>4</v>
      </c>
      <c r="Y10" s="182"/>
      <c r="Z10" s="182"/>
      <c r="AA10" s="177">
        <v>17.899999999999999</v>
      </c>
      <c r="AB10" s="182"/>
      <c r="AC10" s="177">
        <v>17.3</v>
      </c>
      <c r="AD10" s="182"/>
      <c r="AE10" s="314"/>
      <c r="AF10" s="315"/>
      <c r="AG10" s="315"/>
      <c r="AH10" s="315"/>
      <c r="AI10" s="315"/>
      <c r="AJ10" s="315"/>
      <c r="AK10" s="316"/>
    </row>
    <row r="11" spans="2:37" ht="16.5" thickTop="1" thickBot="1" x14ac:dyDescent="0.3">
      <c r="B11" s="174">
        <v>27</v>
      </c>
      <c r="C11" s="175"/>
      <c r="D11" s="175"/>
      <c r="E11" s="175"/>
      <c r="F11" s="175"/>
      <c r="G11" s="175"/>
      <c r="H11" s="175"/>
      <c r="I11" s="178">
        <v>6</v>
      </c>
      <c r="J11" s="175"/>
      <c r="K11" s="175"/>
      <c r="L11" s="175"/>
      <c r="M11" s="175"/>
      <c r="N11" s="175"/>
      <c r="O11" s="175"/>
      <c r="Q11" s="174">
        <v>22</v>
      </c>
      <c r="R11" s="175"/>
      <c r="S11" s="175"/>
      <c r="T11" s="180">
        <v>78</v>
      </c>
      <c r="U11" s="175"/>
      <c r="V11" s="180">
        <v>72.099999999999994</v>
      </c>
      <c r="W11" s="175"/>
      <c r="X11" s="178">
        <v>5</v>
      </c>
      <c r="Y11" s="177">
        <v>13.8</v>
      </c>
      <c r="Z11" s="177">
        <v>13.5</v>
      </c>
      <c r="AA11" s="180">
        <v>57.5</v>
      </c>
      <c r="AB11" s="177">
        <v>15.4</v>
      </c>
      <c r="AC11" s="180">
        <v>60</v>
      </c>
      <c r="AD11" s="177">
        <v>14</v>
      </c>
      <c r="AE11" s="314"/>
      <c r="AF11" s="315"/>
      <c r="AG11" s="315"/>
      <c r="AH11" s="315"/>
      <c r="AI11" s="315"/>
      <c r="AJ11" s="315"/>
      <c r="AK11" s="316"/>
    </row>
    <row r="12" spans="2:37" ht="16.5" thickTop="1" thickBot="1" x14ac:dyDescent="0.3">
      <c r="B12" s="174">
        <v>28</v>
      </c>
      <c r="C12" s="175"/>
      <c r="D12" s="175"/>
      <c r="E12" s="175"/>
      <c r="F12" s="175"/>
      <c r="G12" s="175"/>
      <c r="H12" s="175"/>
      <c r="I12" s="178">
        <v>7</v>
      </c>
      <c r="J12" s="175"/>
      <c r="K12" s="175"/>
      <c r="L12" s="175"/>
      <c r="M12" s="175"/>
      <c r="N12" s="175"/>
      <c r="O12" s="175"/>
      <c r="Q12" s="174">
        <v>23</v>
      </c>
      <c r="R12" s="175"/>
      <c r="S12" s="175"/>
      <c r="T12" s="175"/>
      <c r="U12" s="175"/>
      <c r="V12" s="175"/>
      <c r="W12" s="175"/>
      <c r="X12" s="178">
        <v>6</v>
      </c>
      <c r="Y12" s="175"/>
      <c r="Z12" s="175"/>
      <c r="AA12" s="177">
        <v>13.7</v>
      </c>
      <c r="AB12" s="175"/>
      <c r="AC12" s="177">
        <v>13.6</v>
      </c>
      <c r="AD12" s="175"/>
      <c r="AE12" s="314"/>
      <c r="AF12" s="315"/>
      <c r="AG12" s="315"/>
      <c r="AH12" s="315"/>
      <c r="AI12" s="315"/>
      <c r="AJ12" s="315"/>
      <c r="AK12" s="316"/>
    </row>
    <row r="13" spans="2:37" ht="16.5" thickTop="1" thickBot="1" x14ac:dyDescent="0.3">
      <c r="B13" s="302"/>
      <c r="C13" s="303"/>
      <c r="D13" s="303"/>
      <c r="E13" s="303"/>
      <c r="F13" s="303"/>
      <c r="G13" s="303"/>
      <c r="H13" s="304"/>
      <c r="I13" s="236">
        <v>8</v>
      </c>
      <c r="J13" s="237">
        <v>60</v>
      </c>
      <c r="K13" s="238"/>
      <c r="L13" s="237">
        <v>63</v>
      </c>
      <c r="M13" s="237">
        <v>54.5</v>
      </c>
      <c r="N13" s="237">
        <v>54.8</v>
      </c>
      <c r="O13" s="237">
        <v>57.1</v>
      </c>
      <c r="Q13" s="174">
        <v>24</v>
      </c>
      <c r="R13" s="175"/>
      <c r="S13" s="175"/>
      <c r="T13" s="180">
        <v>184.6</v>
      </c>
      <c r="U13" s="175"/>
      <c r="V13" s="180">
        <v>160.19999999999999</v>
      </c>
      <c r="W13" s="175"/>
      <c r="X13" s="178">
        <v>7</v>
      </c>
      <c r="Y13" s="179"/>
      <c r="Z13" s="179"/>
      <c r="AA13" s="180">
        <v>201.2</v>
      </c>
      <c r="AB13" s="179"/>
      <c r="AC13" s="180">
        <v>134.5</v>
      </c>
      <c r="AD13" s="179"/>
      <c r="AE13" s="314"/>
      <c r="AF13" s="315"/>
      <c r="AG13" s="315"/>
      <c r="AH13" s="315"/>
      <c r="AI13" s="315"/>
      <c r="AJ13" s="315"/>
      <c r="AK13" s="316"/>
    </row>
    <row r="14" spans="2:37" ht="16.5" thickTop="1" thickBot="1" x14ac:dyDescent="0.3">
      <c r="B14" s="305"/>
      <c r="C14" s="306"/>
      <c r="D14" s="306"/>
      <c r="E14" s="306"/>
      <c r="F14" s="306"/>
      <c r="G14" s="306"/>
      <c r="H14" s="307"/>
      <c r="I14" s="287"/>
      <c r="J14" s="288"/>
      <c r="K14" s="288"/>
      <c r="L14" s="288"/>
      <c r="M14" s="288"/>
      <c r="N14" s="288"/>
      <c r="O14" s="289"/>
      <c r="Q14" s="174">
        <v>25</v>
      </c>
      <c r="R14" s="175"/>
      <c r="S14" s="175"/>
      <c r="T14" s="180">
        <v>137.19999999999999</v>
      </c>
      <c r="U14" s="175"/>
      <c r="V14" s="180">
        <v>96.3</v>
      </c>
      <c r="W14" s="175"/>
      <c r="X14" s="178">
        <v>8</v>
      </c>
      <c r="Y14" s="175"/>
      <c r="Z14" s="175"/>
      <c r="AA14" s="175"/>
      <c r="AB14" s="175"/>
      <c r="AC14" s="175"/>
      <c r="AD14" s="175"/>
      <c r="AE14" s="314"/>
      <c r="AF14" s="315"/>
      <c r="AG14" s="315"/>
      <c r="AH14" s="315"/>
      <c r="AI14" s="315"/>
      <c r="AJ14" s="315"/>
      <c r="AK14" s="316"/>
    </row>
    <row r="15" spans="2:37" ht="16.5" thickTop="1" thickBot="1" x14ac:dyDescent="0.3">
      <c r="B15" s="308" t="s">
        <v>148</v>
      </c>
      <c r="C15" s="309"/>
      <c r="D15" s="309"/>
      <c r="E15" s="309"/>
      <c r="F15" s="309"/>
      <c r="G15" s="309"/>
      <c r="H15" s="310"/>
      <c r="I15" s="290"/>
      <c r="J15" s="291"/>
      <c r="K15" s="291"/>
      <c r="L15" s="291"/>
      <c r="M15" s="291"/>
      <c r="N15" s="291"/>
      <c r="O15" s="292"/>
      <c r="Q15" s="174">
        <v>26</v>
      </c>
      <c r="R15" s="175"/>
      <c r="S15" s="175"/>
      <c r="T15" s="175"/>
      <c r="U15" s="175"/>
      <c r="V15" s="175"/>
      <c r="W15" s="175"/>
      <c r="X15" s="178">
        <v>9</v>
      </c>
      <c r="Y15" s="175"/>
      <c r="Z15" s="175"/>
      <c r="AA15" s="177">
        <v>13.2</v>
      </c>
      <c r="AB15" s="175"/>
      <c r="AC15" s="177">
        <v>15.1</v>
      </c>
      <c r="AD15" s="175"/>
      <c r="AE15" s="314"/>
      <c r="AF15" s="315"/>
      <c r="AG15" s="315"/>
      <c r="AH15" s="315"/>
      <c r="AI15" s="315"/>
      <c r="AJ15" s="315"/>
      <c r="AK15" s="316"/>
    </row>
    <row r="16" spans="2:37" ht="16.5" customHeight="1" thickTop="1" thickBot="1" x14ac:dyDescent="0.3">
      <c r="B16" s="282" t="s">
        <v>149</v>
      </c>
      <c r="C16" s="283"/>
      <c r="D16" s="283"/>
      <c r="E16" s="283"/>
      <c r="F16" s="283"/>
      <c r="G16" s="283"/>
      <c r="H16" s="284"/>
      <c r="I16" s="290"/>
      <c r="J16" s="291"/>
      <c r="K16" s="291"/>
      <c r="L16" s="291"/>
      <c r="M16" s="291"/>
      <c r="N16" s="291"/>
      <c r="O16" s="292"/>
      <c r="Q16" s="174">
        <v>27</v>
      </c>
      <c r="R16" s="175"/>
      <c r="S16" s="175"/>
      <c r="T16" s="180">
        <v>58.9</v>
      </c>
      <c r="U16" s="175"/>
      <c r="V16" s="180">
        <v>42.9</v>
      </c>
      <c r="W16" s="175"/>
      <c r="X16" s="178">
        <v>14</v>
      </c>
      <c r="Y16" s="177">
        <v>14.7</v>
      </c>
      <c r="Z16" s="175"/>
      <c r="AA16" s="177">
        <v>17.7</v>
      </c>
      <c r="AB16" s="177">
        <v>14.9</v>
      </c>
      <c r="AC16" s="177">
        <v>13.8</v>
      </c>
      <c r="AD16" s="177">
        <v>14.3</v>
      </c>
      <c r="AE16" s="314"/>
      <c r="AF16" s="315"/>
      <c r="AG16" s="315"/>
      <c r="AH16" s="315"/>
      <c r="AI16" s="315"/>
      <c r="AJ16" s="315"/>
      <c r="AK16" s="316"/>
    </row>
    <row r="17" spans="2:37" ht="16.5" thickTop="1" thickBot="1" x14ac:dyDescent="0.3">
      <c r="B17" s="308"/>
      <c r="C17" s="309"/>
      <c r="D17" s="309"/>
      <c r="E17" s="309"/>
      <c r="F17" s="309"/>
      <c r="G17" s="309"/>
      <c r="H17" s="310"/>
      <c r="I17" s="290"/>
      <c r="J17" s="291"/>
      <c r="K17" s="291"/>
      <c r="L17" s="291"/>
      <c r="M17" s="291"/>
      <c r="N17" s="291"/>
      <c r="O17" s="292"/>
      <c r="Q17" s="174">
        <v>28</v>
      </c>
      <c r="R17" s="175"/>
      <c r="S17" s="175"/>
      <c r="T17" s="177">
        <v>15.1</v>
      </c>
      <c r="U17" s="175"/>
      <c r="V17" s="176">
        <v>8.8000000000000007</v>
      </c>
      <c r="W17" s="175"/>
      <c r="X17" s="178">
        <v>20</v>
      </c>
      <c r="Y17" s="176">
        <v>4.2</v>
      </c>
      <c r="Z17" s="181"/>
      <c r="AA17" s="176">
        <v>4.5</v>
      </c>
      <c r="AB17" s="177">
        <v>22.1</v>
      </c>
      <c r="AC17" s="176">
        <v>3.1</v>
      </c>
      <c r="AD17" s="176">
        <v>4.5999999999999996</v>
      </c>
      <c r="AE17" s="314"/>
      <c r="AF17" s="315"/>
      <c r="AG17" s="315"/>
      <c r="AH17" s="315"/>
      <c r="AI17" s="315"/>
      <c r="AJ17" s="315"/>
      <c r="AK17" s="316"/>
    </row>
    <row r="18" spans="2:37" ht="16.5" customHeight="1" thickTop="1" thickBot="1" x14ac:dyDescent="0.3">
      <c r="B18" s="282"/>
      <c r="C18" s="283"/>
      <c r="D18" s="283"/>
      <c r="E18" s="283"/>
      <c r="F18" s="283"/>
      <c r="G18" s="283"/>
      <c r="H18" s="284"/>
      <c r="I18" s="290"/>
      <c r="J18" s="291"/>
      <c r="K18" s="291"/>
      <c r="L18" s="291"/>
      <c r="M18" s="291"/>
      <c r="N18" s="291"/>
      <c r="O18" s="292"/>
      <c r="Q18" s="302"/>
      <c r="R18" s="303"/>
      <c r="S18" s="303"/>
      <c r="T18" s="303"/>
      <c r="U18" s="303"/>
      <c r="V18" s="303"/>
      <c r="W18" s="304"/>
      <c r="X18" s="178">
        <v>24</v>
      </c>
      <c r="Y18" s="182"/>
      <c r="Z18" s="182"/>
      <c r="AA18" s="177">
        <v>14</v>
      </c>
      <c r="AB18" s="182"/>
      <c r="AC18" s="176">
        <v>10.8</v>
      </c>
      <c r="AD18" s="182"/>
      <c r="AE18" s="314"/>
      <c r="AF18" s="315"/>
      <c r="AG18" s="315"/>
      <c r="AH18" s="315"/>
      <c r="AI18" s="315"/>
      <c r="AJ18" s="315"/>
      <c r="AK18" s="316"/>
    </row>
    <row r="19" spans="2:37" ht="16.5" customHeight="1" thickTop="1" thickBot="1" x14ac:dyDescent="0.3">
      <c r="B19" s="285"/>
      <c r="C19" s="286"/>
      <c r="D19" s="286"/>
      <c r="E19" s="286"/>
      <c r="F19" s="286"/>
      <c r="G19" s="286"/>
      <c r="H19" s="286"/>
      <c r="I19" s="293"/>
      <c r="J19" s="294"/>
      <c r="K19" s="294"/>
      <c r="L19" s="294"/>
      <c r="M19" s="294"/>
      <c r="N19" s="294"/>
      <c r="O19" s="295"/>
      <c r="Q19" s="305" t="s">
        <v>146</v>
      </c>
      <c r="R19" s="306"/>
      <c r="S19" s="306"/>
      <c r="T19" s="306"/>
      <c r="U19" s="306"/>
      <c r="V19" s="306"/>
      <c r="W19" s="307"/>
      <c r="X19" s="178">
        <v>25</v>
      </c>
      <c r="Y19" s="175"/>
      <c r="Z19" s="175"/>
      <c r="AA19" s="177">
        <v>13.5</v>
      </c>
      <c r="AB19" s="175"/>
      <c r="AC19" s="176">
        <v>9.4</v>
      </c>
      <c r="AD19" s="175"/>
      <c r="AE19" s="314"/>
      <c r="AF19" s="315"/>
      <c r="AG19" s="315"/>
      <c r="AH19" s="315"/>
      <c r="AI19" s="315"/>
      <c r="AJ19" s="315"/>
      <c r="AK19" s="316"/>
    </row>
    <row r="20" spans="2:37" ht="16.5" thickTop="1" thickBot="1" x14ac:dyDescent="0.3">
      <c r="Q20" s="282" t="s">
        <v>147</v>
      </c>
      <c r="R20" s="283"/>
      <c r="S20" s="283"/>
      <c r="T20" s="283"/>
      <c r="U20" s="283"/>
      <c r="V20" s="283"/>
      <c r="W20" s="284"/>
      <c r="X20" s="178">
        <v>26</v>
      </c>
      <c r="Y20" s="177">
        <v>15.2</v>
      </c>
      <c r="Z20" s="175"/>
      <c r="AA20" s="177">
        <v>15.2</v>
      </c>
      <c r="AB20" s="176">
        <v>9.6</v>
      </c>
      <c r="AC20" s="176">
        <v>7.3</v>
      </c>
      <c r="AD20" s="177">
        <v>14.6</v>
      </c>
      <c r="AE20" s="314"/>
      <c r="AF20" s="315"/>
      <c r="AG20" s="315"/>
      <c r="AH20" s="315"/>
      <c r="AI20" s="315"/>
      <c r="AJ20" s="315"/>
      <c r="AK20" s="316"/>
    </row>
    <row r="21" spans="2:37" ht="16.5" customHeight="1" thickTop="1" thickBot="1" x14ac:dyDescent="0.3">
      <c r="Q21" s="308"/>
      <c r="R21" s="309"/>
      <c r="S21" s="309"/>
      <c r="T21" s="309"/>
      <c r="U21" s="309"/>
      <c r="V21" s="309"/>
      <c r="W21" s="320"/>
      <c r="X21" s="178">
        <v>27</v>
      </c>
      <c r="Y21" s="175"/>
      <c r="Z21" s="175"/>
      <c r="AA21" s="177">
        <v>15.8</v>
      </c>
      <c r="AB21" s="175"/>
      <c r="AC21" s="176">
        <v>7.8</v>
      </c>
      <c r="AD21" s="175"/>
      <c r="AE21" s="314"/>
      <c r="AF21" s="315"/>
      <c r="AG21" s="315"/>
      <c r="AH21" s="315"/>
      <c r="AI21" s="315"/>
      <c r="AJ21" s="315"/>
      <c r="AK21" s="316"/>
    </row>
    <row r="22" spans="2:37" ht="16.5" customHeight="1" thickTop="1" thickBot="1" x14ac:dyDescent="0.3">
      <c r="Q22" s="308" t="s">
        <v>148</v>
      </c>
      <c r="R22" s="309"/>
      <c r="S22" s="309"/>
      <c r="T22" s="309"/>
      <c r="U22" s="309"/>
      <c r="V22" s="309"/>
      <c r="W22" s="310"/>
      <c r="X22" s="178">
        <v>28</v>
      </c>
      <c r="Y22" s="175"/>
      <c r="Z22" s="175"/>
      <c r="AA22" s="177">
        <v>22.3</v>
      </c>
      <c r="AB22" s="175"/>
      <c r="AC22" s="177">
        <v>16.600000000000001</v>
      </c>
      <c r="AD22" s="175"/>
      <c r="AE22" s="314"/>
      <c r="AF22" s="315"/>
      <c r="AG22" s="315"/>
      <c r="AH22" s="315"/>
      <c r="AI22" s="315"/>
      <c r="AJ22" s="315"/>
      <c r="AK22" s="316"/>
    </row>
    <row r="23" spans="2:37" ht="16.5" thickTop="1" thickBot="1" x14ac:dyDescent="0.3">
      <c r="Q23" s="282" t="s">
        <v>149</v>
      </c>
      <c r="R23" s="283"/>
      <c r="S23" s="283"/>
      <c r="T23" s="283"/>
      <c r="U23" s="283"/>
      <c r="V23" s="283"/>
      <c r="W23" s="284"/>
      <c r="X23" s="178">
        <v>29</v>
      </c>
      <c r="Y23" s="177">
        <v>15</v>
      </c>
      <c r="Z23" s="177">
        <v>14.5</v>
      </c>
      <c r="AA23" s="177">
        <v>20.6</v>
      </c>
      <c r="AB23" s="176">
        <v>11.7</v>
      </c>
      <c r="AC23" s="176">
        <v>10.3</v>
      </c>
      <c r="AD23" s="177">
        <v>14.6</v>
      </c>
      <c r="AE23" s="314"/>
      <c r="AF23" s="315"/>
      <c r="AG23" s="315"/>
      <c r="AH23" s="315"/>
      <c r="AI23" s="315"/>
      <c r="AJ23" s="315"/>
      <c r="AK23" s="316"/>
    </row>
    <row r="24" spans="2:37" ht="16.5" thickTop="1" thickBot="1" x14ac:dyDescent="0.3">
      <c r="M24" s="25"/>
      <c r="Q24" s="285"/>
      <c r="R24" s="286"/>
      <c r="S24" s="286"/>
      <c r="T24" s="286"/>
      <c r="U24" s="286"/>
      <c r="V24" s="286"/>
      <c r="W24" s="286"/>
      <c r="X24" s="178">
        <v>31</v>
      </c>
      <c r="Y24" s="175"/>
      <c r="Z24" s="175"/>
      <c r="AA24" s="177">
        <v>14</v>
      </c>
      <c r="AB24" s="182"/>
      <c r="AC24" s="176">
        <v>10.1</v>
      </c>
      <c r="AD24" s="175"/>
      <c r="AE24" s="317"/>
      <c r="AF24" s="318"/>
      <c r="AG24" s="318"/>
      <c r="AH24" s="318"/>
      <c r="AI24" s="318"/>
      <c r="AJ24" s="318"/>
      <c r="AK24" s="319"/>
    </row>
    <row r="25" spans="2:37" ht="15.75" thickTop="1" x14ac:dyDescent="0.25">
      <c r="M25" s="25"/>
    </row>
  </sheetData>
  <mergeCells count="33">
    <mergeCell ref="Q2:AK2"/>
    <mergeCell ref="B2:O2"/>
    <mergeCell ref="Q5:W5"/>
    <mergeCell ref="X5:AD5"/>
    <mergeCell ref="AE5:AK5"/>
    <mergeCell ref="Q3:W3"/>
    <mergeCell ref="X3:AD3"/>
    <mergeCell ref="AE3:AK3"/>
    <mergeCell ref="Q4:W4"/>
    <mergeCell ref="X4:AD4"/>
    <mergeCell ref="AE4:AK4"/>
    <mergeCell ref="B3:H3"/>
    <mergeCell ref="I3:O3"/>
    <mergeCell ref="AE8:AK24"/>
    <mergeCell ref="Q18:W18"/>
    <mergeCell ref="Q19:W19"/>
    <mergeCell ref="Q20:W20"/>
    <mergeCell ref="Q21:W21"/>
    <mergeCell ref="Q22:W22"/>
    <mergeCell ref="Q23:W23"/>
    <mergeCell ref="Q24:W24"/>
    <mergeCell ref="B18:H18"/>
    <mergeCell ref="B19:H19"/>
    <mergeCell ref="I14:O19"/>
    <mergeCell ref="B5:H5"/>
    <mergeCell ref="I4:O4"/>
    <mergeCell ref="I5:O5"/>
    <mergeCell ref="B4:H4"/>
    <mergeCell ref="B13:H13"/>
    <mergeCell ref="B14:H14"/>
    <mergeCell ref="B15:H15"/>
    <mergeCell ref="B16:H16"/>
    <mergeCell ref="B17:H17"/>
  </mergeCells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0"/>
  <sheetViews>
    <sheetView workbookViewId="0">
      <selection activeCell="E25" sqref="E25"/>
    </sheetView>
  </sheetViews>
  <sheetFormatPr defaultRowHeight="15" x14ac:dyDescent="0.25"/>
  <sheetData>
    <row r="20" spans="1:1" x14ac:dyDescent="0.25">
      <c r="A20" s="233" t="s">
        <v>194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2:F53"/>
  <sheetViews>
    <sheetView workbookViewId="0"/>
  </sheetViews>
  <sheetFormatPr defaultRowHeight="15" x14ac:dyDescent="0.25"/>
  <cols>
    <col min="1" max="1" width="16.5703125" customWidth="1"/>
  </cols>
  <sheetData>
    <row r="2" spans="1:6" x14ac:dyDescent="0.25">
      <c r="B2" s="7">
        <v>2012</v>
      </c>
      <c r="C2" s="7">
        <v>2013</v>
      </c>
      <c r="D2" s="7">
        <v>2014</v>
      </c>
      <c r="E2" s="7">
        <v>2015</v>
      </c>
      <c r="F2" s="7">
        <v>2016</v>
      </c>
    </row>
    <row r="3" spans="1:6" x14ac:dyDescent="0.25">
      <c r="A3" t="s">
        <v>6</v>
      </c>
      <c r="B3" s="8">
        <v>29</v>
      </c>
      <c r="C3" s="8">
        <v>30</v>
      </c>
      <c r="D3" s="8">
        <v>29</v>
      </c>
      <c r="E3" s="8">
        <v>30</v>
      </c>
      <c r="F3" s="8">
        <v>26</v>
      </c>
    </row>
    <row r="4" spans="1:6" x14ac:dyDescent="0.25">
      <c r="A4" t="s">
        <v>7</v>
      </c>
      <c r="B4" s="8">
        <v>4.6517241379310335</v>
      </c>
      <c r="C4" s="8">
        <v>0</v>
      </c>
      <c r="D4" s="8">
        <v>0</v>
      </c>
      <c r="E4" s="8">
        <v>15.123333333333331</v>
      </c>
      <c r="F4" s="8">
        <v>2.8423076923076929</v>
      </c>
    </row>
    <row r="5" spans="1:6" x14ac:dyDescent="0.25">
      <c r="A5" t="s">
        <v>8</v>
      </c>
      <c r="B5" s="8">
        <v>3.6358945342294255</v>
      </c>
      <c r="C5" s="8">
        <v>0</v>
      </c>
      <c r="D5" s="8">
        <v>0</v>
      </c>
      <c r="E5" s="8">
        <v>23.542488125226626</v>
      </c>
      <c r="F5" s="8">
        <v>1.4977778411828828</v>
      </c>
    </row>
    <row r="6" spans="1:6" x14ac:dyDescent="0.25">
      <c r="A6" t="s">
        <v>9</v>
      </c>
      <c r="B6" s="8">
        <v>0.4</v>
      </c>
      <c r="C6" s="8">
        <v>0</v>
      </c>
      <c r="D6" s="8">
        <v>0</v>
      </c>
      <c r="E6" s="8">
        <v>0.5</v>
      </c>
      <c r="F6" s="8">
        <v>0.9</v>
      </c>
    </row>
    <row r="7" spans="1:6" x14ac:dyDescent="0.25">
      <c r="A7" t="s">
        <v>10</v>
      </c>
      <c r="B7" s="8">
        <v>1.5000000000000002</v>
      </c>
      <c r="C7" s="8">
        <v>0</v>
      </c>
      <c r="D7" s="8">
        <v>0</v>
      </c>
      <c r="E7" s="8">
        <v>1.5600000000000003</v>
      </c>
      <c r="F7" s="8">
        <v>1.1000000000000001</v>
      </c>
    </row>
    <row r="8" spans="1:6" x14ac:dyDescent="0.25">
      <c r="A8" t="s">
        <v>11</v>
      </c>
      <c r="B8" s="8">
        <v>3.6</v>
      </c>
      <c r="C8" s="8">
        <v>0</v>
      </c>
      <c r="D8" s="8">
        <v>0</v>
      </c>
      <c r="E8" s="8">
        <v>6.3000000000000007</v>
      </c>
      <c r="F8" s="8">
        <v>2.5499999999999998</v>
      </c>
    </row>
    <row r="9" spans="1:6" x14ac:dyDescent="0.25">
      <c r="A9" t="s">
        <v>12</v>
      </c>
      <c r="B9" s="8">
        <v>9.74</v>
      </c>
      <c r="C9" s="8">
        <v>0</v>
      </c>
      <c r="D9" s="8">
        <v>0</v>
      </c>
      <c r="E9" s="8">
        <v>46.31</v>
      </c>
      <c r="F9" s="8">
        <v>4.3</v>
      </c>
    </row>
    <row r="10" spans="1:6" x14ac:dyDescent="0.25">
      <c r="A10" t="s">
        <v>13</v>
      </c>
      <c r="B10" s="8">
        <v>14.4</v>
      </c>
      <c r="C10" s="8">
        <v>0</v>
      </c>
      <c r="D10" s="8">
        <v>0</v>
      </c>
      <c r="E10" s="8">
        <v>95</v>
      </c>
      <c r="F10" s="8">
        <v>7.3</v>
      </c>
    </row>
    <row r="11" spans="1:6" x14ac:dyDescent="0.25">
      <c r="A11" t="s">
        <v>14</v>
      </c>
      <c r="B11" s="8">
        <v>1.5000000000000002</v>
      </c>
      <c r="C11" s="8">
        <v>0</v>
      </c>
      <c r="D11" s="8">
        <v>0</v>
      </c>
      <c r="E11" s="8">
        <v>1.5600000000000003</v>
      </c>
      <c r="F11" s="8">
        <v>1.1000000000000001</v>
      </c>
    </row>
    <row r="12" spans="1:6" x14ac:dyDescent="0.25">
      <c r="A12" t="s">
        <v>15</v>
      </c>
      <c r="B12" s="8">
        <v>2.0999999999999996</v>
      </c>
      <c r="C12" s="8">
        <v>0</v>
      </c>
      <c r="D12" s="8">
        <v>0</v>
      </c>
      <c r="E12" s="8">
        <v>4.74</v>
      </c>
      <c r="F12" s="8">
        <v>1.4499999999999997</v>
      </c>
    </row>
    <row r="13" spans="1:6" x14ac:dyDescent="0.25">
      <c r="A13" t="s">
        <v>16</v>
      </c>
      <c r="B13" s="8">
        <v>6.1400000000000006</v>
      </c>
      <c r="C13" s="8">
        <v>0</v>
      </c>
      <c r="D13" s="8">
        <v>0</v>
      </c>
      <c r="E13" s="8">
        <v>40.010000000000005</v>
      </c>
      <c r="F13" s="8">
        <v>1.75</v>
      </c>
    </row>
    <row r="14" spans="1:6" x14ac:dyDescent="0.25">
      <c r="A14" t="s">
        <v>17</v>
      </c>
      <c r="B14" s="8">
        <v>1.1000000000000001</v>
      </c>
      <c r="C14" s="8">
        <v>0</v>
      </c>
      <c r="D14" s="8">
        <v>0</v>
      </c>
      <c r="E14" s="8">
        <v>1.0600000000000003</v>
      </c>
      <c r="F14" s="8">
        <v>0.20000000000000007</v>
      </c>
    </row>
    <row r="15" spans="1:6" x14ac:dyDescent="0.25">
      <c r="A15" t="s">
        <v>18</v>
      </c>
      <c r="B15" s="8">
        <v>4.66</v>
      </c>
      <c r="C15" s="8">
        <v>0</v>
      </c>
      <c r="D15" s="8">
        <v>0</v>
      </c>
      <c r="E15" s="8">
        <v>48.69</v>
      </c>
      <c r="F15" s="8">
        <v>3</v>
      </c>
    </row>
    <row r="16" spans="1:6" x14ac:dyDescent="0.25">
      <c r="A16" t="s">
        <v>19</v>
      </c>
      <c r="B16" s="8"/>
      <c r="C16" s="8"/>
      <c r="D16" s="8"/>
      <c r="E16" s="8"/>
      <c r="F16" s="8"/>
    </row>
    <row r="17" spans="1:6" x14ac:dyDescent="0.25">
      <c r="A17" t="s">
        <v>20</v>
      </c>
      <c r="B17" s="8">
        <v>1.5000000000000002</v>
      </c>
      <c r="C17" s="8">
        <v>0</v>
      </c>
      <c r="D17" s="8">
        <v>0</v>
      </c>
      <c r="E17" s="8">
        <v>1.5600000000000003</v>
      </c>
      <c r="F17" s="8">
        <v>1.1000000000000001</v>
      </c>
    </row>
    <row r="18" spans="1:6" x14ac:dyDescent="0.25">
      <c r="A18" t="s">
        <v>21</v>
      </c>
      <c r="B18" s="8">
        <v>9.7399999999999984</v>
      </c>
      <c r="C18" s="8">
        <v>0</v>
      </c>
      <c r="D18" s="8">
        <v>0</v>
      </c>
      <c r="E18" s="8">
        <v>46.310000000000009</v>
      </c>
      <c r="F18" s="8">
        <v>4.3</v>
      </c>
    </row>
    <row r="20" spans="1:6" x14ac:dyDescent="0.25">
      <c r="B20">
        <v>14.4</v>
      </c>
      <c r="C20">
        <v>0</v>
      </c>
      <c r="D20">
        <v>0</v>
      </c>
      <c r="E20">
        <v>95</v>
      </c>
      <c r="F20">
        <v>7.3</v>
      </c>
    </row>
    <row r="21" spans="1:6" x14ac:dyDescent="0.25">
      <c r="B21">
        <v>13.2</v>
      </c>
      <c r="C21">
        <v>0</v>
      </c>
      <c r="D21">
        <v>0</v>
      </c>
      <c r="E21">
        <v>83.2</v>
      </c>
      <c r="F21">
        <v>5.4</v>
      </c>
    </row>
    <row r="22" spans="1:6" x14ac:dyDescent="0.25">
      <c r="B22">
        <v>11.9</v>
      </c>
      <c r="C22">
        <v>0</v>
      </c>
      <c r="D22">
        <v>0</v>
      </c>
      <c r="E22">
        <v>54.5</v>
      </c>
      <c r="F22">
        <v>4.5999999999999996</v>
      </c>
    </row>
    <row r="23" spans="1:6" x14ac:dyDescent="0.25">
      <c r="B23">
        <v>9.1999999999999993</v>
      </c>
      <c r="C23">
        <v>0</v>
      </c>
      <c r="D23">
        <v>0</v>
      </c>
      <c r="E23">
        <v>45.4</v>
      </c>
      <c r="F23">
        <v>4</v>
      </c>
    </row>
    <row r="24" spans="1:6" x14ac:dyDescent="0.25">
      <c r="B24">
        <v>7.7</v>
      </c>
      <c r="C24">
        <v>0</v>
      </c>
      <c r="D24">
        <v>0</v>
      </c>
      <c r="E24">
        <v>22.1</v>
      </c>
      <c r="F24">
        <v>4</v>
      </c>
    </row>
    <row r="25" spans="1:6" x14ac:dyDescent="0.25">
      <c r="B25">
        <v>7.6</v>
      </c>
      <c r="C25">
        <v>0</v>
      </c>
      <c r="D25">
        <v>0</v>
      </c>
      <c r="E25">
        <v>15.4</v>
      </c>
      <c r="F25">
        <v>3.9</v>
      </c>
    </row>
    <row r="26" spans="1:6" x14ac:dyDescent="0.25">
      <c r="B26">
        <v>6.3</v>
      </c>
      <c r="C26">
        <v>0</v>
      </c>
      <c r="D26">
        <v>0</v>
      </c>
      <c r="E26">
        <v>15.3</v>
      </c>
      <c r="F26">
        <v>3.7</v>
      </c>
    </row>
    <row r="27" spans="1:6" x14ac:dyDescent="0.25">
      <c r="B27">
        <v>5.8</v>
      </c>
      <c r="C27">
        <v>0</v>
      </c>
      <c r="D27">
        <v>0</v>
      </c>
      <c r="E27">
        <v>14.9</v>
      </c>
      <c r="F27">
        <v>3.6</v>
      </c>
    </row>
    <row r="28" spans="1:6" x14ac:dyDescent="0.25">
      <c r="B28">
        <v>5.2</v>
      </c>
      <c r="C28">
        <v>0</v>
      </c>
      <c r="D28">
        <v>0</v>
      </c>
      <c r="E28">
        <v>11.7</v>
      </c>
      <c r="F28">
        <v>3.5</v>
      </c>
    </row>
    <row r="29" spans="1:6" x14ac:dyDescent="0.25">
      <c r="B29">
        <v>5</v>
      </c>
      <c r="C29">
        <v>0</v>
      </c>
      <c r="D29">
        <v>0</v>
      </c>
      <c r="E29">
        <v>11.5</v>
      </c>
      <c r="F29">
        <v>3.2</v>
      </c>
    </row>
    <row r="30" spans="1:6" x14ac:dyDescent="0.25">
      <c r="B30">
        <v>4.5</v>
      </c>
      <c r="C30">
        <v>0</v>
      </c>
      <c r="D30">
        <v>0</v>
      </c>
      <c r="E30">
        <v>9.6</v>
      </c>
      <c r="F30">
        <v>3.2</v>
      </c>
    </row>
    <row r="31" spans="1:6" x14ac:dyDescent="0.25">
      <c r="B31">
        <v>4.2</v>
      </c>
      <c r="C31">
        <v>0</v>
      </c>
      <c r="D31">
        <v>0</v>
      </c>
      <c r="E31">
        <v>8.6</v>
      </c>
      <c r="F31">
        <v>2.7</v>
      </c>
    </row>
    <row r="32" spans="1:6" x14ac:dyDescent="0.25">
      <c r="B32">
        <v>3.9</v>
      </c>
      <c r="C32">
        <v>0</v>
      </c>
      <c r="D32">
        <v>0</v>
      </c>
      <c r="E32">
        <v>7.6</v>
      </c>
      <c r="F32">
        <v>2.6</v>
      </c>
    </row>
    <row r="33" spans="2:6" x14ac:dyDescent="0.25">
      <c r="B33">
        <v>3.8</v>
      </c>
      <c r="C33">
        <v>0</v>
      </c>
      <c r="D33">
        <v>0</v>
      </c>
      <c r="E33">
        <v>7.5</v>
      </c>
      <c r="F33">
        <v>2.5</v>
      </c>
    </row>
    <row r="34" spans="2:6" x14ac:dyDescent="0.25">
      <c r="B34">
        <v>3.6</v>
      </c>
      <c r="C34">
        <v>0</v>
      </c>
      <c r="D34">
        <v>0</v>
      </c>
      <c r="E34">
        <v>6.4</v>
      </c>
      <c r="F34">
        <v>2.2999999999999998</v>
      </c>
    </row>
    <row r="35" spans="2:6" x14ac:dyDescent="0.25">
      <c r="B35">
        <v>3.1</v>
      </c>
      <c r="C35">
        <v>0</v>
      </c>
      <c r="D35">
        <v>0</v>
      </c>
      <c r="E35">
        <v>6.2</v>
      </c>
      <c r="F35">
        <v>2.2999999999999998</v>
      </c>
    </row>
    <row r="36" spans="2:6" x14ac:dyDescent="0.25">
      <c r="B36">
        <v>2.9</v>
      </c>
      <c r="C36">
        <v>0</v>
      </c>
      <c r="D36">
        <v>0</v>
      </c>
      <c r="E36">
        <v>5.7</v>
      </c>
      <c r="F36">
        <v>2.1</v>
      </c>
    </row>
    <row r="37" spans="2:6" x14ac:dyDescent="0.25">
      <c r="B37">
        <v>2.7</v>
      </c>
      <c r="C37">
        <v>0</v>
      </c>
      <c r="D37">
        <v>0</v>
      </c>
      <c r="E37">
        <v>5.6</v>
      </c>
      <c r="F37">
        <v>2.1</v>
      </c>
    </row>
    <row r="38" spans="2:6" x14ac:dyDescent="0.25">
      <c r="B38">
        <v>2.7</v>
      </c>
      <c r="C38">
        <v>0</v>
      </c>
      <c r="D38">
        <v>0</v>
      </c>
      <c r="E38">
        <v>4.9000000000000004</v>
      </c>
      <c r="F38">
        <v>2.1</v>
      </c>
    </row>
    <row r="39" spans="2:6" x14ac:dyDescent="0.25">
      <c r="B39">
        <v>2.5</v>
      </c>
      <c r="C39">
        <v>0</v>
      </c>
      <c r="D39">
        <v>0</v>
      </c>
      <c r="E39">
        <v>3.9</v>
      </c>
      <c r="F39">
        <v>1.8</v>
      </c>
    </row>
    <row r="40" spans="2:6" x14ac:dyDescent="0.25">
      <c r="B40">
        <v>2.5</v>
      </c>
      <c r="C40">
        <v>0</v>
      </c>
      <c r="D40">
        <v>0</v>
      </c>
      <c r="E40">
        <v>3.6</v>
      </c>
      <c r="F40">
        <v>1.6</v>
      </c>
    </row>
    <row r="41" spans="2:6" x14ac:dyDescent="0.25">
      <c r="B41">
        <v>2.5</v>
      </c>
      <c r="C41">
        <v>0</v>
      </c>
      <c r="D41">
        <v>0</v>
      </c>
      <c r="E41">
        <v>2.9</v>
      </c>
      <c r="F41">
        <v>1.4</v>
      </c>
    </row>
    <row r="42" spans="2:6" x14ac:dyDescent="0.25">
      <c r="B42">
        <v>2.2000000000000002</v>
      </c>
      <c r="C42">
        <v>0</v>
      </c>
      <c r="D42">
        <v>0</v>
      </c>
      <c r="E42">
        <v>2.5</v>
      </c>
      <c r="F42">
        <v>1.2</v>
      </c>
    </row>
    <row r="43" spans="2:6" x14ac:dyDescent="0.25">
      <c r="B43">
        <v>1.7</v>
      </c>
      <c r="C43">
        <v>0</v>
      </c>
      <c r="D43">
        <v>0</v>
      </c>
      <c r="E43">
        <v>1.9</v>
      </c>
      <c r="F43">
        <v>1</v>
      </c>
    </row>
    <row r="44" spans="2:6" x14ac:dyDescent="0.25">
      <c r="B44">
        <v>1.7</v>
      </c>
      <c r="C44">
        <v>0</v>
      </c>
      <c r="D44">
        <v>0</v>
      </c>
      <c r="E44">
        <v>1.8</v>
      </c>
      <c r="F44">
        <v>0.9</v>
      </c>
    </row>
    <row r="45" spans="2:6" x14ac:dyDescent="0.25">
      <c r="B45">
        <v>1.6</v>
      </c>
      <c r="C45">
        <v>0</v>
      </c>
      <c r="D45">
        <v>0</v>
      </c>
      <c r="E45">
        <v>1.7</v>
      </c>
      <c r="F45">
        <v>0.9</v>
      </c>
    </row>
    <row r="46" spans="2:6" x14ac:dyDescent="0.25">
      <c r="B46">
        <v>1.1000000000000001</v>
      </c>
      <c r="C46">
        <v>0</v>
      </c>
      <c r="D46">
        <v>0</v>
      </c>
      <c r="E46">
        <v>1.6</v>
      </c>
    </row>
    <row r="47" spans="2:6" x14ac:dyDescent="0.25">
      <c r="B47">
        <v>1</v>
      </c>
      <c r="C47">
        <v>0</v>
      </c>
      <c r="D47">
        <v>0</v>
      </c>
      <c r="E47">
        <v>1.2</v>
      </c>
    </row>
    <row r="48" spans="2:6" x14ac:dyDescent="0.25">
      <c r="B48">
        <v>0.4</v>
      </c>
      <c r="C48">
        <v>0</v>
      </c>
      <c r="D48">
        <v>0</v>
      </c>
      <c r="E48">
        <v>1</v>
      </c>
    </row>
    <row r="49" spans="3:5" x14ac:dyDescent="0.25">
      <c r="C49">
        <v>0</v>
      </c>
      <c r="E49">
        <v>0.5</v>
      </c>
    </row>
    <row r="51" spans="3:5" x14ac:dyDescent="0.25">
      <c r="E51" s="4"/>
    </row>
    <row r="52" spans="3:5" x14ac:dyDescent="0.25">
      <c r="E52" s="4"/>
    </row>
    <row r="53" spans="3:5" x14ac:dyDescent="0.25">
      <c r="E53" s="4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Y92"/>
  <sheetViews>
    <sheetView workbookViewId="0">
      <selection sqref="A1:G1"/>
    </sheetView>
  </sheetViews>
  <sheetFormatPr defaultRowHeight="15" x14ac:dyDescent="0.25"/>
  <cols>
    <col min="1" max="2" width="6.7109375" customWidth="1"/>
    <col min="3" max="3" width="6.7109375" style="4" customWidth="1"/>
    <col min="4" max="21" width="6.7109375" customWidth="1"/>
  </cols>
  <sheetData>
    <row r="1" spans="1:25" ht="16.5" customHeight="1" thickTop="1" thickBot="1" x14ac:dyDescent="0.3">
      <c r="A1" s="327" t="s">
        <v>54</v>
      </c>
      <c r="B1" s="328"/>
      <c r="C1" s="328"/>
      <c r="D1" s="328"/>
      <c r="E1" s="328"/>
      <c r="F1" s="328"/>
      <c r="G1" s="329"/>
      <c r="H1" s="327" t="s">
        <v>55</v>
      </c>
      <c r="I1" s="328"/>
      <c r="J1" s="328"/>
      <c r="K1" s="328"/>
      <c r="L1" s="328"/>
      <c r="M1" s="328"/>
      <c r="N1" s="329"/>
      <c r="O1" s="327" t="s">
        <v>138</v>
      </c>
      <c r="P1" s="328"/>
      <c r="Q1" s="328"/>
      <c r="R1" s="328"/>
      <c r="S1" s="328"/>
      <c r="T1" s="328"/>
      <c r="U1" s="329"/>
      <c r="V1" s="56"/>
      <c r="W1" s="58"/>
      <c r="X1" s="55"/>
      <c r="Y1" s="58"/>
    </row>
    <row r="2" spans="1:25" ht="18.75" customHeight="1" thickTop="1" x14ac:dyDescent="0.25">
      <c r="A2" s="299" t="s">
        <v>154</v>
      </c>
      <c r="B2" s="300"/>
      <c r="C2" s="300"/>
      <c r="D2" s="300"/>
      <c r="E2" s="300"/>
      <c r="F2" s="300"/>
      <c r="G2" s="301"/>
      <c r="H2" s="299" t="s">
        <v>154</v>
      </c>
      <c r="I2" s="300"/>
      <c r="J2" s="300"/>
      <c r="K2" s="300"/>
      <c r="L2" s="300"/>
      <c r="M2" s="300"/>
      <c r="N2" s="301"/>
      <c r="O2" s="299" t="s">
        <v>154</v>
      </c>
      <c r="P2" s="300"/>
      <c r="Q2" s="300"/>
      <c r="R2" s="300"/>
      <c r="S2" s="300"/>
      <c r="T2" s="300"/>
      <c r="U2" s="301"/>
      <c r="V2" s="56"/>
      <c r="W2" s="58"/>
      <c r="X2" s="55"/>
      <c r="Y2" s="58"/>
    </row>
    <row r="3" spans="1:25" ht="15.75" customHeight="1" thickBot="1" x14ac:dyDescent="0.3">
      <c r="A3" s="296" t="s">
        <v>140</v>
      </c>
      <c r="B3" s="297"/>
      <c r="C3" s="297"/>
      <c r="D3" s="297"/>
      <c r="E3" s="297"/>
      <c r="F3" s="297"/>
      <c r="G3" s="298"/>
      <c r="H3" s="296" t="s">
        <v>140</v>
      </c>
      <c r="I3" s="297"/>
      <c r="J3" s="297"/>
      <c r="K3" s="297"/>
      <c r="L3" s="297"/>
      <c r="M3" s="297"/>
      <c r="N3" s="298"/>
      <c r="O3" s="296" t="s">
        <v>140</v>
      </c>
      <c r="P3" s="297"/>
      <c r="Q3" s="297"/>
      <c r="R3" s="297"/>
      <c r="S3" s="297"/>
      <c r="T3" s="297"/>
      <c r="U3" s="298"/>
      <c r="V3" s="55"/>
      <c r="W3" s="58"/>
      <c r="X3" s="55"/>
      <c r="Y3" s="58"/>
    </row>
    <row r="4" spans="1:25" ht="65.25" thickTop="1" thickBot="1" x14ac:dyDescent="0.3">
      <c r="A4" s="171" t="s">
        <v>27</v>
      </c>
      <c r="B4" s="172" t="s">
        <v>141</v>
      </c>
      <c r="C4" s="172" t="s">
        <v>142</v>
      </c>
      <c r="D4" s="172" t="s">
        <v>143</v>
      </c>
      <c r="E4" s="172" t="s">
        <v>144</v>
      </c>
      <c r="F4" s="172" t="s">
        <v>145</v>
      </c>
      <c r="G4" s="172" t="s">
        <v>4</v>
      </c>
      <c r="H4" s="173" t="s">
        <v>27</v>
      </c>
      <c r="I4" s="172" t="s">
        <v>141</v>
      </c>
      <c r="J4" s="172" t="s">
        <v>142</v>
      </c>
      <c r="K4" s="172" t="s">
        <v>143</v>
      </c>
      <c r="L4" s="172" t="s">
        <v>144</v>
      </c>
      <c r="M4" s="172" t="s">
        <v>145</v>
      </c>
      <c r="N4" s="172" t="s">
        <v>4</v>
      </c>
      <c r="O4" s="173" t="s">
        <v>27</v>
      </c>
      <c r="P4" s="172" t="s">
        <v>141</v>
      </c>
      <c r="Q4" s="172" t="s">
        <v>155</v>
      </c>
      <c r="R4" s="172" t="s">
        <v>143</v>
      </c>
      <c r="S4" s="172" t="s">
        <v>144</v>
      </c>
      <c r="T4" s="172" t="s">
        <v>145</v>
      </c>
      <c r="U4" s="172" t="s">
        <v>4</v>
      </c>
      <c r="V4" s="55"/>
      <c r="W4" s="57"/>
      <c r="X4" s="55"/>
      <c r="Y4" s="58"/>
    </row>
    <row r="5" spans="1:25" ht="16.5" thickTop="1" thickBot="1" x14ac:dyDescent="0.3">
      <c r="A5" s="188">
        <v>1</v>
      </c>
      <c r="B5" s="189"/>
      <c r="C5" s="189"/>
      <c r="D5" s="190">
        <v>4</v>
      </c>
      <c r="E5" s="189"/>
      <c r="F5" s="190">
        <v>3.4</v>
      </c>
      <c r="G5" s="189"/>
      <c r="H5" s="191">
        <v>1</v>
      </c>
      <c r="I5" s="189"/>
      <c r="J5" s="192"/>
      <c r="K5" s="193">
        <v>26.7</v>
      </c>
      <c r="L5" s="189"/>
      <c r="M5" s="193">
        <v>23.5</v>
      </c>
      <c r="N5" s="189"/>
      <c r="O5" s="194">
        <v>1</v>
      </c>
      <c r="P5" s="190">
        <v>10.1</v>
      </c>
      <c r="Q5" s="189"/>
      <c r="R5" s="190">
        <v>10.9</v>
      </c>
      <c r="S5" s="190">
        <v>7.6</v>
      </c>
      <c r="T5" s="190">
        <v>5.8</v>
      </c>
      <c r="U5" s="190">
        <v>10.3</v>
      </c>
      <c r="V5" s="55"/>
      <c r="W5" s="57"/>
      <c r="X5" s="55"/>
      <c r="Y5" s="58"/>
    </row>
    <row r="6" spans="1:25" ht="16.5" thickTop="1" thickBot="1" x14ac:dyDescent="0.3">
      <c r="A6" s="188">
        <v>2</v>
      </c>
      <c r="B6" s="190">
        <v>1.4</v>
      </c>
      <c r="C6" s="189"/>
      <c r="D6" s="190">
        <v>3</v>
      </c>
      <c r="E6" s="190">
        <v>6.4</v>
      </c>
      <c r="F6" s="190">
        <v>2.6</v>
      </c>
      <c r="G6" s="190">
        <v>1.2</v>
      </c>
      <c r="H6" s="191">
        <v>2</v>
      </c>
      <c r="I6" s="195">
        <v>45.2</v>
      </c>
      <c r="J6" s="196"/>
      <c r="K6" s="195">
        <v>48.5</v>
      </c>
      <c r="L6" s="195">
        <v>45.4</v>
      </c>
      <c r="M6" s="195">
        <v>42.1</v>
      </c>
      <c r="N6" s="195">
        <v>44.3</v>
      </c>
      <c r="O6" s="194">
        <v>2</v>
      </c>
      <c r="P6" s="189"/>
      <c r="Q6" s="189"/>
      <c r="R6" s="190">
        <v>5.3</v>
      </c>
      <c r="S6" s="189"/>
      <c r="T6" s="190">
        <v>3.2</v>
      </c>
      <c r="U6" s="189"/>
      <c r="V6" s="55"/>
      <c r="W6" s="58"/>
      <c r="X6" s="55"/>
      <c r="Y6" s="58"/>
    </row>
    <row r="7" spans="1:25" ht="16.5" thickTop="1" thickBot="1" x14ac:dyDescent="0.3">
      <c r="A7" s="188">
        <v>3</v>
      </c>
      <c r="B7" s="189"/>
      <c r="C7" s="189"/>
      <c r="D7" s="190">
        <v>3.5</v>
      </c>
      <c r="E7" s="189"/>
      <c r="F7" s="190">
        <v>7.1</v>
      </c>
      <c r="G7" s="189"/>
      <c r="H7" s="191">
        <v>3</v>
      </c>
      <c r="I7" s="189"/>
      <c r="J7" s="192"/>
      <c r="K7" s="193">
        <v>30.4</v>
      </c>
      <c r="L7" s="189"/>
      <c r="M7" s="193">
        <v>25</v>
      </c>
      <c r="N7" s="189"/>
      <c r="O7" s="194">
        <v>3</v>
      </c>
      <c r="P7" s="189"/>
      <c r="Q7" s="189"/>
      <c r="R7" s="190">
        <v>2.9</v>
      </c>
      <c r="S7" s="189"/>
      <c r="T7" s="190">
        <v>-1.3</v>
      </c>
      <c r="U7" s="189"/>
      <c r="V7" s="55"/>
      <c r="W7" s="58"/>
      <c r="X7" s="55"/>
      <c r="Y7" s="58"/>
    </row>
    <row r="8" spans="1:25" ht="16.5" thickTop="1" thickBot="1" x14ac:dyDescent="0.3">
      <c r="A8" s="188">
        <v>4</v>
      </c>
      <c r="B8" s="189"/>
      <c r="C8" s="189"/>
      <c r="D8" s="190">
        <v>3.1</v>
      </c>
      <c r="E8" s="189"/>
      <c r="F8" s="190">
        <v>9.5</v>
      </c>
      <c r="G8" s="189"/>
      <c r="H8" s="191">
        <v>4</v>
      </c>
      <c r="I8" s="189"/>
      <c r="J8" s="192"/>
      <c r="K8" s="193">
        <v>17.899999999999999</v>
      </c>
      <c r="L8" s="189"/>
      <c r="M8" s="193">
        <v>17.3</v>
      </c>
      <c r="N8" s="189"/>
      <c r="O8" s="194">
        <v>4</v>
      </c>
      <c r="P8" s="190">
        <v>5.5</v>
      </c>
      <c r="Q8" s="190">
        <v>5.5</v>
      </c>
      <c r="R8" s="190">
        <v>5</v>
      </c>
      <c r="S8" s="190">
        <v>5.6</v>
      </c>
      <c r="T8" s="190">
        <v>0.8</v>
      </c>
      <c r="U8" s="190">
        <v>5.3</v>
      </c>
      <c r="V8" s="55"/>
      <c r="W8" s="58"/>
      <c r="X8" s="55"/>
      <c r="Y8" s="58"/>
    </row>
    <row r="9" spans="1:25" ht="16.5" thickTop="1" thickBot="1" x14ac:dyDescent="0.3">
      <c r="A9" s="188">
        <v>5</v>
      </c>
      <c r="B9" s="190">
        <v>2</v>
      </c>
      <c r="C9" s="190">
        <v>7.9</v>
      </c>
      <c r="D9" s="190">
        <v>3.5</v>
      </c>
      <c r="E9" s="190">
        <v>4.9000000000000004</v>
      </c>
      <c r="F9" s="190">
        <v>6.9</v>
      </c>
      <c r="G9" s="190">
        <v>2.2999999999999998</v>
      </c>
      <c r="H9" s="191">
        <v>5</v>
      </c>
      <c r="I9" s="193">
        <v>13.8</v>
      </c>
      <c r="J9" s="193">
        <v>13.5</v>
      </c>
      <c r="K9" s="195">
        <v>57.5</v>
      </c>
      <c r="L9" s="193">
        <v>15.4</v>
      </c>
      <c r="M9" s="195">
        <v>60</v>
      </c>
      <c r="N9" s="193">
        <v>14</v>
      </c>
      <c r="O9" s="194">
        <v>5</v>
      </c>
      <c r="P9" s="189"/>
      <c r="Q9" s="189"/>
      <c r="R9" s="190">
        <v>7.5</v>
      </c>
      <c r="S9" s="189"/>
      <c r="T9" s="190">
        <v>2.6</v>
      </c>
      <c r="U9" s="189"/>
      <c r="V9" s="55"/>
      <c r="W9" s="58"/>
      <c r="X9" s="55"/>
      <c r="Y9" s="58"/>
    </row>
    <row r="10" spans="1:25" ht="16.5" thickTop="1" thickBot="1" x14ac:dyDescent="0.3">
      <c r="A10" s="188">
        <v>6</v>
      </c>
      <c r="B10" s="189"/>
      <c r="C10" s="189"/>
      <c r="D10" s="190">
        <v>3.1</v>
      </c>
      <c r="E10" s="189"/>
      <c r="F10" s="190">
        <v>2</v>
      </c>
      <c r="G10" s="189"/>
      <c r="H10" s="191">
        <v>6</v>
      </c>
      <c r="I10" s="189"/>
      <c r="J10" s="192"/>
      <c r="K10" s="193">
        <v>13.7</v>
      </c>
      <c r="L10" s="189"/>
      <c r="M10" s="193">
        <v>13.6</v>
      </c>
      <c r="N10" s="189"/>
      <c r="O10" s="194">
        <v>6</v>
      </c>
      <c r="P10" s="189"/>
      <c r="Q10" s="189"/>
      <c r="R10" s="190">
        <v>10.1</v>
      </c>
      <c r="S10" s="189"/>
      <c r="T10" s="190">
        <v>9.1999999999999993</v>
      </c>
      <c r="U10" s="189"/>
      <c r="W10" s="58"/>
      <c r="X10" s="55"/>
      <c r="Y10" s="58"/>
    </row>
    <row r="11" spans="1:25" ht="16.5" thickTop="1" thickBot="1" x14ac:dyDescent="0.3">
      <c r="A11" s="188">
        <v>7</v>
      </c>
      <c r="B11" s="189"/>
      <c r="C11" s="189"/>
      <c r="D11" s="190">
        <v>4.0999999999999996</v>
      </c>
      <c r="E11" s="189"/>
      <c r="F11" s="190">
        <v>4.2</v>
      </c>
      <c r="G11" s="189"/>
      <c r="H11" s="191">
        <v>7</v>
      </c>
      <c r="I11" s="189"/>
      <c r="J11" s="196"/>
      <c r="K11" s="195">
        <v>201.2</v>
      </c>
      <c r="L11" s="189"/>
      <c r="M11" s="195">
        <v>134.5</v>
      </c>
      <c r="N11" s="189"/>
      <c r="O11" s="194">
        <v>7</v>
      </c>
      <c r="P11" s="190">
        <v>9.3000000000000007</v>
      </c>
      <c r="Q11" s="189"/>
      <c r="R11" s="190">
        <v>9.5</v>
      </c>
      <c r="S11" s="190">
        <v>11.5</v>
      </c>
      <c r="T11" s="190">
        <v>9.3000000000000007</v>
      </c>
      <c r="U11" s="197" t="s">
        <v>33</v>
      </c>
      <c r="W11" s="58"/>
      <c r="X11" s="55"/>
      <c r="Y11" s="58"/>
    </row>
    <row r="12" spans="1:25" ht="16.5" thickTop="1" thickBot="1" x14ac:dyDescent="0.3">
      <c r="A12" s="188">
        <v>8</v>
      </c>
      <c r="B12" s="190">
        <v>1.3</v>
      </c>
      <c r="C12" s="189"/>
      <c r="D12" s="190">
        <v>3.3</v>
      </c>
      <c r="E12" s="190">
        <v>3.9</v>
      </c>
      <c r="F12" s="190">
        <v>2.4</v>
      </c>
      <c r="G12" s="190">
        <v>1.9</v>
      </c>
      <c r="H12" s="191">
        <v>8</v>
      </c>
      <c r="I12" s="195">
        <v>60</v>
      </c>
      <c r="J12" s="196"/>
      <c r="K12" s="195">
        <v>63</v>
      </c>
      <c r="L12" s="195">
        <v>54.5</v>
      </c>
      <c r="M12" s="195">
        <v>54.8</v>
      </c>
      <c r="N12" s="195">
        <v>57.1</v>
      </c>
      <c r="O12" s="194">
        <v>8</v>
      </c>
      <c r="P12" s="189"/>
      <c r="Q12" s="192"/>
      <c r="R12" s="193">
        <v>27.7</v>
      </c>
      <c r="S12" s="189"/>
      <c r="T12" s="193">
        <v>27.4</v>
      </c>
      <c r="U12" s="189"/>
      <c r="W12" s="58"/>
      <c r="X12" s="55"/>
      <c r="Y12" s="58"/>
    </row>
    <row r="13" spans="1:25" ht="16.5" thickTop="1" thickBot="1" x14ac:dyDescent="0.3">
      <c r="A13" s="188">
        <v>9</v>
      </c>
      <c r="B13" s="189"/>
      <c r="C13" s="189"/>
      <c r="D13" s="190">
        <v>3.8</v>
      </c>
      <c r="E13" s="189"/>
      <c r="F13" s="190">
        <v>4.4000000000000004</v>
      </c>
      <c r="G13" s="189"/>
      <c r="H13" s="191">
        <v>9</v>
      </c>
      <c r="I13" s="189"/>
      <c r="J13" s="192"/>
      <c r="K13" s="193">
        <v>13.2</v>
      </c>
      <c r="L13" s="189"/>
      <c r="M13" s="193">
        <v>15.1</v>
      </c>
      <c r="N13" s="189"/>
      <c r="O13" s="194">
        <v>9</v>
      </c>
      <c r="P13" s="189"/>
      <c r="Q13" s="189"/>
      <c r="R13" s="190">
        <v>10.8</v>
      </c>
      <c r="S13" s="189"/>
      <c r="T13" s="190">
        <v>9.6</v>
      </c>
      <c r="U13" s="189"/>
      <c r="W13" s="58"/>
      <c r="X13" s="55"/>
      <c r="Y13" s="58"/>
    </row>
    <row r="14" spans="1:25" ht="16.5" thickTop="1" thickBot="1" x14ac:dyDescent="0.3">
      <c r="A14" s="188">
        <v>10</v>
      </c>
      <c r="B14" s="189"/>
      <c r="C14" s="189"/>
      <c r="D14" s="190">
        <v>4.3</v>
      </c>
      <c r="E14" s="189"/>
      <c r="F14" s="190">
        <v>6.8</v>
      </c>
      <c r="G14" s="189"/>
      <c r="H14" s="191">
        <v>10</v>
      </c>
      <c r="I14" s="189"/>
      <c r="J14" s="189"/>
      <c r="K14" s="190">
        <v>6.2</v>
      </c>
      <c r="L14" s="189"/>
      <c r="M14" s="190">
        <v>5.9</v>
      </c>
      <c r="N14" s="189"/>
      <c r="O14" s="194">
        <v>10</v>
      </c>
      <c r="P14" s="190">
        <v>2.1</v>
      </c>
      <c r="Q14" s="190">
        <v>2.5</v>
      </c>
      <c r="R14" s="190">
        <v>2.4</v>
      </c>
      <c r="S14" s="190">
        <v>1.7</v>
      </c>
      <c r="T14" s="190">
        <v>0.3</v>
      </c>
      <c r="U14" s="190">
        <v>1.6</v>
      </c>
      <c r="W14" s="58"/>
      <c r="X14" s="55"/>
      <c r="Y14" s="58"/>
    </row>
    <row r="15" spans="1:25" ht="16.5" thickTop="1" thickBot="1" x14ac:dyDescent="0.3">
      <c r="A15" s="188">
        <v>11</v>
      </c>
      <c r="B15" s="190">
        <v>1.6</v>
      </c>
      <c r="C15" s="190">
        <v>2.5</v>
      </c>
      <c r="D15" s="190">
        <v>3.7</v>
      </c>
      <c r="E15" s="190">
        <v>2.9</v>
      </c>
      <c r="F15" s="190">
        <v>4.5999999999999996</v>
      </c>
      <c r="G15" s="190">
        <v>1.5</v>
      </c>
      <c r="H15" s="191">
        <v>11</v>
      </c>
      <c r="I15" s="190">
        <v>5</v>
      </c>
      <c r="J15" s="190">
        <v>5.3</v>
      </c>
      <c r="K15" s="190">
        <v>5.6</v>
      </c>
      <c r="L15" s="190">
        <v>5.7</v>
      </c>
      <c r="M15" s="190">
        <v>4.0999999999999996</v>
      </c>
      <c r="N15" s="190">
        <v>0.7</v>
      </c>
      <c r="O15" s="194">
        <v>11</v>
      </c>
      <c r="P15" s="189"/>
      <c r="Q15" s="189"/>
      <c r="R15" s="190">
        <v>2.8</v>
      </c>
      <c r="S15" s="189"/>
      <c r="T15" s="190">
        <v>1</v>
      </c>
      <c r="U15" s="189"/>
      <c r="W15" s="58"/>
      <c r="X15" s="55"/>
      <c r="Y15" s="58"/>
    </row>
    <row r="16" spans="1:25" ht="16.5" thickTop="1" thickBot="1" x14ac:dyDescent="0.3">
      <c r="A16" s="188">
        <v>12</v>
      </c>
      <c r="B16" s="189"/>
      <c r="C16" s="189"/>
      <c r="D16" s="190">
        <v>3.4</v>
      </c>
      <c r="E16" s="189"/>
      <c r="F16" s="190">
        <v>2.5</v>
      </c>
      <c r="G16" s="189"/>
      <c r="H16" s="191">
        <v>12</v>
      </c>
      <c r="I16" s="189"/>
      <c r="J16" s="189"/>
      <c r="K16" s="190">
        <v>6</v>
      </c>
      <c r="L16" s="189"/>
      <c r="M16" s="190">
        <v>4.7</v>
      </c>
      <c r="N16" s="189"/>
      <c r="O16" s="194">
        <v>12</v>
      </c>
      <c r="P16" s="189"/>
      <c r="Q16" s="189"/>
      <c r="R16" s="190">
        <v>2.4</v>
      </c>
      <c r="S16" s="189"/>
      <c r="T16" s="190">
        <v>2.2999999999999998</v>
      </c>
      <c r="U16" s="189"/>
      <c r="W16" s="58"/>
      <c r="X16" s="55"/>
      <c r="Y16" s="58"/>
    </row>
    <row r="17" spans="1:25" ht="16.5" thickTop="1" thickBot="1" x14ac:dyDescent="0.3">
      <c r="A17" s="188">
        <v>13</v>
      </c>
      <c r="B17" s="189"/>
      <c r="C17" s="189"/>
      <c r="D17" s="190">
        <v>4.9000000000000004</v>
      </c>
      <c r="E17" s="189"/>
      <c r="F17" s="190">
        <v>3.3</v>
      </c>
      <c r="G17" s="189"/>
      <c r="H17" s="191">
        <v>13</v>
      </c>
      <c r="I17" s="189"/>
      <c r="J17" s="189"/>
      <c r="K17" s="190">
        <v>5.4</v>
      </c>
      <c r="L17" s="189"/>
      <c r="M17" s="190">
        <v>2.8</v>
      </c>
      <c r="N17" s="189"/>
      <c r="O17" s="194">
        <v>13</v>
      </c>
      <c r="P17" s="190">
        <v>2.2999999999999998</v>
      </c>
      <c r="Q17" s="189"/>
      <c r="R17" s="190">
        <v>3.2</v>
      </c>
      <c r="S17" s="190">
        <v>2.5</v>
      </c>
      <c r="T17" s="190">
        <v>0.9</v>
      </c>
      <c r="U17" s="190">
        <v>2.6</v>
      </c>
      <c r="W17" s="55"/>
      <c r="X17" s="55"/>
      <c r="Y17" s="58"/>
    </row>
    <row r="18" spans="1:25" ht="16.5" thickTop="1" thickBot="1" x14ac:dyDescent="0.3">
      <c r="A18" s="188">
        <v>14</v>
      </c>
      <c r="B18" s="190">
        <v>4.8</v>
      </c>
      <c r="C18" s="189"/>
      <c r="D18" s="190">
        <v>4.9000000000000004</v>
      </c>
      <c r="E18" s="190">
        <v>7.5</v>
      </c>
      <c r="F18" s="190">
        <v>6</v>
      </c>
      <c r="G18" s="190">
        <v>4.5999999999999996</v>
      </c>
      <c r="H18" s="191">
        <v>14</v>
      </c>
      <c r="I18" s="193">
        <v>14.7</v>
      </c>
      <c r="J18" s="192"/>
      <c r="K18" s="193">
        <v>17.7</v>
      </c>
      <c r="L18" s="193">
        <v>14.9</v>
      </c>
      <c r="M18" s="193">
        <v>13.8</v>
      </c>
      <c r="N18" s="193">
        <v>14.3</v>
      </c>
      <c r="O18" s="194">
        <v>14</v>
      </c>
      <c r="P18" s="189"/>
      <c r="Q18" s="189"/>
      <c r="R18" s="190">
        <v>4.5999999999999996</v>
      </c>
      <c r="S18" s="189"/>
      <c r="T18" s="190">
        <v>2.4</v>
      </c>
      <c r="U18" s="189"/>
      <c r="W18" s="55"/>
      <c r="X18" s="55"/>
      <c r="Y18" s="58"/>
    </row>
    <row r="19" spans="1:25" ht="16.5" thickTop="1" thickBot="1" x14ac:dyDescent="0.3">
      <c r="A19" s="188">
        <v>15</v>
      </c>
      <c r="B19" s="189"/>
      <c r="C19" s="189"/>
      <c r="D19" s="197" t="s">
        <v>33</v>
      </c>
      <c r="E19" s="189"/>
      <c r="F19" s="190">
        <v>5.4</v>
      </c>
      <c r="G19" s="189"/>
      <c r="H19" s="191">
        <v>15</v>
      </c>
      <c r="I19" s="189"/>
      <c r="J19" s="189"/>
      <c r="K19" s="190">
        <v>1.2</v>
      </c>
      <c r="L19" s="189"/>
      <c r="M19" s="190">
        <v>0</v>
      </c>
      <c r="N19" s="189"/>
      <c r="O19" s="194">
        <v>15</v>
      </c>
      <c r="P19" s="189"/>
      <c r="Q19" s="189"/>
      <c r="R19" s="190">
        <v>3.1</v>
      </c>
      <c r="S19" s="189"/>
      <c r="T19" s="190">
        <v>1.6</v>
      </c>
      <c r="U19" s="189"/>
      <c r="Y19" s="4"/>
    </row>
    <row r="20" spans="1:25" ht="16.5" thickTop="1" thickBot="1" x14ac:dyDescent="0.3">
      <c r="A20" s="188">
        <v>16</v>
      </c>
      <c r="B20" s="189"/>
      <c r="C20" s="189"/>
      <c r="D20" s="197" t="s">
        <v>33</v>
      </c>
      <c r="E20" s="189"/>
      <c r="F20" s="190">
        <v>4.3</v>
      </c>
      <c r="G20" s="189"/>
      <c r="H20" s="191">
        <v>16</v>
      </c>
      <c r="I20" s="189"/>
      <c r="J20" s="189"/>
      <c r="K20" s="190">
        <v>1</v>
      </c>
      <c r="L20" s="189"/>
      <c r="M20" s="190">
        <v>1.2</v>
      </c>
      <c r="N20" s="189"/>
      <c r="O20" s="194">
        <v>16</v>
      </c>
      <c r="P20" s="190">
        <v>2.4</v>
      </c>
      <c r="Q20" s="190">
        <v>2.4</v>
      </c>
      <c r="R20" s="190">
        <v>3.5</v>
      </c>
      <c r="S20" s="190">
        <v>3.6</v>
      </c>
      <c r="T20" s="190">
        <v>1.8</v>
      </c>
      <c r="U20" s="190">
        <v>2.7</v>
      </c>
      <c r="Y20" s="4"/>
    </row>
    <row r="21" spans="1:25" ht="16.5" thickTop="1" thickBot="1" x14ac:dyDescent="0.3">
      <c r="A21" s="188">
        <v>17</v>
      </c>
      <c r="B21" s="190">
        <v>3.8</v>
      </c>
      <c r="C21" s="190">
        <v>9.5</v>
      </c>
      <c r="D21" s="197" t="s">
        <v>33</v>
      </c>
      <c r="E21" s="190">
        <v>6.2</v>
      </c>
      <c r="F21" s="190">
        <v>6.7</v>
      </c>
      <c r="G21" s="190">
        <v>3</v>
      </c>
      <c r="H21" s="191">
        <v>17</v>
      </c>
      <c r="I21" s="190">
        <v>1.3</v>
      </c>
      <c r="J21" s="190">
        <v>1.6</v>
      </c>
      <c r="K21" s="190">
        <v>1.9</v>
      </c>
      <c r="L21" s="190">
        <v>1</v>
      </c>
      <c r="M21" s="190">
        <v>-0.2</v>
      </c>
      <c r="N21" s="190">
        <v>1.6</v>
      </c>
      <c r="O21" s="194">
        <v>17</v>
      </c>
      <c r="P21" s="189"/>
      <c r="Q21" s="189"/>
      <c r="R21" s="190">
        <v>1.4</v>
      </c>
      <c r="S21" s="189"/>
      <c r="T21" s="190">
        <v>-0.8</v>
      </c>
      <c r="U21" s="189"/>
      <c r="Y21" s="4"/>
    </row>
    <row r="22" spans="1:25" ht="16.5" thickTop="1" thickBot="1" x14ac:dyDescent="0.3">
      <c r="A22" s="188">
        <v>18</v>
      </c>
      <c r="B22" s="189"/>
      <c r="C22" s="189"/>
      <c r="D22" s="197" t="s">
        <v>33</v>
      </c>
      <c r="E22" s="189"/>
      <c r="F22" s="193">
        <v>22</v>
      </c>
      <c r="G22" s="189"/>
      <c r="H22" s="191">
        <v>18</v>
      </c>
      <c r="I22" s="189"/>
      <c r="J22" s="189"/>
      <c r="K22" s="190">
        <v>3.3</v>
      </c>
      <c r="L22" s="189"/>
      <c r="M22" s="190">
        <v>0</v>
      </c>
      <c r="N22" s="189"/>
      <c r="O22" s="194">
        <v>18</v>
      </c>
      <c r="P22" s="189"/>
      <c r="Q22" s="189"/>
      <c r="R22" s="190">
        <v>2.4</v>
      </c>
      <c r="S22" s="189"/>
      <c r="T22" s="190">
        <v>-1.5</v>
      </c>
      <c r="U22" s="189"/>
      <c r="Y22" s="4"/>
    </row>
    <row r="23" spans="1:25" ht="16.5" thickTop="1" thickBot="1" x14ac:dyDescent="0.3">
      <c r="A23" s="188">
        <v>19</v>
      </c>
      <c r="B23" s="189"/>
      <c r="C23" s="189"/>
      <c r="D23" s="190">
        <v>8</v>
      </c>
      <c r="E23" s="189"/>
      <c r="F23" s="193">
        <v>28.3</v>
      </c>
      <c r="G23" s="189"/>
      <c r="H23" s="191">
        <v>19</v>
      </c>
      <c r="I23" s="189"/>
      <c r="J23" s="189"/>
      <c r="K23" s="190">
        <v>3.6</v>
      </c>
      <c r="L23" s="189"/>
      <c r="M23" s="190">
        <v>1.7</v>
      </c>
      <c r="N23" s="189"/>
      <c r="O23" s="194">
        <v>19</v>
      </c>
      <c r="P23" s="190">
        <v>1</v>
      </c>
      <c r="Q23" s="189"/>
      <c r="R23" s="190">
        <v>1.7</v>
      </c>
      <c r="S23" s="190">
        <v>0.5</v>
      </c>
      <c r="T23" s="190">
        <v>0</v>
      </c>
      <c r="U23" s="190">
        <v>0.8</v>
      </c>
      <c r="Y23" s="4"/>
    </row>
    <row r="24" spans="1:25" ht="16.5" thickTop="1" thickBot="1" x14ac:dyDescent="0.3">
      <c r="A24" s="188">
        <v>20</v>
      </c>
      <c r="B24" s="190">
        <v>8</v>
      </c>
      <c r="C24" s="192" t="s">
        <v>23</v>
      </c>
      <c r="D24" s="190">
        <v>10.199999999999999</v>
      </c>
      <c r="E24" s="193">
        <v>15.3</v>
      </c>
      <c r="F24" s="190">
        <v>11.6</v>
      </c>
      <c r="G24" s="190">
        <v>8.8000000000000007</v>
      </c>
      <c r="H24" s="191">
        <v>20</v>
      </c>
      <c r="I24" s="190">
        <v>4.2</v>
      </c>
      <c r="J24" s="189"/>
      <c r="K24" s="190">
        <v>4.5</v>
      </c>
      <c r="L24" s="193">
        <v>22.1</v>
      </c>
      <c r="M24" s="190">
        <v>3.1</v>
      </c>
      <c r="N24" s="190">
        <v>4.5999999999999996</v>
      </c>
      <c r="O24" s="194">
        <v>20</v>
      </c>
      <c r="P24" s="189"/>
      <c r="Q24" s="189"/>
      <c r="R24" s="190">
        <v>1.8</v>
      </c>
      <c r="S24" s="189"/>
      <c r="T24" s="190">
        <v>-0.1</v>
      </c>
      <c r="U24" s="189"/>
      <c r="Y24" s="4"/>
    </row>
    <row r="25" spans="1:25" ht="16.5" thickTop="1" thickBot="1" x14ac:dyDescent="0.3">
      <c r="A25" s="188">
        <v>21</v>
      </c>
      <c r="B25" s="189"/>
      <c r="C25" s="189"/>
      <c r="D25" s="193">
        <v>25.3</v>
      </c>
      <c r="E25" s="189"/>
      <c r="F25" s="193">
        <v>22.2</v>
      </c>
      <c r="G25" s="189"/>
      <c r="H25" s="191">
        <v>21</v>
      </c>
      <c r="I25" s="189"/>
      <c r="J25" s="189"/>
      <c r="K25" s="190">
        <v>2.7</v>
      </c>
      <c r="L25" s="189"/>
      <c r="M25" s="190">
        <v>1</v>
      </c>
      <c r="N25" s="189"/>
      <c r="O25" s="194">
        <v>21</v>
      </c>
      <c r="P25" s="189"/>
      <c r="Q25" s="189"/>
      <c r="R25" s="190">
        <v>3.1</v>
      </c>
      <c r="S25" s="189"/>
      <c r="T25" s="197" t="s">
        <v>33</v>
      </c>
      <c r="U25" s="189"/>
      <c r="Y25" s="4"/>
    </row>
    <row r="26" spans="1:25" ht="16.5" thickTop="1" thickBot="1" x14ac:dyDescent="0.3">
      <c r="A26" s="188">
        <v>22</v>
      </c>
      <c r="B26" s="189"/>
      <c r="C26" s="189"/>
      <c r="D26" s="195">
        <v>78</v>
      </c>
      <c r="E26" s="189"/>
      <c r="F26" s="195">
        <v>72.099999999999994</v>
      </c>
      <c r="G26" s="189"/>
      <c r="H26" s="191">
        <v>22</v>
      </c>
      <c r="I26" s="189"/>
      <c r="J26" s="189"/>
      <c r="K26" s="190">
        <v>1.6</v>
      </c>
      <c r="L26" s="189"/>
      <c r="M26" s="190">
        <v>0.2</v>
      </c>
      <c r="N26" s="189"/>
      <c r="O26" s="194">
        <v>22</v>
      </c>
      <c r="P26" s="190">
        <v>1.5</v>
      </c>
      <c r="Q26" s="190">
        <v>2.2999999999999998</v>
      </c>
      <c r="R26" s="190">
        <v>2.5</v>
      </c>
      <c r="S26" s="190">
        <v>1.8</v>
      </c>
      <c r="T26" s="197" t="s">
        <v>33</v>
      </c>
      <c r="U26" s="190">
        <v>0.6</v>
      </c>
      <c r="Y26" s="4"/>
    </row>
    <row r="27" spans="1:25" ht="16.5" thickTop="1" thickBot="1" x14ac:dyDescent="0.3">
      <c r="A27" s="188">
        <v>23</v>
      </c>
      <c r="B27" s="195">
        <v>68.8</v>
      </c>
      <c r="C27" s="195">
        <v>76.900000000000006</v>
      </c>
      <c r="D27" s="195">
        <v>76</v>
      </c>
      <c r="E27" s="195">
        <v>83.2</v>
      </c>
      <c r="F27" s="195">
        <v>86.4</v>
      </c>
      <c r="G27" s="195">
        <v>68.3</v>
      </c>
      <c r="H27" s="191">
        <v>23</v>
      </c>
      <c r="I27" s="190">
        <v>3.7</v>
      </c>
      <c r="J27" s="190">
        <v>3.4</v>
      </c>
      <c r="K27" s="190">
        <v>2.2999999999999998</v>
      </c>
      <c r="L27" s="197" t="s">
        <v>33</v>
      </c>
      <c r="M27" s="190">
        <v>1</v>
      </c>
      <c r="N27" s="190">
        <v>3.5</v>
      </c>
      <c r="O27" s="194">
        <v>23</v>
      </c>
      <c r="P27" s="189"/>
      <c r="Q27" s="189"/>
      <c r="R27" s="190">
        <v>2</v>
      </c>
      <c r="S27" s="189"/>
      <c r="T27" s="197" t="s">
        <v>33</v>
      </c>
      <c r="U27" s="189"/>
      <c r="Y27" s="4"/>
    </row>
    <row r="28" spans="1:25" ht="16.5" thickTop="1" thickBot="1" x14ac:dyDescent="0.3">
      <c r="A28" s="188">
        <v>24</v>
      </c>
      <c r="B28" s="189"/>
      <c r="C28" s="189"/>
      <c r="D28" s="195">
        <v>184.6</v>
      </c>
      <c r="E28" s="189"/>
      <c r="F28" s="195">
        <v>160.19999999999999</v>
      </c>
      <c r="G28" s="189"/>
      <c r="H28" s="191">
        <v>24</v>
      </c>
      <c r="I28" s="189"/>
      <c r="J28" s="192"/>
      <c r="K28" s="193">
        <v>14</v>
      </c>
      <c r="L28" s="189"/>
      <c r="M28" s="190">
        <v>10.8</v>
      </c>
      <c r="N28" s="189"/>
      <c r="O28" s="194">
        <v>24</v>
      </c>
      <c r="P28" s="189"/>
      <c r="Q28" s="189"/>
      <c r="R28" s="190">
        <v>2.9</v>
      </c>
      <c r="S28" s="189"/>
      <c r="T28" s="190">
        <v>1.7</v>
      </c>
      <c r="U28" s="189"/>
      <c r="Y28" s="4"/>
    </row>
    <row r="29" spans="1:25" ht="16.5" thickTop="1" thickBot="1" x14ac:dyDescent="0.3">
      <c r="A29" s="188">
        <v>25</v>
      </c>
      <c r="B29" s="189"/>
      <c r="C29" s="189"/>
      <c r="D29" s="195">
        <v>137.19999999999999</v>
      </c>
      <c r="E29" s="189"/>
      <c r="F29" s="195">
        <v>96.3</v>
      </c>
      <c r="G29" s="189"/>
      <c r="H29" s="191">
        <v>25</v>
      </c>
      <c r="I29" s="189"/>
      <c r="J29" s="192"/>
      <c r="K29" s="193">
        <v>13.5</v>
      </c>
      <c r="L29" s="189"/>
      <c r="M29" s="190">
        <v>9.4</v>
      </c>
      <c r="N29" s="189"/>
      <c r="O29" s="194">
        <v>25</v>
      </c>
      <c r="P29" s="190">
        <v>2.1</v>
      </c>
      <c r="Q29" s="189"/>
      <c r="R29" s="190">
        <v>2.7</v>
      </c>
      <c r="S29" s="190">
        <v>1.9</v>
      </c>
      <c r="T29" s="190">
        <v>-0.4</v>
      </c>
      <c r="U29" s="190">
        <v>1.3</v>
      </c>
      <c r="Y29" s="4"/>
    </row>
    <row r="30" spans="1:25" ht="16.5" thickTop="1" thickBot="1" x14ac:dyDescent="0.3">
      <c r="A30" s="188">
        <v>26</v>
      </c>
      <c r="B30" s="195">
        <v>102.4</v>
      </c>
      <c r="C30" s="196"/>
      <c r="D30" s="195">
        <v>109.5</v>
      </c>
      <c r="E30" s="195">
        <v>95</v>
      </c>
      <c r="F30" s="195">
        <v>93.4</v>
      </c>
      <c r="G30" s="195">
        <v>95</v>
      </c>
      <c r="H30" s="191">
        <v>26</v>
      </c>
      <c r="I30" s="193">
        <v>15.2</v>
      </c>
      <c r="J30" s="192"/>
      <c r="K30" s="193">
        <v>15.2</v>
      </c>
      <c r="L30" s="190">
        <v>9.6</v>
      </c>
      <c r="M30" s="190">
        <v>7.3</v>
      </c>
      <c r="N30" s="193">
        <v>14.6</v>
      </c>
      <c r="O30" s="194">
        <v>26</v>
      </c>
      <c r="P30" s="189"/>
      <c r="Q30" s="198"/>
      <c r="R30" s="197" t="s">
        <v>33</v>
      </c>
      <c r="S30" s="189"/>
      <c r="T30" s="190">
        <v>-2.8</v>
      </c>
      <c r="U30" s="189"/>
      <c r="Y30" s="4"/>
    </row>
    <row r="31" spans="1:25" ht="16.5" thickTop="1" thickBot="1" x14ac:dyDescent="0.3">
      <c r="A31" s="188">
        <v>27</v>
      </c>
      <c r="B31" s="189"/>
      <c r="C31" s="189"/>
      <c r="D31" s="195">
        <v>58.9</v>
      </c>
      <c r="E31" s="189"/>
      <c r="F31" s="195">
        <v>42.9</v>
      </c>
      <c r="G31" s="189"/>
      <c r="H31" s="191">
        <v>27</v>
      </c>
      <c r="I31" s="189"/>
      <c r="J31" s="192"/>
      <c r="K31" s="193">
        <v>15.8</v>
      </c>
      <c r="L31" s="189"/>
      <c r="M31" s="190">
        <v>7.8</v>
      </c>
      <c r="N31" s="189"/>
      <c r="O31" s="194">
        <v>27</v>
      </c>
      <c r="P31" s="189"/>
      <c r="Q31" s="198"/>
      <c r="R31" s="197" t="s">
        <v>33</v>
      </c>
      <c r="S31" s="189"/>
      <c r="T31" s="190">
        <v>-0.8</v>
      </c>
      <c r="U31" s="189"/>
      <c r="Y31" s="4"/>
    </row>
    <row r="32" spans="1:25" ht="16.5" thickTop="1" thickBot="1" x14ac:dyDescent="0.3">
      <c r="A32" s="188">
        <v>28</v>
      </c>
      <c r="B32" s="189"/>
      <c r="C32" s="189"/>
      <c r="D32" s="193">
        <v>15.1</v>
      </c>
      <c r="E32" s="189"/>
      <c r="F32" s="190">
        <v>8.8000000000000007</v>
      </c>
      <c r="G32" s="189"/>
      <c r="H32" s="191">
        <v>28</v>
      </c>
      <c r="I32" s="189"/>
      <c r="J32" s="192"/>
      <c r="K32" s="193">
        <v>22.3</v>
      </c>
      <c r="L32" s="189"/>
      <c r="M32" s="193">
        <v>16.600000000000001</v>
      </c>
      <c r="N32" s="189"/>
      <c r="O32" s="194">
        <v>28</v>
      </c>
      <c r="P32" s="190">
        <v>1.2</v>
      </c>
      <c r="Q32" s="197">
        <v>1.6</v>
      </c>
      <c r="R32" s="197" t="s">
        <v>33</v>
      </c>
      <c r="S32" s="190">
        <v>1.6</v>
      </c>
      <c r="T32" s="190">
        <v>-0.4</v>
      </c>
      <c r="U32" s="190">
        <v>1.2</v>
      </c>
      <c r="Y32" s="4"/>
    </row>
    <row r="33" spans="1:25" ht="16.5" thickTop="1" thickBot="1" x14ac:dyDescent="0.3">
      <c r="A33" s="188">
        <v>29</v>
      </c>
      <c r="B33" s="190">
        <v>9.6999999999999993</v>
      </c>
      <c r="C33" s="190">
        <v>9.5</v>
      </c>
      <c r="D33" s="190">
        <v>10.5</v>
      </c>
      <c r="E33" s="190">
        <v>8.6</v>
      </c>
      <c r="F33" s="190">
        <v>7.3</v>
      </c>
      <c r="G33" s="190">
        <v>8.6</v>
      </c>
      <c r="H33" s="191">
        <v>29</v>
      </c>
      <c r="I33" s="193">
        <v>15</v>
      </c>
      <c r="J33" s="193">
        <v>14.5</v>
      </c>
      <c r="K33" s="193">
        <v>20.6</v>
      </c>
      <c r="L33" s="190">
        <v>11.7</v>
      </c>
      <c r="M33" s="190">
        <v>10.3</v>
      </c>
      <c r="N33" s="193">
        <v>14.6</v>
      </c>
      <c r="O33" s="194">
        <v>29</v>
      </c>
      <c r="P33" s="189"/>
      <c r="Q33" s="198"/>
      <c r="R33" s="197" t="s">
        <v>33</v>
      </c>
      <c r="S33" s="189"/>
      <c r="T33" s="190">
        <v>0.6</v>
      </c>
      <c r="U33" s="189"/>
      <c r="Y33" s="4"/>
    </row>
    <row r="34" spans="1:25" ht="16.5" thickTop="1" thickBot="1" x14ac:dyDescent="0.3">
      <c r="A34" s="188">
        <v>30</v>
      </c>
      <c r="B34" s="189"/>
      <c r="C34" s="189"/>
      <c r="D34" s="190">
        <v>7.3</v>
      </c>
      <c r="E34" s="189"/>
      <c r="F34" s="190">
        <v>6.1</v>
      </c>
      <c r="G34" s="189"/>
      <c r="H34" s="191">
        <v>30</v>
      </c>
      <c r="I34" s="189"/>
      <c r="J34" s="189"/>
      <c r="K34" s="190">
        <v>8.1</v>
      </c>
      <c r="L34" s="189"/>
      <c r="M34" s="190">
        <v>4.4000000000000004</v>
      </c>
      <c r="N34" s="189"/>
      <c r="O34" s="194">
        <v>30</v>
      </c>
      <c r="P34" s="189"/>
      <c r="Q34" s="198"/>
      <c r="R34" s="197" t="s">
        <v>33</v>
      </c>
      <c r="S34" s="189"/>
      <c r="T34" s="190">
        <v>-0.1</v>
      </c>
      <c r="U34" s="189"/>
      <c r="Y34" s="4"/>
    </row>
    <row r="35" spans="1:25" ht="16.5" thickTop="1" thickBot="1" x14ac:dyDescent="0.3">
      <c r="A35" s="188"/>
      <c r="B35" s="189"/>
      <c r="C35" s="189"/>
      <c r="D35" s="189"/>
      <c r="E35" s="189"/>
      <c r="F35" s="189"/>
      <c r="G35" s="189"/>
      <c r="H35" s="191">
        <v>31</v>
      </c>
      <c r="I35" s="189"/>
      <c r="J35" s="192"/>
      <c r="K35" s="193">
        <v>14</v>
      </c>
      <c r="L35" s="189"/>
      <c r="M35" s="190">
        <v>10.1</v>
      </c>
      <c r="N35" s="189"/>
      <c r="O35" s="194">
        <v>31</v>
      </c>
      <c r="P35" s="197" t="s">
        <v>33</v>
      </c>
      <c r="Q35" s="189"/>
      <c r="R35" s="190">
        <v>3.3</v>
      </c>
      <c r="S35" s="197" t="s">
        <v>33</v>
      </c>
      <c r="T35" s="190">
        <v>0.7</v>
      </c>
      <c r="U35" s="190">
        <v>4.7</v>
      </c>
      <c r="Y35" s="4"/>
    </row>
    <row r="36" spans="1:25" ht="15.75" thickTop="1" x14ac:dyDescent="0.25">
      <c r="Y36" s="4"/>
    </row>
    <row r="37" spans="1:25" ht="16.5" x14ac:dyDescent="0.25">
      <c r="A37" s="199" t="s">
        <v>156</v>
      </c>
      <c r="Y37" s="4"/>
    </row>
    <row r="38" spans="1:25" x14ac:dyDescent="0.25">
      <c r="Y38" s="4"/>
    </row>
    <row r="39" spans="1:25" x14ac:dyDescent="0.25">
      <c r="Y39" s="4"/>
    </row>
    <row r="40" spans="1:25" x14ac:dyDescent="0.25">
      <c r="Y40" s="4"/>
    </row>
    <row r="41" spans="1:25" x14ac:dyDescent="0.25">
      <c r="Y41" s="4"/>
    </row>
    <row r="42" spans="1:25" x14ac:dyDescent="0.25">
      <c r="Y42" s="4"/>
    </row>
    <row r="43" spans="1:25" x14ac:dyDescent="0.25">
      <c r="Y43" s="4"/>
    </row>
    <row r="44" spans="1:25" x14ac:dyDescent="0.25">
      <c r="Y44" s="4"/>
    </row>
    <row r="45" spans="1:25" x14ac:dyDescent="0.25">
      <c r="Y45" s="4"/>
    </row>
    <row r="46" spans="1:25" x14ac:dyDescent="0.25">
      <c r="Y46" s="4"/>
    </row>
    <row r="47" spans="1:25" x14ac:dyDescent="0.25">
      <c r="Y47" s="4"/>
    </row>
    <row r="48" spans="1:25" x14ac:dyDescent="0.25">
      <c r="Y48" s="4"/>
    </row>
    <row r="49" spans="25:25" x14ac:dyDescent="0.25">
      <c r="Y49" s="4"/>
    </row>
    <row r="50" spans="25:25" x14ac:dyDescent="0.25">
      <c r="Y50" s="4"/>
    </row>
    <row r="51" spans="25:25" x14ac:dyDescent="0.25">
      <c r="Y51" s="4"/>
    </row>
    <row r="52" spans="25:25" x14ac:dyDescent="0.25">
      <c r="Y52" s="4"/>
    </row>
    <row r="53" spans="25:25" x14ac:dyDescent="0.25">
      <c r="Y53" s="4"/>
    </row>
    <row r="54" spans="25:25" x14ac:dyDescent="0.25">
      <c r="Y54" s="4"/>
    </row>
    <row r="55" spans="25:25" x14ac:dyDescent="0.25">
      <c r="Y55" s="4"/>
    </row>
    <row r="56" spans="25:25" x14ac:dyDescent="0.25">
      <c r="Y56" s="4"/>
    </row>
    <row r="57" spans="25:25" x14ac:dyDescent="0.25">
      <c r="Y57" s="4"/>
    </row>
    <row r="58" spans="25:25" x14ac:dyDescent="0.25">
      <c r="Y58" s="4"/>
    </row>
    <row r="59" spans="25:25" x14ac:dyDescent="0.25">
      <c r="Y59" s="4"/>
    </row>
    <row r="60" spans="25:25" x14ac:dyDescent="0.25">
      <c r="Y60" s="4"/>
    </row>
    <row r="61" spans="25:25" x14ac:dyDescent="0.25">
      <c r="Y61" s="4"/>
    </row>
    <row r="62" spans="25:25" x14ac:dyDescent="0.25">
      <c r="Y62" s="4"/>
    </row>
    <row r="63" spans="25:25" x14ac:dyDescent="0.25">
      <c r="Y63" s="4"/>
    </row>
    <row r="64" spans="25:25" x14ac:dyDescent="0.25">
      <c r="Y64" s="4"/>
    </row>
    <row r="65" spans="25:25" x14ac:dyDescent="0.25">
      <c r="Y65" s="4"/>
    </row>
    <row r="66" spans="25:25" x14ac:dyDescent="0.25">
      <c r="Y66" s="4"/>
    </row>
    <row r="67" spans="25:25" x14ac:dyDescent="0.25">
      <c r="Y67" s="4"/>
    </row>
    <row r="68" spans="25:25" x14ac:dyDescent="0.25">
      <c r="Y68" s="4"/>
    </row>
    <row r="69" spans="25:25" x14ac:dyDescent="0.25">
      <c r="Y69" s="4"/>
    </row>
    <row r="70" spans="25:25" x14ac:dyDescent="0.25">
      <c r="Y70" s="4"/>
    </row>
    <row r="71" spans="25:25" x14ac:dyDescent="0.25">
      <c r="Y71" s="4"/>
    </row>
    <row r="72" spans="25:25" x14ac:dyDescent="0.25">
      <c r="Y72" s="4"/>
    </row>
    <row r="73" spans="25:25" x14ac:dyDescent="0.25">
      <c r="Y73" s="4"/>
    </row>
    <row r="74" spans="25:25" x14ac:dyDescent="0.25">
      <c r="Y74" s="4"/>
    </row>
    <row r="75" spans="25:25" x14ac:dyDescent="0.25">
      <c r="Y75" s="4"/>
    </row>
    <row r="76" spans="25:25" x14ac:dyDescent="0.25">
      <c r="Y76" s="4"/>
    </row>
    <row r="77" spans="25:25" x14ac:dyDescent="0.25">
      <c r="Y77" s="4"/>
    </row>
    <row r="78" spans="25:25" x14ac:dyDescent="0.25">
      <c r="Y78" s="4"/>
    </row>
    <row r="79" spans="25:25" x14ac:dyDescent="0.25">
      <c r="Y79" s="4"/>
    </row>
    <row r="80" spans="25:25" x14ac:dyDescent="0.25">
      <c r="Y80" s="4"/>
    </row>
    <row r="81" spans="25:25" x14ac:dyDescent="0.25">
      <c r="Y81" s="4"/>
    </row>
    <row r="82" spans="25:25" x14ac:dyDescent="0.25">
      <c r="Y82" s="4"/>
    </row>
    <row r="83" spans="25:25" x14ac:dyDescent="0.25">
      <c r="Y83" s="4"/>
    </row>
    <row r="84" spans="25:25" x14ac:dyDescent="0.25">
      <c r="Y84" s="4"/>
    </row>
    <row r="85" spans="25:25" x14ac:dyDescent="0.25">
      <c r="Y85" s="4"/>
    </row>
    <row r="86" spans="25:25" x14ac:dyDescent="0.25">
      <c r="Y86" s="4"/>
    </row>
    <row r="87" spans="25:25" x14ac:dyDescent="0.25">
      <c r="Y87" s="4"/>
    </row>
    <row r="88" spans="25:25" x14ac:dyDescent="0.25">
      <c r="Y88" s="4"/>
    </row>
    <row r="89" spans="25:25" x14ac:dyDescent="0.25">
      <c r="Y89" s="4"/>
    </row>
    <row r="90" spans="25:25" x14ac:dyDescent="0.25">
      <c r="Y90" s="4"/>
    </row>
    <row r="91" spans="25:25" x14ac:dyDescent="0.25">
      <c r="Y91" s="4"/>
    </row>
    <row r="92" spans="25:25" x14ac:dyDescent="0.25">
      <c r="Y92" s="4"/>
    </row>
  </sheetData>
  <mergeCells count="9">
    <mergeCell ref="O2:U2"/>
    <mergeCell ref="O3:U3"/>
    <mergeCell ref="A1:G1"/>
    <mergeCell ref="H1:N1"/>
    <mergeCell ref="O1:U1"/>
    <mergeCell ref="A2:G2"/>
    <mergeCell ref="A3:G3"/>
    <mergeCell ref="H2:N2"/>
    <mergeCell ref="H3:N3"/>
  </mergeCells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T79"/>
  <sheetViews>
    <sheetView workbookViewId="0">
      <selection sqref="A1:B1"/>
    </sheetView>
  </sheetViews>
  <sheetFormatPr defaultRowHeight="15" x14ac:dyDescent="0.25"/>
  <cols>
    <col min="1" max="1" width="12" customWidth="1"/>
    <col min="4" max="4" width="13.42578125" customWidth="1"/>
    <col min="7" max="7" width="11.7109375" customWidth="1"/>
    <col min="11" max="11" width="9.140625" style="132"/>
    <col min="13" max="13" width="9.140625" style="132"/>
    <col min="16" max="16" width="9.140625" style="132"/>
    <col min="19" max="19" width="13" customWidth="1"/>
    <col min="20" max="22" width="7.7109375" customWidth="1"/>
    <col min="23" max="23" width="12.42578125" customWidth="1"/>
    <col min="24" max="32" width="7.7109375" customWidth="1"/>
    <col min="38" max="38" width="10.7109375" customWidth="1"/>
    <col min="41" max="41" width="10.7109375" customWidth="1"/>
    <col min="44" max="44" width="11.42578125" customWidth="1"/>
  </cols>
  <sheetData>
    <row r="1" spans="1:46" ht="30" customHeight="1" thickBot="1" x14ac:dyDescent="0.3">
      <c r="A1" s="330" t="s">
        <v>114</v>
      </c>
      <c r="B1" s="330"/>
      <c r="D1" s="330" t="s">
        <v>114</v>
      </c>
      <c r="E1" s="330"/>
      <c r="G1" s="330" t="s">
        <v>114</v>
      </c>
      <c r="H1" s="330"/>
      <c r="J1" s="169" t="s">
        <v>27</v>
      </c>
      <c r="K1" s="341" t="s">
        <v>112</v>
      </c>
      <c r="L1" s="352"/>
      <c r="M1" s="170" t="s">
        <v>27</v>
      </c>
      <c r="N1" s="341" t="s">
        <v>112</v>
      </c>
      <c r="O1" s="352"/>
      <c r="P1" s="170" t="s">
        <v>27</v>
      </c>
      <c r="Q1" s="341" t="s">
        <v>112</v>
      </c>
      <c r="R1" s="342"/>
      <c r="AJ1" s="330" t="s">
        <v>132</v>
      </c>
      <c r="AK1" s="330"/>
      <c r="AM1" s="330" t="s">
        <v>132</v>
      </c>
      <c r="AN1" s="330"/>
      <c r="AP1" s="330" t="s">
        <v>133</v>
      </c>
      <c r="AQ1" s="330"/>
      <c r="AS1" s="330" t="s">
        <v>133</v>
      </c>
      <c r="AT1" s="330"/>
    </row>
    <row r="2" spans="1:46" ht="15.75" customHeight="1" thickBot="1" x14ac:dyDescent="0.3">
      <c r="A2" s="114" t="s">
        <v>27</v>
      </c>
      <c r="B2" s="114" t="s">
        <v>112</v>
      </c>
      <c r="D2" s="114" t="s">
        <v>27</v>
      </c>
      <c r="E2" s="114" t="s">
        <v>112</v>
      </c>
      <c r="G2" s="114" t="s">
        <v>27</v>
      </c>
      <c r="H2" s="114" t="s">
        <v>112</v>
      </c>
      <c r="J2" s="126" t="s">
        <v>54</v>
      </c>
      <c r="K2" s="168" t="s">
        <v>116</v>
      </c>
      <c r="L2" s="168" t="s">
        <v>134</v>
      </c>
      <c r="M2" s="127" t="s">
        <v>55</v>
      </c>
      <c r="N2" s="168" t="s">
        <v>116</v>
      </c>
      <c r="O2" s="168" t="s">
        <v>134</v>
      </c>
      <c r="P2" s="122" t="s">
        <v>60</v>
      </c>
      <c r="Q2" s="168" t="s">
        <v>116</v>
      </c>
      <c r="R2" s="168" t="s">
        <v>134</v>
      </c>
      <c r="U2" s="339" t="s">
        <v>128</v>
      </c>
      <c r="V2" s="340"/>
      <c r="W2" s="340"/>
      <c r="X2" s="340"/>
      <c r="AJ2" s="124" t="s">
        <v>27</v>
      </c>
      <c r="AK2" s="124" t="s">
        <v>115</v>
      </c>
      <c r="AM2" s="124" t="s">
        <v>27</v>
      </c>
      <c r="AN2" s="124" t="s">
        <v>115</v>
      </c>
      <c r="AP2" s="124" t="s">
        <v>27</v>
      </c>
      <c r="AQ2" s="124" t="s">
        <v>115</v>
      </c>
      <c r="AS2" s="124" t="s">
        <v>27</v>
      </c>
      <c r="AT2" s="124" t="s">
        <v>115</v>
      </c>
    </row>
    <row r="3" spans="1:46" ht="15.75" customHeight="1" thickBot="1" x14ac:dyDescent="0.3">
      <c r="A3" s="125">
        <v>42156</v>
      </c>
      <c r="B3" s="114">
        <v>0.13</v>
      </c>
      <c r="D3" s="125">
        <v>42186</v>
      </c>
      <c r="E3" s="114">
        <v>0.23</v>
      </c>
      <c r="G3" s="125">
        <v>42217</v>
      </c>
      <c r="H3" s="114">
        <v>7.0000000000000007E-2</v>
      </c>
      <c r="J3" s="155">
        <v>1</v>
      </c>
      <c r="K3" s="128">
        <v>0.13</v>
      </c>
      <c r="L3" s="128">
        <v>0</v>
      </c>
      <c r="M3" s="158">
        <v>1</v>
      </c>
      <c r="N3" s="133">
        <v>0.23</v>
      </c>
      <c r="O3" s="150">
        <v>0</v>
      </c>
      <c r="P3" s="158">
        <v>1</v>
      </c>
      <c r="Q3" s="129">
        <v>7.0000000000000007E-2</v>
      </c>
      <c r="R3" s="144">
        <v>0</v>
      </c>
      <c r="V3" s="140" t="s">
        <v>117</v>
      </c>
      <c r="W3" s="140" t="s">
        <v>118</v>
      </c>
      <c r="X3" s="140" t="s">
        <v>119</v>
      </c>
      <c r="Y3" s="140" t="s">
        <v>120</v>
      </c>
      <c r="Z3" s="140" t="s">
        <v>121</v>
      </c>
      <c r="AA3" s="140" t="s">
        <v>122</v>
      </c>
      <c r="AB3" s="140" t="s">
        <v>123</v>
      </c>
      <c r="AC3" s="140" t="s">
        <v>60</v>
      </c>
      <c r="AD3" s="140" t="s">
        <v>124</v>
      </c>
      <c r="AE3" s="140" t="s">
        <v>125</v>
      </c>
      <c r="AF3" s="140" t="s">
        <v>126</v>
      </c>
      <c r="AG3" s="140" t="s">
        <v>127</v>
      </c>
      <c r="AH3" s="140" t="s">
        <v>111</v>
      </c>
      <c r="AI3" s="140"/>
      <c r="AJ3" s="125">
        <v>42125</v>
      </c>
      <c r="AK3" s="124">
        <v>0</v>
      </c>
      <c r="AM3" s="125">
        <v>42156</v>
      </c>
      <c r="AN3" s="124">
        <v>0</v>
      </c>
      <c r="AP3" s="125">
        <v>42186</v>
      </c>
      <c r="AQ3" s="124">
        <v>0</v>
      </c>
      <c r="AS3" s="125">
        <v>42217</v>
      </c>
      <c r="AT3" s="124">
        <v>0</v>
      </c>
    </row>
    <row r="4" spans="1:46" ht="15.75" customHeight="1" thickBot="1" x14ac:dyDescent="0.3">
      <c r="A4" s="125">
        <v>42157</v>
      </c>
      <c r="B4" s="114">
        <v>0</v>
      </c>
      <c r="D4" s="125">
        <v>42187</v>
      </c>
      <c r="E4" s="114">
        <v>0.01</v>
      </c>
      <c r="G4" s="125">
        <v>42218</v>
      </c>
      <c r="H4" s="114">
        <v>0</v>
      </c>
      <c r="J4" s="155">
        <v>2</v>
      </c>
      <c r="K4" s="129">
        <v>0</v>
      </c>
      <c r="L4" s="129">
        <v>0</v>
      </c>
      <c r="M4" s="158">
        <v>2</v>
      </c>
      <c r="N4" s="134">
        <v>0.01</v>
      </c>
      <c r="O4" s="151">
        <v>0</v>
      </c>
      <c r="P4" s="158">
        <v>2</v>
      </c>
      <c r="Q4" s="129">
        <v>0</v>
      </c>
      <c r="R4" s="145">
        <v>0.19</v>
      </c>
      <c r="U4" s="139" t="s">
        <v>116</v>
      </c>
      <c r="V4" s="124">
        <v>0.57999999999999996</v>
      </c>
      <c r="W4" s="124">
        <v>0.42</v>
      </c>
      <c r="X4" s="124">
        <v>0.25</v>
      </c>
      <c r="Y4" s="124">
        <v>0.31</v>
      </c>
      <c r="Z4" s="124">
        <v>0.6</v>
      </c>
      <c r="AA4" s="124">
        <v>1.37</v>
      </c>
      <c r="AB4" s="124">
        <v>2.16</v>
      </c>
      <c r="AC4" s="124">
        <v>1.88</v>
      </c>
      <c r="AD4" s="124">
        <v>1.1000000000000001</v>
      </c>
      <c r="AE4" s="124">
        <v>0.83</v>
      </c>
      <c r="AF4" s="124">
        <v>0.67</v>
      </c>
      <c r="AG4" s="124">
        <v>0.64</v>
      </c>
      <c r="AH4" s="124">
        <v>10.81</v>
      </c>
      <c r="AI4" s="124"/>
      <c r="AJ4" s="125">
        <v>42126</v>
      </c>
      <c r="AK4" s="124">
        <v>0</v>
      </c>
      <c r="AM4" s="125">
        <v>42157</v>
      </c>
      <c r="AN4" s="124">
        <v>0</v>
      </c>
      <c r="AP4" s="125">
        <v>42187</v>
      </c>
      <c r="AQ4" s="124">
        <v>0</v>
      </c>
      <c r="AS4" s="125">
        <v>42218</v>
      </c>
      <c r="AT4" s="124">
        <v>0.19</v>
      </c>
    </row>
    <row r="5" spans="1:46" ht="15.75" customHeight="1" thickBot="1" x14ac:dyDescent="0.3">
      <c r="A5" s="125">
        <v>42158</v>
      </c>
      <c r="B5" s="114">
        <v>0.14000000000000001</v>
      </c>
      <c r="D5" s="125">
        <v>42188</v>
      </c>
      <c r="E5" s="114">
        <v>0</v>
      </c>
      <c r="G5" s="125">
        <v>42219</v>
      </c>
      <c r="H5" s="114">
        <v>0</v>
      </c>
      <c r="J5" s="155">
        <v>3</v>
      </c>
      <c r="K5" s="129">
        <v>0.14000000000000001</v>
      </c>
      <c r="L5" s="129">
        <v>0</v>
      </c>
      <c r="M5" s="158">
        <v>3</v>
      </c>
      <c r="N5" s="134">
        <v>0</v>
      </c>
      <c r="O5" s="151">
        <v>0</v>
      </c>
      <c r="P5" s="158">
        <v>3</v>
      </c>
      <c r="Q5" s="129">
        <v>0</v>
      </c>
      <c r="R5" s="145">
        <v>0</v>
      </c>
      <c r="AJ5" s="125">
        <v>42127</v>
      </c>
      <c r="AK5" s="124">
        <v>0</v>
      </c>
      <c r="AM5" s="125">
        <v>42158</v>
      </c>
      <c r="AN5" s="124">
        <v>0</v>
      </c>
      <c r="AP5" s="125">
        <v>42188</v>
      </c>
      <c r="AQ5" s="124">
        <v>0</v>
      </c>
      <c r="AS5" s="125">
        <v>42219</v>
      </c>
      <c r="AT5" s="124">
        <v>0</v>
      </c>
    </row>
    <row r="6" spans="1:46" ht="15.75" customHeight="1" thickBot="1" x14ac:dyDescent="0.3">
      <c r="A6" s="125">
        <v>42159</v>
      </c>
      <c r="B6" s="114" t="s">
        <v>113</v>
      </c>
      <c r="D6" s="125">
        <v>42189</v>
      </c>
      <c r="E6" s="114">
        <v>0</v>
      </c>
      <c r="G6" s="125">
        <v>42220</v>
      </c>
      <c r="H6" s="114">
        <v>0</v>
      </c>
      <c r="J6" s="155">
        <v>4</v>
      </c>
      <c r="K6" s="129" t="s">
        <v>113</v>
      </c>
      <c r="L6" s="129">
        <v>0</v>
      </c>
      <c r="M6" s="158">
        <v>4</v>
      </c>
      <c r="N6" s="134">
        <v>0</v>
      </c>
      <c r="O6" s="151">
        <v>0</v>
      </c>
      <c r="P6" s="158">
        <v>4</v>
      </c>
      <c r="Q6" s="129">
        <v>0</v>
      </c>
      <c r="R6" s="145">
        <v>0</v>
      </c>
      <c r="AJ6" s="125">
        <v>42128</v>
      </c>
      <c r="AK6" s="124">
        <v>0</v>
      </c>
      <c r="AM6" s="125">
        <v>42159</v>
      </c>
      <c r="AN6" s="124">
        <v>0</v>
      </c>
      <c r="AP6" s="125">
        <v>42189</v>
      </c>
      <c r="AQ6" s="124">
        <v>0</v>
      </c>
      <c r="AS6" s="125">
        <v>42220</v>
      </c>
      <c r="AT6" s="124">
        <v>0</v>
      </c>
    </row>
    <row r="7" spans="1:46" ht="15.75" customHeight="1" thickBot="1" x14ac:dyDescent="0.3">
      <c r="A7" s="125">
        <v>42160</v>
      </c>
      <c r="B7" s="114" t="s">
        <v>113</v>
      </c>
      <c r="D7" s="125">
        <v>42190</v>
      </c>
      <c r="E7" s="114">
        <v>0</v>
      </c>
      <c r="G7" s="125">
        <v>42221</v>
      </c>
      <c r="H7" s="114">
        <v>0.08</v>
      </c>
      <c r="J7" s="155">
        <v>5</v>
      </c>
      <c r="K7" s="129" t="s">
        <v>113</v>
      </c>
      <c r="L7" s="129">
        <v>0.3</v>
      </c>
      <c r="M7" s="158">
        <v>5</v>
      </c>
      <c r="N7" s="134">
        <v>0</v>
      </c>
      <c r="O7" s="151">
        <v>0</v>
      </c>
      <c r="P7" s="158">
        <v>5</v>
      </c>
      <c r="Q7" s="129">
        <v>0.08</v>
      </c>
      <c r="R7" s="145">
        <v>0</v>
      </c>
      <c r="U7" s="139" t="s">
        <v>131</v>
      </c>
      <c r="V7" s="124">
        <v>0.43</v>
      </c>
      <c r="W7" s="124">
        <v>0.43</v>
      </c>
      <c r="X7" s="124">
        <v>0.37</v>
      </c>
      <c r="Y7" s="124">
        <v>0.32</v>
      </c>
      <c r="Z7" s="124">
        <v>0.6</v>
      </c>
      <c r="AA7" s="124">
        <v>1.5</v>
      </c>
      <c r="AB7" s="124">
        <v>2.16</v>
      </c>
      <c r="AC7" s="124">
        <v>2.5499999999999998</v>
      </c>
      <c r="AD7" s="124">
        <v>1.53</v>
      </c>
      <c r="AE7" s="124">
        <v>0.66</v>
      </c>
      <c r="AF7" s="124">
        <v>0.51</v>
      </c>
      <c r="AG7" s="124">
        <v>0.53</v>
      </c>
      <c r="AH7" s="124">
        <v>11.59</v>
      </c>
      <c r="AI7" s="124"/>
      <c r="AJ7" s="125">
        <v>42129</v>
      </c>
      <c r="AK7" s="124">
        <v>0</v>
      </c>
      <c r="AM7" s="125">
        <v>42160</v>
      </c>
      <c r="AN7" s="124">
        <v>0.3</v>
      </c>
      <c r="AP7" s="125">
        <v>42190</v>
      </c>
      <c r="AQ7" s="124">
        <v>0</v>
      </c>
      <c r="AS7" s="125">
        <v>42221</v>
      </c>
      <c r="AT7" s="124">
        <v>0</v>
      </c>
    </row>
    <row r="8" spans="1:46" ht="15.75" customHeight="1" thickBot="1" x14ac:dyDescent="0.3">
      <c r="A8" s="125">
        <v>42161</v>
      </c>
      <c r="B8" s="114">
        <v>0.01</v>
      </c>
      <c r="D8" s="125">
        <v>42191</v>
      </c>
      <c r="E8" s="114">
        <v>0</v>
      </c>
      <c r="G8" s="125">
        <v>42222</v>
      </c>
      <c r="H8" s="114" t="s">
        <v>113</v>
      </c>
      <c r="J8" s="155">
        <v>6</v>
      </c>
      <c r="K8" s="129">
        <v>0.01</v>
      </c>
      <c r="L8" s="129">
        <v>7.0000000000000007E-2</v>
      </c>
      <c r="M8" s="158">
        <v>6</v>
      </c>
      <c r="N8" s="134">
        <v>0</v>
      </c>
      <c r="O8" s="151">
        <v>0.01</v>
      </c>
      <c r="P8" s="158">
        <v>6</v>
      </c>
      <c r="Q8" s="129" t="s">
        <v>113</v>
      </c>
      <c r="R8" s="145">
        <v>0</v>
      </c>
      <c r="AJ8" s="125">
        <v>42130</v>
      </c>
      <c r="AK8" s="124">
        <v>0</v>
      </c>
      <c r="AM8" s="125">
        <v>42161</v>
      </c>
      <c r="AN8" s="124">
        <v>7.0000000000000007E-2</v>
      </c>
      <c r="AP8" s="125">
        <v>42191</v>
      </c>
      <c r="AQ8" s="124">
        <v>0.01</v>
      </c>
      <c r="AS8" s="125">
        <v>42222</v>
      </c>
      <c r="AT8" s="124">
        <v>0</v>
      </c>
    </row>
    <row r="9" spans="1:46" ht="15.75" customHeight="1" thickBot="1" x14ac:dyDescent="0.3">
      <c r="A9" s="125">
        <v>42162</v>
      </c>
      <c r="B9" s="114">
        <v>0.04</v>
      </c>
      <c r="D9" s="125">
        <v>42192</v>
      </c>
      <c r="E9" s="114"/>
      <c r="G9" s="125">
        <v>42223</v>
      </c>
      <c r="H9" s="114">
        <v>0</v>
      </c>
      <c r="J9" s="155">
        <v>7</v>
      </c>
      <c r="K9" s="129">
        <v>0.04</v>
      </c>
      <c r="L9" s="129">
        <v>0.21</v>
      </c>
      <c r="M9" s="158">
        <v>7</v>
      </c>
      <c r="N9" s="134" t="s">
        <v>113</v>
      </c>
      <c r="O9" s="151">
        <v>0.01</v>
      </c>
      <c r="P9" s="158">
        <v>7</v>
      </c>
      <c r="Q9" s="129">
        <v>0</v>
      </c>
      <c r="R9" s="145">
        <v>0</v>
      </c>
      <c r="AJ9" s="125">
        <v>42131</v>
      </c>
      <c r="AK9" s="124">
        <v>0</v>
      </c>
      <c r="AM9" s="125">
        <v>42162</v>
      </c>
      <c r="AN9" s="124">
        <v>0.21</v>
      </c>
      <c r="AP9" s="125">
        <v>42192</v>
      </c>
      <c r="AQ9" s="124">
        <v>0.01</v>
      </c>
      <c r="AS9" s="125">
        <v>42223</v>
      </c>
      <c r="AT9" s="124">
        <v>0</v>
      </c>
    </row>
    <row r="10" spans="1:46" ht="16.5" thickBot="1" x14ac:dyDescent="0.3">
      <c r="A10" s="125">
        <v>42163</v>
      </c>
      <c r="B10" s="114" t="s">
        <v>113</v>
      </c>
      <c r="D10" s="125">
        <v>42193</v>
      </c>
      <c r="E10" s="114"/>
      <c r="G10" s="125">
        <v>42224</v>
      </c>
      <c r="H10" s="114">
        <v>0.03</v>
      </c>
      <c r="J10" s="155">
        <v>8</v>
      </c>
      <c r="K10" s="129" t="s">
        <v>113</v>
      </c>
      <c r="L10" s="129">
        <v>0.36</v>
      </c>
      <c r="M10" s="158">
        <v>8</v>
      </c>
      <c r="N10" s="134" t="s">
        <v>113</v>
      </c>
      <c r="O10" s="151">
        <v>0.03</v>
      </c>
      <c r="P10" s="158">
        <v>8</v>
      </c>
      <c r="Q10" s="129">
        <v>0.03</v>
      </c>
      <c r="R10" s="145">
        <v>0</v>
      </c>
      <c r="AJ10" s="125">
        <v>42132</v>
      </c>
      <c r="AK10" s="124">
        <v>0</v>
      </c>
      <c r="AM10" s="125">
        <v>42163</v>
      </c>
      <c r="AN10" s="124">
        <v>0.36</v>
      </c>
      <c r="AP10" s="125">
        <v>42193</v>
      </c>
      <c r="AQ10" s="124">
        <v>0.03</v>
      </c>
      <c r="AS10" s="125">
        <v>42224</v>
      </c>
      <c r="AT10" s="124">
        <v>0</v>
      </c>
    </row>
    <row r="11" spans="1:46" ht="16.5" thickBot="1" x14ac:dyDescent="0.3">
      <c r="A11" s="125">
        <v>42164</v>
      </c>
      <c r="B11" s="114">
        <v>0</v>
      </c>
      <c r="D11" s="125">
        <v>42194</v>
      </c>
      <c r="E11" s="114">
        <v>0</v>
      </c>
      <c r="G11" s="125">
        <v>42225</v>
      </c>
      <c r="H11" s="114">
        <v>0.02</v>
      </c>
      <c r="J11" s="155">
        <v>9</v>
      </c>
      <c r="K11" s="129">
        <v>0</v>
      </c>
      <c r="L11" s="129" t="s">
        <v>113</v>
      </c>
      <c r="M11" s="158">
        <v>9</v>
      </c>
      <c r="N11" s="134">
        <v>0</v>
      </c>
      <c r="O11" s="151">
        <v>0</v>
      </c>
      <c r="P11" s="158">
        <v>9</v>
      </c>
      <c r="Q11" s="129">
        <v>0.02</v>
      </c>
      <c r="R11" s="145">
        <v>0.01</v>
      </c>
      <c r="AJ11" s="125">
        <v>42133</v>
      </c>
      <c r="AK11" s="124">
        <v>0</v>
      </c>
      <c r="AM11" s="125">
        <v>42164</v>
      </c>
      <c r="AN11" s="124" t="s">
        <v>113</v>
      </c>
      <c r="AP11" s="125">
        <v>42194</v>
      </c>
      <c r="AQ11" s="124">
        <v>0</v>
      </c>
      <c r="AS11" s="125">
        <v>42225</v>
      </c>
      <c r="AT11" s="124">
        <v>0.01</v>
      </c>
    </row>
    <row r="12" spans="1:46" ht="16.5" thickBot="1" x14ac:dyDescent="0.3">
      <c r="A12" s="125">
        <v>42165</v>
      </c>
      <c r="B12" s="114">
        <v>0.06</v>
      </c>
      <c r="D12" s="125">
        <v>42195</v>
      </c>
      <c r="E12" s="114">
        <v>0</v>
      </c>
      <c r="G12" s="125">
        <v>42226</v>
      </c>
      <c r="H12" s="114">
        <v>0.05</v>
      </c>
      <c r="J12" s="155">
        <v>10</v>
      </c>
      <c r="K12" s="129">
        <v>0.06</v>
      </c>
      <c r="L12" s="129">
        <v>0.22</v>
      </c>
      <c r="M12" s="158">
        <v>10</v>
      </c>
      <c r="N12" s="134">
        <v>0</v>
      </c>
      <c r="O12" s="151">
        <v>0.01</v>
      </c>
      <c r="P12" s="158">
        <v>10</v>
      </c>
      <c r="Q12" s="129">
        <v>0.05</v>
      </c>
      <c r="R12" s="145">
        <v>0.78</v>
      </c>
      <c r="AJ12" s="125">
        <v>42134</v>
      </c>
      <c r="AK12" s="124">
        <v>0.37</v>
      </c>
      <c r="AM12" s="125">
        <v>42165</v>
      </c>
      <c r="AN12" s="124">
        <v>0.22</v>
      </c>
      <c r="AP12" s="125">
        <v>42195</v>
      </c>
      <c r="AQ12" s="124">
        <v>0.01</v>
      </c>
      <c r="AS12" s="125">
        <v>42226</v>
      </c>
      <c r="AT12" s="124">
        <v>0.78</v>
      </c>
    </row>
    <row r="13" spans="1:46" ht="16.5" thickBot="1" x14ac:dyDescent="0.3">
      <c r="A13" s="125">
        <v>42166</v>
      </c>
      <c r="B13" s="114" t="s">
        <v>113</v>
      </c>
      <c r="D13" s="125">
        <v>42196</v>
      </c>
      <c r="E13" s="114">
        <v>0.02</v>
      </c>
      <c r="G13" s="125">
        <v>42227</v>
      </c>
      <c r="H13" s="114">
        <v>0.02</v>
      </c>
      <c r="J13" s="155">
        <v>11</v>
      </c>
      <c r="K13" s="129" t="s">
        <v>113</v>
      </c>
      <c r="L13" s="129">
        <v>0.04</v>
      </c>
      <c r="M13" s="158">
        <v>11</v>
      </c>
      <c r="N13" s="134">
        <v>0.02</v>
      </c>
      <c r="O13" s="151">
        <v>0</v>
      </c>
      <c r="P13" s="158">
        <v>11</v>
      </c>
      <c r="Q13" s="129">
        <v>0.02</v>
      </c>
      <c r="R13" s="145">
        <v>0.16</v>
      </c>
      <c r="AJ13" s="125">
        <v>42135</v>
      </c>
      <c r="AK13" s="124">
        <v>0.51</v>
      </c>
      <c r="AM13" s="125">
        <v>42166</v>
      </c>
      <c r="AN13" s="124">
        <v>0.04</v>
      </c>
      <c r="AP13" s="125">
        <v>42196</v>
      </c>
      <c r="AQ13" s="124">
        <v>0</v>
      </c>
      <c r="AS13" s="125">
        <v>42227</v>
      </c>
      <c r="AT13" s="124">
        <v>0.16</v>
      </c>
    </row>
    <row r="14" spans="1:46" ht="16.5" thickBot="1" x14ac:dyDescent="0.3">
      <c r="A14" s="125">
        <v>42167</v>
      </c>
      <c r="B14" s="114">
        <v>0.01</v>
      </c>
      <c r="D14" s="125">
        <v>42197</v>
      </c>
      <c r="E14" s="114">
        <v>0</v>
      </c>
      <c r="G14" s="125">
        <v>42228</v>
      </c>
      <c r="H14" s="114">
        <v>0.05</v>
      </c>
      <c r="J14" s="155">
        <v>12</v>
      </c>
      <c r="K14" s="129">
        <v>0.01</v>
      </c>
      <c r="L14" s="129">
        <v>0</v>
      </c>
      <c r="M14" s="158">
        <v>12</v>
      </c>
      <c r="N14" s="134">
        <v>0</v>
      </c>
      <c r="O14" s="151">
        <v>0</v>
      </c>
      <c r="P14" s="158">
        <v>12</v>
      </c>
      <c r="Q14" s="129">
        <v>0.05</v>
      </c>
      <c r="R14" s="145" t="s">
        <v>113</v>
      </c>
      <c r="AJ14" s="125">
        <v>42136</v>
      </c>
      <c r="AK14" s="124">
        <v>0.03</v>
      </c>
      <c r="AM14" s="125">
        <v>42167</v>
      </c>
      <c r="AN14" s="124">
        <v>0</v>
      </c>
      <c r="AP14" s="125">
        <v>42197</v>
      </c>
      <c r="AQ14" s="124">
        <v>0</v>
      </c>
      <c r="AS14" s="125">
        <v>42228</v>
      </c>
      <c r="AT14" s="124" t="s">
        <v>113</v>
      </c>
    </row>
    <row r="15" spans="1:46" ht="16.5" thickBot="1" x14ac:dyDescent="0.3">
      <c r="A15" s="125">
        <v>42168</v>
      </c>
      <c r="B15" s="114">
        <v>0</v>
      </c>
      <c r="D15" s="125">
        <v>42198</v>
      </c>
      <c r="E15" s="114">
        <v>0</v>
      </c>
      <c r="G15" s="125">
        <v>42229</v>
      </c>
      <c r="H15" s="114">
        <v>0.01</v>
      </c>
      <c r="J15" s="155">
        <v>13</v>
      </c>
      <c r="K15" s="129">
        <v>0</v>
      </c>
      <c r="L15" s="129">
        <v>0</v>
      </c>
      <c r="M15" s="158">
        <v>13</v>
      </c>
      <c r="N15" s="134">
        <v>0</v>
      </c>
      <c r="O15" s="151" t="s">
        <v>113</v>
      </c>
      <c r="P15" s="158">
        <v>13</v>
      </c>
      <c r="Q15" s="129">
        <v>0.01</v>
      </c>
      <c r="R15" s="145">
        <v>0.12</v>
      </c>
      <c r="AJ15" s="125">
        <v>42137</v>
      </c>
      <c r="AK15" s="124">
        <v>0</v>
      </c>
      <c r="AM15" s="125">
        <v>42168</v>
      </c>
      <c r="AN15" s="124">
        <v>0</v>
      </c>
      <c r="AP15" s="125">
        <v>42198</v>
      </c>
      <c r="AQ15" s="124" t="s">
        <v>113</v>
      </c>
      <c r="AS15" s="125">
        <v>42229</v>
      </c>
      <c r="AT15" s="124">
        <v>0.12</v>
      </c>
    </row>
    <row r="16" spans="1:46" ht="16.5" thickBot="1" x14ac:dyDescent="0.3">
      <c r="A16" s="125">
        <v>42169</v>
      </c>
      <c r="B16" s="114">
        <v>0</v>
      </c>
      <c r="D16" s="125">
        <v>42199</v>
      </c>
      <c r="E16" s="114">
        <v>0.08</v>
      </c>
      <c r="G16" s="125">
        <v>42230</v>
      </c>
      <c r="H16" s="114">
        <v>0</v>
      </c>
      <c r="J16" s="155">
        <v>14</v>
      </c>
      <c r="K16" s="129">
        <v>0</v>
      </c>
      <c r="L16" s="129">
        <v>0</v>
      </c>
      <c r="M16" s="158">
        <v>14</v>
      </c>
      <c r="N16" s="134">
        <v>0.08</v>
      </c>
      <c r="O16" s="151" t="s">
        <v>113</v>
      </c>
      <c r="P16" s="158">
        <v>14</v>
      </c>
      <c r="Q16" s="129">
        <v>0</v>
      </c>
      <c r="R16" s="145" t="s">
        <v>113</v>
      </c>
      <c r="AJ16" s="125">
        <v>42138</v>
      </c>
      <c r="AK16" s="124">
        <v>0</v>
      </c>
      <c r="AM16" s="125">
        <v>42169</v>
      </c>
      <c r="AN16" s="124">
        <v>0</v>
      </c>
      <c r="AP16" s="125">
        <v>42199</v>
      </c>
      <c r="AQ16" s="124" t="s">
        <v>113</v>
      </c>
      <c r="AS16" s="125">
        <v>42230</v>
      </c>
      <c r="AT16" s="124" t="s">
        <v>113</v>
      </c>
    </row>
    <row r="17" spans="1:46" ht="16.5" thickBot="1" x14ac:dyDescent="0.3">
      <c r="A17" s="125">
        <v>42170</v>
      </c>
      <c r="B17" s="114">
        <v>0</v>
      </c>
      <c r="D17" s="125">
        <v>42200</v>
      </c>
      <c r="E17" s="114">
        <v>0.01</v>
      </c>
      <c r="G17" s="125">
        <v>42231</v>
      </c>
      <c r="H17" s="114">
        <v>0.06</v>
      </c>
      <c r="J17" s="155">
        <v>15</v>
      </c>
      <c r="K17" s="129">
        <v>0</v>
      </c>
      <c r="L17" s="129">
        <v>0</v>
      </c>
      <c r="M17" s="158">
        <v>15</v>
      </c>
      <c r="N17" s="134">
        <v>0.01</v>
      </c>
      <c r="O17" s="151">
        <v>0.04</v>
      </c>
      <c r="P17" s="158">
        <v>15</v>
      </c>
      <c r="Q17" s="129">
        <v>0.06</v>
      </c>
      <c r="R17" s="145">
        <v>0</v>
      </c>
      <c r="AJ17" s="125">
        <v>42139</v>
      </c>
      <c r="AK17" s="124">
        <v>0</v>
      </c>
      <c r="AM17" s="125">
        <v>42170</v>
      </c>
      <c r="AN17" s="124">
        <v>0</v>
      </c>
      <c r="AP17" s="125">
        <v>42200</v>
      </c>
      <c r="AQ17" s="124">
        <v>0.04</v>
      </c>
      <c r="AS17" s="125">
        <v>42231</v>
      </c>
      <c r="AT17" s="124">
        <v>0</v>
      </c>
    </row>
    <row r="18" spans="1:46" ht="16.5" thickBot="1" x14ac:dyDescent="0.3">
      <c r="A18" s="125">
        <v>42171</v>
      </c>
      <c r="B18" s="114">
        <v>0</v>
      </c>
      <c r="D18" s="125">
        <v>42201</v>
      </c>
      <c r="E18" s="114">
        <v>0.05</v>
      </c>
      <c r="G18" s="125">
        <v>42232</v>
      </c>
      <c r="H18" s="114" t="s">
        <v>113</v>
      </c>
      <c r="J18" s="155">
        <v>16</v>
      </c>
      <c r="K18" s="129">
        <v>0</v>
      </c>
      <c r="L18" s="129">
        <v>0</v>
      </c>
      <c r="M18" s="158">
        <v>16</v>
      </c>
      <c r="N18" s="134">
        <v>0.05</v>
      </c>
      <c r="O18" s="151">
        <v>0.15</v>
      </c>
      <c r="P18" s="158">
        <v>16</v>
      </c>
      <c r="Q18" s="129" t="s">
        <v>113</v>
      </c>
      <c r="R18" s="145">
        <v>0.32</v>
      </c>
      <c r="AJ18" s="125">
        <v>42140</v>
      </c>
      <c r="AK18" s="124">
        <v>0</v>
      </c>
      <c r="AM18" s="125">
        <v>42171</v>
      </c>
      <c r="AN18" s="124">
        <v>0</v>
      </c>
      <c r="AP18" s="125">
        <v>42201</v>
      </c>
      <c r="AQ18" s="124">
        <v>0.15</v>
      </c>
      <c r="AS18" s="125">
        <v>42232</v>
      </c>
      <c r="AT18" s="124">
        <v>0.32</v>
      </c>
    </row>
    <row r="19" spans="1:46" ht="16.5" thickBot="1" x14ac:dyDescent="0.3">
      <c r="A19" s="125">
        <v>42172</v>
      </c>
      <c r="B19" s="114">
        <v>0</v>
      </c>
      <c r="D19" s="125">
        <v>42202</v>
      </c>
      <c r="E19" s="114">
        <v>0.01</v>
      </c>
      <c r="G19" s="125">
        <v>42233</v>
      </c>
      <c r="H19" s="114" t="s">
        <v>113</v>
      </c>
      <c r="J19" s="155">
        <v>17</v>
      </c>
      <c r="K19" s="129">
        <v>0</v>
      </c>
      <c r="L19" s="129">
        <v>0</v>
      </c>
      <c r="M19" s="158">
        <v>17</v>
      </c>
      <c r="N19" s="134">
        <v>0.01</v>
      </c>
      <c r="O19" s="151">
        <v>0.06</v>
      </c>
      <c r="P19" s="158">
        <v>17</v>
      </c>
      <c r="Q19" s="129" t="s">
        <v>113</v>
      </c>
      <c r="R19" s="145">
        <v>0.12</v>
      </c>
      <c r="AJ19" s="125">
        <v>42141</v>
      </c>
      <c r="AK19" s="124">
        <v>0</v>
      </c>
      <c r="AM19" s="125">
        <v>42172</v>
      </c>
      <c r="AN19" s="124">
        <v>0</v>
      </c>
      <c r="AP19" s="125">
        <v>42202</v>
      </c>
      <c r="AQ19" s="124">
        <v>0.06</v>
      </c>
      <c r="AS19" s="125">
        <v>42233</v>
      </c>
      <c r="AT19" s="124">
        <v>0.12</v>
      </c>
    </row>
    <row r="20" spans="1:46" ht="16.5" thickBot="1" x14ac:dyDescent="0.3">
      <c r="A20" s="125">
        <v>42173</v>
      </c>
      <c r="B20" s="114">
        <v>0</v>
      </c>
      <c r="D20" s="125">
        <v>42203</v>
      </c>
      <c r="E20" s="114">
        <v>0.24</v>
      </c>
      <c r="G20" s="125">
        <v>42234</v>
      </c>
      <c r="H20" s="114">
        <v>0.36</v>
      </c>
      <c r="J20" s="155">
        <v>18</v>
      </c>
      <c r="K20" s="129">
        <v>0</v>
      </c>
      <c r="L20" s="129">
        <v>0</v>
      </c>
      <c r="M20" s="158">
        <v>18</v>
      </c>
      <c r="N20" s="134">
        <v>0.24</v>
      </c>
      <c r="O20" s="151">
        <v>0.15</v>
      </c>
      <c r="P20" s="158">
        <v>18</v>
      </c>
      <c r="Q20" s="129">
        <v>0.36</v>
      </c>
      <c r="R20" s="145">
        <v>0.03</v>
      </c>
      <c r="AJ20" s="125">
        <v>42142</v>
      </c>
      <c r="AK20" s="124">
        <v>0</v>
      </c>
      <c r="AM20" s="125">
        <v>42173</v>
      </c>
      <c r="AN20" s="124">
        <v>0</v>
      </c>
      <c r="AP20" s="125">
        <v>42203</v>
      </c>
      <c r="AQ20" s="124">
        <v>0.15</v>
      </c>
      <c r="AS20" s="125">
        <v>42234</v>
      </c>
      <c r="AT20" s="124">
        <v>0.03</v>
      </c>
    </row>
    <row r="21" spans="1:46" ht="16.5" thickBot="1" x14ac:dyDescent="0.3">
      <c r="A21" s="125">
        <v>42174</v>
      </c>
      <c r="B21" s="114">
        <v>0</v>
      </c>
      <c r="D21" s="125">
        <v>42204</v>
      </c>
      <c r="E21" s="114">
        <v>0.08</v>
      </c>
      <c r="G21" s="125">
        <v>42235</v>
      </c>
      <c r="H21" s="114">
        <v>0.01</v>
      </c>
      <c r="J21" s="155">
        <v>19</v>
      </c>
      <c r="K21" s="129">
        <v>0</v>
      </c>
      <c r="L21" s="129">
        <v>0</v>
      </c>
      <c r="M21" s="158">
        <v>19</v>
      </c>
      <c r="N21" s="134">
        <v>0.08</v>
      </c>
      <c r="O21" s="151">
        <v>0.43</v>
      </c>
      <c r="P21" s="158">
        <v>19</v>
      </c>
      <c r="Q21" s="129">
        <v>0.01</v>
      </c>
      <c r="R21" s="145">
        <v>1.34</v>
      </c>
      <c r="AJ21" s="125">
        <v>42143</v>
      </c>
      <c r="AK21" s="124">
        <v>0</v>
      </c>
      <c r="AM21" s="125">
        <v>42174</v>
      </c>
      <c r="AN21" s="124">
        <v>0</v>
      </c>
      <c r="AP21" s="125">
        <v>42204</v>
      </c>
      <c r="AQ21" s="124">
        <v>0.43</v>
      </c>
      <c r="AS21" s="125">
        <v>42235</v>
      </c>
      <c r="AT21" s="124">
        <v>1.34</v>
      </c>
    </row>
    <row r="22" spans="1:46" ht="16.5" thickBot="1" x14ac:dyDescent="0.3">
      <c r="A22" s="125">
        <v>42175</v>
      </c>
      <c r="B22" s="114">
        <v>7.0000000000000007E-2</v>
      </c>
      <c r="D22" s="125">
        <v>42205</v>
      </c>
      <c r="E22" s="114"/>
      <c r="G22" s="125">
        <v>42236</v>
      </c>
      <c r="H22" s="114">
        <v>0.01</v>
      </c>
      <c r="J22" s="155">
        <v>20</v>
      </c>
      <c r="K22" s="129">
        <v>7.0000000000000007E-2</v>
      </c>
      <c r="L22" s="129">
        <v>0</v>
      </c>
      <c r="M22" s="158">
        <v>20</v>
      </c>
      <c r="N22" s="134" t="s">
        <v>113</v>
      </c>
      <c r="O22" s="151">
        <v>0.03</v>
      </c>
      <c r="P22" s="158">
        <v>20</v>
      </c>
      <c r="Q22" s="129">
        <v>0.01</v>
      </c>
      <c r="R22" s="145">
        <v>0.02</v>
      </c>
      <c r="AJ22" s="125">
        <v>42144</v>
      </c>
      <c r="AK22" s="124" t="s">
        <v>113</v>
      </c>
      <c r="AM22" s="125">
        <v>42175</v>
      </c>
      <c r="AN22" s="124">
        <v>0</v>
      </c>
      <c r="AP22" s="125">
        <v>42205</v>
      </c>
      <c r="AQ22" s="124">
        <v>0.03</v>
      </c>
      <c r="AS22" s="125">
        <v>42236</v>
      </c>
      <c r="AT22" s="124">
        <v>0.02</v>
      </c>
    </row>
    <row r="23" spans="1:46" ht="16.5" thickBot="1" x14ac:dyDescent="0.3">
      <c r="A23" s="125">
        <v>42176</v>
      </c>
      <c r="B23" s="114">
        <v>0</v>
      </c>
      <c r="D23" s="125">
        <v>42206</v>
      </c>
      <c r="E23" s="114">
        <v>0</v>
      </c>
      <c r="G23" s="125">
        <v>42237</v>
      </c>
      <c r="H23" s="114">
        <v>0.04</v>
      </c>
      <c r="J23" s="155">
        <v>21</v>
      </c>
      <c r="K23" s="137">
        <v>0</v>
      </c>
      <c r="L23" s="137">
        <v>0</v>
      </c>
      <c r="M23" s="158">
        <v>21</v>
      </c>
      <c r="N23" s="134">
        <v>0</v>
      </c>
      <c r="O23" s="152">
        <v>0</v>
      </c>
      <c r="P23" s="158">
        <v>21</v>
      </c>
      <c r="Q23" s="129">
        <v>0.04</v>
      </c>
      <c r="R23" s="146">
        <v>0.01</v>
      </c>
      <c r="AJ23" s="125">
        <v>42145</v>
      </c>
      <c r="AK23" s="124">
        <v>0</v>
      </c>
      <c r="AM23" s="125">
        <v>42176</v>
      </c>
      <c r="AN23" s="124">
        <v>0</v>
      </c>
      <c r="AP23" s="125">
        <v>42206</v>
      </c>
      <c r="AQ23" s="124">
        <v>0</v>
      </c>
      <c r="AS23" s="125">
        <v>42237</v>
      </c>
      <c r="AT23" s="124">
        <v>0.01</v>
      </c>
    </row>
    <row r="24" spans="1:46" ht="16.5" thickBot="1" x14ac:dyDescent="0.3">
      <c r="A24" s="125">
        <v>42177</v>
      </c>
      <c r="B24" s="114">
        <v>0</v>
      </c>
      <c r="D24" s="125">
        <v>42207</v>
      </c>
      <c r="E24" s="114">
        <v>0</v>
      </c>
      <c r="G24" s="125">
        <v>42238</v>
      </c>
      <c r="H24" s="114">
        <v>0.08</v>
      </c>
      <c r="J24" s="156">
        <v>22</v>
      </c>
      <c r="K24" s="138">
        <v>0</v>
      </c>
      <c r="L24" s="138">
        <v>0.04</v>
      </c>
      <c r="M24" s="159">
        <v>22</v>
      </c>
      <c r="N24" s="134">
        <v>0</v>
      </c>
      <c r="O24" s="147">
        <v>0</v>
      </c>
      <c r="P24" s="158">
        <v>22</v>
      </c>
      <c r="Q24" s="129">
        <v>0.08</v>
      </c>
      <c r="R24" s="147">
        <v>0.05</v>
      </c>
      <c r="AJ24" s="125">
        <v>42146</v>
      </c>
      <c r="AK24" s="124" t="s">
        <v>113</v>
      </c>
      <c r="AM24" s="125">
        <v>42177</v>
      </c>
      <c r="AN24" s="124">
        <v>0.04</v>
      </c>
      <c r="AP24" s="125">
        <v>42207</v>
      </c>
      <c r="AQ24" s="124">
        <v>0</v>
      </c>
      <c r="AS24" s="125">
        <v>42238</v>
      </c>
      <c r="AT24" s="124">
        <v>0.05</v>
      </c>
    </row>
    <row r="25" spans="1:46" ht="16.5" thickBot="1" x14ac:dyDescent="0.3">
      <c r="A25" s="125">
        <v>42178</v>
      </c>
      <c r="B25" s="114">
        <v>0</v>
      </c>
      <c r="D25" s="125">
        <v>42208</v>
      </c>
      <c r="E25" s="114"/>
      <c r="G25" s="125">
        <v>42239</v>
      </c>
      <c r="H25" s="114">
        <v>0.04</v>
      </c>
      <c r="J25" s="155">
        <v>23</v>
      </c>
      <c r="K25" s="130">
        <v>0</v>
      </c>
      <c r="L25" s="138">
        <v>0</v>
      </c>
      <c r="M25" s="159">
        <v>23</v>
      </c>
      <c r="N25" s="134" t="s">
        <v>113</v>
      </c>
      <c r="O25" s="147">
        <v>0</v>
      </c>
      <c r="P25" s="158">
        <v>23</v>
      </c>
      <c r="Q25" s="129">
        <v>0.04</v>
      </c>
      <c r="R25" s="147">
        <v>0.09</v>
      </c>
      <c r="AJ25" s="125">
        <v>42147</v>
      </c>
      <c r="AK25" s="124">
        <v>0</v>
      </c>
      <c r="AM25" s="125">
        <v>42178</v>
      </c>
      <c r="AN25" s="124">
        <v>0</v>
      </c>
      <c r="AP25" s="125">
        <v>42208</v>
      </c>
      <c r="AQ25" s="124">
        <v>0</v>
      </c>
      <c r="AS25" s="125">
        <v>42239</v>
      </c>
      <c r="AT25" s="124">
        <v>0.09</v>
      </c>
    </row>
    <row r="26" spans="1:46" ht="16.5" thickBot="1" x14ac:dyDescent="0.3">
      <c r="A26" s="125">
        <v>42179</v>
      </c>
      <c r="B26" s="114" t="s">
        <v>113</v>
      </c>
      <c r="D26" s="125">
        <v>42209</v>
      </c>
      <c r="E26" s="114"/>
      <c r="G26" s="125">
        <v>42240</v>
      </c>
      <c r="H26" s="114" t="s">
        <v>113</v>
      </c>
      <c r="J26" s="155">
        <v>24</v>
      </c>
      <c r="K26" s="129" t="s">
        <v>113</v>
      </c>
      <c r="L26" s="131">
        <v>0</v>
      </c>
      <c r="M26" s="158">
        <v>24</v>
      </c>
      <c r="N26" s="134" t="s">
        <v>113</v>
      </c>
      <c r="O26" s="153">
        <v>0</v>
      </c>
      <c r="P26" s="158">
        <v>24</v>
      </c>
      <c r="Q26" s="129" t="s">
        <v>113</v>
      </c>
      <c r="R26" s="148">
        <v>0</v>
      </c>
      <c r="AJ26" s="125">
        <v>42148</v>
      </c>
      <c r="AK26" s="124">
        <v>0</v>
      </c>
      <c r="AM26" s="125">
        <v>42179</v>
      </c>
      <c r="AN26" s="124">
        <v>0</v>
      </c>
      <c r="AP26" s="125">
        <v>42209</v>
      </c>
      <c r="AQ26" s="124">
        <v>0</v>
      </c>
      <c r="AS26" s="125">
        <v>42240</v>
      </c>
      <c r="AT26" s="124">
        <v>0</v>
      </c>
    </row>
    <row r="27" spans="1:46" ht="16.5" thickBot="1" x14ac:dyDescent="0.3">
      <c r="A27" s="125">
        <v>42180</v>
      </c>
      <c r="B27" s="114" t="s">
        <v>113</v>
      </c>
      <c r="D27" s="125">
        <v>42210</v>
      </c>
      <c r="E27" s="114">
        <v>0.09</v>
      </c>
      <c r="G27" s="125">
        <v>42241</v>
      </c>
      <c r="H27" s="114">
        <v>0.59</v>
      </c>
      <c r="J27" s="155">
        <v>25</v>
      </c>
      <c r="K27" s="131" t="s">
        <v>113</v>
      </c>
      <c r="L27" s="143">
        <v>0</v>
      </c>
      <c r="M27" s="158">
        <v>25</v>
      </c>
      <c r="N27" s="134">
        <v>0.09</v>
      </c>
      <c r="O27" s="154">
        <v>0</v>
      </c>
      <c r="P27" s="158">
        <v>25</v>
      </c>
      <c r="Q27" s="129">
        <v>0.59</v>
      </c>
      <c r="R27" s="149">
        <v>0.01</v>
      </c>
      <c r="AJ27" s="125">
        <v>42149</v>
      </c>
      <c r="AK27" s="124">
        <v>0</v>
      </c>
      <c r="AM27" s="125">
        <v>42180</v>
      </c>
      <c r="AN27" s="124">
        <v>0</v>
      </c>
      <c r="AP27" s="125">
        <v>42210</v>
      </c>
      <c r="AQ27" s="124">
        <v>0</v>
      </c>
      <c r="AS27" s="125">
        <v>42241</v>
      </c>
      <c r="AT27" s="124">
        <v>0.01</v>
      </c>
    </row>
    <row r="28" spans="1:46" ht="16.5" thickBot="1" x14ac:dyDescent="0.3">
      <c r="A28" s="125">
        <v>42181</v>
      </c>
      <c r="B28" s="114">
        <v>0.14000000000000001</v>
      </c>
      <c r="D28" s="125">
        <v>42211</v>
      </c>
      <c r="E28" s="114">
        <v>0</v>
      </c>
      <c r="G28" s="125">
        <v>42242</v>
      </c>
      <c r="H28" s="114">
        <v>0.75</v>
      </c>
      <c r="J28" s="155">
        <v>26</v>
      </c>
      <c r="K28" s="130">
        <v>0.14000000000000001</v>
      </c>
      <c r="L28" s="138">
        <v>0</v>
      </c>
      <c r="M28" s="159">
        <v>26</v>
      </c>
      <c r="N28" s="134">
        <v>0</v>
      </c>
      <c r="O28" s="147">
        <v>0</v>
      </c>
      <c r="P28" s="158">
        <v>26</v>
      </c>
      <c r="Q28" s="129">
        <v>0.75</v>
      </c>
      <c r="R28" s="147">
        <v>0.72</v>
      </c>
      <c r="AJ28" s="125">
        <v>42150</v>
      </c>
      <c r="AK28" s="124">
        <v>0.01</v>
      </c>
      <c r="AM28" s="125">
        <v>42181</v>
      </c>
      <c r="AN28" s="124">
        <v>0</v>
      </c>
      <c r="AP28" s="125">
        <v>42211</v>
      </c>
      <c r="AQ28" s="124">
        <v>0</v>
      </c>
      <c r="AS28" s="125">
        <v>42242</v>
      </c>
      <c r="AT28" s="124">
        <v>0.72</v>
      </c>
    </row>
    <row r="29" spans="1:46" ht="16.5" thickBot="1" x14ac:dyDescent="0.3">
      <c r="A29" s="125">
        <v>42182</v>
      </c>
      <c r="B29" s="114">
        <v>0.21</v>
      </c>
      <c r="D29" s="125">
        <v>42212</v>
      </c>
      <c r="E29" s="114">
        <v>0.81</v>
      </c>
      <c r="G29" s="125">
        <v>42243</v>
      </c>
      <c r="H29" s="114">
        <v>0.17</v>
      </c>
      <c r="J29" s="155">
        <v>27</v>
      </c>
      <c r="K29" s="129">
        <v>0.21</v>
      </c>
      <c r="L29" s="131" t="s">
        <v>113</v>
      </c>
      <c r="M29" s="158">
        <v>27</v>
      </c>
      <c r="N29" s="134">
        <v>0.81</v>
      </c>
      <c r="O29" s="153">
        <v>0.15</v>
      </c>
      <c r="P29" s="158">
        <v>27</v>
      </c>
      <c r="Q29" s="129">
        <v>0.17</v>
      </c>
      <c r="R29" s="148">
        <v>0.66</v>
      </c>
      <c r="AJ29" s="125">
        <v>42151</v>
      </c>
      <c r="AK29" s="124">
        <v>0</v>
      </c>
      <c r="AM29" s="125">
        <v>42182</v>
      </c>
      <c r="AN29" s="124" t="s">
        <v>113</v>
      </c>
      <c r="AP29" s="125">
        <v>42212</v>
      </c>
      <c r="AQ29" s="124">
        <v>0.15</v>
      </c>
      <c r="AS29" s="125">
        <v>42243</v>
      </c>
      <c r="AT29" s="124">
        <v>0.66</v>
      </c>
    </row>
    <row r="30" spans="1:46" ht="16.5" thickBot="1" x14ac:dyDescent="0.3">
      <c r="A30" s="125">
        <v>42183</v>
      </c>
      <c r="B30" s="114">
        <v>0</v>
      </c>
      <c r="D30" s="125">
        <v>42213</v>
      </c>
      <c r="E30" s="114">
        <v>0.26</v>
      </c>
      <c r="G30" s="125">
        <v>42244</v>
      </c>
      <c r="H30" s="114" t="s">
        <v>113</v>
      </c>
      <c r="J30" s="155">
        <v>28</v>
      </c>
      <c r="K30" s="129">
        <v>0</v>
      </c>
      <c r="L30" s="129">
        <v>0</v>
      </c>
      <c r="M30" s="158">
        <v>28</v>
      </c>
      <c r="N30" s="134">
        <v>0.26</v>
      </c>
      <c r="O30" s="151">
        <v>0.01</v>
      </c>
      <c r="P30" s="158">
        <v>28</v>
      </c>
      <c r="Q30" s="129" t="s">
        <v>113</v>
      </c>
      <c r="R30" s="145">
        <v>0</v>
      </c>
      <c r="AJ30" s="125">
        <v>42152</v>
      </c>
      <c r="AK30" s="124">
        <v>0</v>
      </c>
      <c r="AM30" s="125">
        <v>42183</v>
      </c>
      <c r="AN30" s="124">
        <v>0</v>
      </c>
      <c r="AP30" s="125">
        <v>42213</v>
      </c>
      <c r="AQ30" s="124">
        <v>0.01</v>
      </c>
      <c r="AS30" s="125">
        <v>42244</v>
      </c>
      <c r="AT30" s="124">
        <v>0</v>
      </c>
    </row>
    <row r="31" spans="1:46" ht="16.5" thickBot="1" x14ac:dyDescent="0.3">
      <c r="A31" s="125">
        <v>42184</v>
      </c>
      <c r="B31" s="114">
        <v>0</v>
      </c>
      <c r="D31" s="125">
        <v>42214</v>
      </c>
      <c r="E31" s="114">
        <v>0.46</v>
      </c>
      <c r="G31" s="125">
        <v>42245</v>
      </c>
      <c r="H31" s="114">
        <v>0.13</v>
      </c>
      <c r="J31" s="155">
        <v>29</v>
      </c>
      <c r="K31" s="129">
        <v>0</v>
      </c>
      <c r="L31" s="129">
        <v>0.04</v>
      </c>
      <c r="M31" s="158">
        <v>29</v>
      </c>
      <c r="N31" s="134">
        <v>0.46</v>
      </c>
      <c r="O31" s="151">
        <v>0.02</v>
      </c>
      <c r="P31" s="158">
        <v>29</v>
      </c>
      <c r="Q31" s="129">
        <v>0.13</v>
      </c>
      <c r="R31" s="145" t="s">
        <v>113</v>
      </c>
      <c r="AJ31" s="125">
        <v>42153</v>
      </c>
      <c r="AK31" s="124">
        <v>0.04</v>
      </c>
      <c r="AM31" s="125">
        <v>42184</v>
      </c>
      <c r="AN31" s="124">
        <v>0.04</v>
      </c>
      <c r="AP31" s="125">
        <v>42214</v>
      </c>
      <c r="AQ31" s="124">
        <v>0.02</v>
      </c>
      <c r="AS31" s="125">
        <v>42245</v>
      </c>
      <c r="AT31" s="124" t="s">
        <v>113</v>
      </c>
    </row>
    <row r="32" spans="1:46" ht="16.5" thickBot="1" x14ac:dyDescent="0.3">
      <c r="A32" s="125">
        <v>42185</v>
      </c>
      <c r="B32" s="114">
        <v>0.22</v>
      </c>
      <c r="D32" s="125">
        <v>42215</v>
      </c>
      <c r="E32" s="114">
        <v>0.43</v>
      </c>
      <c r="G32" s="125">
        <v>42246</v>
      </c>
      <c r="H32" s="114">
        <v>0.01</v>
      </c>
      <c r="J32" s="155">
        <v>30</v>
      </c>
      <c r="K32" s="129">
        <v>0.22</v>
      </c>
      <c r="L32" s="129">
        <v>0</v>
      </c>
      <c r="M32" s="158">
        <v>30</v>
      </c>
      <c r="N32" s="134">
        <v>0.43</v>
      </c>
      <c r="O32" s="151">
        <v>0</v>
      </c>
      <c r="P32" s="158">
        <v>30</v>
      </c>
      <c r="Q32" s="129">
        <v>0.01</v>
      </c>
      <c r="R32" s="145">
        <v>0.05</v>
      </c>
      <c r="AJ32" s="125">
        <v>42154</v>
      </c>
      <c r="AK32" s="124">
        <v>0</v>
      </c>
      <c r="AM32" s="125">
        <v>42185</v>
      </c>
      <c r="AN32" s="124">
        <v>0</v>
      </c>
      <c r="AP32" s="125">
        <v>42215</v>
      </c>
      <c r="AQ32" s="124">
        <v>0</v>
      </c>
      <c r="AS32" s="125">
        <v>42246</v>
      </c>
      <c r="AT32" s="124">
        <v>0.05</v>
      </c>
    </row>
    <row r="33" spans="1:46" ht="16.5" thickBot="1" x14ac:dyDescent="0.3">
      <c r="A33" s="125"/>
      <c r="B33" s="114"/>
      <c r="D33" s="125">
        <v>42216</v>
      </c>
      <c r="E33" s="114">
        <v>0</v>
      </c>
      <c r="G33" s="125">
        <v>42247</v>
      </c>
      <c r="H33" s="114">
        <v>0</v>
      </c>
      <c r="J33" s="157"/>
      <c r="K33" s="135"/>
      <c r="L33" s="135"/>
      <c r="M33" s="160">
        <v>31</v>
      </c>
      <c r="N33" s="136">
        <v>0</v>
      </c>
      <c r="O33" s="152">
        <v>0</v>
      </c>
      <c r="P33" s="160">
        <v>31</v>
      </c>
      <c r="Q33" s="137">
        <v>0</v>
      </c>
      <c r="R33" s="146">
        <v>0</v>
      </c>
      <c r="AJ33" s="125">
        <v>42155</v>
      </c>
      <c r="AK33" s="124">
        <v>0</v>
      </c>
      <c r="AP33" s="125">
        <v>42216</v>
      </c>
      <c r="AQ33" s="124">
        <v>0</v>
      </c>
      <c r="AS33" s="125">
        <v>42247</v>
      </c>
      <c r="AT33" s="124">
        <v>0</v>
      </c>
    </row>
    <row r="34" spans="1:46" ht="16.5" thickBot="1" x14ac:dyDescent="0.3">
      <c r="E34">
        <v>2.7800000000000002</v>
      </c>
      <c r="J34" s="161"/>
      <c r="K34" s="162"/>
      <c r="L34" s="162"/>
      <c r="M34" s="163"/>
      <c r="N34" s="164"/>
      <c r="O34" s="162"/>
      <c r="P34" s="163"/>
      <c r="Q34" s="164"/>
      <c r="R34" s="165"/>
    </row>
    <row r="35" spans="1:46" ht="19.5" customHeight="1" thickBot="1" x14ac:dyDescent="0.3">
      <c r="J35" s="141" t="s">
        <v>44</v>
      </c>
      <c r="K35" s="142">
        <v>1.03</v>
      </c>
      <c r="L35" s="142">
        <v>1.28</v>
      </c>
      <c r="M35" s="166"/>
      <c r="N35" s="142">
        <v>2.7800000000000002</v>
      </c>
      <c r="O35" s="142">
        <v>1.0999999999999999</v>
      </c>
      <c r="P35" s="166"/>
      <c r="Q35" s="142">
        <v>2.5799999999999996</v>
      </c>
      <c r="R35" s="142">
        <v>4.6799999999999988</v>
      </c>
      <c r="AK35">
        <v>0.96000000000000008</v>
      </c>
    </row>
    <row r="36" spans="1:46" x14ac:dyDescent="0.25">
      <c r="J36" s="349" t="s">
        <v>129</v>
      </c>
      <c r="K36" s="331">
        <v>1.37</v>
      </c>
      <c r="L36" s="331">
        <v>1.5</v>
      </c>
      <c r="M36" s="350"/>
      <c r="N36" s="331">
        <v>2.16</v>
      </c>
      <c r="O36" s="331">
        <v>2.16</v>
      </c>
      <c r="P36" s="350"/>
      <c r="Q36" s="331">
        <v>1.88</v>
      </c>
      <c r="R36" s="331">
        <v>2.5499999999999998</v>
      </c>
    </row>
    <row r="37" spans="1:46" ht="15.75" thickBot="1" x14ac:dyDescent="0.3">
      <c r="J37" s="345"/>
      <c r="K37" s="332"/>
      <c r="L37" s="332"/>
      <c r="M37" s="351"/>
      <c r="N37" s="332"/>
      <c r="O37" s="332"/>
      <c r="P37" s="351"/>
      <c r="Q37" s="332"/>
      <c r="R37" s="332"/>
    </row>
    <row r="38" spans="1:46" ht="15" customHeight="1" x14ac:dyDescent="0.25">
      <c r="J38" s="343" t="s">
        <v>130</v>
      </c>
      <c r="K38" s="333">
        <v>0.248</v>
      </c>
      <c r="L38" s="333">
        <v>0.14699999999999999</v>
      </c>
      <c r="M38" s="346"/>
      <c r="N38" s="336">
        <v>0.223</v>
      </c>
      <c r="O38" s="333">
        <v>0.49099999999999999</v>
      </c>
      <c r="P38" s="346"/>
      <c r="Q38" s="336">
        <v>0.27100000000000002</v>
      </c>
      <c r="R38" s="336">
        <v>0.45600000000000002</v>
      </c>
    </row>
    <row r="39" spans="1:46" x14ac:dyDescent="0.25">
      <c r="J39" s="344"/>
      <c r="K39" s="334"/>
      <c r="L39" s="334"/>
      <c r="M39" s="347"/>
      <c r="N39" s="337"/>
      <c r="O39" s="334"/>
      <c r="P39" s="347"/>
      <c r="Q39" s="337"/>
      <c r="R39" s="337"/>
    </row>
    <row r="40" spans="1:46" ht="15.75" thickBot="1" x14ac:dyDescent="0.3">
      <c r="J40" s="345"/>
      <c r="K40" s="335"/>
      <c r="L40" s="335"/>
      <c r="M40" s="348"/>
      <c r="N40" s="338"/>
      <c r="O40" s="335"/>
      <c r="P40" s="348"/>
      <c r="Q40" s="338"/>
      <c r="R40" s="338"/>
    </row>
    <row r="43" spans="1:46" x14ac:dyDescent="0.25">
      <c r="U43" s="167"/>
    </row>
    <row r="47" spans="1:46" ht="30" x14ac:dyDescent="0.25">
      <c r="S47" s="124" t="s">
        <v>137</v>
      </c>
      <c r="T47" s="124">
        <v>50</v>
      </c>
      <c r="U47" s="124">
        <v>37</v>
      </c>
      <c r="V47" s="124">
        <v>0</v>
      </c>
      <c r="W47" s="125">
        <v>42156</v>
      </c>
      <c r="X47" s="124">
        <v>72</v>
      </c>
      <c r="Y47" s="124">
        <v>53.5</v>
      </c>
      <c r="AA47" s="124" t="s">
        <v>135</v>
      </c>
      <c r="AB47" s="124">
        <v>69</v>
      </c>
      <c r="AC47" s="124">
        <v>57.5</v>
      </c>
      <c r="AE47" s="124" t="s">
        <v>136</v>
      </c>
      <c r="AF47" s="124">
        <v>75</v>
      </c>
      <c r="AG47" s="124">
        <v>60.5</v>
      </c>
    </row>
    <row r="48" spans="1:46" x14ac:dyDescent="0.25">
      <c r="S48" s="125">
        <v>42126</v>
      </c>
      <c r="T48" s="124">
        <v>56</v>
      </c>
      <c r="U48" s="124">
        <v>40</v>
      </c>
      <c r="V48" s="124">
        <v>0</v>
      </c>
      <c r="W48" s="125">
        <v>42157</v>
      </c>
      <c r="X48" s="124">
        <v>61</v>
      </c>
      <c r="Y48" s="124">
        <v>49</v>
      </c>
      <c r="AA48" s="125">
        <v>42187</v>
      </c>
      <c r="AB48" s="124">
        <v>72</v>
      </c>
      <c r="AC48" s="124">
        <v>59</v>
      </c>
      <c r="AE48" s="125">
        <v>42218</v>
      </c>
      <c r="AF48" s="124">
        <v>61</v>
      </c>
      <c r="AG48" s="124">
        <v>55</v>
      </c>
    </row>
    <row r="49" spans="19:33" x14ac:dyDescent="0.25">
      <c r="S49" s="125">
        <v>42127</v>
      </c>
      <c r="T49" s="124">
        <v>56</v>
      </c>
      <c r="U49" s="124">
        <v>40</v>
      </c>
      <c r="V49" s="124">
        <v>0</v>
      </c>
      <c r="W49" s="125">
        <v>42158</v>
      </c>
      <c r="X49" s="124">
        <v>63</v>
      </c>
      <c r="Y49" s="124">
        <v>49</v>
      </c>
      <c r="AA49" s="125">
        <v>42188</v>
      </c>
      <c r="AB49" s="124">
        <v>65</v>
      </c>
      <c r="AC49" s="124">
        <v>53</v>
      </c>
      <c r="AE49" s="125">
        <v>42219</v>
      </c>
      <c r="AF49" s="124">
        <v>63</v>
      </c>
      <c r="AG49" s="124">
        <v>55.5</v>
      </c>
    </row>
    <row r="50" spans="19:33" x14ac:dyDescent="0.25">
      <c r="S50" s="125">
        <v>42128</v>
      </c>
      <c r="T50" s="124">
        <v>57</v>
      </c>
      <c r="U50" s="124">
        <v>40.5</v>
      </c>
      <c r="V50" s="124">
        <v>0</v>
      </c>
      <c r="W50" s="125">
        <v>42159</v>
      </c>
      <c r="X50" s="124">
        <v>57</v>
      </c>
      <c r="Y50" s="124">
        <v>49</v>
      </c>
      <c r="AA50" s="125">
        <v>42189</v>
      </c>
      <c r="AB50" s="124">
        <v>67</v>
      </c>
      <c r="AC50" s="124">
        <v>54</v>
      </c>
      <c r="AE50" s="125">
        <v>42220</v>
      </c>
      <c r="AF50" s="124">
        <v>73</v>
      </c>
      <c r="AG50" s="124">
        <v>59</v>
      </c>
    </row>
    <row r="51" spans="19:33" x14ac:dyDescent="0.25">
      <c r="S51" s="125">
        <v>42129</v>
      </c>
      <c r="T51" s="124">
        <v>59</v>
      </c>
      <c r="U51" s="124">
        <v>40</v>
      </c>
      <c r="V51" s="124">
        <v>0</v>
      </c>
      <c r="W51" s="125">
        <v>42160</v>
      </c>
      <c r="X51" s="124">
        <v>59</v>
      </c>
      <c r="Y51" s="124">
        <v>48</v>
      </c>
      <c r="AA51" s="125">
        <v>42190</v>
      </c>
      <c r="AB51" s="124">
        <v>78</v>
      </c>
      <c r="AC51" s="124">
        <v>60</v>
      </c>
      <c r="AE51" s="125">
        <v>42221</v>
      </c>
      <c r="AF51" s="124">
        <v>81</v>
      </c>
      <c r="AG51" s="124">
        <v>63</v>
      </c>
    </row>
    <row r="52" spans="19:33" x14ac:dyDescent="0.25">
      <c r="S52" s="125">
        <v>42130</v>
      </c>
      <c r="T52" s="124">
        <v>60</v>
      </c>
      <c r="U52" s="124">
        <v>44</v>
      </c>
      <c r="V52" s="124">
        <v>0</v>
      </c>
      <c r="W52" s="125">
        <v>42161</v>
      </c>
      <c r="X52" s="124">
        <v>62</v>
      </c>
      <c r="Y52" s="124">
        <v>49</v>
      </c>
      <c r="AA52" s="125">
        <v>42191</v>
      </c>
      <c r="AB52" s="124">
        <v>73</v>
      </c>
      <c r="AC52" s="124">
        <v>64</v>
      </c>
      <c r="AE52" s="125">
        <v>42222</v>
      </c>
      <c r="AF52" s="124">
        <v>75</v>
      </c>
      <c r="AG52" s="124">
        <v>61.5</v>
      </c>
    </row>
    <row r="53" spans="19:33" x14ac:dyDescent="0.25">
      <c r="S53" s="125">
        <v>42131</v>
      </c>
      <c r="T53" s="124">
        <v>63</v>
      </c>
      <c r="U53" s="124">
        <v>49</v>
      </c>
      <c r="V53" s="124">
        <v>0</v>
      </c>
      <c r="W53" s="125">
        <v>42162</v>
      </c>
      <c r="X53" s="124">
        <v>63</v>
      </c>
      <c r="Y53" s="124">
        <v>50</v>
      </c>
      <c r="AA53" s="125">
        <v>42192</v>
      </c>
      <c r="AB53" s="124">
        <v>84</v>
      </c>
      <c r="AC53" s="124">
        <v>70.5</v>
      </c>
      <c r="AE53" s="125">
        <v>42223</v>
      </c>
      <c r="AF53" s="124">
        <v>72</v>
      </c>
      <c r="AG53" s="124">
        <v>61</v>
      </c>
    </row>
    <row r="54" spans="19:33" x14ac:dyDescent="0.25">
      <c r="S54" s="125">
        <v>42132</v>
      </c>
      <c r="T54" s="124">
        <v>58</v>
      </c>
      <c r="U54" s="124">
        <v>46</v>
      </c>
      <c r="V54" s="124">
        <v>0</v>
      </c>
      <c r="W54" s="125">
        <v>42163</v>
      </c>
      <c r="X54" s="124">
        <v>61</v>
      </c>
      <c r="Y54" s="124">
        <v>50</v>
      </c>
      <c r="AA54" s="125">
        <v>42193</v>
      </c>
      <c r="AB54" s="124">
        <v>70</v>
      </c>
      <c r="AC54" s="124">
        <v>58</v>
      </c>
      <c r="AE54" s="125">
        <v>42224</v>
      </c>
      <c r="AF54" s="124">
        <v>72</v>
      </c>
      <c r="AG54" s="124">
        <v>58.5</v>
      </c>
    </row>
    <row r="55" spans="19:33" x14ac:dyDescent="0.25">
      <c r="S55" s="125">
        <v>42133</v>
      </c>
      <c r="T55" s="124">
        <v>61</v>
      </c>
      <c r="U55" s="124">
        <v>44.5</v>
      </c>
      <c r="V55" s="124">
        <v>0</v>
      </c>
      <c r="W55" s="125">
        <v>42164</v>
      </c>
      <c r="X55" s="124">
        <v>63</v>
      </c>
      <c r="Y55" s="124">
        <v>50</v>
      </c>
      <c r="AA55" s="125">
        <v>42194</v>
      </c>
      <c r="AB55" s="124">
        <v>69</v>
      </c>
      <c r="AC55" s="124">
        <v>58</v>
      </c>
      <c r="AE55" s="125">
        <v>42225</v>
      </c>
      <c r="AF55" s="124">
        <v>64</v>
      </c>
      <c r="AG55" s="124">
        <v>54.5</v>
      </c>
    </row>
    <row r="56" spans="19:33" x14ac:dyDescent="0.25">
      <c r="S56" s="125">
        <v>42134</v>
      </c>
      <c r="T56" s="124">
        <v>68</v>
      </c>
      <c r="U56" s="124">
        <v>48</v>
      </c>
      <c r="V56" s="124">
        <v>0.37</v>
      </c>
      <c r="W56" s="125">
        <v>42165</v>
      </c>
      <c r="X56" s="124">
        <v>56</v>
      </c>
      <c r="Y56" s="124">
        <v>48</v>
      </c>
      <c r="AA56" s="125">
        <v>42195</v>
      </c>
      <c r="AB56" s="124">
        <v>68</v>
      </c>
      <c r="AC56" s="124">
        <v>58</v>
      </c>
      <c r="AE56" s="125">
        <v>42226</v>
      </c>
      <c r="AF56" s="124">
        <v>63</v>
      </c>
      <c r="AG56" s="124">
        <v>55.5</v>
      </c>
    </row>
    <row r="57" spans="19:33" x14ac:dyDescent="0.25">
      <c r="S57" s="125">
        <v>42135</v>
      </c>
      <c r="T57" s="124">
        <v>49</v>
      </c>
      <c r="U57" s="124">
        <v>43</v>
      </c>
      <c r="V57" s="124">
        <v>0.51</v>
      </c>
      <c r="W57" s="125">
        <v>42166</v>
      </c>
      <c r="X57" s="124">
        <v>54</v>
      </c>
      <c r="Y57" s="124">
        <v>42</v>
      </c>
      <c r="AA57" s="125">
        <v>42196</v>
      </c>
      <c r="AB57" s="124">
        <v>71</v>
      </c>
      <c r="AC57" s="124">
        <v>59</v>
      </c>
      <c r="AE57" s="125">
        <v>42227</v>
      </c>
      <c r="AF57" s="124">
        <v>56</v>
      </c>
      <c r="AG57" s="124">
        <v>46</v>
      </c>
    </row>
    <row r="58" spans="19:33" x14ac:dyDescent="0.25">
      <c r="S58" s="125">
        <v>42136</v>
      </c>
      <c r="T58" s="124">
        <v>59</v>
      </c>
      <c r="U58" s="124">
        <v>45</v>
      </c>
      <c r="V58" s="124">
        <v>0.03</v>
      </c>
      <c r="W58" s="125">
        <v>42167</v>
      </c>
      <c r="X58" s="124">
        <v>62</v>
      </c>
      <c r="Y58" s="124">
        <v>46</v>
      </c>
      <c r="AA58" s="125">
        <v>42197</v>
      </c>
      <c r="AB58" s="124">
        <v>72</v>
      </c>
      <c r="AC58" s="124">
        <v>58</v>
      </c>
      <c r="AE58" s="125">
        <v>42228</v>
      </c>
      <c r="AF58" s="124">
        <v>59</v>
      </c>
      <c r="AG58" s="124">
        <v>47.5</v>
      </c>
    </row>
    <row r="59" spans="19:33" x14ac:dyDescent="0.25">
      <c r="S59" s="125">
        <v>42137</v>
      </c>
      <c r="T59" s="124">
        <v>67</v>
      </c>
      <c r="U59" s="124">
        <v>48.5</v>
      </c>
      <c r="V59" s="124">
        <v>0</v>
      </c>
      <c r="W59" s="125">
        <v>42168</v>
      </c>
      <c r="X59" s="124">
        <v>61</v>
      </c>
      <c r="Y59" s="124">
        <v>49</v>
      </c>
      <c r="AA59" s="125">
        <v>42198</v>
      </c>
      <c r="AB59" s="124">
        <v>76</v>
      </c>
      <c r="AC59" s="124">
        <v>60</v>
      </c>
      <c r="AE59" s="125">
        <v>42229</v>
      </c>
      <c r="AF59" s="124">
        <v>54</v>
      </c>
      <c r="AG59" s="124">
        <v>48</v>
      </c>
    </row>
    <row r="60" spans="19:33" x14ac:dyDescent="0.25">
      <c r="S60" s="125">
        <v>42138</v>
      </c>
      <c r="T60" s="124">
        <v>71</v>
      </c>
      <c r="U60" s="124">
        <v>51.5</v>
      </c>
      <c r="V60" s="124">
        <v>0</v>
      </c>
      <c r="W60" s="125">
        <v>42169</v>
      </c>
      <c r="X60" s="124">
        <v>68</v>
      </c>
      <c r="Y60" s="124">
        <v>52.5</v>
      </c>
      <c r="AA60" s="125">
        <v>42199</v>
      </c>
      <c r="AB60" s="124">
        <v>75</v>
      </c>
      <c r="AC60" s="124">
        <v>65</v>
      </c>
      <c r="AE60" s="125">
        <v>42230</v>
      </c>
      <c r="AF60" s="124">
        <v>58</v>
      </c>
      <c r="AG60" s="124">
        <v>53.5</v>
      </c>
    </row>
    <row r="61" spans="19:33" x14ac:dyDescent="0.25">
      <c r="S61" s="125">
        <v>42139</v>
      </c>
      <c r="T61" s="124">
        <v>69</v>
      </c>
      <c r="U61" s="124">
        <v>53</v>
      </c>
      <c r="V61" s="124">
        <v>0</v>
      </c>
      <c r="W61" s="125">
        <v>42170</v>
      </c>
      <c r="X61" s="124">
        <v>81</v>
      </c>
      <c r="Y61" s="124">
        <v>61</v>
      </c>
      <c r="AA61" s="125">
        <v>42200</v>
      </c>
      <c r="AB61" s="124">
        <v>72</v>
      </c>
      <c r="AC61" s="124">
        <v>62.5</v>
      </c>
      <c r="AE61" s="125">
        <v>42231</v>
      </c>
      <c r="AF61" s="124">
        <v>63</v>
      </c>
      <c r="AG61" s="124">
        <v>50</v>
      </c>
    </row>
    <row r="62" spans="19:33" x14ac:dyDescent="0.25">
      <c r="S62" s="125">
        <v>42140</v>
      </c>
      <c r="T62" s="124">
        <v>70</v>
      </c>
      <c r="U62" s="124">
        <v>52.5</v>
      </c>
      <c r="V62" s="124">
        <v>0</v>
      </c>
      <c r="W62" s="125">
        <v>42171</v>
      </c>
      <c r="X62" s="124">
        <v>84</v>
      </c>
      <c r="Y62" s="124">
        <v>68</v>
      </c>
      <c r="AA62" s="125">
        <v>42201</v>
      </c>
      <c r="AB62" s="124">
        <v>64</v>
      </c>
      <c r="AC62" s="124">
        <v>56.5</v>
      </c>
      <c r="AE62" s="125">
        <v>42232</v>
      </c>
      <c r="AF62" s="124">
        <v>70</v>
      </c>
      <c r="AG62" s="124">
        <v>53.5</v>
      </c>
    </row>
    <row r="63" spans="19:33" x14ac:dyDescent="0.25">
      <c r="S63" s="125">
        <v>42141</v>
      </c>
      <c r="T63" s="124">
        <v>64</v>
      </c>
      <c r="U63" s="124">
        <v>49.5</v>
      </c>
      <c r="V63" s="124">
        <v>0</v>
      </c>
      <c r="W63" s="125">
        <v>42172</v>
      </c>
      <c r="X63" s="124">
        <v>81</v>
      </c>
      <c r="Y63" s="124">
        <v>62.5</v>
      </c>
      <c r="AA63" s="125">
        <v>42202</v>
      </c>
      <c r="AB63" s="124">
        <v>75</v>
      </c>
      <c r="AC63" s="124">
        <v>63.5</v>
      </c>
      <c r="AE63" s="125">
        <v>42233</v>
      </c>
      <c r="AF63" s="124">
        <v>61</v>
      </c>
      <c r="AG63" s="124">
        <v>55.5</v>
      </c>
    </row>
    <row r="64" spans="19:33" x14ac:dyDescent="0.25">
      <c r="S64" s="125">
        <v>42142</v>
      </c>
      <c r="T64" s="124">
        <v>73</v>
      </c>
      <c r="U64" s="124">
        <v>53</v>
      </c>
      <c r="V64" s="124">
        <v>0</v>
      </c>
      <c r="W64" s="125">
        <v>42173</v>
      </c>
      <c r="X64" s="124">
        <v>80</v>
      </c>
      <c r="Y64" s="124">
        <v>62</v>
      </c>
      <c r="AA64" s="125">
        <v>42203</v>
      </c>
      <c r="AB64" s="124">
        <v>63</v>
      </c>
      <c r="AC64" s="124">
        <v>57.5</v>
      </c>
      <c r="AE64" s="125">
        <v>42234</v>
      </c>
      <c r="AF64" s="124">
        <v>64</v>
      </c>
      <c r="AG64" s="124">
        <v>57</v>
      </c>
    </row>
    <row r="65" spans="19:33" x14ac:dyDescent="0.25">
      <c r="S65" s="125">
        <v>42143</v>
      </c>
      <c r="T65" s="124">
        <v>70</v>
      </c>
      <c r="U65" s="124">
        <v>53</v>
      </c>
      <c r="V65" s="124">
        <v>0</v>
      </c>
      <c r="W65" s="125">
        <v>42174</v>
      </c>
      <c r="X65" s="124">
        <v>84</v>
      </c>
      <c r="Y65" s="124">
        <v>66.5</v>
      </c>
      <c r="AA65" s="125">
        <v>42204</v>
      </c>
      <c r="AB65" s="124">
        <v>61</v>
      </c>
      <c r="AC65" s="124">
        <v>56.5</v>
      </c>
      <c r="AE65" s="125">
        <v>42235</v>
      </c>
      <c r="AF65" s="124">
        <v>63</v>
      </c>
      <c r="AG65" s="124">
        <v>56</v>
      </c>
    </row>
    <row r="66" spans="19:33" x14ac:dyDescent="0.25">
      <c r="S66" s="125">
        <v>42144</v>
      </c>
      <c r="T66" s="124">
        <v>68</v>
      </c>
      <c r="U66" s="124">
        <v>51</v>
      </c>
      <c r="V66" s="124" t="s">
        <v>113</v>
      </c>
      <c r="W66" s="125">
        <v>42175</v>
      </c>
      <c r="X66" s="124">
        <v>88</v>
      </c>
      <c r="Y66" s="124">
        <v>69</v>
      </c>
      <c r="AA66" s="125">
        <v>42205</v>
      </c>
      <c r="AB66" s="124">
        <v>63</v>
      </c>
      <c r="AC66" s="124">
        <v>55.5</v>
      </c>
      <c r="AE66" s="125">
        <v>42236</v>
      </c>
      <c r="AF66" s="124">
        <v>56</v>
      </c>
      <c r="AG66" s="124">
        <v>48.5</v>
      </c>
    </row>
    <row r="67" spans="19:33" x14ac:dyDescent="0.25">
      <c r="S67" s="125">
        <v>42145</v>
      </c>
      <c r="T67" s="124">
        <v>72</v>
      </c>
      <c r="U67" s="124">
        <v>53</v>
      </c>
      <c r="V67" s="124">
        <v>0</v>
      </c>
      <c r="W67" s="125">
        <v>42176</v>
      </c>
      <c r="X67" s="124">
        <v>82</v>
      </c>
      <c r="Y67" s="124">
        <v>64</v>
      </c>
      <c r="AA67" s="125">
        <v>42206</v>
      </c>
      <c r="AB67" s="124">
        <v>66</v>
      </c>
      <c r="AC67" s="124">
        <v>54</v>
      </c>
      <c r="AE67" s="125">
        <v>42237</v>
      </c>
      <c r="AF67" s="124">
        <v>64</v>
      </c>
      <c r="AG67" s="124">
        <v>53</v>
      </c>
    </row>
    <row r="68" spans="19:33" x14ac:dyDescent="0.25">
      <c r="S68" s="125">
        <v>42146</v>
      </c>
      <c r="T68" s="124">
        <v>65</v>
      </c>
      <c r="U68" s="124">
        <v>51</v>
      </c>
      <c r="V68" s="124" t="s">
        <v>113</v>
      </c>
      <c r="W68" s="125">
        <v>42177</v>
      </c>
      <c r="X68" s="124">
        <v>80</v>
      </c>
      <c r="Y68" s="124">
        <v>65.5</v>
      </c>
      <c r="AA68" s="125">
        <v>42207</v>
      </c>
      <c r="AB68" s="124">
        <v>76</v>
      </c>
      <c r="AC68" s="124">
        <v>59.5</v>
      </c>
      <c r="AE68" s="125">
        <v>42238</v>
      </c>
      <c r="AF68" s="124">
        <v>62</v>
      </c>
      <c r="AG68" s="124">
        <v>53</v>
      </c>
    </row>
    <row r="69" spans="19:33" x14ac:dyDescent="0.25">
      <c r="S69" s="125">
        <v>42147</v>
      </c>
      <c r="T69" s="124">
        <v>73</v>
      </c>
      <c r="U69" s="124">
        <v>59.5</v>
      </c>
      <c r="V69" s="124">
        <v>0</v>
      </c>
      <c r="W69" s="125">
        <v>42178</v>
      </c>
      <c r="X69" s="124">
        <v>85</v>
      </c>
      <c r="Y69" s="124">
        <v>67.5</v>
      </c>
      <c r="AA69" s="125">
        <v>42208</v>
      </c>
      <c r="AB69" s="124">
        <v>78</v>
      </c>
      <c r="AC69" s="124">
        <v>67.5</v>
      </c>
      <c r="AE69" s="125">
        <v>42239</v>
      </c>
      <c r="AF69" s="124">
        <v>62</v>
      </c>
      <c r="AG69" s="124">
        <v>48</v>
      </c>
    </row>
    <row r="70" spans="19:33" x14ac:dyDescent="0.25">
      <c r="S70" s="125">
        <v>42148</v>
      </c>
      <c r="T70" s="124">
        <v>81</v>
      </c>
      <c r="U70" s="124">
        <v>63</v>
      </c>
      <c r="V70" s="124">
        <v>0</v>
      </c>
      <c r="W70" s="125">
        <v>42179</v>
      </c>
      <c r="X70" s="124">
        <v>80</v>
      </c>
      <c r="Y70" s="124">
        <v>66</v>
      </c>
      <c r="AA70" s="125">
        <v>42209</v>
      </c>
      <c r="AB70" s="124">
        <v>81</v>
      </c>
      <c r="AC70" s="124">
        <v>62.5</v>
      </c>
      <c r="AE70" s="125">
        <v>42240</v>
      </c>
      <c r="AF70" s="124">
        <v>57</v>
      </c>
      <c r="AG70" s="124">
        <v>46.5</v>
      </c>
    </row>
    <row r="71" spans="19:33" x14ac:dyDescent="0.25">
      <c r="S71" s="125">
        <v>42149</v>
      </c>
      <c r="T71" s="124">
        <v>63</v>
      </c>
      <c r="U71" s="124">
        <v>53</v>
      </c>
      <c r="V71" s="124">
        <v>0</v>
      </c>
      <c r="W71" s="125">
        <v>42180</v>
      </c>
      <c r="X71" s="124">
        <v>73</v>
      </c>
      <c r="Y71" s="124">
        <v>60.5</v>
      </c>
      <c r="AA71" s="125">
        <v>42210</v>
      </c>
      <c r="AB71" s="124">
        <v>81</v>
      </c>
      <c r="AC71" s="124">
        <v>62.5</v>
      </c>
      <c r="AE71" s="125">
        <v>42241</v>
      </c>
      <c r="AF71" s="124">
        <v>61</v>
      </c>
      <c r="AG71" s="124">
        <v>52.5</v>
      </c>
    </row>
    <row r="72" spans="19:33" x14ac:dyDescent="0.25">
      <c r="S72" s="125">
        <v>42150</v>
      </c>
      <c r="T72" s="124">
        <v>67</v>
      </c>
      <c r="U72" s="124">
        <v>53.5</v>
      </c>
      <c r="V72" s="124">
        <v>0.01</v>
      </c>
      <c r="W72" s="125">
        <v>42181</v>
      </c>
      <c r="X72" s="124">
        <v>75</v>
      </c>
      <c r="Y72" s="124">
        <v>59.5</v>
      </c>
      <c r="AA72" s="125">
        <v>42211</v>
      </c>
      <c r="AB72" s="124">
        <v>74</v>
      </c>
      <c r="AC72" s="124">
        <v>61</v>
      </c>
      <c r="AE72" s="125">
        <v>42242</v>
      </c>
      <c r="AF72" s="124">
        <v>56</v>
      </c>
      <c r="AG72" s="124">
        <v>52.5</v>
      </c>
    </row>
    <row r="73" spans="19:33" x14ac:dyDescent="0.25">
      <c r="S73" s="125">
        <v>42151</v>
      </c>
      <c r="T73" s="124">
        <v>70</v>
      </c>
      <c r="U73" s="124">
        <v>55.5</v>
      </c>
      <c r="V73" s="124">
        <v>0</v>
      </c>
      <c r="W73" s="125">
        <v>42182</v>
      </c>
      <c r="X73" s="124">
        <v>61</v>
      </c>
      <c r="Y73" s="124">
        <v>52.5</v>
      </c>
      <c r="AA73" s="125">
        <v>42212</v>
      </c>
      <c r="AB73" s="124">
        <v>62</v>
      </c>
      <c r="AC73" s="124">
        <v>57.5</v>
      </c>
      <c r="AE73" s="125">
        <v>42243</v>
      </c>
      <c r="AF73" s="124">
        <v>56</v>
      </c>
      <c r="AG73" s="124">
        <v>50.5</v>
      </c>
    </row>
    <row r="74" spans="19:33" x14ac:dyDescent="0.25">
      <c r="S74" s="125">
        <v>42152</v>
      </c>
      <c r="T74" s="124">
        <v>78</v>
      </c>
      <c r="U74" s="124">
        <v>59.5</v>
      </c>
      <c r="V74" s="124">
        <v>0</v>
      </c>
      <c r="W74" s="125">
        <v>42183</v>
      </c>
      <c r="X74" s="124">
        <v>68</v>
      </c>
      <c r="Y74" s="124">
        <v>59</v>
      </c>
      <c r="AA74" s="125">
        <v>42213</v>
      </c>
      <c r="AB74" s="124">
        <v>70</v>
      </c>
      <c r="AC74" s="124">
        <v>58</v>
      </c>
      <c r="AE74" s="125">
        <v>42244</v>
      </c>
      <c r="AF74" s="124">
        <v>52</v>
      </c>
      <c r="AG74" s="124">
        <v>44.5</v>
      </c>
    </row>
    <row r="75" spans="19:33" x14ac:dyDescent="0.25">
      <c r="S75" s="125">
        <v>42153</v>
      </c>
      <c r="T75" s="124">
        <v>64</v>
      </c>
      <c r="U75" s="124">
        <v>49</v>
      </c>
      <c r="V75" s="124">
        <v>0.04</v>
      </c>
      <c r="W75" s="125">
        <v>42184</v>
      </c>
      <c r="X75" s="124">
        <v>65</v>
      </c>
      <c r="Y75" s="124">
        <v>56.5</v>
      </c>
      <c r="AA75" s="125">
        <v>42214</v>
      </c>
      <c r="AB75" s="124">
        <v>72</v>
      </c>
      <c r="AC75" s="124">
        <v>59.5</v>
      </c>
      <c r="AE75" s="125">
        <v>42245</v>
      </c>
      <c r="AF75" s="124">
        <v>50</v>
      </c>
      <c r="AG75" s="124">
        <v>42</v>
      </c>
    </row>
    <row r="76" spans="19:33" x14ac:dyDescent="0.25">
      <c r="S76" s="125">
        <v>42154</v>
      </c>
      <c r="T76" s="124">
        <v>70</v>
      </c>
      <c r="U76" s="124">
        <v>54.5</v>
      </c>
      <c r="V76" s="124">
        <v>0</v>
      </c>
      <c r="W76" s="125">
        <v>42185</v>
      </c>
      <c r="X76" s="124">
        <v>73</v>
      </c>
      <c r="Y76" s="124">
        <v>59.5</v>
      </c>
      <c r="AA76" s="125">
        <v>42215</v>
      </c>
      <c r="AB76" s="124">
        <v>76</v>
      </c>
      <c r="AC76" s="124">
        <v>63.5</v>
      </c>
      <c r="AE76" s="125">
        <v>42246</v>
      </c>
      <c r="AF76" s="124">
        <v>51</v>
      </c>
      <c r="AG76" s="124">
        <v>39.5</v>
      </c>
    </row>
    <row r="77" spans="19:33" x14ac:dyDescent="0.25">
      <c r="S77" s="125">
        <v>42155</v>
      </c>
      <c r="T77" s="124">
        <v>75</v>
      </c>
      <c r="U77" s="124">
        <v>56.5</v>
      </c>
      <c r="V77" s="124">
        <v>0</v>
      </c>
      <c r="AA77" s="125">
        <v>42216</v>
      </c>
      <c r="AB77" s="124">
        <v>75</v>
      </c>
      <c r="AC77" s="124">
        <v>59</v>
      </c>
      <c r="AE77" s="125">
        <v>42247</v>
      </c>
      <c r="AF77" s="124">
        <v>47</v>
      </c>
      <c r="AG77" s="124">
        <v>37.5</v>
      </c>
    </row>
    <row r="78" spans="19:33" x14ac:dyDescent="0.25">
      <c r="AA78" s="125"/>
      <c r="AB78" s="124"/>
      <c r="AC78" s="124"/>
    </row>
    <row r="79" spans="19:33" x14ac:dyDescent="0.25">
      <c r="T79">
        <v>70.166666666666671</v>
      </c>
      <c r="U79">
        <v>49.35</v>
      </c>
      <c r="V79">
        <v>0.96000000000000008</v>
      </c>
      <c r="X79">
        <v>70.066666666666663</v>
      </c>
      <c r="Y79">
        <v>56.15</v>
      </c>
      <c r="AB79">
        <v>71.548387096774192</v>
      </c>
      <c r="AC79">
        <v>59.693548387096776</v>
      </c>
      <c r="AF79">
        <v>61.967741935483872</v>
      </c>
      <c r="AG79">
        <v>52.225806451612904</v>
      </c>
    </row>
  </sheetData>
  <mergeCells count="29">
    <mergeCell ref="D1:E1"/>
    <mergeCell ref="A1:B1"/>
    <mergeCell ref="G1:H1"/>
    <mergeCell ref="K1:L1"/>
    <mergeCell ref="N1:O1"/>
    <mergeCell ref="J36:J37"/>
    <mergeCell ref="K36:K37"/>
    <mergeCell ref="M36:M37"/>
    <mergeCell ref="N36:N37"/>
    <mergeCell ref="P36:P37"/>
    <mergeCell ref="L36:L37"/>
    <mergeCell ref="J38:J40"/>
    <mergeCell ref="K38:K40"/>
    <mergeCell ref="M38:M40"/>
    <mergeCell ref="N38:N40"/>
    <mergeCell ref="P38:P40"/>
    <mergeCell ref="L38:L40"/>
    <mergeCell ref="AP1:AQ1"/>
    <mergeCell ref="AS1:AT1"/>
    <mergeCell ref="O36:O37"/>
    <mergeCell ref="O38:O40"/>
    <mergeCell ref="R36:R37"/>
    <mergeCell ref="R38:R40"/>
    <mergeCell ref="Q36:Q37"/>
    <mergeCell ref="U2:X2"/>
    <mergeCell ref="Q1:R1"/>
    <mergeCell ref="AJ1:AK1"/>
    <mergeCell ref="Q38:Q40"/>
    <mergeCell ref="AM1:AN1"/>
  </mergeCells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3:N19"/>
  <sheetViews>
    <sheetView workbookViewId="0"/>
  </sheetViews>
  <sheetFormatPr defaultRowHeight="15" x14ac:dyDescent="0.25"/>
  <cols>
    <col min="1" max="1" width="23" customWidth="1"/>
    <col min="14" max="14" width="12.140625" customWidth="1"/>
    <col min="17" max="22" width="11.7109375" customWidth="1"/>
  </cols>
  <sheetData>
    <row r="3" spans="2:14" ht="15.75" thickBot="1" x14ac:dyDescent="0.3">
      <c r="B3" s="199" t="s">
        <v>161</v>
      </c>
    </row>
    <row r="4" spans="2:14" ht="16.5" thickBot="1" x14ac:dyDescent="0.3">
      <c r="B4" s="353" t="s">
        <v>158</v>
      </c>
      <c r="C4" s="354"/>
      <c r="D4" s="354"/>
      <c r="E4" s="354"/>
      <c r="F4" s="354"/>
      <c r="G4" s="354"/>
      <c r="H4" s="354"/>
      <c r="I4" s="354"/>
      <c r="J4" s="354"/>
      <c r="K4" s="354"/>
      <c r="L4" s="354"/>
      <c r="M4" s="354"/>
      <c r="N4" s="355"/>
    </row>
    <row r="5" spans="2:14" ht="16.5" thickBot="1" x14ac:dyDescent="0.3">
      <c r="B5" s="183" t="s">
        <v>56</v>
      </c>
      <c r="C5" s="356">
        <v>2009</v>
      </c>
      <c r="D5" s="357"/>
      <c r="E5" s="356">
        <v>2010</v>
      </c>
      <c r="F5" s="357"/>
      <c r="G5" s="356">
        <v>2011</v>
      </c>
      <c r="H5" s="357"/>
      <c r="I5" s="184">
        <v>2012</v>
      </c>
      <c r="J5" s="356">
        <v>2013</v>
      </c>
      <c r="K5" s="357"/>
      <c r="L5" s="356">
        <v>2014</v>
      </c>
      <c r="M5" s="357"/>
      <c r="N5" s="184">
        <v>2015</v>
      </c>
    </row>
    <row r="6" spans="2:14" ht="16.5" thickBot="1" x14ac:dyDescent="0.3">
      <c r="B6" s="358" t="s">
        <v>159</v>
      </c>
      <c r="C6" s="359"/>
      <c r="D6" s="359"/>
      <c r="E6" s="359"/>
      <c r="F6" s="359"/>
      <c r="G6" s="359"/>
      <c r="H6" s="359"/>
      <c r="I6" s="359"/>
      <c r="J6" s="359"/>
      <c r="K6" s="359"/>
      <c r="L6" s="359"/>
      <c r="M6" s="359"/>
      <c r="N6" s="360"/>
    </row>
    <row r="7" spans="2:14" ht="16.5" thickBot="1" x14ac:dyDescent="0.3">
      <c r="B7" s="185" t="s">
        <v>37</v>
      </c>
      <c r="C7" s="361">
        <v>2951598</v>
      </c>
      <c r="D7" s="362"/>
      <c r="E7" s="361">
        <v>1125499</v>
      </c>
      <c r="F7" s="362"/>
      <c r="G7" s="361">
        <v>293018</v>
      </c>
      <c r="H7" s="362"/>
      <c r="I7" s="187">
        <v>286888</v>
      </c>
      <c r="J7" s="361">
        <v>1320748</v>
      </c>
      <c r="K7" s="362"/>
      <c r="L7" s="361">
        <v>233530</v>
      </c>
      <c r="M7" s="362"/>
      <c r="N7" s="187">
        <v>5146541</v>
      </c>
    </row>
    <row r="8" spans="2:14" ht="35.25" thickBot="1" x14ac:dyDescent="0.3">
      <c r="B8" s="185" t="s">
        <v>153</v>
      </c>
      <c r="C8" s="361">
        <v>1597149</v>
      </c>
      <c r="D8" s="362"/>
      <c r="E8" s="361">
        <v>549494</v>
      </c>
      <c r="F8" s="362"/>
      <c r="G8" s="361">
        <v>180976</v>
      </c>
      <c r="H8" s="362"/>
      <c r="I8" s="187">
        <v>89560</v>
      </c>
      <c r="J8" s="361">
        <v>574496</v>
      </c>
      <c r="K8" s="362"/>
      <c r="L8" s="361">
        <v>152298</v>
      </c>
      <c r="M8" s="362"/>
      <c r="N8" s="187">
        <v>3147143</v>
      </c>
    </row>
    <row r="9" spans="2:14" ht="16.5" thickBot="1" x14ac:dyDescent="0.3">
      <c r="B9" s="358" t="s">
        <v>152</v>
      </c>
      <c r="C9" s="359"/>
      <c r="D9" s="359"/>
      <c r="E9" s="359"/>
      <c r="F9" s="359"/>
      <c r="G9" s="359"/>
      <c r="H9" s="359"/>
      <c r="I9" s="359"/>
      <c r="J9" s="359"/>
      <c r="K9" s="359"/>
      <c r="L9" s="359"/>
      <c r="M9" s="359"/>
      <c r="N9" s="360"/>
    </row>
    <row r="10" spans="2:14" ht="16.5" thickBot="1" x14ac:dyDescent="0.3">
      <c r="B10" s="185" t="s">
        <v>37</v>
      </c>
      <c r="C10" s="361">
        <v>3740</v>
      </c>
      <c r="D10" s="362"/>
      <c r="E10" s="361">
        <v>22136</v>
      </c>
      <c r="F10" s="362"/>
      <c r="G10" s="361">
        <v>10585</v>
      </c>
      <c r="H10" s="362"/>
      <c r="I10" s="187">
        <v>12095</v>
      </c>
      <c r="J10" s="361">
        <v>6549</v>
      </c>
      <c r="K10" s="362"/>
      <c r="L10" s="361">
        <v>59672</v>
      </c>
      <c r="M10" s="362"/>
      <c r="N10" s="187">
        <v>4132</v>
      </c>
    </row>
    <row r="11" spans="2:14" ht="35.25" thickBot="1" x14ac:dyDescent="0.3">
      <c r="B11" s="185" t="s">
        <v>153</v>
      </c>
      <c r="C11" s="363">
        <v>172</v>
      </c>
      <c r="D11" s="364"/>
      <c r="E11" s="363">
        <v>227</v>
      </c>
      <c r="F11" s="364"/>
      <c r="G11" s="363">
        <v>189</v>
      </c>
      <c r="H11" s="364"/>
      <c r="I11" s="186">
        <v>193</v>
      </c>
      <c r="J11" s="363">
        <v>260</v>
      </c>
      <c r="K11" s="364"/>
      <c r="L11" s="361">
        <v>7735</v>
      </c>
      <c r="M11" s="362"/>
      <c r="N11" s="186">
        <v>16</v>
      </c>
    </row>
    <row r="12" spans="2:14" ht="63.75" thickBot="1" x14ac:dyDescent="0.3">
      <c r="B12" s="185" t="s">
        <v>160</v>
      </c>
      <c r="C12" s="365">
        <v>1.1E-4</v>
      </c>
      <c r="D12" s="366"/>
      <c r="E12" s="365">
        <v>4.0999999999999999E-4</v>
      </c>
      <c r="F12" s="366"/>
      <c r="G12" s="365">
        <v>1.0399999999999999E-3</v>
      </c>
      <c r="H12" s="366"/>
      <c r="I12" s="200">
        <v>2.15E-3</v>
      </c>
      <c r="J12" s="365">
        <v>4.4999999999999999E-4</v>
      </c>
      <c r="K12" s="366"/>
      <c r="L12" s="365">
        <v>4.8329999999999998E-2</v>
      </c>
      <c r="M12" s="366"/>
      <c r="N12" s="200">
        <v>1.0000000000000001E-5</v>
      </c>
    </row>
    <row r="13" spans="2:14" ht="16.5" thickBot="1" x14ac:dyDescent="0.3">
      <c r="B13" s="353" t="s">
        <v>150</v>
      </c>
      <c r="C13" s="354"/>
      <c r="D13" s="354"/>
      <c r="E13" s="354"/>
      <c r="F13" s="354"/>
      <c r="G13" s="354"/>
      <c r="H13" s="354"/>
      <c r="I13" s="354"/>
      <c r="J13" s="354"/>
      <c r="K13" s="354"/>
      <c r="L13" s="354"/>
      <c r="M13" s="354"/>
      <c r="N13" s="355"/>
    </row>
    <row r="14" spans="2:14" ht="16.5" thickBot="1" x14ac:dyDescent="0.3">
      <c r="B14" s="367" t="s">
        <v>42</v>
      </c>
      <c r="C14" s="368"/>
      <c r="D14" s="356" t="s">
        <v>121</v>
      </c>
      <c r="E14" s="357"/>
      <c r="F14" s="356" t="s">
        <v>54</v>
      </c>
      <c r="G14" s="357"/>
      <c r="H14" s="356" t="s">
        <v>55</v>
      </c>
      <c r="I14" s="369"/>
      <c r="J14" s="357"/>
      <c r="K14" s="356" t="s">
        <v>138</v>
      </c>
      <c r="L14" s="357"/>
      <c r="M14" s="356" t="s">
        <v>151</v>
      </c>
      <c r="N14" s="357"/>
    </row>
    <row r="15" spans="2:14" ht="16.5" thickBot="1" x14ac:dyDescent="0.3">
      <c r="B15" s="358" t="s">
        <v>159</v>
      </c>
      <c r="C15" s="359"/>
      <c r="D15" s="359"/>
      <c r="E15" s="359"/>
      <c r="F15" s="359"/>
      <c r="G15" s="359"/>
      <c r="H15" s="359"/>
      <c r="I15" s="359"/>
      <c r="J15" s="359"/>
      <c r="K15" s="359"/>
      <c r="L15" s="359"/>
      <c r="M15" s="359"/>
      <c r="N15" s="360"/>
    </row>
    <row r="16" spans="2:14" ht="18.75" customHeight="1" thickBot="1" x14ac:dyDescent="0.3">
      <c r="B16" s="370" t="s">
        <v>153</v>
      </c>
      <c r="C16" s="371"/>
      <c r="D16" s="363">
        <v>39.5</v>
      </c>
      <c r="E16" s="364"/>
      <c r="F16" s="361">
        <v>207183</v>
      </c>
      <c r="G16" s="362"/>
      <c r="H16" s="361">
        <v>1046719</v>
      </c>
      <c r="I16" s="372"/>
      <c r="J16" s="362"/>
      <c r="K16" s="361">
        <v>1731428</v>
      </c>
      <c r="L16" s="362"/>
      <c r="M16" s="361">
        <v>7464</v>
      </c>
      <c r="N16" s="362"/>
    </row>
    <row r="17" spans="2:14" ht="16.5" thickBot="1" x14ac:dyDescent="0.3">
      <c r="B17" s="358" t="s">
        <v>152</v>
      </c>
      <c r="C17" s="359"/>
      <c r="D17" s="359"/>
      <c r="E17" s="359"/>
      <c r="F17" s="359"/>
      <c r="G17" s="359"/>
      <c r="H17" s="359"/>
      <c r="I17" s="359"/>
      <c r="J17" s="359"/>
      <c r="K17" s="359"/>
      <c r="L17" s="359"/>
      <c r="M17" s="359"/>
      <c r="N17" s="360"/>
    </row>
    <row r="18" spans="2:14" ht="16.5" thickBot="1" x14ac:dyDescent="0.3">
      <c r="B18" s="370" t="s">
        <v>37</v>
      </c>
      <c r="C18" s="371"/>
      <c r="D18" s="361">
        <v>3293</v>
      </c>
      <c r="E18" s="362"/>
      <c r="F18" s="363">
        <v>522</v>
      </c>
      <c r="G18" s="364"/>
      <c r="H18" s="363">
        <v>0</v>
      </c>
      <c r="I18" s="373"/>
      <c r="J18" s="364"/>
      <c r="K18" s="363">
        <v>100</v>
      </c>
      <c r="L18" s="364"/>
      <c r="M18" s="363">
        <v>12</v>
      </c>
      <c r="N18" s="364"/>
    </row>
    <row r="19" spans="2:14" ht="18.75" customHeight="1" thickBot="1" x14ac:dyDescent="0.3">
      <c r="B19" s="370" t="s">
        <v>153</v>
      </c>
      <c r="C19" s="371"/>
      <c r="D19" s="363">
        <v>8.9269999999999996</v>
      </c>
      <c r="E19" s="364"/>
      <c r="F19" s="363">
        <v>1.415</v>
      </c>
      <c r="G19" s="364"/>
      <c r="H19" s="363">
        <v>0</v>
      </c>
      <c r="I19" s="373"/>
      <c r="J19" s="364"/>
      <c r="K19" s="363">
        <v>0.27100000000000002</v>
      </c>
      <c r="L19" s="364"/>
      <c r="M19" s="363">
        <v>3.4430000000000001</v>
      </c>
      <c r="N19" s="364"/>
    </row>
  </sheetData>
  <mergeCells count="60">
    <mergeCell ref="M19:N19"/>
    <mergeCell ref="B17:N17"/>
    <mergeCell ref="B18:C18"/>
    <mergeCell ref="D18:E18"/>
    <mergeCell ref="F18:G18"/>
    <mergeCell ref="H18:J18"/>
    <mergeCell ref="K18:L18"/>
    <mergeCell ref="M18:N18"/>
    <mergeCell ref="B19:C19"/>
    <mergeCell ref="D19:E19"/>
    <mergeCell ref="F19:G19"/>
    <mergeCell ref="H19:J19"/>
    <mergeCell ref="K19:L19"/>
    <mergeCell ref="B15:N15"/>
    <mergeCell ref="B16:C16"/>
    <mergeCell ref="D16:E16"/>
    <mergeCell ref="F16:G16"/>
    <mergeCell ref="H16:J16"/>
    <mergeCell ref="K16:L16"/>
    <mergeCell ref="M16:N16"/>
    <mergeCell ref="M14:N14"/>
    <mergeCell ref="C12:D12"/>
    <mergeCell ref="E12:F12"/>
    <mergeCell ref="G12:H12"/>
    <mergeCell ref="J12:K12"/>
    <mergeCell ref="L12:M12"/>
    <mergeCell ref="B13:N13"/>
    <mergeCell ref="B14:C14"/>
    <mergeCell ref="D14:E14"/>
    <mergeCell ref="F14:G14"/>
    <mergeCell ref="H14:J14"/>
    <mergeCell ref="K14:L14"/>
    <mergeCell ref="C10:D10"/>
    <mergeCell ref="E10:F10"/>
    <mergeCell ref="G10:H10"/>
    <mergeCell ref="J10:K10"/>
    <mergeCell ref="L10:M10"/>
    <mergeCell ref="C11:D11"/>
    <mergeCell ref="E11:F11"/>
    <mergeCell ref="G11:H11"/>
    <mergeCell ref="J11:K11"/>
    <mergeCell ref="L11:M11"/>
    <mergeCell ref="B9:N9"/>
    <mergeCell ref="B6:N6"/>
    <mergeCell ref="C7:D7"/>
    <mergeCell ref="E7:F7"/>
    <mergeCell ref="G7:H7"/>
    <mergeCell ref="J7:K7"/>
    <mergeCell ref="L7:M7"/>
    <mergeCell ref="C8:D8"/>
    <mergeCell ref="E8:F8"/>
    <mergeCell ref="G8:H8"/>
    <mergeCell ref="J8:K8"/>
    <mergeCell ref="L8:M8"/>
    <mergeCell ref="B4:N4"/>
    <mergeCell ref="C5:D5"/>
    <mergeCell ref="E5:F5"/>
    <mergeCell ref="G5:H5"/>
    <mergeCell ref="J5:K5"/>
    <mergeCell ref="L5:M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2:G6"/>
  <sheetViews>
    <sheetView workbookViewId="0"/>
  </sheetViews>
  <sheetFormatPr defaultRowHeight="15" x14ac:dyDescent="0.25"/>
  <cols>
    <col min="1" max="1" width="12.7109375" customWidth="1"/>
    <col min="3" max="3" width="14.42578125" customWidth="1"/>
    <col min="5" max="5" width="10.140625" bestFit="1" customWidth="1"/>
    <col min="6" max="6" width="14" customWidth="1"/>
    <col min="7" max="7" width="19.28515625" customWidth="1"/>
  </cols>
  <sheetData>
    <row r="2" spans="1:7" ht="16.5" thickBot="1" x14ac:dyDescent="0.3">
      <c r="A2" s="374" t="s">
        <v>157</v>
      </c>
      <c r="B2" s="374"/>
      <c r="C2" s="374"/>
      <c r="D2" s="374"/>
      <c r="E2" s="374"/>
      <c r="F2" s="374"/>
      <c r="G2" s="374"/>
    </row>
    <row r="3" spans="1:7" ht="16.5" thickBot="1" x14ac:dyDescent="0.3">
      <c r="A3" s="76"/>
      <c r="B3" s="375" t="s">
        <v>108</v>
      </c>
      <c r="C3" s="376"/>
      <c r="D3" s="375" t="s">
        <v>109</v>
      </c>
      <c r="E3" s="376"/>
      <c r="F3" s="375">
        <v>2015</v>
      </c>
      <c r="G3" s="376"/>
    </row>
    <row r="4" spans="1:7" ht="16.5" thickBot="1" x14ac:dyDescent="0.3">
      <c r="A4" s="76"/>
      <c r="B4" s="54" t="s">
        <v>58</v>
      </c>
      <c r="C4" s="54" t="s">
        <v>37</v>
      </c>
      <c r="D4" s="54" t="s">
        <v>58</v>
      </c>
      <c r="E4" s="54" t="s">
        <v>37</v>
      </c>
      <c r="F4" s="54" t="s">
        <v>58</v>
      </c>
      <c r="G4" s="54" t="s">
        <v>37</v>
      </c>
    </row>
    <row r="5" spans="1:7" ht="32.25" thickBot="1" x14ac:dyDescent="0.3">
      <c r="A5" s="76" t="s">
        <v>110</v>
      </c>
      <c r="B5" s="54">
        <v>512</v>
      </c>
      <c r="C5" s="123">
        <v>2451813</v>
      </c>
      <c r="D5" s="54">
        <v>531</v>
      </c>
      <c r="E5" s="123">
        <v>1352695</v>
      </c>
      <c r="F5" s="54"/>
      <c r="G5" s="54"/>
    </row>
    <row r="6" spans="1:7" ht="16.5" thickBot="1" x14ac:dyDescent="0.3">
      <c r="A6" s="76" t="s">
        <v>111</v>
      </c>
      <c r="B6" s="54"/>
      <c r="C6" s="54"/>
      <c r="D6" s="54"/>
      <c r="E6" s="54"/>
      <c r="F6" s="54">
        <v>766</v>
      </c>
      <c r="G6" s="123">
        <v>5150673</v>
      </c>
    </row>
  </sheetData>
  <mergeCells count="4">
    <mergeCell ref="A2:G2"/>
    <mergeCell ref="B3:C3"/>
    <mergeCell ref="D3:E3"/>
    <mergeCell ref="F3:G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R36"/>
  <sheetViews>
    <sheetView workbookViewId="0">
      <selection sqref="A1:R3"/>
    </sheetView>
  </sheetViews>
  <sheetFormatPr defaultRowHeight="15" x14ac:dyDescent="0.25"/>
  <sheetData>
    <row r="1" spans="1:18" x14ac:dyDescent="0.25">
      <c r="A1" s="377" t="s">
        <v>163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  <c r="R1" s="377"/>
    </row>
    <row r="2" spans="1:18" x14ac:dyDescent="0.25">
      <c r="A2" s="377"/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7"/>
      <c r="Q2" s="377"/>
      <c r="R2" s="377"/>
    </row>
    <row r="3" spans="1:18" ht="15.75" thickBot="1" x14ac:dyDescent="0.3">
      <c r="A3" s="378"/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378"/>
      <c r="O3" s="378"/>
      <c r="P3" s="378"/>
      <c r="Q3" s="378"/>
      <c r="R3" s="378"/>
    </row>
    <row r="4" spans="1:18" ht="82.5" customHeight="1" thickTop="1" thickBot="1" x14ac:dyDescent="0.3">
      <c r="A4" s="201" t="s">
        <v>54</v>
      </c>
      <c r="B4" s="202" t="s">
        <v>162</v>
      </c>
      <c r="C4" s="202" t="s">
        <v>143</v>
      </c>
      <c r="D4" s="202" t="s">
        <v>144</v>
      </c>
      <c r="E4" s="202" t="s">
        <v>145</v>
      </c>
      <c r="F4" s="202" t="s">
        <v>4</v>
      </c>
      <c r="G4" s="203" t="s">
        <v>55</v>
      </c>
      <c r="H4" s="202" t="s">
        <v>162</v>
      </c>
      <c r="I4" s="202" t="s">
        <v>143</v>
      </c>
      <c r="J4" s="202" t="s">
        <v>144</v>
      </c>
      <c r="K4" s="202" t="s">
        <v>145</v>
      </c>
      <c r="L4" s="202" t="s">
        <v>4</v>
      </c>
      <c r="M4" s="203" t="s">
        <v>138</v>
      </c>
      <c r="N4" s="202" t="s">
        <v>162</v>
      </c>
      <c r="O4" s="202" t="s">
        <v>143</v>
      </c>
      <c r="P4" s="202" t="s">
        <v>144</v>
      </c>
      <c r="Q4" s="202" t="s">
        <v>145</v>
      </c>
      <c r="R4" s="202" t="s">
        <v>4</v>
      </c>
    </row>
    <row r="5" spans="1:18" ht="16.5" thickTop="1" thickBot="1" x14ac:dyDescent="0.3">
      <c r="A5" s="204">
        <v>1</v>
      </c>
      <c r="B5" s="175"/>
      <c r="C5" s="205">
        <v>4</v>
      </c>
      <c r="D5" s="175"/>
      <c r="E5" s="205">
        <v>3.4</v>
      </c>
      <c r="F5" s="175"/>
      <c r="G5" s="178">
        <v>1</v>
      </c>
      <c r="H5" s="175"/>
      <c r="I5" s="177">
        <v>26.7</v>
      </c>
      <c r="J5" s="175"/>
      <c r="K5" s="177">
        <v>23.5</v>
      </c>
      <c r="L5" s="175"/>
      <c r="M5" s="206">
        <v>1</v>
      </c>
      <c r="N5" s="205">
        <v>10.1</v>
      </c>
      <c r="O5" s="205">
        <v>10.9</v>
      </c>
      <c r="P5" s="205">
        <v>7.6</v>
      </c>
      <c r="Q5" s="205">
        <v>5.8</v>
      </c>
      <c r="R5" s="205">
        <v>10.3</v>
      </c>
    </row>
    <row r="6" spans="1:18" ht="16.5" thickTop="1" thickBot="1" x14ac:dyDescent="0.3">
      <c r="A6" s="204">
        <v>2</v>
      </c>
      <c r="B6" s="205">
        <v>1.4</v>
      </c>
      <c r="C6" s="205">
        <v>3</v>
      </c>
      <c r="D6" s="205">
        <v>6.4</v>
      </c>
      <c r="E6" s="205">
        <v>2.6</v>
      </c>
      <c r="F6" s="205">
        <v>1.2</v>
      </c>
      <c r="G6" s="178">
        <v>2</v>
      </c>
      <c r="H6" s="180">
        <v>45.2</v>
      </c>
      <c r="I6" s="180">
        <v>48.5</v>
      </c>
      <c r="J6" s="180">
        <v>45.4</v>
      </c>
      <c r="K6" s="180">
        <v>42.1</v>
      </c>
      <c r="L6" s="180">
        <v>44.3</v>
      </c>
      <c r="M6" s="206">
        <v>2</v>
      </c>
      <c r="N6" s="175"/>
      <c r="O6" s="205">
        <v>5.3</v>
      </c>
      <c r="P6" s="175"/>
      <c r="Q6" s="205">
        <v>3.2</v>
      </c>
      <c r="R6" s="175"/>
    </row>
    <row r="7" spans="1:18" ht="16.5" thickTop="1" thickBot="1" x14ac:dyDescent="0.3">
      <c r="A7" s="204">
        <v>3</v>
      </c>
      <c r="B7" s="175"/>
      <c r="C7" s="205">
        <v>3.5</v>
      </c>
      <c r="D7" s="175"/>
      <c r="E7" s="205">
        <v>7.1</v>
      </c>
      <c r="F7" s="175"/>
      <c r="G7" s="178">
        <v>3</v>
      </c>
      <c r="H7" s="175"/>
      <c r="I7" s="177">
        <v>30.4</v>
      </c>
      <c r="J7" s="175"/>
      <c r="K7" s="177">
        <v>25</v>
      </c>
      <c r="L7" s="175"/>
      <c r="M7" s="206">
        <v>3</v>
      </c>
      <c r="N7" s="175"/>
      <c r="O7" s="205">
        <v>2.9</v>
      </c>
      <c r="P7" s="175"/>
      <c r="Q7" s="205">
        <v>-1.3</v>
      </c>
      <c r="R7" s="175"/>
    </row>
    <row r="8" spans="1:18" ht="16.5" thickTop="1" thickBot="1" x14ac:dyDescent="0.3">
      <c r="A8" s="204">
        <v>4</v>
      </c>
      <c r="B8" s="175"/>
      <c r="C8" s="205">
        <v>3.1</v>
      </c>
      <c r="D8" s="175"/>
      <c r="E8" s="205">
        <v>9.5</v>
      </c>
      <c r="F8" s="175"/>
      <c r="G8" s="178">
        <v>4</v>
      </c>
      <c r="H8" s="175"/>
      <c r="I8" s="177">
        <v>17.899999999999999</v>
      </c>
      <c r="J8" s="175"/>
      <c r="K8" s="177">
        <v>17.3</v>
      </c>
      <c r="L8" s="175"/>
      <c r="M8" s="206">
        <v>4</v>
      </c>
      <c r="N8" s="205">
        <v>5.5</v>
      </c>
      <c r="O8" s="205">
        <v>5</v>
      </c>
      <c r="P8" s="205">
        <v>5.6</v>
      </c>
      <c r="Q8" s="205">
        <v>0.8</v>
      </c>
      <c r="R8" s="205">
        <v>5.3</v>
      </c>
    </row>
    <row r="9" spans="1:18" ht="16.5" thickTop="1" thickBot="1" x14ac:dyDescent="0.3">
      <c r="A9" s="204">
        <v>5</v>
      </c>
      <c r="B9" s="205">
        <v>2</v>
      </c>
      <c r="C9" s="205">
        <v>3.5</v>
      </c>
      <c r="D9" s="205">
        <v>4.9000000000000004</v>
      </c>
      <c r="E9" s="205">
        <v>6.9</v>
      </c>
      <c r="F9" s="205">
        <v>2.2999999999999998</v>
      </c>
      <c r="G9" s="178">
        <v>5</v>
      </c>
      <c r="H9" s="177">
        <v>13.8</v>
      </c>
      <c r="I9" s="180">
        <v>57.5</v>
      </c>
      <c r="J9" s="177">
        <v>15.4</v>
      </c>
      <c r="K9" s="180">
        <v>60</v>
      </c>
      <c r="L9" s="177">
        <v>14</v>
      </c>
      <c r="M9" s="206">
        <v>5</v>
      </c>
      <c r="N9" s="175"/>
      <c r="O9" s="205">
        <v>7.5</v>
      </c>
      <c r="P9" s="175"/>
      <c r="Q9" s="205">
        <v>2.6</v>
      </c>
      <c r="R9" s="175"/>
    </row>
    <row r="10" spans="1:18" ht="16.5" thickTop="1" thickBot="1" x14ac:dyDescent="0.3">
      <c r="A10" s="204">
        <v>6</v>
      </c>
      <c r="B10" s="175"/>
      <c r="C10" s="205">
        <v>3.1</v>
      </c>
      <c r="D10" s="175"/>
      <c r="E10" s="205">
        <v>2</v>
      </c>
      <c r="F10" s="175"/>
      <c r="G10" s="178">
        <v>6</v>
      </c>
      <c r="H10" s="175"/>
      <c r="I10" s="177">
        <v>13.7</v>
      </c>
      <c r="J10" s="175"/>
      <c r="K10" s="177">
        <v>13.6</v>
      </c>
      <c r="L10" s="175"/>
      <c r="M10" s="206">
        <v>6</v>
      </c>
      <c r="N10" s="175"/>
      <c r="O10" s="205">
        <v>10.1</v>
      </c>
      <c r="P10" s="175"/>
      <c r="Q10" s="205">
        <v>9.1999999999999993</v>
      </c>
      <c r="R10" s="175"/>
    </row>
    <row r="11" spans="1:18" ht="16.5" thickTop="1" thickBot="1" x14ac:dyDescent="0.3">
      <c r="A11" s="204">
        <v>7</v>
      </c>
      <c r="B11" s="175"/>
      <c r="C11" s="205">
        <v>4.0999999999999996</v>
      </c>
      <c r="D11" s="175"/>
      <c r="E11" s="205">
        <v>4.2</v>
      </c>
      <c r="F11" s="175"/>
      <c r="G11" s="178">
        <v>7</v>
      </c>
      <c r="H11" s="175"/>
      <c r="I11" s="180">
        <v>201.2</v>
      </c>
      <c r="J11" s="175"/>
      <c r="K11" s="180">
        <v>134.5</v>
      </c>
      <c r="L11" s="175"/>
      <c r="M11" s="206">
        <v>7</v>
      </c>
      <c r="N11" s="205">
        <v>9.3000000000000007</v>
      </c>
      <c r="O11" s="205">
        <v>9.5</v>
      </c>
      <c r="P11" s="205">
        <v>11.5</v>
      </c>
      <c r="Q11" s="205">
        <v>9.3000000000000007</v>
      </c>
      <c r="R11" s="176" t="s">
        <v>33</v>
      </c>
    </row>
    <row r="12" spans="1:18" ht="16.5" thickTop="1" thickBot="1" x14ac:dyDescent="0.3">
      <c r="A12" s="204">
        <v>8</v>
      </c>
      <c r="B12" s="205">
        <v>1.3</v>
      </c>
      <c r="C12" s="205">
        <v>3.3</v>
      </c>
      <c r="D12" s="205">
        <v>3.9</v>
      </c>
      <c r="E12" s="205">
        <v>2.4</v>
      </c>
      <c r="F12" s="205">
        <v>1.9</v>
      </c>
      <c r="G12" s="178">
        <v>8</v>
      </c>
      <c r="H12" s="180">
        <v>60</v>
      </c>
      <c r="I12" s="180">
        <v>63</v>
      </c>
      <c r="J12" s="180">
        <v>54.5</v>
      </c>
      <c r="K12" s="180">
        <v>54.8</v>
      </c>
      <c r="L12" s="180">
        <v>57.1</v>
      </c>
      <c r="M12" s="178">
        <v>8</v>
      </c>
      <c r="N12" s="175"/>
      <c r="O12" s="177">
        <v>27.7</v>
      </c>
      <c r="P12" s="175"/>
      <c r="Q12" s="177">
        <v>27.4</v>
      </c>
      <c r="R12" s="175"/>
    </row>
    <row r="13" spans="1:18" ht="16.5" thickTop="1" thickBot="1" x14ac:dyDescent="0.3">
      <c r="A13" s="204">
        <v>9</v>
      </c>
      <c r="B13" s="175"/>
      <c r="C13" s="205">
        <v>3.8</v>
      </c>
      <c r="D13" s="175"/>
      <c r="E13" s="205">
        <v>4.4000000000000004</v>
      </c>
      <c r="F13" s="175"/>
      <c r="G13" s="178">
        <v>9</v>
      </c>
      <c r="H13" s="175"/>
      <c r="I13" s="177">
        <v>13.2</v>
      </c>
      <c r="J13" s="175"/>
      <c r="K13" s="177">
        <v>15.1</v>
      </c>
      <c r="L13" s="175"/>
      <c r="M13" s="206">
        <v>9</v>
      </c>
      <c r="N13" s="175"/>
      <c r="O13" s="205">
        <v>10.8</v>
      </c>
      <c r="P13" s="175"/>
      <c r="Q13" s="205">
        <v>9.6</v>
      </c>
      <c r="R13" s="175"/>
    </row>
    <row r="14" spans="1:18" ht="16.5" thickTop="1" thickBot="1" x14ac:dyDescent="0.3">
      <c r="A14" s="204">
        <v>10</v>
      </c>
      <c r="B14" s="175"/>
      <c r="C14" s="205">
        <v>4.3</v>
      </c>
      <c r="D14" s="175"/>
      <c r="E14" s="205">
        <v>6.8</v>
      </c>
      <c r="F14" s="175"/>
      <c r="G14" s="206">
        <v>10</v>
      </c>
      <c r="H14" s="175"/>
      <c r="I14" s="205">
        <v>6.2</v>
      </c>
      <c r="J14" s="175"/>
      <c r="K14" s="205">
        <v>5.9</v>
      </c>
      <c r="L14" s="175"/>
      <c r="M14" s="206">
        <v>10</v>
      </c>
      <c r="N14" s="205">
        <v>2.1</v>
      </c>
      <c r="O14" s="205">
        <v>2.4</v>
      </c>
      <c r="P14" s="205">
        <v>1.7</v>
      </c>
      <c r="Q14" s="205">
        <v>0.3</v>
      </c>
      <c r="R14" s="205">
        <v>1.6</v>
      </c>
    </row>
    <row r="15" spans="1:18" ht="16.5" thickTop="1" thickBot="1" x14ac:dyDescent="0.3">
      <c r="A15" s="204">
        <v>11</v>
      </c>
      <c r="B15" s="205">
        <v>1.6</v>
      </c>
      <c r="C15" s="205">
        <v>3.7</v>
      </c>
      <c r="D15" s="205">
        <v>2.9</v>
      </c>
      <c r="E15" s="205">
        <v>4.5999999999999996</v>
      </c>
      <c r="F15" s="205">
        <v>1.5</v>
      </c>
      <c r="G15" s="206">
        <v>11</v>
      </c>
      <c r="H15" s="205">
        <v>5</v>
      </c>
      <c r="I15" s="205">
        <v>5.6</v>
      </c>
      <c r="J15" s="205">
        <v>5.7</v>
      </c>
      <c r="K15" s="205">
        <v>4.0999999999999996</v>
      </c>
      <c r="L15" s="205">
        <v>0.7</v>
      </c>
      <c r="M15" s="206">
        <v>11</v>
      </c>
      <c r="N15" s="175"/>
      <c r="O15" s="205">
        <v>2.8</v>
      </c>
      <c r="P15" s="175"/>
      <c r="Q15" s="205">
        <v>1</v>
      </c>
      <c r="R15" s="175"/>
    </row>
    <row r="16" spans="1:18" ht="16.5" thickTop="1" thickBot="1" x14ac:dyDescent="0.3">
      <c r="A16" s="204">
        <v>12</v>
      </c>
      <c r="B16" s="175"/>
      <c r="C16" s="205">
        <v>3.4</v>
      </c>
      <c r="D16" s="175"/>
      <c r="E16" s="205">
        <v>2.5</v>
      </c>
      <c r="F16" s="175"/>
      <c r="G16" s="206">
        <v>12</v>
      </c>
      <c r="H16" s="175"/>
      <c r="I16" s="205">
        <v>6</v>
      </c>
      <c r="J16" s="175"/>
      <c r="K16" s="205">
        <v>4.7</v>
      </c>
      <c r="L16" s="175"/>
      <c r="M16" s="206">
        <v>12</v>
      </c>
      <c r="N16" s="175"/>
      <c r="O16" s="205">
        <v>2.4</v>
      </c>
      <c r="P16" s="175"/>
      <c r="Q16" s="205">
        <v>2.2999999999999998</v>
      </c>
      <c r="R16" s="175"/>
    </row>
    <row r="17" spans="1:18" ht="16.5" thickTop="1" thickBot="1" x14ac:dyDescent="0.3">
      <c r="A17" s="204">
        <v>13</v>
      </c>
      <c r="B17" s="175"/>
      <c r="C17" s="205">
        <v>4.9000000000000004</v>
      </c>
      <c r="D17" s="175"/>
      <c r="E17" s="205">
        <v>3.3</v>
      </c>
      <c r="F17" s="175"/>
      <c r="G17" s="206">
        <v>13</v>
      </c>
      <c r="H17" s="175"/>
      <c r="I17" s="205">
        <v>5.4</v>
      </c>
      <c r="J17" s="175"/>
      <c r="K17" s="205">
        <v>2.8</v>
      </c>
      <c r="L17" s="175"/>
      <c r="M17" s="206">
        <v>13</v>
      </c>
      <c r="N17" s="205">
        <v>2.2999999999999998</v>
      </c>
      <c r="O17" s="205">
        <v>3.2</v>
      </c>
      <c r="P17" s="205">
        <v>2.5</v>
      </c>
      <c r="Q17" s="205">
        <v>0.9</v>
      </c>
      <c r="R17" s="205">
        <v>2.6</v>
      </c>
    </row>
    <row r="18" spans="1:18" ht="16.5" thickTop="1" thickBot="1" x14ac:dyDescent="0.3">
      <c r="A18" s="204">
        <v>14</v>
      </c>
      <c r="B18" s="205">
        <v>4.8</v>
      </c>
      <c r="C18" s="205">
        <v>4.9000000000000004</v>
      </c>
      <c r="D18" s="205">
        <v>7.5</v>
      </c>
      <c r="E18" s="205">
        <v>6</v>
      </c>
      <c r="F18" s="205">
        <v>4.5999999999999996</v>
      </c>
      <c r="G18" s="178">
        <v>14</v>
      </c>
      <c r="H18" s="177">
        <v>14.7</v>
      </c>
      <c r="I18" s="177">
        <v>17.7</v>
      </c>
      <c r="J18" s="177">
        <v>14.9</v>
      </c>
      <c r="K18" s="177">
        <v>13.8</v>
      </c>
      <c r="L18" s="177">
        <v>14.3</v>
      </c>
      <c r="M18" s="206">
        <v>14</v>
      </c>
      <c r="N18" s="175"/>
      <c r="O18" s="205">
        <v>4.5999999999999996</v>
      </c>
      <c r="P18" s="175"/>
      <c r="Q18" s="205">
        <v>2.4</v>
      </c>
      <c r="R18" s="175"/>
    </row>
    <row r="19" spans="1:18" ht="16.5" thickTop="1" thickBot="1" x14ac:dyDescent="0.3">
      <c r="A19" s="204">
        <v>15</v>
      </c>
      <c r="B19" s="175"/>
      <c r="C19" s="176" t="s">
        <v>33</v>
      </c>
      <c r="D19" s="175"/>
      <c r="E19" s="205">
        <v>5.4</v>
      </c>
      <c r="F19" s="175"/>
      <c r="G19" s="206">
        <v>15</v>
      </c>
      <c r="H19" s="175"/>
      <c r="I19" s="205">
        <v>1.2</v>
      </c>
      <c r="J19" s="175"/>
      <c r="K19" s="205">
        <v>0</v>
      </c>
      <c r="L19" s="175"/>
      <c r="M19" s="206">
        <v>15</v>
      </c>
      <c r="N19" s="175"/>
      <c r="O19" s="205">
        <v>3.1</v>
      </c>
      <c r="P19" s="175"/>
      <c r="Q19" s="205">
        <v>1.6</v>
      </c>
      <c r="R19" s="175"/>
    </row>
    <row r="20" spans="1:18" ht="16.5" thickTop="1" thickBot="1" x14ac:dyDescent="0.3">
      <c r="A20" s="204">
        <v>16</v>
      </c>
      <c r="B20" s="175"/>
      <c r="C20" s="176" t="s">
        <v>33</v>
      </c>
      <c r="D20" s="175"/>
      <c r="E20" s="205">
        <v>4.3</v>
      </c>
      <c r="F20" s="175"/>
      <c r="G20" s="206">
        <v>16</v>
      </c>
      <c r="H20" s="175"/>
      <c r="I20" s="205">
        <v>1</v>
      </c>
      <c r="J20" s="175"/>
      <c r="K20" s="205">
        <v>1.2</v>
      </c>
      <c r="L20" s="175"/>
      <c r="M20" s="206">
        <v>16</v>
      </c>
      <c r="N20" s="205">
        <v>2.4</v>
      </c>
      <c r="O20" s="205">
        <v>3.5</v>
      </c>
      <c r="P20" s="205">
        <v>3.6</v>
      </c>
      <c r="Q20" s="205">
        <v>1.8</v>
      </c>
      <c r="R20" s="205">
        <v>2.7</v>
      </c>
    </row>
    <row r="21" spans="1:18" ht="16.5" thickTop="1" thickBot="1" x14ac:dyDescent="0.3">
      <c r="A21" s="204">
        <v>17</v>
      </c>
      <c r="B21" s="205">
        <v>3.8</v>
      </c>
      <c r="C21" s="176" t="s">
        <v>33</v>
      </c>
      <c r="D21" s="205">
        <v>6.2</v>
      </c>
      <c r="E21" s="205">
        <v>6.7</v>
      </c>
      <c r="F21" s="205">
        <v>3</v>
      </c>
      <c r="G21" s="206">
        <v>17</v>
      </c>
      <c r="H21" s="205">
        <v>1.3</v>
      </c>
      <c r="I21" s="205">
        <v>1.9</v>
      </c>
      <c r="J21" s="205">
        <v>1</v>
      </c>
      <c r="K21" s="205">
        <v>-0.2</v>
      </c>
      <c r="L21" s="205">
        <v>1.6</v>
      </c>
      <c r="M21" s="206">
        <v>17</v>
      </c>
      <c r="N21" s="175"/>
      <c r="O21" s="205">
        <v>1.4</v>
      </c>
      <c r="P21" s="175"/>
      <c r="Q21" s="205">
        <v>-0.8</v>
      </c>
      <c r="R21" s="175"/>
    </row>
    <row r="22" spans="1:18" ht="16.5" thickTop="1" thickBot="1" x14ac:dyDescent="0.3">
      <c r="A22" s="174">
        <v>18</v>
      </c>
      <c r="B22" s="175"/>
      <c r="C22" s="176" t="s">
        <v>33</v>
      </c>
      <c r="D22" s="175"/>
      <c r="E22" s="177">
        <v>22</v>
      </c>
      <c r="F22" s="175"/>
      <c r="G22" s="206">
        <v>18</v>
      </c>
      <c r="H22" s="175"/>
      <c r="I22" s="205">
        <v>3.3</v>
      </c>
      <c r="J22" s="175"/>
      <c r="K22" s="205">
        <v>0</v>
      </c>
      <c r="L22" s="175"/>
      <c r="M22" s="206">
        <v>18</v>
      </c>
      <c r="N22" s="175"/>
      <c r="O22" s="205">
        <v>2.4</v>
      </c>
      <c r="P22" s="175"/>
      <c r="Q22" s="205">
        <v>-1.5</v>
      </c>
      <c r="R22" s="175"/>
    </row>
    <row r="23" spans="1:18" ht="16.5" thickTop="1" thickBot="1" x14ac:dyDescent="0.3">
      <c r="A23" s="174">
        <v>19</v>
      </c>
      <c r="B23" s="175"/>
      <c r="C23" s="205">
        <v>8</v>
      </c>
      <c r="D23" s="175"/>
      <c r="E23" s="177">
        <v>28.3</v>
      </c>
      <c r="F23" s="175"/>
      <c r="G23" s="206">
        <v>19</v>
      </c>
      <c r="H23" s="175"/>
      <c r="I23" s="205">
        <v>3.6</v>
      </c>
      <c r="J23" s="175"/>
      <c r="K23" s="205">
        <v>1.7</v>
      </c>
      <c r="L23" s="175"/>
      <c r="M23" s="206">
        <v>19</v>
      </c>
      <c r="N23" s="205">
        <v>1</v>
      </c>
      <c r="O23" s="205">
        <v>1.7</v>
      </c>
      <c r="P23" s="205">
        <v>0.5</v>
      </c>
      <c r="Q23" s="205">
        <v>0</v>
      </c>
      <c r="R23" s="205">
        <v>0.8</v>
      </c>
    </row>
    <row r="24" spans="1:18" ht="16.5" thickTop="1" thickBot="1" x14ac:dyDescent="0.3">
      <c r="A24" s="174">
        <v>20</v>
      </c>
      <c r="B24" s="205">
        <v>8</v>
      </c>
      <c r="C24" s="205">
        <v>10.199999999999999</v>
      </c>
      <c r="D24" s="177">
        <v>15.3</v>
      </c>
      <c r="E24" s="205">
        <v>11.6</v>
      </c>
      <c r="F24" s="205">
        <v>8.8000000000000007</v>
      </c>
      <c r="G24" s="178">
        <v>20</v>
      </c>
      <c r="H24" s="205">
        <v>4.2</v>
      </c>
      <c r="I24" s="205">
        <v>4.5</v>
      </c>
      <c r="J24" s="177">
        <v>22.1</v>
      </c>
      <c r="K24" s="205">
        <v>3.1</v>
      </c>
      <c r="L24" s="205">
        <v>4.5999999999999996</v>
      </c>
      <c r="M24" s="206">
        <v>20</v>
      </c>
      <c r="N24" s="175"/>
      <c r="O24" s="205">
        <v>1.8</v>
      </c>
      <c r="P24" s="175"/>
      <c r="Q24" s="205">
        <v>-0.1</v>
      </c>
      <c r="R24" s="175"/>
    </row>
    <row r="25" spans="1:18" ht="16.5" thickTop="1" thickBot="1" x14ac:dyDescent="0.3">
      <c r="A25" s="174">
        <v>21</v>
      </c>
      <c r="B25" s="175"/>
      <c r="C25" s="177">
        <v>25.3</v>
      </c>
      <c r="D25" s="175"/>
      <c r="E25" s="177">
        <v>22.2</v>
      </c>
      <c r="F25" s="175"/>
      <c r="G25" s="206">
        <v>21</v>
      </c>
      <c r="H25" s="175"/>
      <c r="I25" s="205">
        <v>2.7</v>
      </c>
      <c r="J25" s="175"/>
      <c r="K25" s="205">
        <v>1</v>
      </c>
      <c r="L25" s="175"/>
      <c r="M25" s="206">
        <v>21</v>
      </c>
      <c r="N25" s="175"/>
      <c r="O25" s="205">
        <v>3.1</v>
      </c>
      <c r="P25" s="175"/>
      <c r="Q25" s="176" t="s">
        <v>33</v>
      </c>
      <c r="R25" s="175"/>
    </row>
    <row r="26" spans="1:18" ht="16.5" thickTop="1" thickBot="1" x14ac:dyDescent="0.3">
      <c r="A26" s="174">
        <v>22</v>
      </c>
      <c r="B26" s="175"/>
      <c r="C26" s="180">
        <v>78</v>
      </c>
      <c r="D26" s="175"/>
      <c r="E26" s="180">
        <v>72.099999999999994</v>
      </c>
      <c r="F26" s="175"/>
      <c r="G26" s="206">
        <v>22</v>
      </c>
      <c r="H26" s="175"/>
      <c r="I26" s="205">
        <v>1.6</v>
      </c>
      <c r="J26" s="175"/>
      <c r="K26" s="205">
        <v>0.2</v>
      </c>
      <c r="L26" s="175"/>
      <c r="M26" s="206">
        <v>22</v>
      </c>
      <c r="N26" s="205">
        <v>1.5</v>
      </c>
      <c r="O26" s="205">
        <v>2.5</v>
      </c>
      <c r="P26" s="205">
        <v>1.8</v>
      </c>
      <c r="Q26" s="176" t="s">
        <v>33</v>
      </c>
      <c r="R26" s="205">
        <v>0.6</v>
      </c>
    </row>
    <row r="27" spans="1:18" ht="16.5" thickTop="1" thickBot="1" x14ac:dyDescent="0.3">
      <c r="A27" s="174">
        <v>23</v>
      </c>
      <c r="B27" s="180">
        <v>68.8</v>
      </c>
      <c r="C27" s="180">
        <v>76</v>
      </c>
      <c r="D27" s="180">
        <v>83.2</v>
      </c>
      <c r="E27" s="180">
        <v>86.4</v>
      </c>
      <c r="F27" s="180">
        <v>68.3</v>
      </c>
      <c r="G27" s="206">
        <v>23</v>
      </c>
      <c r="H27" s="205">
        <v>3.7</v>
      </c>
      <c r="I27" s="205">
        <v>2.2999999999999998</v>
      </c>
      <c r="J27" s="176" t="s">
        <v>33</v>
      </c>
      <c r="K27" s="205">
        <v>1</v>
      </c>
      <c r="L27" s="205">
        <v>3.5</v>
      </c>
      <c r="M27" s="206">
        <v>23</v>
      </c>
      <c r="N27" s="175"/>
      <c r="O27" s="205">
        <v>2</v>
      </c>
      <c r="P27" s="175"/>
      <c r="Q27" s="176" t="s">
        <v>33</v>
      </c>
      <c r="R27" s="175"/>
    </row>
    <row r="28" spans="1:18" ht="16.5" thickTop="1" thickBot="1" x14ac:dyDescent="0.3">
      <c r="A28" s="174">
        <v>24</v>
      </c>
      <c r="B28" s="175"/>
      <c r="C28" s="180">
        <v>184.6</v>
      </c>
      <c r="D28" s="175"/>
      <c r="E28" s="180">
        <v>160.19999999999999</v>
      </c>
      <c r="F28" s="175"/>
      <c r="G28" s="178">
        <v>24</v>
      </c>
      <c r="H28" s="175"/>
      <c r="I28" s="177">
        <v>14</v>
      </c>
      <c r="J28" s="175"/>
      <c r="K28" s="205">
        <v>10.8</v>
      </c>
      <c r="L28" s="175"/>
      <c r="M28" s="206">
        <v>24</v>
      </c>
      <c r="N28" s="175"/>
      <c r="O28" s="205">
        <v>2.9</v>
      </c>
      <c r="P28" s="175"/>
      <c r="Q28" s="205">
        <v>1.7</v>
      </c>
      <c r="R28" s="175"/>
    </row>
    <row r="29" spans="1:18" ht="16.5" thickTop="1" thickBot="1" x14ac:dyDescent="0.3">
      <c r="A29" s="174">
        <v>25</v>
      </c>
      <c r="B29" s="175"/>
      <c r="C29" s="180">
        <v>137.19999999999999</v>
      </c>
      <c r="D29" s="175"/>
      <c r="E29" s="180">
        <v>96.3</v>
      </c>
      <c r="F29" s="175"/>
      <c r="G29" s="178">
        <v>25</v>
      </c>
      <c r="H29" s="175"/>
      <c r="I29" s="177">
        <v>13.5</v>
      </c>
      <c r="J29" s="175"/>
      <c r="K29" s="205">
        <v>9.4</v>
      </c>
      <c r="L29" s="175"/>
      <c r="M29" s="206">
        <v>25</v>
      </c>
      <c r="N29" s="205">
        <v>2.1</v>
      </c>
      <c r="O29" s="205">
        <v>2.7</v>
      </c>
      <c r="P29" s="205">
        <v>1.9</v>
      </c>
      <c r="Q29" s="205">
        <v>-0.4</v>
      </c>
      <c r="R29" s="205">
        <v>1.3</v>
      </c>
    </row>
    <row r="30" spans="1:18" ht="16.5" thickTop="1" thickBot="1" x14ac:dyDescent="0.3">
      <c r="A30" s="174">
        <v>26</v>
      </c>
      <c r="B30" s="180">
        <v>102.4</v>
      </c>
      <c r="C30" s="180">
        <v>109.5</v>
      </c>
      <c r="D30" s="180">
        <v>95</v>
      </c>
      <c r="E30" s="180">
        <v>93.4</v>
      </c>
      <c r="F30" s="180">
        <v>95</v>
      </c>
      <c r="G30" s="178">
        <v>26</v>
      </c>
      <c r="H30" s="177">
        <v>15.2</v>
      </c>
      <c r="I30" s="177">
        <v>15.2</v>
      </c>
      <c r="J30" s="205">
        <v>9.6</v>
      </c>
      <c r="K30" s="205">
        <v>7.3</v>
      </c>
      <c r="L30" s="177">
        <v>14.6</v>
      </c>
      <c r="M30" s="206">
        <v>26</v>
      </c>
      <c r="N30" s="175"/>
      <c r="O30" s="176" t="s">
        <v>33</v>
      </c>
      <c r="P30" s="175"/>
      <c r="Q30" s="205">
        <v>-2.8</v>
      </c>
      <c r="R30" s="175"/>
    </row>
    <row r="31" spans="1:18" ht="16.5" thickTop="1" thickBot="1" x14ac:dyDescent="0.3">
      <c r="A31" s="174">
        <v>27</v>
      </c>
      <c r="B31" s="175"/>
      <c r="C31" s="180">
        <v>58.9</v>
      </c>
      <c r="D31" s="175"/>
      <c r="E31" s="180">
        <v>42.9</v>
      </c>
      <c r="F31" s="175"/>
      <c r="G31" s="178">
        <v>27</v>
      </c>
      <c r="H31" s="175"/>
      <c r="I31" s="177">
        <v>15.8</v>
      </c>
      <c r="J31" s="175"/>
      <c r="K31" s="205">
        <v>7.8</v>
      </c>
      <c r="L31" s="175"/>
      <c r="M31" s="206">
        <v>27</v>
      </c>
      <c r="N31" s="175"/>
      <c r="O31" s="176" t="s">
        <v>33</v>
      </c>
      <c r="P31" s="175"/>
      <c r="Q31" s="205">
        <v>-0.8</v>
      </c>
      <c r="R31" s="175"/>
    </row>
    <row r="32" spans="1:18" ht="16.5" thickTop="1" thickBot="1" x14ac:dyDescent="0.3">
      <c r="A32" s="174">
        <v>28</v>
      </c>
      <c r="B32" s="175"/>
      <c r="C32" s="177">
        <v>15.1</v>
      </c>
      <c r="D32" s="175"/>
      <c r="E32" s="205">
        <v>8.8000000000000007</v>
      </c>
      <c r="F32" s="175"/>
      <c r="G32" s="178">
        <v>28</v>
      </c>
      <c r="H32" s="175"/>
      <c r="I32" s="177">
        <v>22.3</v>
      </c>
      <c r="J32" s="175"/>
      <c r="K32" s="177">
        <v>16.600000000000001</v>
      </c>
      <c r="L32" s="175"/>
      <c r="M32" s="206">
        <v>28</v>
      </c>
      <c r="N32" s="205">
        <v>1.2</v>
      </c>
      <c r="O32" s="176" t="s">
        <v>33</v>
      </c>
      <c r="P32" s="205">
        <v>1.6</v>
      </c>
      <c r="Q32" s="205">
        <v>-0.4</v>
      </c>
      <c r="R32" s="205">
        <v>1.2</v>
      </c>
    </row>
    <row r="33" spans="1:18" ht="16.5" thickTop="1" thickBot="1" x14ac:dyDescent="0.3">
      <c r="A33" s="204">
        <v>29</v>
      </c>
      <c r="B33" s="205">
        <v>9.6999999999999993</v>
      </c>
      <c r="C33" s="205">
        <v>10.5</v>
      </c>
      <c r="D33" s="205">
        <v>8.6</v>
      </c>
      <c r="E33" s="205">
        <v>7.3</v>
      </c>
      <c r="F33" s="205">
        <v>8.6</v>
      </c>
      <c r="G33" s="178">
        <v>29</v>
      </c>
      <c r="H33" s="177">
        <v>15</v>
      </c>
      <c r="I33" s="177">
        <v>20.6</v>
      </c>
      <c r="J33" s="205">
        <v>11.7</v>
      </c>
      <c r="K33" s="205">
        <v>10.3</v>
      </c>
      <c r="L33" s="177">
        <v>14.6</v>
      </c>
      <c r="M33" s="206">
        <v>29</v>
      </c>
      <c r="N33" s="175"/>
      <c r="O33" s="176" t="s">
        <v>33</v>
      </c>
      <c r="P33" s="175"/>
      <c r="Q33" s="205">
        <v>0.6</v>
      </c>
      <c r="R33" s="175"/>
    </row>
    <row r="34" spans="1:18" ht="16.5" thickTop="1" thickBot="1" x14ac:dyDescent="0.3">
      <c r="A34" s="204">
        <v>30</v>
      </c>
      <c r="B34" s="175"/>
      <c r="C34" s="205">
        <v>7.3</v>
      </c>
      <c r="D34" s="175"/>
      <c r="E34" s="205">
        <v>6.1</v>
      </c>
      <c r="F34" s="175"/>
      <c r="G34" s="206">
        <v>30</v>
      </c>
      <c r="H34" s="175"/>
      <c r="I34" s="205">
        <v>8.1</v>
      </c>
      <c r="J34" s="175"/>
      <c r="K34" s="205">
        <v>4.4000000000000004</v>
      </c>
      <c r="L34" s="175"/>
      <c r="M34" s="206">
        <v>30</v>
      </c>
      <c r="N34" s="175"/>
      <c r="O34" s="176" t="s">
        <v>33</v>
      </c>
      <c r="P34" s="175"/>
      <c r="Q34" s="205">
        <v>-0.1</v>
      </c>
      <c r="R34" s="175"/>
    </row>
    <row r="35" spans="1:18" ht="16.5" thickTop="1" thickBot="1" x14ac:dyDescent="0.3">
      <c r="A35" s="174"/>
      <c r="B35" s="175"/>
      <c r="C35" s="175"/>
      <c r="D35" s="175"/>
      <c r="E35" s="175"/>
      <c r="F35" s="175"/>
      <c r="G35" s="206">
        <v>31</v>
      </c>
      <c r="H35" s="175"/>
      <c r="I35" s="177">
        <v>14</v>
      </c>
      <c r="J35" s="175"/>
      <c r="K35" s="205">
        <v>10.1</v>
      </c>
      <c r="L35" s="175"/>
      <c r="M35" s="206">
        <v>31</v>
      </c>
      <c r="N35" s="176" t="s">
        <v>33</v>
      </c>
      <c r="O35" s="205">
        <v>3.3</v>
      </c>
      <c r="P35" s="176" t="s">
        <v>33</v>
      </c>
      <c r="Q35" s="205">
        <v>0.7</v>
      </c>
      <c r="R35" s="205">
        <v>4.7</v>
      </c>
    </row>
    <row r="36" spans="1:18" ht="15.75" thickTop="1" x14ac:dyDescent="0.25"/>
  </sheetData>
  <mergeCells count="1">
    <mergeCell ref="A1:R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AD60"/>
  <sheetViews>
    <sheetView topLeftCell="K9" workbookViewId="0">
      <selection activeCell="K9" sqref="K9"/>
    </sheetView>
  </sheetViews>
  <sheetFormatPr defaultRowHeight="15" x14ac:dyDescent="0.25"/>
  <cols>
    <col min="1" max="1" width="23" customWidth="1"/>
    <col min="17" max="22" width="11.7109375" customWidth="1"/>
  </cols>
  <sheetData>
    <row r="1" spans="2:30" x14ac:dyDescent="0.25">
      <c r="L1" s="75"/>
      <c r="M1" s="75"/>
    </row>
    <row r="2" spans="2:30" ht="15.75" thickBot="1" x14ac:dyDescent="0.3"/>
    <row r="3" spans="2:30" ht="15.75" thickBot="1" x14ac:dyDescent="0.3">
      <c r="B3" s="240" t="s">
        <v>195</v>
      </c>
      <c r="C3" s="241" t="s">
        <v>196</v>
      </c>
      <c r="D3" s="241">
        <v>2003</v>
      </c>
      <c r="E3" s="241">
        <v>2006</v>
      </c>
      <c r="F3" s="241">
        <v>2007</v>
      </c>
      <c r="G3" s="241">
        <v>2008</v>
      </c>
      <c r="H3" s="241">
        <v>2011</v>
      </c>
      <c r="I3" s="241">
        <v>2012</v>
      </c>
      <c r="J3" s="241">
        <v>2014</v>
      </c>
      <c r="K3" s="241" t="s">
        <v>197</v>
      </c>
    </row>
    <row r="4" spans="2:30" ht="15.75" thickBot="1" x14ac:dyDescent="0.3">
      <c r="B4" s="242" t="s">
        <v>198</v>
      </c>
      <c r="C4" s="243" t="s">
        <v>199</v>
      </c>
      <c r="D4" s="243">
        <v>7</v>
      </c>
      <c r="E4" s="243">
        <v>27.4</v>
      </c>
      <c r="F4" s="243">
        <v>8.8000000000000007</v>
      </c>
      <c r="G4" s="243">
        <v>6.4</v>
      </c>
      <c r="H4" s="243">
        <v>4.3</v>
      </c>
      <c r="I4" s="243">
        <v>6.3</v>
      </c>
      <c r="J4" s="243">
        <v>4.4000000000000004</v>
      </c>
      <c r="K4" s="243">
        <v>9.3000000000000007</v>
      </c>
    </row>
    <row r="8" spans="2:30" ht="15.75" thickBot="1" x14ac:dyDescent="0.3"/>
    <row r="9" spans="2:30" x14ac:dyDescent="0.25">
      <c r="L9" s="244" t="s">
        <v>200</v>
      </c>
      <c r="M9" s="245">
        <v>10</v>
      </c>
      <c r="N9" s="246">
        <v>10</v>
      </c>
      <c r="O9" s="246">
        <v>10</v>
      </c>
      <c r="P9" s="246">
        <v>10</v>
      </c>
      <c r="Q9" s="246">
        <v>10</v>
      </c>
      <c r="R9" s="246">
        <v>10</v>
      </c>
      <c r="S9" s="246">
        <v>10</v>
      </c>
      <c r="T9" s="246">
        <v>10</v>
      </c>
      <c r="U9" s="246">
        <v>10</v>
      </c>
      <c r="V9" s="246">
        <v>10</v>
      </c>
      <c r="W9" s="246">
        <v>10</v>
      </c>
      <c r="X9" s="246">
        <v>10</v>
      </c>
      <c r="Y9" s="246">
        <v>10</v>
      </c>
      <c r="Z9" s="246">
        <v>10</v>
      </c>
      <c r="AA9" s="246">
        <v>10</v>
      </c>
      <c r="AB9" s="246">
        <v>10</v>
      </c>
      <c r="AC9" s="246">
        <v>10</v>
      </c>
      <c r="AD9" s="247">
        <v>10</v>
      </c>
    </row>
    <row r="10" spans="2:30" ht="15.75" thickBot="1" x14ac:dyDescent="0.3">
      <c r="L10" s="248" t="s">
        <v>201</v>
      </c>
      <c r="M10" s="249">
        <v>1999</v>
      </c>
      <c r="N10" s="250">
        <v>2000</v>
      </c>
      <c r="O10" s="250">
        <v>2001</v>
      </c>
      <c r="P10" s="250">
        <v>2002</v>
      </c>
      <c r="Q10" s="250">
        <v>2003</v>
      </c>
      <c r="R10" s="250">
        <v>2004</v>
      </c>
      <c r="S10" s="250">
        <v>2005</v>
      </c>
      <c r="T10" s="250">
        <v>2006</v>
      </c>
      <c r="U10" s="250">
        <v>2007</v>
      </c>
      <c r="V10" s="250">
        <v>2008</v>
      </c>
      <c r="W10" s="250">
        <v>2009</v>
      </c>
      <c r="X10" s="250">
        <v>2010</v>
      </c>
      <c r="Y10" s="250">
        <v>2011</v>
      </c>
      <c r="Z10" s="250">
        <v>2012</v>
      </c>
      <c r="AA10" s="250">
        <v>2013</v>
      </c>
      <c r="AB10" s="250">
        <v>2014</v>
      </c>
      <c r="AC10" s="250">
        <v>2015</v>
      </c>
      <c r="AD10" s="251">
        <v>2016</v>
      </c>
    </row>
    <row r="11" spans="2:30" x14ac:dyDescent="0.25">
      <c r="L11" s="252">
        <v>1</v>
      </c>
      <c r="M11">
        <v>14</v>
      </c>
      <c r="N11">
        <v>90.7</v>
      </c>
      <c r="O11">
        <v>32.200000000000003</v>
      </c>
      <c r="P11">
        <v>83.4</v>
      </c>
      <c r="Q11">
        <v>7.5</v>
      </c>
      <c r="R11">
        <v>505.6</v>
      </c>
      <c r="S11">
        <v>33.5</v>
      </c>
      <c r="T11">
        <v>27.4</v>
      </c>
      <c r="U11">
        <v>12.4</v>
      </c>
      <c r="V11">
        <v>8.1</v>
      </c>
      <c r="W11">
        <v>159.5</v>
      </c>
      <c r="X11">
        <v>44.5</v>
      </c>
      <c r="Y11">
        <v>22.4</v>
      </c>
      <c r="Z11">
        <v>14.8</v>
      </c>
      <c r="AA11">
        <v>58.7</v>
      </c>
      <c r="AB11">
        <v>4.8</v>
      </c>
      <c r="AC11">
        <v>105</v>
      </c>
      <c r="AD11">
        <v>6.8</v>
      </c>
    </row>
    <row r="12" spans="2:30" x14ac:dyDescent="0.25">
      <c r="L12" s="253">
        <v>2</v>
      </c>
      <c r="M12">
        <v>14</v>
      </c>
      <c r="N12">
        <v>53.3</v>
      </c>
      <c r="O12">
        <v>11.5</v>
      </c>
      <c r="P12">
        <v>42.3</v>
      </c>
      <c r="Q12">
        <v>7</v>
      </c>
      <c r="R12">
        <v>468.6</v>
      </c>
      <c r="S12">
        <v>32.1</v>
      </c>
      <c r="T12">
        <v>12.5</v>
      </c>
      <c r="U12">
        <v>8.8000000000000007</v>
      </c>
      <c r="V12">
        <v>6.4</v>
      </c>
      <c r="W12">
        <v>127.7</v>
      </c>
      <c r="X12">
        <v>23.4</v>
      </c>
      <c r="Y12">
        <v>4.5</v>
      </c>
      <c r="Z12">
        <v>6.3</v>
      </c>
      <c r="AA12">
        <v>34.4</v>
      </c>
      <c r="AB12">
        <v>4.4000000000000004</v>
      </c>
      <c r="AC12">
        <v>68.3</v>
      </c>
      <c r="AD12">
        <v>6.8</v>
      </c>
    </row>
    <row r="13" spans="2:30" x14ac:dyDescent="0.25">
      <c r="L13" s="254">
        <v>3</v>
      </c>
      <c r="M13">
        <v>12.9</v>
      </c>
      <c r="N13">
        <v>45.3</v>
      </c>
      <c r="O13">
        <v>7.5</v>
      </c>
      <c r="P13">
        <v>28.8</v>
      </c>
      <c r="Q13">
        <v>6.6</v>
      </c>
      <c r="R13">
        <v>379</v>
      </c>
      <c r="S13">
        <v>28.9</v>
      </c>
      <c r="T13">
        <v>4.5999999999999996</v>
      </c>
      <c r="U13">
        <v>5.7</v>
      </c>
      <c r="V13">
        <v>5.0999999999999996</v>
      </c>
      <c r="W13">
        <v>89.7</v>
      </c>
      <c r="X13">
        <v>21.3</v>
      </c>
      <c r="Y13">
        <v>4.3</v>
      </c>
      <c r="Z13">
        <v>4.0999999999999996</v>
      </c>
      <c r="AA13">
        <v>32.6</v>
      </c>
      <c r="AB13">
        <v>4.0999999999999996</v>
      </c>
      <c r="AC13">
        <v>57.1</v>
      </c>
      <c r="AD13">
        <v>6.7</v>
      </c>
    </row>
    <row r="14" spans="2:30" x14ac:dyDescent="0.25">
      <c r="L14" s="255">
        <v>4</v>
      </c>
      <c r="M14">
        <v>8.5</v>
      </c>
      <c r="N14">
        <v>39.4</v>
      </c>
      <c r="O14">
        <v>7.4</v>
      </c>
      <c r="P14">
        <v>24.4</v>
      </c>
      <c r="Q14">
        <v>6.2</v>
      </c>
      <c r="R14">
        <v>378.8</v>
      </c>
      <c r="S14">
        <v>20.6</v>
      </c>
      <c r="T14">
        <v>4.2</v>
      </c>
      <c r="U14">
        <v>5.7</v>
      </c>
      <c r="V14">
        <v>4</v>
      </c>
      <c r="W14">
        <v>75.3</v>
      </c>
      <c r="X14">
        <v>10.9</v>
      </c>
      <c r="Y14">
        <v>4.2</v>
      </c>
      <c r="Z14">
        <v>3.7</v>
      </c>
      <c r="AA14">
        <v>23.4</v>
      </c>
      <c r="AB14">
        <v>4</v>
      </c>
      <c r="AC14">
        <v>44.3</v>
      </c>
      <c r="AD14">
        <v>3.7</v>
      </c>
    </row>
    <row r="15" spans="2:30" x14ac:dyDescent="0.25">
      <c r="L15" s="255">
        <v>5</v>
      </c>
      <c r="M15">
        <v>8.1</v>
      </c>
      <c r="N15">
        <v>17</v>
      </c>
      <c r="O15">
        <v>6.5</v>
      </c>
      <c r="P15">
        <v>13.8</v>
      </c>
      <c r="Q15">
        <v>6.1</v>
      </c>
      <c r="R15">
        <v>336.1</v>
      </c>
      <c r="S15">
        <v>16</v>
      </c>
      <c r="T15">
        <v>4.0999999999999996</v>
      </c>
      <c r="U15">
        <v>5.6</v>
      </c>
      <c r="V15">
        <v>3.8</v>
      </c>
      <c r="W15">
        <v>61</v>
      </c>
      <c r="X15">
        <v>10.9</v>
      </c>
      <c r="Y15">
        <v>4</v>
      </c>
      <c r="Z15">
        <v>3.6</v>
      </c>
      <c r="AA15">
        <v>20.6</v>
      </c>
      <c r="AB15">
        <v>3.7</v>
      </c>
      <c r="AC15">
        <v>14.6</v>
      </c>
      <c r="AD15">
        <v>3.5</v>
      </c>
    </row>
    <row r="16" spans="2:30" x14ac:dyDescent="0.25">
      <c r="L16" s="255">
        <v>6</v>
      </c>
      <c r="M16">
        <v>7.6</v>
      </c>
      <c r="N16">
        <v>10.8</v>
      </c>
      <c r="O16">
        <v>6</v>
      </c>
      <c r="P16">
        <v>10</v>
      </c>
      <c r="Q16">
        <v>6.1</v>
      </c>
      <c r="R16">
        <v>327.39999999999998</v>
      </c>
      <c r="S16">
        <v>8.6999999999999993</v>
      </c>
      <c r="T16">
        <v>4</v>
      </c>
      <c r="U16">
        <v>5.3</v>
      </c>
      <c r="V16">
        <v>3.6</v>
      </c>
      <c r="W16">
        <v>44.1</v>
      </c>
      <c r="X16">
        <v>10.1</v>
      </c>
      <c r="Y16">
        <v>3.7</v>
      </c>
      <c r="Z16">
        <v>3.5</v>
      </c>
      <c r="AA16">
        <v>12.1</v>
      </c>
      <c r="AB16">
        <v>3.7</v>
      </c>
      <c r="AC16">
        <v>14.6</v>
      </c>
      <c r="AD16">
        <v>3.4</v>
      </c>
    </row>
    <row r="17" spans="12:30" x14ac:dyDescent="0.25">
      <c r="L17" s="255">
        <v>7</v>
      </c>
      <c r="M17">
        <v>7</v>
      </c>
      <c r="N17">
        <v>6.6</v>
      </c>
      <c r="O17">
        <v>5.7</v>
      </c>
      <c r="P17">
        <v>9.1</v>
      </c>
      <c r="Q17">
        <v>5.2</v>
      </c>
      <c r="R17">
        <v>212.8</v>
      </c>
      <c r="S17">
        <v>7</v>
      </c>
      <c r="T17">
        <v>4</v>
      </c>
      <c r="U17">
        <v>5.2</v>
      </c>
      <c r="V17">
        <v>3.2</v>
      </c>
      <c r="W17">
        <v>25.6</v>
      </c>
      <c r="X17">
        <v>9.8000000000000007</v>
      </c>
      <c r="Y17">
        <v>3.7</v>
      </c>
      <c r="Z17">
        <v>3.3</v>
      </c>
      <c r="AA17">
        <v>11.9</v>
      </c>
      <c r="AB17">
        <v>3.6</v>
      </c>
      <c r="AC17">
        <v>14.3</v>
      </c>
      <c r="AD17">
        <v>3.2</v>
      </c>
    </row>
    <row r="18" spans="12:30" x14ac:dyDescent="0.25">
      <c r="L18" s="253">
        <v>8</v>
      </c>
      <c r="M18">
        <v>6.8</v>
      </c>
      <c r="N18">
        <v>5</v>
      </c>
      <c r="O18">
        <v>5.5</v>
      </c>
      <c r="P18">
        <v>9</v>
      </c>
      <c r="Q18">
        <v>4.8</v>
      </c>
      <c r="R18">
        <v>182.3</v>
      </c>
      <c r="S18">
        <v>5.3</v>
      </c>
      <c r="T18">
        <v>3.8</v>
      </c>
      <c r="U18">
        <v>4.7</v>
      </c>
      <c r="V18">
        <v>3.1</v>
      </c>
      <c r="W18">
        <v>19.5</v>
      </c>
      <c r="X18">
        <v>9.1999999999999993</v>
      </c>
      <c r="Y18">
        <v>3.6</v>
      </c>
      <c r="Z18">
        <v>3</v>
      </c>
      <c r="AA18">
        <v>9.6</v>
      </c>
      <c r="AB18">
        <v>3.3</v>
      </c>
      <c r="AC18">
        <v>14</v>
      </c>
      <c r="AD18">
        <v>3.2</v>
      </c>
    </row>
    <row r="19" spans="12:30" x14ac:dyDescent="0.25">
      <c r="L19" s="253">
        <v>9</v>
      </c>
      <c r="M19">
        <v>6.4</v>
      </c>
      <c r="N19">
        <v>4.7</v>
      </c>
      <c r="O19">
        <v>5.5</v>
      </c>
      <c r="P19">
        <v>9</v>
      </c>
      <c r="Q19">
        <v>4.5999999999999996</v>
      </c>
      <c r="R19">
        <v>155.1</v>
      </c>
      <c r="S19">
        <v>5</v>
      </c>
      <c r="T19">
        <v>3</v>
      </c>
      <c r="U19">
        <v>4.7</v>
      </c>
      <c r="V19">
        <v>3.1</v>
      </c>
      <c r="W19">
        <v>19.3</v>
      </c>
      <c r="X19">
        <v>8</v>
      </c>
      <c r="Y19">
        <v>3.5</v>
      </c>
      <c r="Z19">
        <v>2.5</v>
      </c>
      <c r="AA19">
        <v>8.1999999999999993</v>
      </c>
      <c r="AB19">
        <v>3.2</v>
      </c>
      <c r="AC19">
        <v>10.3</v>
      </c>
      <c r="AD19">
        <v>3.2</v>
      </c>
    </row>
    <row r="20" spans="12:30" x14ac:dyDescent="0.25">
      <c r="L20" s="254">
        <v>10</v>
      </c>
      <c r="M20">
        <v>6.2</v>
      </c>
      <c r="N20">
        <v>4.4000000000000004</v>
      </c>
      <c r="O20">
        <v>5.4</v>
      </c>
      <c r="P20">
        <v>7.8</v>
      </c>
      <c r="Q20">
        <v>4.4000000000000004</v>
      </c>
      <c r="R20">
        <v>149.5</v>
      </c>
      <c r="S20">
        <v>4.5999999999999996</v>
      </c>
      <c r="T20">
        <v>2.9</v>
      </c>
      <c r="U20">
        <v>4.5</v>
      </c>
      <c r="V20">
        <v>3.1</v>
      </c>
      <c r="W20">
        <v>17.7</v>
      </c>
      <c r="X20">
        <v>5.7</v>
      </c>
      <c r="Y20">
        <v>3.5</v>
      </c>
      <c r="Z20">
        <v>2.2999999999999998</v>
      </c>
      <c r="AA20">
        <v>8.1</v>
      </c>
      <c r="AB20">
        <v>3.2</v>
      </c>
      <c r="AC20">
        <v>9.6</v>
      </c>
      <c r="AD20">
        <v>3</v>
      </c>
    </row>
    <row r="21" spans="12:30" x14ac:dyDescent="0.25">
      <c r="L21" s="255">
        <v>11</v>
      </c>
      <c r="M21">
        <v>6</v>
      </c>
      <c r="N21">
        <v>4.3</v>
      </c>
      <c r="O21">
        <v>5.4</v>
      </c>
      <c r="P21">
        <v>7.5</v>
      </c>
      <c r="Q21">
        <v>3.9</v>
      </c>
      <c r="R21">
        <v>73.2</v>
      </c>
      <c r="S21">
        <v>2.9</v>
      </c>
      <c r="T21">
        <v>2.7</v>
      </c>
      <c r="U21">
        <v>4.5</v>
      </c>
      <c r="V21">
        <v>3.1</v>
      </c>
      <c r="W21">
        <v>10.3</v>
      </c>
      <c r="X21">
        <v>5.7</v>
      </c>
      <c r="Y21">
        <v>3.2</v>
      </c>
      <c r="Z21">
        <v>2.2000000000000002</v>
      </c>
      <c r="AA21">
        <v>7.5</v>
      </c>
      <c r="AB21">
        <v>3.1</v>
      </c>
      <c r="AC21">
        <v>8.8000000000000007</v>
      </c>
      <c r="AD21">
        <v>2.8</v>
      </c>
    </row>
    <row r="22" spans="12:30" x14ac:dyDescent="0.25">
      <c r="L22" s="255">
        <v>12</v>
      </c>
      <c r="M22">
        <v>5.7</v>
      </c>
      <c r="N22">
        <v>4.3</v>
      </c>
      <c r="O22">
        <v>5.2</v>
      </c>
      <c r="P22">
        <v>7.3</v>
      </c>
      <c r="Q22">
        <v>3.5</v>
      </c>
      <c r="R22">
        <v>73.2</v>
      </c>
      <c r="S22">
        <v>2.4</v>
      </c>
      <c r="T22">
        <v>2</v>
      </c>
      <c r="U22">
        <v>4.3</v>
      </c>
      <c r="V22">
        <v>3</v>
      </c>
      <c r="W22">
        <v>9.9</v>
      </c>
      <c r="X22">
        <v>5.6</v>
      </c>
      <c r="Y22">
        <v>3.2</v>
      </c>
      <c r="Z22">
        <v>2</v>
      </c>
      <c r="AA22">
        <v>7.1</v>
      </c>
      <c r="AB22">
        <v>3.1</v>
      </c>
      <c r="AC22">
        <v>5.3</v>
      </c>
      <c r="AD22">
        <v>2.8</v>
      </c>
    </row>
    <row r="23" spans="12:30" x14ac:dyDescent="0.25">
      <c r="L23" s="253">
        <v>13</v>
      </c>
      <c r="M23">
        <v>5.4</v>
      </c>
      <c r="N23">
        <v>4.2</v>
      </c>
      <c r="O23">
        <v>5.0999999999999996</v>
      </c>
      <c r="P23">
        <v>7</v>
      </c>
      <c r="Q23">
        <v>3.4</v>
      </c>
      <c r="R23">
        <v>44.5</v>
      </c>
      <c r="S23" t="s">
        <v>210</v>
      </c>
      <c r="T23">
        <v>2</v>
      </c>
      <c r="U23">
        <v>4.2</v>
      </c>
      <c r="V23">
        <v>2.9</v>
      </c>
      <c r="W23">
        <v>8.5</v>
      </c>
      <c r="X23">
        <v>5.2</v>
      </c>
      <c r="Y23">
        <v>3.2</v>
      </c>
      <c r="Z23">
        <v>1.7</v>
      </c>
      <c r="AA23">
        <v>6.5</v>
      </c>
      <c r="AB23">
        <v>3</v>
      </c>
      <c r="AC23">
        <v>4.7</v>
      </c>
      <c r="AD23">
        <v>2.7</v>
      </c>
    </row>
    <row r="24" spans="12:30" x14ac:dyDescent="0.25">
      <c r="L24" s="256">
        <v>14</v>
      </c>
      <c r="M24">
        <v>5.2</v>
      </c>
      <c r="N24">
        <v>4.0999999999999996</v>
      </c>
      <c r="O24">
        <v>5.0999999999999996</v>
      </c>
      <c r="P24">
        <v>6.4</v>
      </c>
      <c r="Q24">
        <v>3</v>
      </c>
      <c r="R24">
        <v>39.700000000000003</v>
      </c>
      <c r="S24" t="s">
        <v>210</v>
      </c>
      <c r="T24">
        <v>1.7</v>
      </c>
      <c r="U24">
        <v>4.0999999999999996</v>
      </c>
      <c r="V24">
        <v>2.7</v>
      </c>
      <c r="W24">
        <v>8.4</v>
      </c>
      <c r="X24">
        <v>5.0999999999999996</v>
      </c>
      <c r="Y24">
        <v>3.1</v>
      </c>
      <c r="Z24">
        <v>1.5</v>
      </c>
      <c r="AA24">
        <v>5.6</v>
      </c>
      <c r="AB24">
        <v>2.9</v>
      </c>
      <c r="AC24">
        <v>4.5999999999999996</v>
      </c>
      <c r="AD24">
        <v>2.7</v>
      </c>
    </row>
    <row r="25" spans="12:30" x14ac:dyDescent="0.25">
      <c r="L25" s="253">
        <v>15</v>
      </c>
      <c r="M25">
        <v>5</v>
      </c>
      <c r="N25">
        <v>3.9</v>
      </c>
      <c r="O25">
        <v>4.8</v>
      </c>
      <c r="P25">
        <v>5.2</v>
      </c>
      <c r="Q25">
        <v>2.9</v>
      </c>
      <c r="R25">
        <v>26.6</v>
      </c>
      <c r="S25" t="s">
        <v>210</v>
      </c>
      <c r="T25">
        <v>1.2</v>
      </c>
      <c r="U25">
        <v>4</v>
      </c>
      <c r="V25">
        <v>2.7</v>
      </c>
      <c r="W25">
        <v>8</v>
      </c>
      <c r="X25">
        <v>5</v>
      </c>
      <c r="Y25">
        <v>3</v>
      </c>
      <c r="Z25">
        <v>0.9</v>
      </c>
      <c r="AA25">
        <v>5.4</v>
      </c>
      <c r="AB25">
        <v>2.9</v>
      </c>
      <c r="AC25">
        <v>4.5999999999999996</v>
      </c>
      <c r="AD25">
        <v>2.6</v>
      </c>
    </row>
    <row r="26" spans="12:30" x14ac:dyDescent="0.25">
      <c r="L26" s="253">
        <v>16</v>
      </c>
      <c r="M26">
        <v>4.5999999999999996</v>
      </c>
      <c r="N26">
        <v>3.8</v>
      </c>
      <c r="O26">
        <v>4.5</v>
      </c>
      <c r="P26">
        <v>4.5999999999999996</v>
      </c>
      <c r="Q26">
        <v>2.7</v>
      </c>
      <c r="R26">
        <v>22</v>
      </c>
      <c r="S26" t="s">
        <v>210</v>
      </c>
      <c r="T26" t="s">
        <v>210</v>
      </c>
      <c r="U26">
        <v>3.8</v>
      </c>
      <c r="V26">
        <v>2.7</v>
      </c>
      <c r="W26">
        <v>7.7</v>
      </c>
      <c r="X26">
        <v>5</v>
      </c>
      <c r="Y26">
        <v>3</v>
      </c>
      <c r="Z26">
        <v>0.2</v>
      </c>
      <c r="AA26">
        <v>5.4</v>
      </c>
      <c r="AB26">
        <v>2.7</v>
      </c>
      <c r="AC26">
        <v>3.5</v>
      </c>
      <c r="AD26">
        <v>2.5</v>
      </c>
    </row>
    <row r="27" spans="12:30" x14ac:dyDescent="0.25">
      <c r="L27" s="254">
        <v>17</v>
      </c>
      <c r="M27">
        <v>4.2</v>
      </c>
      <c r="N27">
        <v>3.7</v>
      </c>
      <c r="O27">
        <v>4.4000000000000004</v>
      </c>
      <c r="P27">
        <v>4.5999999999999996</v>
      </c>
      <c r="Q27">
        <v>2.6</v>
      </c>
      <c r="R27">
        <v>22</v>
      </c>
      <c r="S27" t="s">
        <v>210</v>
      </c>
      <c r="T27" t="s">
        <v>210</v>
      </c>
      <c r="U27">
        <v>3.5</v>
      </c>
      <c r="V27">
        <v>2.5</v>
      </c>
      <c r="W27">
        <v>6.6</v>
      </c>
      <c r="X27">
        <v>4.9000000000000004</v>
      </c>
      <c r="Y27">
        <v>2.9</v>
      </c>
      <c r="Z27">
        <v>0.2</v>
      </c>
      <c r="AA27">
        <v>5.4</v>
      </c>
      <c r="AB27">
        <v>2.7</v>
      </c>
      <c r="AC27">
        <v>3</v>
      </c>
      <c r="AD27">
        <v>2.5</v>
      </c>
    </row>
    <row r="28" spans="12:30" x14ac:dyDescent="0.25">
      <c r="L28" s="253">
        <v>18</v>
      </c>
      <c r="M28">
        <v>4.2</v>
      </c>
      <c r="N28">
        <v>3.6</v>
      </c>
      <c r="O28">
        <v>4.4000000000000004</v>
      </c>
      <c r="P28">
        <v>4.5</v>
      </c>
      <c r="Q28">
        <v>2.1</v>
      </c>
      <c r="R28">
        <v>19.600000000000001</v>
      </c>
      <c r="S28" t="s">
        <v>210</v>
      </c>
      <c r="T28" t="s">
        <v>210</v>
      </c>
      <c r="U28">
        <v>3.3</v>
      </c>
      <c r="V28">
        <v>2.4</v>
      </c>
      <c r="W28">
        <v>5.0999999999999996</v>
      </c>
      <c r="X28">
        <v>4.8</v>
      </c>
      <c r="Y28">
        <v>2.8</v>
      </c>
      <c r="Z28">
        <v>0.2</v>
      </c>
      <c r="AA28">
        <v>4.5</v>
      </c>
      <c r="AB28">
        <v>2.6</v>
      </c>
      <c r="AC28">
        <v>2.7</v>
      </c>
      <c r="AD28">
        <v>2.2000000000000002</v>
      </c>
    </row>
    <row r="29" spans="12:30" x14ac:dyDescent="0.25">
      <c r="L29" s="253">
        <v>19</v>
      </c>
      <c r="M29">
        <v>4.0999999999999996</v>
      </c>
      <c r="N29">
        <v>3.5</v>
      </c>
      <c r="O29">
        <v>4.3</v>
      </c>
      <c r="P29">
        <v>4.4000000000000004</v>
      </c>
      <c r="Q29">
        <v>1</v>
      </c>
      <c r="R29">
        <v>15.5</v>
      </c>
      <c r="S29" t="s">
        <v>210</v>
      </c>
      <c r="T29" t="s">
        <v>210</v>
      </c>
      <c r="U29">
        <v>3.2</v>
      </c>
      <c r="V29">
        <v>2.4</v>
      </c>
      <c r="W29">
        <v>5</v>
      </c>
      <c r="X29">
        <v>4.8</v>
      </c>
      <c r="Y29">
        <v>2.7</v>
      </c>
      <c r="Z29">
        <v>0.2</v>
      </c>
      <c r="AA29">
        <v>4.3</v>
      </c>
      <c r="AB29">
        <v>2.6</v>
      </c>
      <c r="AC29">
        <v>2.6</v>
      </c>
      <c r="AD29">
        <v>2.2000000000000002</v>
      </c>
    </row>
    <row r="30" spans="12:30" x14ac:dyDescent="0.25">
      <c r="L30" s="254">
        <v>20</v>
      </c>
      <c r="M30">
        <v>3.7</v>
      </c>
      <c r="N30">
        <v>3.5</v>
      </c>
      <c r="O30">
        <v>4.3</v>
      </c>
      <c r="P30">
        <v>4.2</v>
      </c>
      <c r="Q30">
        <v>0.5</v>
      </c>
      <c r="R30">
        <v>15.5</v>
      </c>
      <c r="S30" t="s">
        <v>210</v>
      </c>
      <c r="T30" t="s">
        <v>210</v>
      </c>
      <c r="U30">
        <v>3</v>
      </c>
      <c r="V30">
        <v>2.4</v>
      </c>
      <c r="W30">
        <v>4.7</v>
      </c>
      <c r="X30">
        <v>4</v>
      </c>
      <c r="Y30">
        <v>2.6</v>
      </c>
      <c r="Z30">
        <v>0.2</v>
      </c>
      <c r="AA30">
        <v>4.2</v>
      </c>
      <c r="AB30">
        <v>2.4</v>
      </c>
      <c r="AC30">
        <v>2.2999999999999998</v>
      </c>
      <c r="AD30">
        <v>2.1</v>
      </c>
    </row>
    <row r="31" spans="12:30" x14ac:dyDescent="0.25">
      <c r="L31" s="255">
        <v>21</v>
      </c>
      <c r="M31">
        <v>3.7</v>
      </c>
      <c r="N31">
        <v>3.4</v>
      </c>
      <c r="O31">
        <v>3.9</v>
      </c>
      <c r="P31">
        <v>4</v>
      </c>
      <c r="Q31">
        <v>0.3</v>
      </c>
      <c r="R31">
        <v>12.2</v>
      </c>
      <c r="S31" t="s">
        <v>210</v>
      </c>
      <c r="T31" t="s">
        <v>210</v>
      </c>
      <c r="U31">
        <v>3</v>
      </c>
      <c r="V31">
        <v>2.2999999999999998</v>
      </c>
      <c r="W31">
        <v>4.4000000000000004</v>
      </c>
      <c r="X31">
        <v>3.6</v>
      </c>
      <c r="Y31">
        <v>2.6</v>
      </c>
      <c r="Z31">
        <v>0.1</v>
      </c>
      <c r="AA31">
        <v>4.0999999999999996</v>
      </c>
      <c r="AB31">
        <v>2.2999999999999998</v>
      </c>
      <c r="AC31">
        <v>1.9</v>
      </c>
      <c r="AD31">
        <v>2.1</v>
      </c>
    </row>
    <row r="32" spans="12:30" x14ac:dyDescent="0.25">
      <c r="L32" s="253">
        <v>22</v>
      </c>
      <c r="M32">
        <v>3.5</v>
      </c>
      <c r="N32">
        <v>3</v>
      </c>
      <c r="O32">
        <v>3.8</v>
      </c>
      <c r="P32">
        <v>3.8</v>
      </c>
      <c r="Q32" t="s">
        <v>210</v>
      </c>
      <c r="R32">
        <v>5.0999999999999996</v>
      </c>
      <c r="S32" t="s">
        <v>210</v>
      </c>
      <c r="T32" t="s">
        <v>210</v>
      </c>
      <c r="U32">
        <v>2.8</v>
      </c>
      <c r="V32">
        <v>2.1</v>
      </c>
      <c r="W32">
        <v>4.0999999999999996</v>
      </c>
      <c r="X32">
        <v>3.2</v>
      </c>
      <c r="Y32">
        <v>2.5</v>
      </c>
      <c r="Z32">
        <v>0.1</v>
      </c>
      <c r="AA32">
        <v>3.5</v>
      </c>
      <c r="AB32">
        <v>2.2000000000000002</v>
      </c>
      <c r="AC32">
        <v>1.6</v>
      </c>
      <c r="AD32">
        <v>2</v>
      </c>
    </row>
    <row r="33" spans="12:30" x14ac:dyDescent="0.25">
      <c r="L33" s="253">
        <v>23</v>
      </c>
      <c r="M33">
        <v>3.5</v>
      </c>
      <c r="N33">
        <v>2.9</v>
      </c>
      <c r="O33">
        <v>3.8</v>
      </c>
      <c r="P33">
        <v>3.8</v>
      </c>
      <c r="Q33" t="s">
        <v>210</v>
      </c>
      <c r="R33">
        <v>4.7</v>
      </c>
      <c r="S33" t="s">
        <v>210</v>
      </c>
      <c r="T33" t="s">
        <v>210</v>
      </c>
      <c r="U33">
        <v>2.7</v>
      </c>
      <c r="V33">
        <v>2.1</v>
      </c>
      <c r="W33">
        <v>4.0999999999999996</v>
      </c>
      <c r="X33">
        <v>3.2</v>
      </c>
      <c r="Y33">
        <v>2.2000000000000002</v>
      </c>
      <c r="Z33">
        <v>0.1</v>
      </c>
      <c r="AA33">
        <v>3.4</v>
      </c>
      <c r="AB33">
        <v>2.2000000000000002</v>
      </c>
      <c r="AC33">
        <v>1.6</v>
      </c>
      <c r="AD33">
        <v>2</v>
      </c>
    </row>
    <row r="34" spans="12:30" x14ac:dyDescent="0.25">
      <c r="L34" s="253">
        <v>24</v>
      </c>
      <c r="M34">
        <v>3.2</v>
      </c>
      <c r="N34">
        <v>2.8</v>
      </c>
      <c r="O34">
        <v>3.7</v>
      </c>
      <c r="P34">
        <v>3.6</v>
      </c>
      <c r="Q34" t="s">
        <v>210</v>
      </c>
      <c r="R34">
        <v>3.2</v>
      </c>
      <c r="S34" t="s">
        <v>210</v>
      </c>
      <c r="T34" t="s">
        <v>210</v>
      </c>
      <c r="U34">
        <v>2.4</v>
      </c>
      <c r="V34">
        <v>2.1</v>
      </c>
      <c r="W34">
        <v>4.0999999999999996</v>
      </c>
      <c r="X34">
        <v>3.1</v>
      </c>
      <c r="Y34">
        <v>2.2000000000000002</v>
      </c>
      <c r="Z34">
        <v>0.1</v>
      </c>
      <c r="AA34">
        <v>3.2</v>
      </c>
      <c r="AB34">
        <v>2.2000000000000002</v>
      </c>
      <c r="AC34">
        <v>1.5</v>
      </c>
      <c r="AD34">
        <v>2</v>
      </c>
    </row>
    <row r="35" spans="12:30" x14ac:dyDescent="0.25">
      <c r="L35" s="253">
        <v>25</v>
      </c>
      <c r="M35">
        <v>2</v>
      </c>
      <c r="N35">
        <v>2.8</v>
      </c>
      <c r="O35">
        <v>3.5</v>
      </c>
      <c r="P35">
        <v>3.5</v>
      </c>
      <c r="Q35" t="s">
        <v>210</v>
      </c>
      <c r="R35">
        <v>3.1</v>
      </c>
      <c r="S35" t="s">
        <v>210</v>
      </c>
      <c r="T35" t="s">
        <v>210</v>
      </c>
      <c r="U35">
        <v>1.9</v>
      </c>
      <c r="V35">
        <v>2.1</v>
      </c>
      <c r="W35">
        <v>3.9</v>
      </c>
      <c r="X35">
        <v>2.7</v>
      </c>
      <c r="Y35">
        <v>2.1</v>
      </c>
      <c r="Z35">
        <v>0.1</v>
      </c>
      <c r="AA35">
        <v>2.7</v>
      </c>
      <c r="AB35">
        <v>1.9</v>
      </c>
      <c r="AC35">
        <v>1.3</v>
      </c>
      <c r="AD35">
        <v>1.9</v>
      </c>
    </row>
    <row r="36" spans="12:30" x14ac:dyDescent="0.25">
      <c r="L36" s="254">
        <v>26</v>
      </c>
      <c r="M36" t="s">
        <v>210</v>
      </c>
      <c r="N36">
        <v>2.6</v>
      </c>
      <c r="O36">
        <v>3.3</v>
      </c>
      <c r="P36">
        <v>3.1</v>
      </c>
      <c r="Q36" t="s">
        <v>210</v>
      </c>
      <c r="R36">
        <v>3</v>
      </c>
      <c r="S36" t="s">
        <v>210</v>
      </c>
      <c r="T36" t="s">
        <v>210</v>
      </c>
      <c r="U36">
        <v>1.8</v>
      </c>
      <c r="V36">
        <v>1.8</v>
      </c>
      <c r="W36">
        <v>3.7</v>
      </c>
      <c r="X36">
        <v>2.6</v>
      </c>
      <c r="Y36">
        <v>2.1</v>
      </c>
      <c r="Z36">
        <v>0</v>
      </c>
      <c r="AA36">
        <v>2.5</v>
      </c>
      <c r="AB36">
        <v>1.7</v>
      </c>
      <c r="AC36">
        <v>1.2</v>
      </c>
      <c r="AD36">
        <v>1.7</v>
      </c>
    </row>
    <row r="37" spans="12:30" x14ac:dyDescent="0.25">
      <c r="L37" s="253">
        <v>27</v>
      </c>
      <c r="M37" t="s">
        <v>210</v>
      </c>
      <c r="N37">
        <v>2.5</v>
      </c>
      <c r="O37">
        <v>3</v>
      </c>
      <c r="P37">
        <v>1.8</v>
      </c>
      <c r="Q37" t="s">
        <v>210</v>
      </c>
      <c r="R37">
        <v>2.8</v>
      </c>
      <c r="S37" t="s">
        <v>210</v>
      </c>
      <c r="T37" t="s">
        <v>210</v>
      </c>
      <c r="U37">
        <v>1.7</v>
      </c>
      <c r="V37">
        <v>1.6</v>
      </c>
      <c r="W37">
        <v>3.5</v>
      </c>
      <c r="X37">
        <v>2</v>
      </c>
      <c r="Y37">
        <v>1.7</v>
      </c>
      <c r="Z37">
        <v>0</v>
      </c>
      <c r="AA37">
        <v>2.2000000000000002</v>
      </c>
      <c r="AB37">
        <v>1.7</v>
      </c>
      <c r="AC37">
        <v>1.2</v>
      </c>
      <c r="AD37">
        <v>1.5</v>
      </c>
    </row>
    <row r="38" spans="12:30" x14ac:dyDescent="0.25">
      <c r="L38" s="254">
        <v>28</v>
      </c>
      <c r="M38" t="s">
        <v>210</v>
      </c>
      <c r="N38">
        <v>2.5</v>
      </c>
      <c r="O38">
        <v>2.9</v>
      </c>
      <c r="P38">
        <v>1</v>
      </c>
      <c r="Q38" t="s">
        <v>210</v>
      </c>
      <c r="R38" t="s">
        <v>210</v>
      </c>
      <c r="S38" t="s">
        <v>210</v>
      </c>
      <c r="T38" t="s">
        <v>210</v>
      </c>
      <c r="U38">
        <v>1.7</v>
      </c>
      <c r="V38">
        <v>1.5</v>
      </c>
      <c r="W38">
        <v>3.4</v>
      </c>
      <c r="X38">
        <v>2</v>
      </c>
      <c r="Y38">
        <v>1.7</v>
      </c>
      <c r="Z38">
        <v>0</v>
      </c>
      <c r="AA38">
        <v>1.5</v>
      </c>
      <c r="AB38">
        <v>1.5</v>
      </c>
      <c r="AC38">
        <v>0.8</v>
      </c>
      <c r="AD38">
        <v>1.1000000000000001</v>
      </c>
    </row>
    <row r="39" spans="12:30" x14ac:dyDescent="0.25">
      <c r="L39" s="253">
        <v>29</v>
      </c>
      <c r="M39" t="s">
        <v>210</v>
      </c>
      <c r="N39">
        <v>1.8</v>
      </c>
      <c r="O39">
        <v>2.7</v>
      </c>
      <c r="P39" t="s">
        <v>210</v>
      </c>
      <c r="Q39" t="s">
        <v>210</v>
      </c>
      <c r="R39" t="s">
        <v>210</v>
      </c>
      <c r="S39" t="s">
        <v>210</v>
      </c>
      <c r="T39" t="s">
        <v>210</v>
      </c>
      <c r="U39">
        <v>1.7</v>
      </c>
      <c r="V39">
        <v>1.1000000000000001</v>
      </c>
      <c r="W39">
        <v>3.2</v>
      </c>
      <c r="X39">
        <v>1.4</v>
      </c>
      <c r="Y39">
        <v>1.6</v>
      </c>
      <c r="Z39">
        <v>0</v>
      </c>
      <c r="AA39">
        <v>1.3</v>
      </c>
      <c r="AB39">
        <v>1.4</v>
      </c>
      <c r="AC39">
        <v>0.7</v>
      </c>
      <c r="AD39">
        <v>1.1000000000000001</v>
      </c>
    </row>
    <row r="40" spans="12:30" x14ac:dyDescent="0.25">
      <c r="L40" s="254">
        <v>30</v>
      </c>
      <c r="M40" t="s">
        <v>210</v>
      </c>
      <c r="N40">
        <v>1.6</v>
      </c>
      <c r="O40">
        <v>2.2000000000000002</v>
      </c>
      <c r="P40" t="s">
        <v>210</v>
      </c>
      <c r="Q40" t="s">
        <v>210</v>
      </c>
      <c r="R40" t="s">
        <v>210</v>
      </c>
      <c r="S40" t="s">
        <v>210</v>
      </c>
      <c r="T40" t="s">
        <v>210</v>
      </c>
      <c r="U40">
        <v>1.4</v>
      </c>
      <c r="V40">
        <v>1</v>
      </c>
      <c r="W40">
        <v>3.1</v>
      </c>
      <c r="X40">
        <v>1.3</v>
      </c>
      <c r="Y40">
        <v>1.4</v>
      </c>
      <c r="Z40">
        <v>0</v>
      </c>
      <c r="AA40">
        <v>1.2</v>
      </c>
      <c r="AB40">
        <v>0</v>
      </c>
      <c r="AC40">
        <v>0.6</v>
      </c>
      <c r="AD40">
        <v>0.6</v>
      </c>
    </row>
    <row r="41" spans="12:30" ht="15.75" thickBot="1" x14ac:dyDescent="0.3">
      <c r="L41" s="257">
        <v>31</v>
      </c>
      <c r="M41" t="s">
        <v>210</v>
      </c>
      <c r="N41" t="s">
        <v>210</v>
      </c>
      <c r="O41" t="s">
        <v>210</v>
      </c>
      <c r="P41" t="s">
        <v>210</v>
      </c>
      <c r="Q41" t="s">
        <v>210</v>
      </c>
      <c r="R41" t="s">
        <v>210</v>
      </c>
      <c r="S41" t="s">
        <v>210</v>
      </c>
      <c r="T41" t="s">
        <v>210</v>
      </c>
      <c r="U41" t="s">
        <v>210</v>
      </c>
      <c r="V41">
        <v>1</v>
      </c>
      <c r="W41" t="s">
        <v>210</v>
      </c>
      <c r="X41" t="s">
        <v>210</v>
      </c>
      <c r="Y41">
        <v>1</v>
      </c>
      <c r="Z41">
        <v>0</v>
      </c>
      <c r="AA41" t="s">
        <v>210</v>
      </c>
      <c r="AB41" t="s">
        <v>210</v>
      </c>
      <c r="AC41">
        <v>0</v>
      </c>
      <c r="AD41">
        <v>0.2</v>
      </c>
    </row>
    <row r="42" spans="12:30" ht="15.75" thickBot="1" x14ac:dyDescent="0.3">
      <c r="L42" s="258"/>
      <c r="S42" t="s">
        <v>210</v>
      </c>
      <c r="T42" t="s">
        <v>210</v>
      </c>
      <c r="U42" t="s">
        <v>210</v>
      </c>
      <c r="V42" t="s">
        <v>210</v>
      </c>
      <c r="W42" t="s">
        <v>210</v>
      </c>
      <c r="X42" t="s">
        <v>210</v>
      </c>
      <c r="Y42" t="s">
        <v>210</v>
      </c>
      <c r="Z42" t="s">
        <v>210</v>
      </c>
      <c r="AA42" t="s">
        <v>210</v>
      </c>
      <c r="AB42" t="s">
        <v>210</v>
      </c>
      <c r="AC42" t="s">
        <v>210</v>
      </c>
      <c r="AD42" t="s">
        <v>210</v>
      </c>
    </row>
    <row r="43" spans="12:30" ht="15.75" thickBot="1" x14ac:dyDescent="0.3">
      <c r="L43" s="259"/>
      <c r="M43" s="379" t="s">
        <v>202</v>
      </c>
      <c r="N43" s="380"/>
      <c r="O43" s="380"/>
      <c r="P43" s="380"/>
      <c r="Q43" s="380"/>
      <c r="R43" s="380"/>
      <c r="S43" s="380"/>
      <c r="T43" s="380"/>
      <c r="U43" s="380"/>
      <c r="V43" s="380"/>
      <c r="W43" s="380"/>
      <c r="X43" s="380"/>
      <c r="Y43" s="380"/>
      <c r="Z43" s="380"/>
      <c r="AA43" s="380"/>
      <c r="AB43" s="380"/>
      <c r="AC43" s="380"/>
      <c r="AD43" s="381"/>
    </row>
    <row r="44" spans="12:30" x14ac:dyDescent="0.25">
      <c r="M44" s="260">
        <v>1999</v>
      </c>
      <c r="N44" s="260">
        <v>2000</v>
      </c>
      <c r="O44" s="260">
        <v>2001</v>
      </c>
      <c r="P44" s="260">
        <v>2002</v>
      </c>
      <c r="Q44" s="261">
        <v>2003</v>
      </c>
      <c r="R44" s="260">
        <v>2004</v>
      </c>
      <c r="S44" s="260">
        <v>2005</v>
      </c>
      <c r="T44" s="261">
        <v>2006</v>
      </c>
      <c r="U44" s="262">
        <v>2007</v>
      </c>
      <c r="V44" s="263">
        <v>2008</v>
      </c>
      <c r="W44" s="264">
        <v>2009</v>
      </c>
      <c r="X44" s="265">
        <v>2010</v>
      </c>
      <c r="Y44" s="261">
        <v>2011</v>
      </c>
      <c r="Z44" s="261">
        <v>2012</v>
      </c>
      <c r="AA44" s="260">
        <v>2013</v>
      </c>
      <c r="AB44" s="261">
        <v>2014</v>
      </c>
      <c r="AC44" s="260">
        <v>2015</v>
      </c>
      <c r="AD44" s="262">
        <v>2016</v>
      </c>
    </row>
    <row r="45" spans="12:30" x14ac:dyDescent="0.25">
      <c r="M45" s="258">
        <v>25</v>
      </c>
      <c r="N45" s="258">
        <v>30</v>
      </c>
      <c r="O45" s="258">
        <v>30</v>
      </c>
      <c r="P45" s="258">
        <v>28</v>
      </c>
      <c r="Q45" s="258">
        <v>21</v>
      </c>
      <c r="R45" s="258">
        <v>27</v>
      </c>
      <c r="S45" s="258">
        <v>12</v>
      </c>
      <c r="T45" s="258">
        <v>15</v>
      </c>
      <c r="U45" s="258">
        <v>30</v>
      </c>
      <c r="V45" s="258">
        <v>31</v>
      </c>
      <c r="W45" s="258">
        <v>30</v>
      </c>
      <c r="X45" s="258">
        <v>30</v>
      </c>
      <c r="Y45" s="258">
        <v>31</v>
      </c>
      <c r="Z45" s="258">
        <v>31</v>
      </c>
      <c r="AA45" s="258">
        <v>30</v>
      </c>
      <c r="AB45" s="258">
        <v>30</v>
      </c>
      <c r="AC45" s="258">
        <v>31</v>
      </c>
      <c r="AD45" s="258">
        <v>31</v>
      </c>
    </row>
    <row r="46" spans="12:30" x14ac:dyDescent="0.25">
      <c r="M46">
        <v>1</v>
      </c>
      <c r="N46">
        <v>1</v>
      </c>
      <c r="O46">
        <v>1</v>
      </c>
      <c r="P46">
        <v>1</v>
      </c>
      <c r="Q46">
        <v>1</v>
      </c>
      <c r="R46">
        <v>1</v>
      </c>
      <c r="S46">
        <v>1</v>
      </c>
      <c r="T46">
        <v>1</v>
      </c>
      <c r="U46">
        <v>1</v>
      </c>
      <c r="V46">
        <v>1</v>
      </c>
      <c r="W46">
        <v>1</v>
      </c>
      <c r="X46">
        <v>1</v>
      </c>
      <c r="Y46">
        <v>1</v>
      </c>
      <c r="Z46">
        <v>1</v>
      </c>
      <c r="AA46">
        <v>1</v>
      </c>
      <c r="AB46">
        <v>1</v>
      </c>
      <c r="AC46">
        <v>1</v>
      </c>
      <c r="AD46">
        <v>1</v>
      </c>
    </row>
    <row r="47" spans="12:30" x14ac:dyDescent="0.25">
      <c r="M47">
        <v>2</v>
      </c>
      <c r="N47">
        <v>2</v>
      </c>
      <c r="O47">
        <v>2</v>
      </c>
      <c r="P47">
        <v>2</v>
      </c>
      <c r="Q47">
        <v>2</v>
      </c>
      <c r="R47">
        <v>2</v>
      </c>
      <c r="S47">
        <v>1</v>
      </c>
      <c r="T47">
        <v>1</v>
      </c>
      <c r="U47">
        <v>2</v>
      </c>
      <c r="V47">
        <v>2</v>
      </c>
      <c r="W47">
        <v>2</v>
      </c>
      <c r="X47">
        <v>2</v>
      </c>
      <c r="Y47">
        <v>2</v>
      </c>
      <c r="Z47">
        <v>2</v>
      </c>
      <c r="AA47">
        <v>2</v>
      </c>
      <c r="AB47">
        <v>2</v>
      </c>
      <c r="AC47">
        <v>2</v>
      </c>
      <c r="AD47">
        <v>2</v>
      </c>
    </row>
    <row r="48" spans="12:30" x14ac:dyDescent="0.25">
      <c r="M48" t="s">
        <v>210</v>
      </c>
      <c r="N48" t="s">
        <v>210</v>
      </c>
      <c r="O48" t="s">
        <v>210</v>
      </c>
      <c r="P48" t="s">
        <v>210</v>
      </c>
      <c r="Q48" t="s">
        <v>210</v>
      </c>
      <c r="R48" t="s">
        <v>210</v>
      </c>
      <c r="S48" t="s">
        <v>210</v>
      </c>
      <c r="T48" t="s">
        <v>210</v>
      </c>
      <c r="U48" t="s">
        <v>210</v>
      </c>
      <c r="V48" t="s">
        <v>210</v>
      </c>
      <c r="W48" t="s">
        <v>210</v>
      </c>
      <c r="X48" t="s">
        <v>210</v>
      </c>
      <c r="Y48" t="s">
        <v>210</v>
      </c>
      <c r="Z48" t="s">
        <v>210</v>
      </c>
      <c r="AA48" t="s">
        <v>210</v>
      </c>
      <c r="AB48" t="s">
        <v>210</v>
      </c>
      <c r="AC48" t="s">
        <v>210</v>
      </c>
      <c r="AD48" t="s">
        <v>210</v>
      </c>
    </row>
    <row r="49" spans="12:30" x14ac:dyDescent="0.25">
      <c r="L49" t="s">
        <v>203</v>
      </c>
      <c r="M49">
        <v>6.4</v>
      </c>
      <c r="N49">
        <v>90.7</v>
      </c>
      <c r="O49">
        <v>32.200000000000003</v>
      </c>
      <c r="P49">
        <v>83.4</v>
      </c>
      <c r="Q49">
        <v>7.5</v>
      </c>
      <c r="R49">
        <v>505.6</v>
      </c>
      <c r="S49">
        <v>33.5</v>
      </c>
      <c r="T49">
        <v>27.4</v>
      </c>
      <c r="U49">
        <v>12.4</v>
      </c>
      <c r="V49">
        <v>8.1</v>
      </c>
      <c r="W49">
        <v>159.5</v>
      </c>
      <c r="X49">
        <v>44.5</v>
      </c>
      <c r="Y49">
        <v>22.4</v>
      </c>
      <c r="Z49">
        <v>14.8</v>
      </c>
      <c r="AA49">
        <v>58.7</v>
      </c>
      <c r="AB49">
        <v>4.8</v>
      </c>
      <c r="AC49">
        <v>105</v>
      </c>
      <c r="AD49">
        <v>6.8</v>
      </c>
    </row>
    <row r="50" spans="12:30" x14ac:dyDescent="0.25">
      <c r="L50" t="s">
        <v>199</v>
      </c>
      <c r="M50" t="s">
        <v>210</v>
      </c>
      <c r="N50">
        <v>53.3</v>
      </c>
      <c r="O50">
        <v>11.5</v>
      </c>
      <c r="P50">
        <v>42.3</v>
      </c>
      <c r="Q50">
        <v>7</v>
      </c>
      <c r="R50">
        <v>468.6</v>
      </c>
      <c r="S50">
        <v>33.5</v>
      </c>
      <c r="T50">
        <v>27.4</v>
      </c>
      <c r="U50">
        <v>8.8000000000000007</v>
      </c>
      <c r="V50">
        <v>6.4</v>
      </c>
      <c r="W50">
        <v>127.7</v>
      </c>
      <c r="X50">
        <v>23.4</v>
      </c>
      <c r="Y50">
        <v>4.5</v>
      </c>
      <c r="Z50">
        <v>6.3</v>
      </c>
      <c r="AA50">
        <v>34.4</v>
      </c>
      <c r="AB50">
        <v>4.4000000000000004</v>
      </c>
      <c r="AC50">
        <v>68.3</v>
      </c>
      <c r="AD50">
        <v>6.8</v>
      </c>
    </row>
    <row r="51" spans="12:30" x14ac:dyDescent="0.25">
      <c r="L51" s="266"/>
      <c r="M51" s="266" t="s">
        <v>210</v>
      </c>
      <c r="N51" s="266" t="s">
        <v>204</v>
      </c>
      <c r="O51" s="266" t="s">
        <v>204</v>
      </c>
      <c r="P51" s="266" t="s">
        <v>204</v>
      </c>
      <c r="Q51" s="266" t="s">
        <v>210</v>
      </c>
      <c r="R51" s="266" t="s">
        <v>204</v>
      </c>
      <c r="S51" s="266" t="s">
        <v>204</v>
      </c>
      <c r="T51" s="266" t="s">
        <v>204</v>
      </c>
      <c r="U51" s="266" t="s">
        <v>204</v>
      </c>
      <c r="V51" s="266" t="s">
        <v>210</v>
      </c>
      <c r="W51" s="266" t="s">
        <v>204</v>
      </c>
      <c r="X51" s="266" t="s">
        <v>204</v>
      </c>
      <c r="Y51" s="266" t="s">
        <v>204</v>
      </c>
      <c r="Z51" s="266" t="s">
        <v>204</v>
      </c>
      <c r="AA51" s="266" t="s">
        <v>204</v>
      </c>
      <c r="AB51" s="266" t="s">
        <v>210</v>
      </c>
      <c r="AC51" s="266" t="s">
        <v>204</v>
      </c>
      <c r="AD51" s="266" t="s">
        <v>210</v>
      </c>
    </row>
    <row r="52" spans="12:30" x14ac:dyDescent="0.25">
      <c r="M52" t="s">
        <v>210</v>
      </c>
      <c r="N52" t="s">
        <v>204</v>
      </c>
      <c r="O52" t="s">
        <v>204</v>
      </c>
      <c r="P52" t="s">
        <v>204</v>
      </c>
      <c r="Q52" t="s">
        <v>210</v>
      </c>
      <c r="R52" t="s">
        <v>204</v>
      </c>
      <c r="S52" t="s">
        <v>204</v>
      </c>
      <c r="U52" t="s">
        <v>210</v>
      </c>
      <c r="V52" t="s">
        <v>210</v>
      </c>
      <c r="W52" t="s">
        <v>204</v>
      </c>
      <c r="X52" t="s">
        <v>204</v>
      </c>
      <c r="Y52" t="s">
        <v>210</v>
      </c>
      <c r="Z52" t="s">
        <v>210</v>
      </c>
      <c r="AA52" t="s">
        <v>204</v>
      </c>
      <c r="AB52" t="s">
        <v>210</v>
      </c>
      <c r="AC52" t="s">
        <v>204</v>
      </c>
      <c r="AD52" t="s">
        <v>204</v>
      </c>
    </row>
    <row r="53" spans="12:30" x14ac:dyDescent="0.25">
      <c r="M53" t="s">
        <v>210</v>
      </c>
      <c r="N53" s="382" t="s">
        <v>205</v>
      </c>
      <c r="O53" s="382"/>
      <c r="P53" s="382"/>
      <c r="Q53" s="11">
        <v>13.914285714285713</v>
      </c>
      <c r="R53" t="s">
        <v>210</v>
      </c>
      <c r="S53" t="s">
        <v>210</v>
      </c>
      <c r="T53" t="s">
        <v>210</v>
      </c>
      <c r="U53" t="s">
        <v>210</v>
      </c>
      <c r="V53" t="s">
        <v>210</v>
      </c>
      <c r="W53" t="s">
        <v>210</v>
      </c>
      <c r="X53" t="s">
        <v>210</v>
      </c>
      <c r="Y53" t="s">
        <v>210</v>
      </c>
      <c r="Z53" t="s">
        <v>210</v>
      </c>
      <c r="AA53" t="s">
        <v>210</v>
      </c>
      <c r="AB53" t="s">
        <v>210</v>
      </c>
      <c r="AC53" t="s">
        <v>210</v>
      </c>
      <c r="AD53" s="267"/>
    </row>
    <row r="54" spans="12:30" x14ac:dyDescent="0.25">
      <c r="N54" s="382" t="s">
        <v>206</v>
      </c>
      <c r="O54" s="382"/>
      <c r="P54" s="382"/>
      <c r="Q54" s="11">
        <v>9.2571428571428562</v>
      </c>
      <c r="AB54" s="25"/>
      <c r="AC54" s="268"/>
      <c r="AD54" s="268"/>
    </row>
    <row r="55" spans="12:30" x14ac:dyDescent="0.25">
      <c r="AB55" s="25"/>
      <c r="AC55" s="269"/>
      <c r="AD55" s="269"/>
    </row>
    <row r="56" spans="12:30" ht="15.75" thickBot="1" x14ac:dyDescent="0.3">
      <c r="AB56" s="25"/>
      <c r="AC56" s="270"/>
      <c r="AD56" s="269"/>
    </row>
    <row r="57" spans="12:30" ht="15.75" thickBot="1" x14ac:dyDescent="0.3">
      <c r="L57" s="271" t="s">
        <v>195</v>
      </c>
      <c r="M57" s="272" t="s">
        <v>196</v>
      </c>
      <c r="N57" s="272">
        <v>2003</v>
      </c>
      <c r="O57" s="272">
        <v>2006</v>
      </c>
      <c r="P57" s="272">
        <v>2007</v>
      </c>
      <c r="Q57" s="273">
        <v>2008</v>
      </c>
      <c r="R57" s="273">
        <v>2011</v>
      </c>
      <c r="S57" s="273">
        <v>2012</v>
      </c>
      <c r="T57" s="273">
        <v>2014</v>
      </c>
      <c r="U57" s="272" t="s">
        <v>197</v>
      </c>
      <c r="W57" s="30"/>
      <c r="AB57" s="25"/>
      <c r="AC57" s="270"/>
      <c r="AD57" s="269"/>
    </row>
    <row r="58" spans="12:30" x14ac:dyDescent="0.25">
      <c r="L58" s="274" t="s">
        <v>198</v>
      </c>
      <c r="M58" s="275" t="s">
        <v>199</v>
      </c>
      <c r="N58" s="276">
        <v>7</v>
      </c>
      <c r="O58" s="276">
        <v>27.4</v>
      </c>
      <c r="P58" s="276">
        <v>8.8000000000000007</v>
      </c>
      <c r="Q58" s="277">
        <v>6.4</v>
      </c>
      <c r="R58" s="277">
        <v>4.3</v>
      </c>
      <c r="S58" s="277">
        <v>6.3</v>
      </c>
      <c r="T58" s="277">
        <v>4.4000000000000004</v>
      </c>
      <c r="U58" s="278">
        <v>9.3000000000000007</v>
      </c>
      <c r="AB58" s="25"/>
      <c r="AC58" s="270"/>
      <c r="AD58" s="269"/>
    </row>
    <row r="59" spans="12:30" x14ac:dyDescent="0.25">
      <c r="L59" s="279" t="s">
        <v>207</v>
      </c>
      <c r="M59" s="235" t="s">
        <v>199</v>
      </c>
      <c r="N59" s="280" t="s">
        <v>208</v>
      </c>
      <c r="O59" s="280" t="s">
        <v>208</v>
      </c>
      <c r="P59" s="280" t="s">
        <v>208</v>
      </c>
      <c r="Q59" s="280" t="s">
        <v>208</v>
      </c>
      <c r="R59" s="281">
        <v>4</v>
      </c>
      <c r="S59" s="281">
        <v>6.7</v>
      </c>
      <c r="T59" s="281">
        <v>4.8</v>
      </c>
      <c r="U59" s="235">
        <v>5.2</v>
      </c>
      <c r="AB59" s="25"/>
      <c r="AC59" s="270"/>
      <c r="AD59" s="25"/>
    </row>
    <row r="60" spans="12:30" x14ac:dyDescent="0.25">
      <c r="L60" s="279" t="s">
        <v>209</v>
      </c>
      <c r="M60" s="235" t="s">
        <v>199</v>
      </c>
      <c r="N60" s="280" t="s">
        <v>208</v>
      </c>
      <c r="O60" s="280" t="s">
        <v>208</v>
      </c>
      <c r="P60" s="280" t="s">
        <v>208</v>
      </c>
      <c r="Q60" s="280" t="s">
        <v>208</v>
      </c>
      <c r="R60" s="280" t="s">
        <v>208</v>
      </c>
      <c r="S60" s="281">
        <v>13.2</v>
      </c>
      <c r="T60" s="280" t="s">
        <v>208</v>
      </c>
      <c r="U60" s="235">
        <v>13.2</v>
      </c>
      <c r="AB60" s="25"/>
      <c r="AC60" s="270"/>
      <c r="AD60" s="25"/>
    </row>
  </sheetData>
  <mergeCells count="3">
    <mergeCell ref="M43:AD43"/>
    <mergeCell ref="N53:P53"/>
    <mergeCell ref="N54:P54"/>
  </mergeCells>
  <pageMargins left="0.7" right="0.7" top="0.75" bottom="0.75" header="0.3" footer="0.3"/>
  <pageSetup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T38"/>
  <sheetViews>
    <sheetView workbookViewId="0"/>
  </sheetViews>
  <sheetFormatPr defaultRowHeight="15" x14ac:dyDescent="0.25"/>
  <cols>
    <col min="2" max="2" width="14.140625" customWidth="1"/>
    <col min="3" max="3" width="11.7109375" customWidth="1"/>
    <col min="5" max="5" width="17.42578125" customWidth="1"/>
  </cols>
  <sheetData>
    <row r="1" spans="1:3" ht="16.5" thickBot="1" x14ac:dyDescent="0.3">
      <c r="A1" s="81" t="s">
        <v>56</v>
      </c>
      <c r="B1" s="81" t="s">
        <v>57</v>
      </c>
      <c r="C1" s="81" t="s">
        <v>58</v>
      </c>
    </row>
    <row r="2" spans="1:3" ht="16.5" thickBot="1" x14ac:dyDescent="0.3">
      <c r="A2" s="77">
        <v>2000</v>
      </c>
      <c r="B2" s="78">
        <v>756296</v>
      </c>
      <c r="C2" s="78">
        <v>369</v>
      </c>
    </row>
    <row r="3" spans="1:3" ht="16.5" thickBot="1" x14ac:dyDescent="0.3">
      <c r="A3" s="77">
        <v>2001</v>
      </c>
      <c r="B3" s="78">
        <v>218113</v>
      </c>
      <c r="C3" s="78">
        <v>351</v>
      </c>
    </row>
    <row r="4" spans="1:3" ht="16.5" thickBot="1" x14ac:dyDescent="0.3">
      <c r="A4" s="77">
        <v>2002</v>
      </c>
      <c r="B4" s="78">
        <v>2186682</v>
      </c>
      <c r="C4" s="78">
        <v>544</v>
      </c>
    </row>
    <row r="5" spans="1:3" ht="16.5" thickBot="1" x14ac:dyDescent="0.3">
      <c r="A5" s="77">
        <v>2003</v>
      </c>
      <c r="B5" s="78">
        <v>602146</v>
      </c>
      <c r="C5" s="78">
        <v>465</v>
      </c>
    </row>
    <row r="6" spans="1:3" ht="16.5" thickBot="1" x14ac:dyDescent="0.3">
      <c r="A6" s="77">
        <v>2004</v>
      </c>
      <c r="B6" s="78">
        <v>6523816</v>
      </c>
      <c r="C6" s="78">
        <v>696</v>
      </c>
    </row>
    <row r="7" spans="1:3" ht="16.5" thickBot="1" x14ac:dyDescent="0.3">
      <c r="A7" s="77">
        <v>2005</v>
      </c>
      <c r="B7" s="78">
        <v>4649597</v>
      </c>
      <c r="C7" s="78">
        <v>624</v>
      </c>
    </row>
    <row r="8" spans="1:3" ht="16.5" thickBot="1" x14ac:dyDescent="0.3">
      <c r="A8" s="77">
        <v>2006</v>
      </c>
      <c r="B8" s="78">
        <v>270539</v>
      </c>
      <c r="C8" s="78">
        <v>305</v>
      </c>
    </row>
    <row r="9" spans="1:3" ht="16.5" customHeight="1" thickBot="1" x14ac:dyDescent="0.3">
      <c r="A9" s="77">
        <v>2007</v>
      </c>
      <c r="B9" s="78">
        <v>649411</v>
      </c>
      <c r="C9" s="78">
        <v>506</v>
      </c>
    </row>
    <row r="10" spans="1:3" ht="16.5" customHeight="1" thickBot="1" x14ac:dyDescent="0.3">
      <c r="A10" s="77">
        <v>2008</v>
      </c>
      <c r="B10" s="78">
        <v>103299</v>
      </c>
      <c r="C10" s="78">
        <v>368</v>
      </c>
    </row>
    <row r="11" spans="1:3" ht="16.5" thickBot="1" x14ac:dyDescent="0.3">
      <c r="A11" s="77">
        <v>2009</v>
      </c>
      <c r="B11" s="78">
        <v>2951592</v>
      </c>
      <c r="C11" s="78">
        <v>527</v>
      </c>
    </row>
    <row r="12" spans="1:3" ht="16.5" thickBot="1" x14ac:dyDescent="0.3">
      <c r="A12" s="77">
        <v>2010</v>
      </c>
      <c r="B12" s="78">
        <v>1125419</v>
      </c>
      <c r="C12" s="78">
        <v>688</v>
      </c>
    </row>
    <row r="13" spans="1:3" ht="16.5" customHeight="1" thickBot="1" x14ac:dyDescent="0.3">
      <c r="A13" s="77">
        <v>2011</v>
      </c>
      <c r="B13" s="78">
        <v>293018</v>
      </c>
      <c r="C13" s="78">
        <v>515</v>
      </c>
    </row>
    <row r="14" spans="1:3" ht="16.5" thickBot="1" x14ac:dyDescent="0.3">
      <c r="A14" s="77">
        <v>2012</v>
      </c>
      <c r="B14" s="78">
        <v>286888</v>
      </c>
      <c r="C14" s="78">
        <v>418</v>
      </c>
    </row>
    <row r="15" spans="1:3" ht="16.5" thickBot="1" x14ac:dyDescent="0.3">
      <c r="A15" s="77">
        <v>2013</v>
      </c>
      <c r="B15" s="78">
        <v>1320752</v>
      </c>
      <c r="C15" s="78">
        <v>612</v>
      </c>
    </row>
    <row r="16" spans="1:3" ht="16.5" thickBot="1" x14ac:dyDescent="0.3">
      <c r="A16" s="77">
        <v>2014</v>
      </c>
      <c r="B16" s="78">
        <v>293202</v>
      </c>
      <c r="C16" s="78">
        <v>377</v>
      </c>
    </row>
    <row r="17" spans="1:18" ht="16.5" thickBot="1" x14ac:dyDescent="0.3">
      <c r="A17" s="77">
        <v>2015</v>
      </c>
      <c r="B17" s="78">
        <v>5150673</v>
      </c>
      <c r="C17" s="78">
        <v>766</v>
      </c>
    </row>
    <row r="18" spans="1:18" ht="15.75" x14ac:dyDescent="0.25">
      <c r="A18" s="79" t="s">
        <v>59</v>
      </c>
      <c r="B18" s="80">
        <v>1711340.1875</v>
      </c>
      <c r="C18" s="80">
        <v>508.1875</v>
      </c>
      <c r="E18" s="75">
        <v>530.77777777777783</v>
      </c>
    </row>
    <row r="19" spans="1:18" x14ac:dyDescent="0.25">
      <c r="E19" s="75">
        <v>1352694.888888889</v>
      </c>
    </row>
    <row r="22" spans="1:18" ht="15.75" thickBot="1" x14ac:dyDescent="0.3"/>
    <row r="23" spans="1:18" ht="15.75" thickBot="1" x14ac:dyDescent="0.3">
      <c r="F23" s="383" t="s">
        <v>28</v>
      </c>
      <c r="G23" s="384"/>
      <c r="H23" s="384"/>
      <c r="I23" s="384"/>
      <c r="J23" s="384"/>
      <c r="K23" s="384"/>
      <c r="L23" s="384"/>
      <c r="M23" s="384"/>
      <c r="N23" s="384"/>
      <c r="O23" s="384"/>
      <c r="P23" s="384"/>
      <c r="Q23" s="384"/>
      <c r="R23" s="385"/>
    </row>
    <row r="24" spans="1:18" ht="30.75" thickBot="1" x14ac:dyDescent="0.3">
      <c r="F24" s="59" t="s">
        <v>29</v>
      </c>
      <c r="G24" s="59">
        <v>2004</v>
      </c>
      <c r="H24" s="60">
        <v>2005</v>
      </c>
      <c r="I24" s="60">
        <v>2006</v>
      </c>
      <c r="J24" s="60">
        <v>2007</v>
      </c>
      <c r="K24" s="60">
        <v>2008</v>
      </c>
      <c r="L24" s="60">
        <v>2009</v>
      </c>
      <c r="M24" s="60">
        <v>2010</v>
      </c>
      <c r="N24" s="60">
        <v>2011</v>
      </c>
      <c r="O24" s="60">
        <v>2012</v>
      </c>
      <c r="P24" s="60">
        <v>2013</v>
      </c>
      <c r="Q24" s="60">
        <v>2014</v>
      </c>
      <c r="R24" s="60">
        <v>2015</v>
      </c>
    </row>
    <row r="25" spans="1:18" ht="30.75" thickBot="1" x14ac:dyDescent="0.3">
      <c r="F25" s="59" t="s">
        <v>30</v>
      </c>
      <c r="G25" s="61">
        <v>6590140</v>
      </c>
      <c r="H25" s="62">
        <v>4493846</v>
      </c>
      <c r="I25" s="62">
        <v>258529</v>
      </c>
      <c r="J25" s="62">
        <v>536180</v>
      </c>
      <c r="K25" s="62">
        <v>62650</v>
      </c>
      <c r="L25" s="62">
        <v>2951598</v>
      </c>
      <c r="M25" s="62">
        <v>1125499</v>
      </c>
      <c r="N25" s="62">
        <v>293018</v>
      </c>
      <c r="O25" s="62">
        <v>286888</v>
      </c>
      <c r="P25" s="62">
        <v>1316288</v>
      </c>
      <c r="Q25" s="62">
        <v>233530</v>
      </c>
      <c r="R25" s="62">
        <v>5146541</v>
      </c>
    </row>
    <row r="26" spans="1:18" ht="30.75" thickBot="1" x14ac:dyDescent="0.3">
      <c r="F26" s="59" t="s">
        <v>31</v>
      </c>
      <c r="G26" s="59">
        <v>701</v>
      </c>
      <c r="H26" s="62">
        <v>624</v>
      </c>
      <c r="I26" s="62">
        <v>308</v>
      </c>
      <c r="J26" s="62">
        <v>509</v>
      </c>
      <c r="K26" s="62">
        <v>367</v>
      </c>
      <c r="L26" s="62">
        <v>527</v>
      </c>
      <c r="M26" s="62">
        <v>691</v>
      </c>
      <c r="N26" s="62">
        <v>515</v>
      </c>
      <c r="O26" s="62">
        <v>416</v>
      </c>
      <c r="P26" s="62">
        <v>613</v>
      </c>
      <c r="Q26" s="62">
        <v>377</v>
      </c>
      <c r="R26" s="62">
        <v>766</v>
      </c>
    </row>
    <row r="27" spans="1:18" ht="45.75" thickBot="1" x14ac:dyDescent="0.3">
      <c r="F27" s="59" t="s">
        <v>32</v>
      </c>
      <c r="G27" s="59" t="s">
        <v>33</v>
      </c>
      <c r="H27" s="62">
        <v>1951531</v>
      </c>
      <c r="I27" s="62">
        <v>93409</v>
      </c>
      <c r="J27" s="62">
        <v>207428</v>
      </c>
      <c r="K27" s="62">
        <v>35785</v>
      </c>
      <c r="L27" s="62">
        <v>1597149</v>
      </c>
      <c r="M27" s="62">
        <v>549494</v>
      </c>
      <c r="N27" s="62">
        <v>180976</v>
      </c>
      <c r="O27" s="62">
        <v>89560</v>
      </c>
      <c r="P27" s="62">
        <v>89560</v>
      </c>
      <c r="Q27" s="62">
        <v>152298</v>
      </c>
      <c r="R27" s="62">
        <v>3147143</v>
      </c>
    </row>
    <row r="28" spans="1:18" x14ac:dyDescent="0.25">
      <c r="F28" s="234"/>
      <c r="G28" s="234"/>
      <c r="H28" s="63"/>
      <c r="I28" s="63"/>
      <c r="J28" s="63"/>
      <c r="K28" s="63"/>
      <c r="L28" s="63"/>
      <c r="M28" s="63"/>
      <c r="N28" s="63"/>
      <c r="O28" s="63"/>
      <c r="P28" s="63"/>
    </row>
    <row r="29" spans="1:18" x14ac:dyDescent="0.25">
      <c r="F29" s="234"/>
      <c r="G29" s="386" t="s">
        <v>34</v>
      </c>
      <c r="H29" s="386"/>
      <c r="I29" s="386"/>
      <c r="J29" s="386"/>
      <c r="K29" s="386"/>
      <c r="L29" s="386"/>
      <c r="M29" s="386"/>
      <c r="N29" s="386"/>
      <c r="O29" s="386"/>
      <c r="P29" s="386"/>
    </row>
    <row r="30" spans="1:18" x14ac:dyDescent="0.25">
      <c r="F30" s="234"/>
      <c r="G30" s="386" t="s">
        <v>35</v>
      </c>
      <c r="H30" s="386"/>
      <c r="I30" s="386"/>
      <c r="J30" s="386"/>
      <c r="K30" s="386"/>
      <c r="L30" s="386"/>
      <c r="M30" s="386"/>
      <c r="N30" s="386"/>
      <c r="O30" s="386"/>
      <c r="P30" s="386"/>
    </row>
    <row r="31" spans="1:18" x14ac:dyDescent="0.25">
      <c r="F31" s="234"/>
      <c r="G31" s="234"/>
      <c r="H31" s="63"/>
      <c r="I31" s="63"/>
      <c r="J31" s="63"/>
      <c r="K31" s="63"/>
      <c r="L31" s="63"/>
      <c r="M31" s="63"/>
      <c r="N31" s="63"/>
      <c r="O31" s="63"/>
      <c r="P31" s="63"/>
    </row>
    <row r="32" spans="1:18" ht="15.75" thickBot="1" x14ac:dyDescent="0.3"/>
    <row r="33" spans="6:20" ht="15.75" thickBot="1" x14ac:dyDescent="0.3">
      <c r="F33" s="387" t="s">
        <v>36</v>
      </c>
      <c r="G33" s="388"/>
      <c r="H33" s="388"/>
      <c r="I33" s="388"/>
      <c r="J33" s="388"/>
      <c r="K33" s="388"/>
      <c r="L33" s="388"/>
      <c r="M33" s="388"/>
      <c r="N33" s="388"/>
      <c r="O33" s="388"/>
      <c r="P33" s="388"/>
      <c r="Q33" s="388"/>
      <c r="R33" s="388"/>
      <c r="S33" s="388"/>
      <c r="T33" s="389"/>
    </row>
    <row r="34" spans="6:20" ht="30.75" thickBot="1" x14ac:dyDescent="0.3">
      <c r="F34" s="59" t="s">
        <v>29</v>
      </c>
      <c r="G34" s="59">
        <v>2004</v>
      </c>
      <c r="H34" s="60">
        <v>2005</v>
      </c>
      <c r="I34" s="60">
        <v>2006</v>
      </c>
      <c r="J34" s="60">
        <v>2007</v>
      </c>
      <c r="K34" s="60">
        <v>2008</v>
      </c>
      <c r="L34" s="60">
        <v>2009</v>
      </c>
      <c r="M34" s="60">
        <v>2010</v>
      </c>
      <c r="N34" s="60">
        <v>2011</v>
      </c>
      <c r="O34" s="60">
        <v>2012</v>
      </c>
      <c r="P34" s="60">
        <v>2013</v>
      </c>
      <c r="Q34" s="60">
        <v>2014</v>
      </c>
      <c r="R34" s="60">
        <v>2015</v>
      </c>
      <c r="S34" s="60">
        <v>2016</v>
      </c>
      <c r="T34" s="60">
        <v>2017</v>
      </c>
    </row>
    <row r="35" spans="6:20" ht="15.75" thickBot="1" x14ac:dyDescent="0.3">
      <c r="F35" s="64" t="s">
        <v>37</v>
      </c>
      <c r="G35" s="62" t="s">
        <v>33</v>
      </c>
      <c r="H35" s="62">
        <v>626</v>
      </c>
      <c r="I35" s="62">
        <v>9110</v>
      </c>
      <c r="J35" s="62">
        <v>21761</v>
      </c>
      <c r="K35" s="62">
        <v>4081</v>
      </c>
      <c r="L35" s="62">
        <v>3740</v>
      </c>
      <c r="M35" s="62">
        <v>22136</v>
      </c>
      <c r="N35" s="62">
        <v>10585</v>
      </c>
      <c r="O35" s="62">
        <v>12095</v>
      </c>
      <c r="P35" s="62">
        <v>6549</v>
      </c>
      <c r="Q35" s="62">
        <v>59672</v>
      </c>
      <c r="R35" s="62">
        <v>4132</v>
      </c>
      <c r="S35" s="62">
        <v>33400</v>
      </c>
      <c r="T35" s="62">
        <v>63804</v>
      </c>
    </row>
    <row r="36" spans="6:20" ht="15.75" thickBot="1" x14ac:dyDescent="0.3">
      <c r="F36" s="64" t="s">
        <v>38</v>
      </c>
      <c r="G36" s="62" t="s">
        <v>33</v>
      </c>
      <c r="H36" s="62">
        <v>231</v>
      </c>
      <c r="I36" s="62">
        <v>200</v>
      </c>
      <c r="J36" s="62">
        <v>4570</v>
      </c>
      <c r="K36" s="62">
        <v>454</v>
      </c>
      <c r="L36" s="60">
        <v>172</v>
      </c>
      <c r="M36" s="62">
        <v>227</v>
      </c>
      <c r="N36" s="62">
        <v>189</v>
      </c>
      <c r="O36" s="62">
        <v>193</v>
      </c>
      <c r="P36" s="62">
        <v>260</v>
      </c>
      <c r="Q36" s="62">
        <v>7735</v>
      </c>
      <c r="R36" s="62">
        <v>16</v>
      </c>
      <c r="S36" s="62"/>
      <c r="T36" s="62"/>
    </row>
    <row r="38" spans="6:20" x14ac:dyDescent="0.25">
      <c r="Q38" s="75">
        <v>293202</v>
      </c>
      <c r="R38" s="75">
        <v>5150673</v>
      </c>
    </row>
  </sheetData>
  <mergeCells count="4">
    <mergeCell ref="F23:R23"/>
    <mergeCell ref="G29:P29"/>
    <mergeCell ref="G30:P30"/>
    <mergeCell ref="F33:T3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1</vt:i4>
      </vt:variant>
    </vt:vector>
  </HeadingPairs>
  <TitlesOfParts>
    <vt:vector size="22" baseType="lpstr">
      <vt:lpstr>2015 EE Values-Dates</vt:lpstr>
      <vt:lpstr>Table 1. 2015 WL Fire Season</vt:lpstr>
      <vt:lpstr>Table 2. PM2.5 concentrations</vt:lpstr>
      <vt:lpstr> Table 3. Summer Precip totals</vt:lpstr>
      <vt:lpstr>Table 4. Historical WL Emission</vt:lpstr>
      <vt:lpstr>Table 5. Multi Year Fire Info</vt:lpstr>
      <vt:lpstr>Table 6. FRM PM2.5  </vt:lpstr>
      <vt:lpstr>Table 7. Low fire year 95th %</vt:lpstr>
      <vt:lpstr>Table 8. Wildfire History</vt:lpstr>
      <vt:lpstr>Table 9. Fire Growth</vt:lpstr>
      <vt:lpstr>Fig 4. FBNS PM2.5 Summer 2015</vt:lpstr>
      <vt:lpstr>Fig 5. AK protection area </vt:lpstr>
      <vt:lpstr>Fig 6. Acres burned </vt:lpstr>
      <vt:lpstr> Fig 7. Landowner %</vt:lpstr>
      <vt:lpstr>Fig 8. 2015 Total Acres-Tons PM</vt:lpstr>
      <vt:lpstr>Fig 9. 2015 Prescribed Emisson</vt:lpstr>
      <vt:lpstr>Fig 10. FBKS PM2.5  2000-2015</vt:lpstr>
      <vt:lpstr>Fig 11. Wild land fires</vt:lpstr>
      <vt:lpstr>Fig 12.  Fire names</vt:lpstr>
      <vt:lpstr>Fig 13.</vt:lpstr>
      <vt:lpstr>NP PM2.5 Summer 2012-2016</vt:lpstr>
      <vt:lpstr>'Table 2. PM2.5 concentrations'!_bookmark8</vt:lpstr>
    </vt:vector>
  </TitlesOfParts>
  <Company>DEC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abreuninger</dc:creator>
  <cp:lastModifiedBy>Smith, Mark</cp:lastModifiedBy>
  <dcterms:created xsi:type="dcterms:W3CDTF">2014-08-18T19:33:41Z</dcterms:created>
  <dcterms:modified xsi:type="dcterms:W3CDTF">2018-02-15T18:36:52Z</dcterms:modified>
</cp:coreProperties>
</file>