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C:\Users\asalimi\Downloads\UAF\"/>
    </mc:Choice>
  </mc:AlternateContent>
  <xr:revisionPtr revIDLastSave="0" documentId="13_ncr:1_{A6A5500F-0C6B-46AA-AC66-A9BF59CB40F8}" xr6:coauthVersionLast="47" xr6:coauthVersionMax="47" xr10:uidLastSave="{00000000-0000-0000-0000-000000000000}"/>
  <bookViews>
    <workbookView xWindow="-120" yWindow="-120" windowWidth="29040" windowHeight="15840" xr2:uid="{58ACA103-96A6-49F1-A35A-4231426CAC33}"/>
  </bookViews>
  <sheets>
    <sheet name="EU113_PTE" sheetId="8" r:id="rId1"/>
    <sheet name="EU113_Actuals" sheetId="11" r:id="rId2"/>
    <sheet name="2-Available" sheetId="1" r:id="rId3"/>
    <sheet name="3 - Vendor Summary" sheetId="12" r:id="rId4"/>
    <sheet name="4-Technically_Feasible" sheetId="2" r:id="rId5"/>
    <sheet name="5-Ranking" sheetId="5" r:id="rId6"/>
    <sheet name="6-CostEffective_Summary" sheetId="6" r:id="rId7"/>
    <sheet name="7-Costs_ActualBasi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 i="6" l="1"/>
  <c r="E7" i="7" l="1"/>
  <c r="D7" i="5"/>
  <c r="E7" i="5" s="1"/>
  <c r="D7" i="6" s="1"/>
  <c r="C7" i="5"/>
  <c r="E5" i="7"/>
  <c r="E8" i="7"/>
  <c r="C9" i="7"/>
  <c r="C7" i="7" s="1"/>
  <c r="D7" i="7" s="1"/>
  <c r="D9" i="6"/>
  <c r="F7" i="7" l="1"/>
  <c r="E7" i="6"/>
  <c r="H4" i="11"/>
  <c r="E6" i="7"/>
  <c r="D5" i="5" l="1"/>
  <c r="E5" i="5" s="1"/>
  <c r="D5" i="6" s="1"/>
  <c r="C6" i="7"/>
  <c r="J4" i="8"/>
  <c r="C6" i="5"/>
  <c r="C8" i="5"/>
  <c r="C5" i="5"/>
  <c r="D8" i="5" l="1"/>
  <c r="E8" i="5" s="1"/>
  <c r="D8" i="6" s="1"/>
  <c r="D6" i="5"/>
  <c r="E6" i="5" s="1"/>
  <c r="D6" i="6" s="1"/>
  <c r="F5" i="6" s="1"/>
  <c r="C8" i="7"/>
  <c r="D8" i="7" s="1"/>
  <c r="F8" i="7" s="1"/>
  <c r="C5" i="7"/>
  <c r="D5" i="7" s="1"/>
  <c r="D6" i="7"/>
  <c r="E8" i="6" l="1"/>
  <c r="F7" i="6"/>
  <c r="F6" i="6"/>
  <c r="E6" i="6"/>
  <c r="F6" i="7"/>
  <c r="F5" i="7"/>
</calcChain>
</file>

<file path=xl/sharedStrings.xml><?xml version="1.0" encoding="utf-8"?>
<sst xmlns="http://schemas.openxmlformats.org/spreadsheetml/2006/main" count="150" uniqueCount="85">
  <si>
    <t>WFGD</t>
  </si>
  <si>
    <t>SDA</t>
  </si>
  <si>
    <t>CDS</t>
  </si>
  <si>
    <t>DSI</t>
  </si>
  <si>
    <t>Control Technology</t>
  </si>
  <si>
    <t>Control Efficiency (pct.)</t>
  </si>
  <si>
    <t>Emissions Reduction (tpy)</t>
  </si>
  <si>
    <t>Emission Rate (lb/MMBtu)</t>
  </si>
  <si>
    <t>~</t>
  </si>
  <si>
    <t>Total Annual Cost ($/year)</t>
  </si>
  <si>
    <t>Description</t>
  </si>
  <si>
    <t>Make/Model</t>
  </si>
  <si>
    <t>Circulating Bed Boiler</t>
  </si>
  <si>
    <t>Babcock and Wilcox</t>
  </si>
  <si>
    <t>tpy</t>
  </si>
  <si>
    <t>Maximum Rating</t>
  </si>
  <si>
    <t>MMBtu/hr</t>
  </si>
  <si>
    <t>hr/yr</t>
  </si>
  <si>
    <t>Total Capital Investment ($)</t>
  </si>
  <si>
    <r>
      <t>SO</t>
    </r>
    <r>
      <rPr>
        <b/>
        <vertAlign val="subscript"/>
        <sz val="11"/>
        <color theme="1"/>
        <rFont val="Calibri"/>
        <family val="2"/>
        <scheme val="minor"/>
      </rPr>
      <t>2</t>
    </r>
    <r>
      <rPr>
        <b/>
        <sz val="11"/>
        <color theme="1"/>
        <rFont val="Calibri"/>
        <family val="2"/>
        <scheme val="minor"/>
      </rPr>
      <t xml:space="preserve"> Emissions (tpy)</t>
    </r>
  </si>
  <si>
    <t>EU ID</t>
  </si>
  <si>
    <t>Allowable Annual Operation</t>
  </si>
  <si>
    <r>
      <t>SO</t>
    </r>
    <r>
      <rPr>
        <b/>
        <vertAlign val="subscript"/>
        <sz val="11"/>
        <color theme="1"/>
        <rFont val="Calibri"/>
        <family val="2"/>
        <scheme val="minor"/>
      </rPr>
      <t>2</t>
    </r>
    <r>
      <rPr>
        <b/>
        <sz val="11"/>
        <color theme="1"/>
        <rFont val="Calibri"/>
        <family val="2"/>
        <scheme val="minor"/>
      </rPr>
      <t xml:space="preserve"> Emission Factor</t>
    </r>
  </si>
  <si>
    <t>Notes:</t>
  </si>
  <si>
    <r>
      <t>Potential SO</t>
    </r>
    <r>
      <rPr>
        <b/>
        <vertAlign val="subscript"/>
        <sz val="11"/>
        <color theme="1"/>
        <rFont val="Calibri"/>
        <family val="2"/>
        <scheme val="minor"/>
      </rPr>
      <t>2</t>
    </r>
    <r>
      <rPr>
        <b/>
        <sz val="11"/>
        <color theme="1"/>
        <rFont val="Calibri"/>
        <family val="2"/>
        <scheme val="minor"/>
      </rPr>
      <t xml:space="preserve"> Emissions</t>
    </r>
  </si>
  <si>
    <r>
      <rPr>
        <vertAlign val="superscript"/>
        <sz val="11"/>
        <color theme="1"/>
        <rFont val="Calibri"/>
        <family val="2"/>
        <scheme val="minor"/>
      </rPr>
      <t>2</t>
    </r>
    <r>
      <rPr>
        <sz val="11"/>
        <color theme="1"/>
        <rFont val="Calibri"/>
        <family val="2"/>
        <scheme val="minor"/>
      </rPr>
      <t xml:space="preserve"> SO</t>
    </r>
    <r>
      <rPr>
        <vertAlign val="subscript"/>
        <sz val="11"/>
        <color theme="1"/>
        <rFont val="Calibri"/>
        <family val="2"/>
        <scheme val="minor"/>
      </rPr>
      <t>2</t>
    </r>
    <r>
      <rPr>
        <sz val="11"/>
        <color theme="1"/>
        <rFont val="Calibri"/>
        <family val="2"/>
        <scheme val="minor"/>
      </rPr>
      <t xml:space="preserve"> emission factor per 40 CFR 60.42b(k)(1) and Conditions 36.1 and 61.2 of Permit AQ0316TVP03.</t>
    </r>
  </si>
  <si>
    <r>
      <t>lb/MMBtu</t>
    </r>
    <r>
      <rPr>
        <vertAlign val="superscript"/>
        <sz val="11"/>
        <color theme="1"/>
        <rFont val="Calibri"/>
        <family val="2"/>
        <scheme val="minor"/>
      </rPr>
      <t>2</t>
    </r>
  </si>
  <si>
    <r>
      <t>Circulating Bed Boiler</t>
    </r>
    <r>
      <rPr>
        <vertAlign val="superscript"/>
        <sz val="11"/>
        <color theme="1"/>
        <rFont val="Calibri"/>
        <family val="2"/>
        <scheme val="minor"/>
      </rPr>
      <t>1</t>
    </r>
  </si>
  <si>
    <t>CY2020</t>
  </si>
  <si>
    <t>CY2021</t>
  </si>
  <si>
    <r>
      <t>Average Annual  SO</t>
    </r>
    <r>
      <rPr>
        <b/>
        <vertAlign val="subscript"/>
        <sz val="11"/>
        <color theme="1"/>
        <rFont val="Calibri"/>
        <family val="2"/>
        <scheme val="minor"/>
      </rPr>
      <t>2</t>
    </r>
    <r>
      <rPr>
        <b/>
        <sz val="11"/>
        <color theme="1"/>
        <rFont val="Calibri"/>
        <family val="2"/>
        <scheme val="minor"/>
      </rPr>
      <t xml:space="preserve"> Emissions</t>
    </r>
  </si>
  <si>
    <r>
      <t>tpy</t>
    </r>
    <r>
      <rPr>
        <vertAlign val="superscript"/>
        <sz val="11"/>
        <color theme="1"/>
        <rFont val="Calibri"/>
        <family val="2"/>
        <scheme val="minor"/>
      </rPr>
      <t>1</t>
    </r>
  </si>
  <si>
    <r>
      <t>tpy</t>
    </r>
    <r>
      <rPr>
        <vertAlign val="superscript"/>
        <sz val="11"/>
        <color theme="1"/>
        <rFont val="Calibri"/>
        <family val="2"/>
        <scheme val="minor"/>
      </rPr>
      <t>2</t>
    </r>
  </si>
  <si>
    <r>
      <t>tpy</t>
    </r>
    <r>
      <rPr>
        <vertAlign val="superscript"/>
        <sz val="11"/>
        <color theme="1"/>
        <rFont val="Calibri"/>
        <family val="2"/>
        <scheme val="minor"/>
      </rPr>
      <t>3</t>
    </r>
  </si>
  <si>
    <r>
      <rPr>
        <vertAlign val="superscript"/>
        <sz val="11"/>
        <color theme="1"/>
        <rFont val="Calibri"/>
        <family val="2"/>
        <scheme val="minor"/>
      </rPr>
      <t>2</t>
    </r>
    <r>
      <rPr>
        <sz val="11"/>
        <color theme="1"/>
        <rFont val="Calibri"/>
        <family val="2"/>
        <scheme val="minor"/>
      </rPr>
      <t xml:space="preserve"> CY 2021 SO</t>
    </r>
    <r>
      <rPr>
        <vertAlign val="subscript"/>
        <sz val="11"/>
        <color theme="1"/>
        <rFont val="Calibri"/>
        <family val="2"/>
        <scheme val="minor"/>
      </rPr>
      <t>2</t>
    </r>
    <r>
      <rPr>
        <sz val="11"/>
        <color theme="1"/>
        <rFont val="Calibri"/>
        <family val="2"/>
        <scheme val="minor"/>
      </rPr>
      <t xml:space="preserve"> emissions per totalized CEMS data for CY 2021 provided by University of Alaska Fairbanks.</t>
    </r>
  </si>
  <si>
    <r>
      <rPr>
        <vertAlign val="superscript"/>
        <sz val="11"/>
        <color theme="1"/>
        <rFont val="Calibri"/>
        <family val="2"/>
        <scheme val="minor"/>
      </rPr>
      <t>1</t>
    </r>
    <r>
      <rPr>
        <sz val="11"/>
        <color theme="1"/>
        <rFont val="Calibri"/>
        <family val="2"/>
        <scheme val="minor"/>
      </rPr>
      <t xml:space="preserve"> CY 2020 SO</t>
    </r>
    <r>
      <rPr>
        <vertAlign val="subscript"/>
        <sz val="11"/>
        <color theme="1"/>
        <rFont val="Calibri"/>
        <family val="2"/>
        <scheme val="minor"/>
      </rPr>
      <t>2</t>
    </r>
    <r>
      <rPr>
        <sz val="11"/>
        <color theme="1"/>
        <rFont val="Calibri"/>
        <family val="2"/>
        <scheme val="minor"/>
      </rPr>
      <t xml:space="preserve"> emissions per totalized CEMS data for CY 2020 in Table 1 of University of Alaska Fairbanks Assessable Emissions Estimate for FY 2022, submitted to ADEC March 12, 2021. </t>
    </r>
  </si>
  <si>
    <r>
      <rPr>
        <vertAlign val="superscript"/>
        <sz val="11"/>
        <color theme="1"/>
        <rFont val="Calibri"/>
        <family val="2"/>
        <scheme val="minor"/>
      </rPr>
      <t>1</t>
    </r>
    <r>
      <rPr>
        <sz val="11"/>
        <color theme="1"/>
        <rFont val="Calibri"/>
        <family val="2"/>
        <scheme val="minor"/>
      </rPr>
      <t xml:space="preserve"> EU 113 is permitted to combust coal and up to 20 percent woody biomass (see Item 15 of Section 2.2 in Technical Analysis Report to Permit AQ0316MSS06 Revision 2). EU 113 is currently configured for coal firing only, and combusts subbituminous coal from Usibelli Coal Mine in Healy, AK. </t>
    </r>
  </si>
  <si>
    <r>
      <t>Available SO</t>
    </r>
    <r>
      <rPr>
        <b/>
        <vertAlign val="subscript"/>
        <sz val="11"/>
        <color theme="1"/>
        <rFont val="Calibri"/>
        <family val="2"/>
        <scheme val="minor"/>
      </rPr>
      <t>2</t>
    </r>
    <r>
      <rPr>
        <b/>
        <sz val="11"/>
        <color theme="1"/>
        <rFont val="Calibri"/>
        <family val="2"/>
        <scheme val="minor"/>
      </rPr>
      <t xml:space="preserve"> Emission Control Technologies</t>
    </r>
  </si>
  <si>
    <r>
      <t>Table A-1. Potential to Emit Calculations - SO</t>
    </r>
    <r>
      <rPr>
        <b/>
        <vertAlign val="subscript"/>
        <sz val="11"/>
        <color theme="1"/>
        <rFont val="Calibri"/>
        <family val="2"/>
        <scheme val="minor"/>
      </rPr>
      <t>2</t>
    </r>
    <r>
      <rPr>
        <b/>
        <sz val="11"/>
        <color theme="1"/>
        <rFont val="Calibri"/>
        <family val="2"/>
        <scheme val="minor"/>
      </rPr>
      <t xml:space="preserve"> Emissions</t>
    </r>
  </si>
  <si>
    <r>
      <t>Table A-2. Actual SO</t>
    </r>
    <r>
      <rPr>
        <b/>
        <vertAlign val="subscript"/>
        <sz val="11"/>
        <color theme="1"/>
        <rFont val="Calibri"/>
        <family val="2"/>
        <scheme val="minor"/>
      </rPr>
      <t>2</t>
    </r>
    <r>
      <rPr>
        <b/>
        <sz val="11"/>
        <color theme="1"/>
        <rFont val="Calibri"/>
        <family val="2"/>
        <scheme val="minor"/>
      </rPr>
      <t xml:space="preserve"> Emissions</t>
    </r>
  </si>
  <si>
    <r>
      <rPr>
        <vertAlign val="superscript"/>
        <sz val="11"/>
        <color theme="1"/>
        <rFont val="Calibri"/>
        <family val="2"/>
        <scheme val="minor"/>
      </rPr>
      <t>3</t>
    </r>
    <r>
      <rPr>
        <sz val="11"/>
        <color theme="1"/>
        <rFont val="Calibri"/>
        <family val="2"/>
        <scheme val="minor"/>
      </rPr>
      <t xml:space="preserve"> SO</t>
    </r>
    <r>
      <rPr>
        <vertAlign val="subscript"/>
        <sz val="11"/>
        <color theme="1"/>
        <rFont val="Calibri"/>
        <family val="2"/>
        <scheme val="minor"/>
      </rPr>
      <t>2</t>
    </r>
    <r>
      <rPr>
        <sz val="11"/>
        <color theme="1"/>
        <rFont val="Calibri"/>
        <family val="2"/>
        <scheme val="minor"/>
      </rPr>
      <t xml:space="preserve"> emissions from 2022 are not included. EU 113 operated minimally between January and June 2022 as a result of an unplanned outage.</t>
    </r>
  </si>
  <si>
    <t>THIS TABLE APPEARS IN APPENDIX A OF REPORT, NOT MAIN BODY OF REPORT</t>
  </si>
  <si>
    <t>TABLE 2</t>
  </si>
  <si>
    <r>
      <t>Technically Feasible SO</t>
    </r>
    <r>
      <rPr>
        <b/>
        <vertAlign val="subscript"/>
        <sz val="11"/>
        <color theme="1"/>
        <rFont val="Calibri"/>
        <family val="2"/>
        <scheme val="minor"/>
      </rPr>
      <t>2</t>
    </r>
    <r>
      <rPr>
        <b/>
        <sz val="11"/>
        <color theme="1"/>
        <rFont val="Calibri"/>
        <family val="2"/>
        <scheme val="minor"/>
      </rPr>
      <t xml:space="preserve"> Emission Control Technologies</t>
    </r>
  </si>
  <si>
    <r>
      <t>Ranking of Technically Feasible SO</t>
    </r>
    <r>
      <rPr>
        <b/>
        <vertAlign val="subscript"/>
        <sz val="11"/>
        <color theme="1"/>
        <rFont val="Calibri"/>
        <family val="2"/>
        <scheme val="minor"/>
      </rPr>
      <t>2</t>
    </r>
    <r>
      <rPr>
        <b/>
        <sz val="11"/>
        <color theme="1"/>
        <rFont val="Calibri"/>
        <family val="2"/>
        <scheme val="minor"/>
      </rPr>
      <t xml:space="preserve"> Emission Control Technologies</t>
    </r>
  </si>
  <si>
    <t>FBLI - Base Case</t>
  </si>
  <si>
    <r>
      <t>Emissions Reduction (tpy)</t>
    </r>
    <r>
      <rPr>
        <b/>
        <vertAlign val="superscript"/>
        <sz val="11"/>
        <color theme="1"/>
        <rFont val="Calibri"/>
        <family val="2"/>
        <scheme val="minor"/>
      </rPr>
      <t>1</t>
    </r>
  </si>
  <si>
    <t xml:space="preserve">                                                                                                 [Emission reduction of technology - emission reduction of next lowest removal technology]</t>
  </si>
  <si>
    <r>
      <t>SO</t>
    </r>
    <r>
      <rPr>
        <b/>
        <vertAlign val="subscript"/>
        <sz val="11"/>
        <color theme="1"/>
        <rFont val="Calibri"/>
        <family val="2"/>
        <scheme val="minor"/>
      </rPr>
      <t>2</t>
    </r>
    <r>
      <rPr>
        <b/>
        <sz val="11"/>
        <color theme="1"/>
        <rFont val="Calibri"/>
        <family val="2"/>
        <scheme val="minor"/>
      </rPr>
      <t xml:space="preserve"> Emissions (tpy)</t>
    </r>
    <r>
      <rPr>
        <b/>
        <vertAlign val="superscript"/>
        <sz val="11"/>
        <color theme="1"/>
        <rFont val="Calibri"/>
        <family val="2"/>
        <scheme val="minor"/>
      </rPr>
      <t>1</t>
    </r>
  </si>
  <si>
    <t>DSI - Tri-Mer system</t>
  </si>
  <si>
    <r>
      <t>Cost-Effectiveness ($/ton SO</t>
    </r>
    <r>
      <rPr>
        <b/>
        <vertAlign val="subscript"/>
        <sz val="11"/>
        <color theme="1"/>
        <rFont val="Calibri"/>
        <family val="2"/>
        <scheme val="minor"/>
      </rPr>
      <t>2</t>
    </r>
    <r>
      <rPr>
        <b/>
        <sz val="11"/>
        <color theme="1"/>
        <rFont val="Calibri"/>
        <family val="2"/>
        <scheme val="minor"/>
      </rPr>
      <t xml:space="preserve"> avoided)</t>
    </r>
  </si>
  <si>
    <r>
      <t>Incremental Cost-Effectiveness ($/ton SO</t>
    </r>
    <r>
      <rPr>
        <b/>
        <vertAlign val="subscript"/>
        <sz val="11"/>
        <color theme="1"/>
        <rFont val="Calibri"/>
        <family val="2"/>
        <scheme val="minor"/>
      </rPr>
      <t>2</t>
    </r>
    <r>
      <rPr>
        <b/>
        <sz val="11"/>
        <color theme="1"/>
        <rFont val="Calibri"/>
        <family val="2"/>
        <scheme val="minor"/>
      </rPr>
      <t xml:space="preserve"> avoided)</t>
    </r>
    <r>
      <rPr>
        <b/>
        <vertAlign val="superscript"/>
        <sz val="11"/>
        <color theme="1"/>
        <rFont val="Calibri"/>
        <family val="2"/>
        <scheme val="minor"/>
      </rPr>
      <t>2,3</t>
    </r>
  </si>
  <si>
    <r>
      <rPr>
        <vertAlign val="superscript"/>
        <sz val="11"/>
        <color theme="1"/>
        <rFont val="Calibri"/>
        <family val="2"/>
        <scheme val="minor"/>
      </rPr>
      <t>2</t>
    </r>
    <r>
      <rPr>
        <sz val="11"/>
        <color theme="1"/>
        <rFont val="Calibri"/>
        <family val="2"/>
        <scheme val="minor"/>
      </rPr>
      <t xml:space="preserve">Calculation of incremental cost-effectiveness: </t>
    </r>
    <r>
      <rPr>
        <u/>
        <sz val="11"/>
        <color theme="1"/>
        <rFont val="Calibri"/>
        <family val="2"/>
        <scheme val="minor"/>
      </rPr>
      <t xml:space="preserve">[TAC of technology - TAC of next lowest removal technology]                                                             </t>
    </r>
  </si>
  <si>
    <t>3 The incremental cost-effectiveness values for CDS and the Tri-Mer DSI system are each calculated in comparison to the DSI system proposed by BACT.</t>
  </si>
  <si>
    <r>
      <rPr>
        <vertAlign val="superscript"/>
        <sz val="11"/>
        <rFont val="Calibri"/>
        <family val="2"/>
        <scheme val="minor"/>
      </rPr>
      <t>1</t>
    </r>
    <r>
      <rPr>
        <sz val="11"/>
        <rFont val="Calibri"/>
        <family val="2"/>
        <scheme val="minor"/>
      </rPr>
      <t>The FBLI base case actual emission rate is the 12-month average of CY2020 and CY2021 SO</t>
    </r>
    <r>
      <rPr>
        <vertAlign val="subscript"/>
        <sz val="11"/>
        <rFont val="Calibri"/>
        <family val="2"/>
        <scheme val="minor"/>
      </rPr>
      <t>2</t>
    </r>
    <r>
      <rPr>
        <sz val="11"/>
        <rFont val="Calibri"/>
        <family val="2"/>
        <scheme val="minor"/>
      </rPr>
      <t xml:space="preserve"> emissions as calculated from the totalized CEMS data.</t>
    </r>
  </si>
  <si>
    <t>DSI - BACT, Inc system</t>
  </si>
  <si>
    <r>
      <t>SO</t>
    </r>
    <r>
      <rPr>
        <b/>
        <vertAlign val="subscript"/>
        <sz val="11"/>
        <color theme="1"/>
        <rFont val="Calibri"/>
        <family val="2"/>
        <scheme val="minor"/>
      </rPr>
      <t>2</t>
    </r>
    <r>
      <rPr>
        <b/>
        <sz val="11"/>
        <color theme="1"/>
        <rFont val="Calibri"/>
        <family val="2"/>
        <scheme val="minor"/>
      </rPr>
      <t xml:space="preserve"> Cost-Effectiveness Summary</t>
    </r>
  </si>
  <si>
    <t>Cost-Effectiveness Analysis Based on Actual Emissions</t>
  </si>
  <si>
    <r>
      <t>SO</t>
    </r>
    <r>
      <rPr>
        <b/>
        <vertAlign val="subscript"/>
        <sz val="11"/>
        <color theme="1"/>
        <rFont val="Calibri"/>
        <family val="2"/>
        <scheme val="minor"/>
      </rPr>
      <t>2</t>
    </r>
    <r>
      <rPr>
        <b/>
        <sz val="11"/>
        <color theme="1"/>
        <rFont val="Calibri"/>
        <family val="2"/>
        <scheme val="minor"/>
      </rPr>
      <t xml:space="preserve"> Control Technology</t>
    </r>
  </si>
  <si>
    <t>Vendor</t>
  </si>
  <si>
    <t>B&amp;W</t>
  </si>
  <si>
    <t>Declined to quote without funded study.</t>
  </si>
  <si>
    <t>Andritz</t>
  </si>
  <si>
    <t xml:space="preserve">Provided quote. </t>
  </si>
  <si>
    <t>Declined to quote.</t>
  </si>
  <si>
    <t>BPE</t>
  </si>
  <si>
    <t>Declined to quote without funded study, uncertain of feasibility.</t>
  </si>
  <si>
    <t>Quote not requested.</t>
  </si>
  <si>
    <t>Tri-Mer</t>
  </si>
  <si>
    <t>Provided quotes for two types of CDS.</t>
  </si>
  <si>
    <t>GE</t>
  </si>
  <si>
    <t>Unable to quote within timeframe for this report.</t>
  </si>
  <si>
    <t>Wood Group</t>
  </si>
  <si>
    <t>BACT Inc</t>
  </si>
  <si>
    <t>GEA</t>
  </si>
  <si>
    <t>Declined to quote - Andritz deemed this technology to be not economical.</t>
  </si>
  <si>
    <r>
      <t>Declined to quote - Andritz stated cost would be similar to CDS with lower SO</t>
    </r>
    <r>
      <rPr>
        <vertAlign val="subscript"/>
        <sz val="11"/>
        <rFont val="Calibri"/>
        <family val="2"/>
        <scheme val="minor"/>
      </rPr>
      <t>2</t>
    </r>
    <r>
      <rPr>
        <sz val="11"/>
        <rFont val="Calibri"/>
        <family val="2"/>
        <scheme val="minor"/>
      </rPr>
      <t xml:space="preserve"> removal rate.</t>
    </r>
  </si>
  <si>
    <t>Provided quote for a caustic soda wet scrubber. SCI determined this technology was not technically feasible.</t>
  </si>
  <si>
    <r>
      <rPr>
        <vertAlign val="superscript"/>
        <sz val="11"/>
        <rFont val="Calibri"/>
        <family val="2"/>
        <scheme val="minor"/>
      </rPr>
      <t>1</t>
    </r>
    <r>
      <rPr>
        <sz val="11"/>
        <rFont val="Calibri"/>
        <family val="2"/>
        <scheme val="minor"/>
      </rPr>
      <t>Emissions reductions are calculated in Table 5.</t>
    </r>
  </si>
  <si>
    <t>TABLE 3</t>
  </si>
  <si>
    <t>Summary of Vendor Responses</t>
  </si>
  <si>
    <t>TABLE 4</t>
  </si>
  <si>
    <t>TABLE 5</t>
  </si>
  <si>
    <t>TABLE 6</t>
  </si>
  <si>
    <t>TABLE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</si>
</sst>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vertAlign val="subscript"/>
      <sz val="11"/>
      <color theme="1"/>
      <name val="Calibri"/>
      <family val="2"/>
      <scheme val="minor"/>
    </font>
    <font>
      <vertAlign val="subscript"/>
      <sz val="11"/>
      <color theme="1"/>
      <name val="Calibri"/>
      <family val="2"/>
      <scheme val="minor"/>
    </font>
    <font>
      <vertAlign val="superscript"/>
      <sz val="11"/>
      <color theme="1"/>
      <name val="Calibri"/>
      <family val="2"/>
      <scheme val="minor"/>
    </font>
    <font>
      <sz val="11"/>
      <name val="Calibri"/>
      <family val="2"/>
      <scheme val="minor"/>
    </font>
    <font>
      <b/>
      <vertAlign val="superscript"/>
      <sz val="11"/>
      <color theme="1"/>
      <name val="Calibri"/>
      <family val="2"/>
      <scheme val="minor"/>
    </font>
    <font>
      <vertAlign val="superscript"/>
      <sz val="11"/>
      <name val="Calibri"/>
      <family val="2"/>
      <scheme val="minor"/>
    </font>
    <font>
      <u/>
      <sz val="11"/>
      <color theme="1"/>
      <name val="Calibri"/>
      <family val="2"/>
      <scheme val="minor"/>
    </font>
    <font>
      <vertAlign val="subscript"/>
      <sz val="11"/>
      <name val="Calibri"/>
      <family val="2"/>
      <scheme val="minor"/>
    </font>
  </fonts>
  <fills count="3">
    <fill>
      <patternFill patternType="none"/>
    </fill>
    <fill>
      <patternFill patternType="gray125"/>
    </fill>
    <fill>
      <patternFill patternType="solid">
        <fgColor theme="7"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xf numFmtId="0" fontId="0" fillId="0" borderId="1" xfId="0" applyBorder="1" applyAlignment="1">
      <alignment horizontal="center"/>
    </xf>
    <xf numFmtId="0" fontId="0" fillId="0" borderId="0" xfId="0" applyAlignment="1">
      <alignment horizontal="center"/>
    </xf>
    <xf numFmtId="0" fontId="1" fillId="0" borderId="0" xfId="0" applyFont="1" applyAlignment="1">
      <alignment horizontal="center"/>
    </xf>
    <xf numFmtId="164" fontId="0" fillId="0" borderId="1" xfId="0" applyNumberFormat="1" applyBorder="1" applyAlignment="1">
      <alignment horizontal="center"/>
    </xf>
    <xf numFmtId="2" fontId="0" fillId="0" borderId="1" xfId="0" applyNumberFormat="1" applyBorder="1" applyAlignment="1">
      <alignment horizontal="center"/>
    </xf>
    <xf numFmtId="0" fontId="1" fillId="0" borderId="0" xfId="0" applyFont="1" applyAlignment="1">
      <alignment horizontal="left"/>
    </xf>
    <xf numFmtId="2" fontId="0" fillId="0" borderId="1" xfId="0" quotePrefix="1" applyNumberFormat="1" applyBorder="1" applyAlignment="1">
      <alignment horizontal="center"/>
    </xf>
    <xf numFmtId="0" fontId="1" fillId="0" borderId="0" xfId="0" applyFont="1"/>
    <xf numFmtId="6" fontId="0" fillId="0" borderId="1" xfId="0" applyNumberFormat="1" applyBorder="1" applyAlignment="1">
      <alignment horizontal="center"/>
    </xf>
    <xf numFmtId="0" fontId="2" fillId="0" borderId="1" xfId="0" applyFont="1" applyBorder="1" applyAlignment="1">
      <alignment horizontal="center"/>
    </xf>
    <xf numFmtId="0" fontId="0" fillId="0" borderId="0" xfId="0" applyAlignment="1">
      <alignment vertical="center"/>
    </xf>
    <xf numFmtId="0" fontId="2"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 fillId="0" borderId="0" xfId="0" applyFont="1" applyAlignment="1">
      <alignment vertical="center"/>
    </xf>
    <xf numFmtId="0" fontId="0" fillId="0" borderId="3" xfId="0" applyBorder="1" applyAlignment="1">
      <alignment vertical="center"/>
    </xf>
    <xf numFmtId="2" fontId="0" fillId="0" borderId="2" xfId="0" applyNumberFormat="1" applyBorder="1" applyAlignment="1">
      <alignment vertical="center"/>
    </xf>
    <xf numFmtId="0" fontId="0" fillId="0" borderId="2" xfId="0" applyBorder="1" applyAlignment="1">
      <alignment vertical="center"/>
    </xf>
    <xf numFmtId="3" fontId="0" fillId="0" borderId="2" xfId="0" applyNumberFormat="1" applyBorder="1" applyAlignment="1">
      <alignment vertical="center"/>
    </xf>
    <xf numFmtId="164" fontId="0" fillId="0" borderId="2" xfId="0" applyNumberFormat="1" applyBorder="1" applyAlignment="1">
      <alignment vertical="center"/>
    </xf>
    <xf numFmtId="0" fontId="6" fillId="0" borderId="1" xfId="0" applyFont="1" applyBorder="1" applyAlignment="1">
      <alignment horizontal="center"/>
    </xf>
    <xf numFmtId="0" fontId="2" fillId="0" borderId="1" xfId="0" applyFont="1" applyBorder="1"/>
    <xf numFmtId="0" fontId="0" fillId="2" borderId="0" xfId="0" applyFill="1"/>
    <xf numFmtId="0" fontId="6" fillId="0" borderId="0" xfId="0" applyFont="1" applyAlignment="1">
      <alignment horizontal="left"/>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0" fillId="0" borderId="1" xfId="0" applyBorder="1"/>
    <xf numFmtId="49" fontId="0" fillId="0" borderId="1" xfId="0" applyNumberFormat="1" applyBorder="1" applyAlignment="1">
      <alignment horizontal="center" vertical="center" wrapText="1"/>
    </xf>
    <xf numFmtId="6" fontId="0" fillId="0" borderId="1" xfId="0" applyNumberFormat="1" applyBorder="1" applyAlignment="1">
      <alignment horizontal="center" vertical="center"/>
    </xf>
    <xf numFmtId="49" fontId="0" fillId="0" borderId="1" xfId="0" applyNumberFormat="1" applyBorder="1" applyAlignment="1">
      <alignment horizontal="center" vertical="center"/>
    </xf>
    <xf numFmtId="6"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0" fillId="2" borderId="0" xfId="0" applyFill="1" applyAlignment="1">
      <alignment horizontal="center" vertical="center"/>
    </xf>
    <xf numFmtId="0" fontId="0" fillId="0" borderId="0" xfId="0" applyAlignment="1">
      <alignment vertical="center" wrapText="1"/>
    </xf>
    <xf numFmtId="0" fontId="0" fillId="0" borderId="0" xfId="0"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99F4A-33B8-4827-88F4-CB5079DA5B72}">
  <sheetPr codeName="Sheet1"/>
  <dimension ref="A1:L11"/>
  <sheetViews>
    <sheetView tabSelected="1" workbookViewId="0">
      <selection activeCell="C35" sqref="C35"/>
    </sheetView>
  </sheetViews>
  <sheetFormatPr defaultRowHeight="15" x14ac:dyDescent="0.25"/>
  <cols>
    <col min="1" max="1" width="9.140625" style="12"/>
    <col min="2" max="2" width="22.28515625" style="12" customWidth="1"/>
    <col min="3" max="3" width="24.7109375" style="12" customWidth="1"/>
    <col min="4" max="4" width="11.140625" style="12" customWidth="1"/>
    <col min="5" max="5" width="12.85546875" style="12" customWidth="1"/>
    <col min="6" max="9" width="10.42578125" style="12" customWidth="1"/>
    <col min="10" max="10" width="13.28515625" style="12" customWidth="1"/>
    <col min="11" max="12" width="10.5703125" style="12" customWidth="1"/>
    <col min="13" max="16384" width="9.140625" style="12"/>
  </cols>
  <sheetData>
    <row r="1" spans="1:12" ht="18" x14ac:dyDescent="0.25">
      <c r="A1" s="38" t="s">
        <v>38</v>
      </c>
      <c r="B1" s="38"/>
      <c r="C1" s="38"/>
      <c r="D1" s="38"/>
      <c r="E1" s="38"/>
      <c r="F1" s="38"/>
      <c r="G1" s="38"/>
      <c r="H1" s="38"/>
      <c r="I1" s="38"/>
      <c r="J1" s="38"/>
      <c r="K1" s="38"/>
    </row>
    <row r="3" spans="1:12" ht="34.5" customHeight="1" x14ac:dyDescent="0.25">
      <c r="A3" s="13" t="s">
        <v>20</v>
      </c>
      <c r="B3" s="13" t="s">
        <v>10</v>
      </c>
      <c r="C3" s="13" t="s">
        <v>11</v>
      </c>
      <c r="D3" s="39" t="s">
        <v>22</v>
      </c>
      <c r="E3" s="39"/>
      <c r="F3" s="39" t="s">
        <v>15</v>
      </c>
      <c r="G3" s="39"/>
      <c r="H3" s="40" t="s">
        <v>21</v>
      </c>
      <c r="I3" s="40"/>
      <c r="J3" s="39" t="s">
        <v>24</v>
      </c>
      <c r="K3" s="39"/>
      <c r="L3" s="14"/>
    </row>
    <row r="4" spans="1:12" ht="17.25" x14ac:dyDescent="0.25">
      <c r="A4" s="15">
        <v>113</v>
      </c>
      <c r="B4" s="15" t="s">
        <v>27</v>
      </c>
      <c r="C4" s="15" t="s">
        <v>13</v>
      </c>
      <c r="D4" s="18">
        <v>0.2</v>
      </c>
      <c r="E4" s="17" t="s">
        <v>26</v>
      </c>
      <c r="F4" s="19">
        <v>295.60000000000002</v>
      </c>
      <c r="G4" s="17" t="s">
        <v>16</v>
      </c>
      <c r="H4" s="20">
        <v>8760</v>
      </c>
      <c r="I4" s="17" t="s">
        <v>17</v>
      </c>
      <c r="J4" s="21">
        <f>D4*F4*H4/2000</f>
        <v>258.94560000000001</v>
      </c>
      <c r="K4" s="17" t="s">
        <v>14</v>
      </c>
    </row>
    <row r="6" spans="1:12" x14ac:dyDescent="0.25">
      <c r="A6" s="12" t="s">
        <v>23</v>
      </c>
    </row>
    <row r="7" spans="1:12" ht="36" customHeight="1" x14ac:dyDescent="0.25">
      <c r="A7" s="36" t="s">
        <v>36</v>
      </c>
      <c r="B7" s="36"/>
      <c r="C7" s="36"/>
      <c r="D7" s="36"/>
      <c r="E7" s="36"/>
      <c r="F7" s="36"/>
      <c r="G7" s="36"/>
      <c r="H7" s="36"/>
      <c r="I7" s="36"/>
      <c r="J7" s="36"/>
      <c r="K7" s="36"/>
    </row>
    <row r="8" spans="1:12" ht="18" x14ac:dyDescent="0.25">
      <c r="A8" s="37" t="s">
        <v>25</v>
      </c>
      <c r="B8" s="37"/>
      <c r="C8" s="37"/>
      <c r="D8" s="37"/>
      <c r="E8" s="37"/>
      <c r="F8" s="37"/>
      <c r="G8" s="37"/>
      <c r="H8" s="37"/>
      <c r="I8" s="37"/>
      <c r="J8" s="37"/>
      <c r="K8" s="37"/>
    </row>
    <row r="11" spans="1:12" x14ac:dyDescent="0.25">
      <c r="A11" s="35" t="s">
        <v>41</v>
      </c>
      <c r="B11" s="35"/>
      <c r="C11" s="35"/>
      <c r="D11" s="35"/>
      <c r="E11" s="35"/>
      <c r="F11" s="35"/>
      <c r="G11" s="35"/>
      <c r="H11" s="35"/>
      <c r="I11" s="35"/>
      <c r="J11" s="35"/>
      <c r="K11" s="35"/>
    </row>
  </sheetData>
  <sheetProtection algorithmName="SHA-512" hashValue="p0gwsZEW/vuuopyZxuie3iWzZs4MZwCcycPLTCjljImwXOCfgcAoRZzy9DddLf5kO0prUuusHDMcoDiOO5Nd6A==" saltValue="FTr6r+vezDV2xGne5dcg0w==" spinCount="100000" sheet="1" objects="1" scenarios="1"/>
  <mergeCells count="8">
    <mergeCell ref="A11:K11"/>
    <mergeCell ref="A7:K7"/>
    <mergeCell ref="A8:K8"/>
    <mergeCell ref="A1:K1"/>
    <mergeCell ref="D3:E3"/>
    <mergeCell ref="J3:K3"/>
    <mergeCell ref="F3:G3"/>
    <mergeCell ref="H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823E-7BA9-4D86-9924-FF21302C96F6}">
  <sheetPr codeName="Sheet2"/>
  <dimension ref="A1:K11"/>
  <sheetViews>
    <sheetView workbookViewId="0">
      <selection activeCell="C27" sqref="C27"/>
    </sheetView>
  </sheetViews>
  <sheetFormatPr defaultRowHeight="15" x14ac:dyDescent="0.25"/>
  <cols>
    <col min="1" max="1" width="9.140625" style="12"/>
    <col min="2" max="2" width="22.28515625" style="12" customWidth="1"/>
    <col min="3" max="3" width="24.7109375" style="12" customWidth="1"/>
    <col min="4" max="7" width="8.28515625" style="12" customWidth="1"/>
    <col min="8" max="8" width="11.85546875" style="12" customWidth="1"/>
    <col min="9" max="10" width="10.5703125" style="12" customWidth="1"/>
    <col min="11" max="16384" width="9.140625" style="12"/>
  </cols>
  <sheetData>
    <row r="1" spans="1:11" ht="18" x14ac:dyDescent="0.25">
      <c r="A1" s="38" t="s">
        <v>39</v>
      </c>
      <c r="B1" s="38"/>
      <c r="C1" s="38"/>
      <c r="D1" s="38"/>
      <c r="E1" s="38"/>
      <c r="F1" s="38"/>
      <c r="G1" s="38"/>
      <c r="H1" s="38"/>
      <c r="I1" s="38"/>
    </row>
    <row r="3" spans="1:11" ht="34.5" customHeight="1" x14ac:dyDescent="0.25">
      <c r="A3" s="13" t="s">
        <v>20</v>
      </c>
      <c r="B3" s="13" t="s">
        <v>10</v>
      </c>
      <c r="C3" s="13" t="s">
        <v>11</v>
      </c>
      <c r="D3" s="39" t="s">
        <v>28</v>
      </c>
      <c r="E3" s="39"/>
      <c r="F3" s="39" t="s">
        <v>29</v>
      </c>
      <c r="G3" s="39"/>
      <c r="H3" s="40" t="s">
        <v>30</v>
      </c>
      <c r="I3" s="40"/>
      <c r="J3" s="14"/>
    </row>
    <row r="4" spans="1:11" ht="17.25" x14ac:dyDescent="0.25">
      <c r="A4" s="15">
        <v>113</v>
      </c>
      <c r="B4" s="15" t="s">
        <v>12</v>
      </c>
      <c r="C4" s="15" t="s">
        <v>13</v>
      </c>
      <c r="D4" s="21">
        <v>12.3</v>
      </c>
      <c r="E4" s="17" t="s">
        <v>31</v>
      </c>
      <c r="F4" s="19">
        <v>8.5</v>
      </c>
      <c r="G4" s="17" t="s">
        <v>32</v>
      </c>
      <c r="H4" s="21">
        <f>AVERAGE(D4,F4)</f>
        <v>10.4</v>
      </c>
      <c r="I4" s="17" t="s">
        <v>33</v>
      </c>
    </row>
    <row r="6" spans="1:11" x14ac:dyDescent="0.25">
      <c r="A6" s="12" t="s">
        <v>23</v>
      </c>
    </row>
    <row r="7" spans="1:11" ht="33" customHeight="1" x14ac:dyDescent="0.25">
      <c r="A7" s="36" t="s">
        <v>35</v>
      </c>
      <c r="B7" s="36"/>
      <c r="C7" s="36"/>
      <c r="D7" s="36"/>
      <c r="E7" s="36"/>
      <c r="F7" s="36"/>
      <c r="G7" s="36"/>
      <c r="H7" s="36"/>
      <c r="I7" s="36"/>
      <c r="K7" s="16"/>
    </row>
    <row r="8" spans="1:11" ht="18" x14ac:dyDescent="0.25">
      <c r="A8" s="37" t="s">
        <v>34</v>
      </c>
      <c r="B8" s="37"/>
      <c r="C8" s="37"/>
      <c r="D8" s="37"/>
      <c r="E8" s="37"/>
      <c r="F8" s="37"/>
      <c r="G8" s="37"/>
      <c r="H8" s="37"/>
      <c r="I8" s="37"/>
      <c r="K8" s="16"/>
    </row>
    <row r="9" spans="1:11" ht="32.25" customHeight="1" x14ac:dyDescent="0.25">
      <c r="A9" s="36" t="s">
        <v>40</v>
      </c>
      <c r="B9" s="36"/>
      <c r="C9" s="36"/>
      <c r="D9" s="36"/>
      <c r="E9" s="36"/>
      <c r="F9" s="36"/>
      <c r="G9" s="36"/>
      <c r="H9" s="36"/>
      <c r="I9" s="36"/>
    </row>
    <row r="11" spans="1:11" x14ac:dyDescent="0.25">
      <c r="A11" s="35" t="s">
        <v>41</v>
      </c>
      <c r="B11" s="35"/>
      <c r="C11" s="35"/>
      <c r="D11" s="35"/>
      <c r="E11" s="35"/>
      <c r="F11" s="35"/>
      <c r="G11" s="35"/>
      <c r="H11" s="35"/>
      <c r="I11" s="35"/>
    </row>
  </sheetData>
  <sheetProtection algorithmName="SHA-512" hashValue="Agt6NqaKfiL7oiRyR5mzVXFs7DMZhMLx9nJEzWOz6KxgtDMfvVM6VMMKEEvBXki31dbsiIXauOifVOkeoYjnNQ==" saltValue="snhuQW1nQnhYjWatx7S0cw==" spinCount="100000" sheet="1" objects="1" scenarios="1"/>
  <mergeCells count="8">
    <mergeCell ref="A11:I11"/>
    <mergeCell ref="A7:I7"/>
    <mergeCell ref="A8:I8"/>
    <mergeCell ref="A9:I9"/>
    <mergeCell ref="A1:I1"/>
    <mergeCell ref="D3:E3"/>
    <mergeCell ref="F3:G3"/>
    <mergeCell ref="H3: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79264-8A6A-4F81-B5C3-8C2F87134C74}">
  <sheetPr codeName="Sheet3"/>
  <dimension ref="A1:B10"/>
  <sheetViews>
    <sheetView zoomScaleNormal="100" workbookViewId="0">
      <selection activeCell="A6" sqref="A6"/>
    </sheetView>
  </sheetViews>
  <sheetFormatPr defaultRowHeight="15" x14ac:dyDescent="0.25"/>
  <cols>
    <col min="1" max="1" width="45" customWidth="1"/>
  </cols>
  <sheetData>
    <row r="1" spans="1:2" x14ac:dyDescent="0.25">
      <c r="A1" s="24" t="s">
        <v>42</v>
      </c>
    </row>
    <row r="2" spans="1:2" ht="18" x14ac:dyDescent="0.35">
      <c r="A2" s="1" t="s">
        <v>37</v>
      </c>
    </row>
    <row r="4" spans="1:2" ht="18" x14ac:dyDescent="0.35">
      <c r="A4" s="11" t="s">
        <v>37</v>
      </c>
    </row>
    <row r="5" spans="1:2" x14ac:dyDescent="0.25">
      <c r="A5" s="2" t="s">
        <v>0</v>
      </c>
    </row>
    <row r="6" spans="1:2" x14ac:dyDescent="0.25">
      <c r="A6" s="2" t="s">
        <v>1</v>
      </c>
    </row>
    <row r="7" spans="1:2" x14ac:dyDescent="0.25">
      <c r="A7" s="2" t="s">
        <v>2</v>
      </c>
      <c r="B7" s="9"/>
    </row>
    <row r="8" spans="1:2" x14ac:dyDescent="0.25">
      <c r="A8" s="2" t="s">
        <v>3</v>
      </c>
    </row>
    <row r="9" spans="1:2" x14ac:dyDescent="0.25">
      <c r="A9" s="2" t="s">
        <v>45</v>
      </c>
    </row>
    <row r="10" spans="1:2" x14ac:dyDescent="0.25">
      <c r="A10" s="3"/>
    </row>
  </sheetData>
  <sheetProtection algorithmName="SHA-512" hashValue="G6vjSHRU66OL2DIjyEPEjmyrKJTBeVMl3j8kaDtSrjgOBlKcCzowPP/XmSVjD0sl2TL6JfjAco+CI8K4xfbMKg==" saltValue="P29YBVL+3dA5ryECwS7kUg=="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F6B2-9C3D-4C82-A259-D36B78A968B4}">
  <sheetPr codeName="Sheet4"/>
  <dimension ref="A1:E13"/>
  <sheetViews>
    <sheetView workbookViewId="0">
      <selection activeCell="A5" sqref="A5"/>
    </sheetView>
  </sheetViews>
  <sheetFormatPr defaultRowHeight="15" x14ac:dyDescent="0.25"/>
  <cols>
    <col min="1" max="1" width="28.85546875" customWidth="1"/>
    <col min="2" max="8" width="21.5703125" customWidth="1"/>
    <col min="9" max="9" width="15.28515625" customWidth="1"/>
  </cols>
  <sheetData>
    <row r="1" spans="1:5" x14ac:dyDescent="0.25">
      <c r="A1" s="24" t="s">
        <v>79</v>
      </c>
    </row>
    <row r="2" spans="1:5" x14ac:dyDescent="0.25">
      <c r="A2" s="1" t="s">
        <v>80</v>
      </c>
      <c r="C2" s="1"/>
    </row>
    <row r="4" spans="1:5" ht="18" x14ac:dyDescent="0.35">
      <c r="A4" s="28"/>
      <c r="B4" s="41" t="s">
        <v>58</v>
      </c>
      <c r="C4" s="42"/>
      <c r="D4" s="42"/>
      <c r="E4" s="43"/>
    </row>
    <row r="5" spans="1:5" x14ac:dyDescent="0.25">
      <c r="A5" s="11" t="s">
        <v>59</v>
      </c>
      <c r="B5" s="13" t="s">
        <v>0</v>
      </c>
      <c r="C5" s="13" t="s">
        <v>1</v>
      </c>
      <c r="D5" s="27" t="s">
        <v>2</v>
      </c>
      <c r="E5" s="13" t="s">
        <v>3</v>
      </c>
    </row>
    <row r="6" spans="1:5" ht="30" x14ac:dyDescent="0.25">
      <c r="A6" s="27" t="s">
        <v>60</v>
      </c>
      <c r="B6" s="29" t="s">
        <v>61</v>
      </c>
      <c r="C6" s="29" t="s">
        <v>61</v>
      </c>
      <c r="D6" s="29" t="s">
        <v>61</v>
      </c>
      <c r="E6" s="29" t="s">
        <v>61</v>
      </c>
    </row>
    <row r="7" spans="1:5" ht="78" x14ac:dyDescent="0.25">
      <c r="A7" s="27" t="s">
        <v>62</v>
      </c>
      <c r="B7" s="33" t="s">
        <v>75</v>
      </c>
      <c r="C7" s="33" t="s">
        <v>76</v>
      </c>
      <c r="D7" s="30" t="s">
        <v>63</v>
      </c>
      <c r="E7" s="31" t="s">
        <v>64</v>
      </c>
    </row>
    <row r="8" spans="1:5" ht="60" x14ac:dyDescent="0.25">
      <c r="A8" s="27" t="s">
        <v>65</v>
      </c>
      <c r="B8" s="33" t="s">
        <v>66</v>
      </c>
      <c r="C8" s="34" t="s">
        <v>67</v>
      </c>
      <c r="D8" s="30" t="s">
        <v>63</v>
      </c>
      <c r="E8" s="31" t="s">
        <v>67</v>
      </c>
    </row>
    <row r="9" spans="1:5" ht="90" x14ac:dyDescent="0.25">
      <c r="A9" s="27" t="s">
        <v>68</v>
      </c>
      <c r="B9" s="32" t="s">
        <v>77</v>
      </c>
      <c r="C9" s="34" t="s">
        <v>67</v>
      </c>
      <c r="D9" s="32" t="s">
        <v>69</v>
      </c>
      <c r="E9" s="30" t="s">
        <v>63</v>
      </c>
    </row>
    <row r="10" spans="1:5" ht="45" x14ac:dyDescent="0.25">
      <c r="A10" s="27" t="s">
        <v>70</v>
      </c>
      <c r="B10" s="29" t="s">
        <v>71</v>
      </c>
      <c r="C10" s="31" t="s">
        <v>67</v>
      </c>
      <c r="D10" s="31" t="s">
        <v>67</v>
      </c>
      <c r="E10" s="31" t="s">
        <v>67</v>
      </c>
    </row>
    <row r="11" spans="1:5" x14ac:dyDescent="0.25">
      <c r="A11" s="27" t="s">
        <v>72</v>
      </c>
      <c r="B11" s="31" t="s">
        <v>64</v>
      </c>
      <c r="C11" s="31" t="s">
        <v>64</v>
      </c>
      <c r="D11" s="31" t="s">
        <v>67</v>
      </c>
      <c r="E11" s="31" t="s">
        <v>67</v>
      </c>
    </row>
    <row r="12" spans="1:5" x14ac:dyDescent="0.25">
      <c r="A12" s="27" t="s">
        <v>73</v>
      </c>
      <c r="B12" s="31" t="s">
        <v>67</v>
      </c>
      <c r="C12" s="31" t="s">
        <v>67</v>
      </c>
      <c r="D12" s="31" t="s">
        <v>67</v>
      </c>
      <c r="E12" s="30" t="s">
        <v>63</v>
      </c>
    </row>
    <row r="13" spans="1:5" x14ac:dyDescent="0.25">
      <c r="A13" s="27" t="s">
        <v>74</v>
      </c>
      <c r="B13" s="31" t="s">
        <v>64</v>
      </c>
      <c r="C13" s="31" t="s">
        <v>64</v>
      </c>
      <c r="D13" s="31" t="s">
        <v>67</v>
      </c>
      <c r="E13" s="31" t="s">
        <v>67</v>
      </c>
    </row>
  </sheetData>
  <sheetProtection algorithmName="SHA-512" hashValue="nzyk/28zUPJgHP6Cm8CjKxcVRlhYCJQqb3GL0j/VM82wa8dVHDMhSxvs9yqvGeZyAPbRmGXpHlmS8nX9dgN9yg==" saltValue="/+rOGzCrYgaHBu632zXwUQ==" spinCount="100000" sheet="1" objects="1" scenarios="1"/>
  <mergeCells count="1">
    <mergeCell ref="B4:E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7409-784F-490F-9ECC-5BB8C5AC88FC}">
  <sheetPr codeName="Sheet5"/>
  <dimension ref="A1:B10"/>
  <sheetViews>
    <sheetView workbookViewId="0">
      <selection activeCell="F17" sqref="F17"/>
    </sheetView>
  </sheetViews>
  <sheetFormatPr defaultRowHeight="15" x14ac:dyDescent="0.25"/>
  <cols>
    <col min="1" max="1" width="48.42578125" customWidth="1"/>
  </cols>
  <sheetData>
    <row r="1" spans="1:2" x14ac:dyDescent="0.25">
      <c r="A1" s="24" t="s">
        <v>81</v>
      </c>
    </row>
    <row r="2" spans="1:2" ht="18" x14ac:dyDescent="0.35">
      <c r="A2" s="1" t="s">
        <v>43</v>
      </c>
    </row>
    <row r="4" spans="1:2" ht="18" x14ac:dyDescent="0.35">
      <c r="A4" s="11" t="s">
        <v>43</v>
      </c>
    </row>
    <row r="5" spans="1:2" x14ac:dyDescent="0.25">
      <c r="A5" s="22" t="s">
        <v>0</v>
      </c>
    </row>
    <row r="6" spans="1:2" x14ac:dyDescent="0.25">
      <c r="A6" s="2" t="s">
        <v>2</v>
      </c>
      <c r="B6" s="9"/>
    </row>
    <row r="7" spans="1:2" x14ac:dyDescent="0.25">
      <c r="A7" s="2" t="s">
        <v>3</v>
      </c>
    </row>
    <row r="8" spans="1:2" x14ac:dyDescent="0.25">
      <c r="A8" s="2" t="s">
        <v>45</v>
      </c>
    </row>
    <row r="10" spans="1:2" x14ac:dyDescent="0.25">
      <c r="A10" s="4"/>
    </row>
  </sheetData>
  <sheetProtection algorithmName="SHA-512" hashValue="2HzSXhupMFooD/6WO3pyFnXU8Fxxz2Lgp875+7Yr7avVCqMpnAxTspLTuOSPvgx0bMC2O8JWXxTXBOM1BcgR1w==" saltValue="3Tkm+ft5QrDkrpHKwnGiu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4E8F9-7EA6-4B8F-BDF2-C51948FD5CA6}">
  <sheetPr codeName="Sheet6"/>
  <dimension ref="A1:E13"/>
  <sheetViews>
    <sheetView zoomScale="130" zoomScaleNormal="130" zoomScaleSheetLayoutView="100" workbookViewId="0">
      <selection activeCell="D22" sqref="D22"/>
    </sheetView>
  </sheetViews>
  <sheetFormatPr defaultRowHeight="15" x14ac:dyDescent="0.25"/>
  <cols>
    <col min="1" max="1" width="28.140625" bestFit="1" customWidth="1"/>
    <col min="2" max="2" width="22.140625" bestFit="1" customWidth="1"/>
    <col min="3" max="3" width="26.28515625" customWidth="1"/>
    <col min="4" max="4" width="18.5703125" bestFit="1" customWidth="1"/>
    <col min="5" max="5" width="24.28515625" bestFit="1" customWidth="1"/>
  </cols>
  <sheetData>
    <row r="1" spans="1:5" x14ac:dyDescent="0.25">
      <c r="A1" s="24" t="s">
        <v>82</v>
      </c>
    </row>
    <row r="2" spans="1:5" ht="18" x14ac:dyDescent="0.35">
      <c r="A2" s="1" t="s">
        <v>44</v>
      </c>
      <c r="C2" s="1"/>
    </row>
    <row r="4" spans="1:5" ht="18" x14ac:dyDescent="0.35">
      <c r="A4" s="11" t="s">
        <v>4</v>
      </c>
      <c r="B4" s="23" t="s">
        <v>5</v>
      </c>
      <c r="C4" s="11" t="s">
        <v>7</v>
      </c>
      <c r="D4" s="23" t="s">
        <v>19</v>
      </c>
      <c r="E4" s="23" t="s">
        <v>6</v>
      </c>
    </row>
    <row r="5" spans="1:5" x14ac:dyDescent="0.25">
      <c r="A5" s="2" t="s">
        <v>0</v>
      </c>
      <c r="B5" s="2">
        <v>95</v>
      </c>
      <c r="C5" s="2">
        <f>$C$9-(B5/100*$C$9)</f>
        <v>1.0000000000000009E-2</v>
      </c>
      <c r="D5" s="5">
        <f>$D$9*(100-B5)/100</f>
        <v>12.945</v>
      </c>
      <c r="E5" s="5">
        <f>D9-D5</f>
        <v>245.95499999999998</v>
      </c>
    </row>
    <row r="6" spans="1:5" x14ac:dyDescent="0.25">
      <c r="A6" s="2" t="s">
        <v>2</v>
      </c>
      <c r="B6" s="2">
        <v>90</v>
      </c>
      <c r="C6" s="2">
        <f>$C$9-(B6/100*$C$9)</f>
        <v>1.999999999999999E-2</v>
      </c>
      <c r="D6" s="5">
        <f>$D$9*(100-B6)/100</f>
        <v>25.89</v>
      </c>
      <c r="E6" s="5">
        <f>D9-D6</f>
        <v>233.01</v>
      </c>
    </row>
    <row r="7" spans="1:5" x14ac:dyDescent="0.25">
      <c r="A7" s="2" t="s">
        <v>49</v>
      </c>
      <c r="B7" s="2">
        <v>90</v>
      </c>
      <c r="C7" s="2">
        <f>$C$9-(B7/100*$C$9)</f>
        <v>1.999999999999999E-2</v>
      </c>
      <c r="D7" s="5">
        <f>$D$9*(100-B7)/100</f>
        <v>25.89</v>
      </c>
      <c r="E7" s="5">
        <f>D9-D7</f>
        <v>233.01</v>
      </c>
    </row>
    <row r="8" spans="1:5" x14ac:dyDescent="0.25">
      <c r="A8" s="2" t="s">
        <v>55</v>
      </c>
      <c r="B8" s="2">
        <v>85</v>
      </c>
      <c r="C8" s="2">
        <f>$C$9-(B8/100*$C$9)</f>
        <v>0.03</v>
      </c>
      <c r="D8" s="5">
        <f>$D$9*(100-B8)/100</f>
        <v>38.834999999999994</v>
      </c>
      <c r="E8" s="5">
        <f>D9-D8</f>
        <v>220.065</v>
      </c>
    </row>
    <row r="9" spans="1:5" x14ac:dyDescent="0.25">
      <c r="A9" s="2" t="s">
        <v>45</v>
      </c>
      <c r="B9" s="2">
        <v>0</v>
      </c>
      <c r="C9" s="6">
        <v>0.2</v>
      </c>
      <c r="D9" s="5">
        <v>258.89999999999998</v>
      </c>
      <c r="E9" s="2">
        <v>0</v>
      </c>
    </row>
    <row r="11" spans="1:5" x14ac:dyDescent="0.25">
      <c r="A11" s="4"/>
      <c r="C11" s="4"/>
    </row>
    <row r="12" spans="1:5" x14ac:dyDescent="0.25">
      <c r="A12" s="7"/>
    </row>
    <row r="13" spans="1:5" x14ac:dyDescent="0.25">
      <c r="A13" s="9"/>
    </row>
  </sheetData>
  <sheetProtection algorithmName="SHA-512" hashValue="xehVJW1VeSYu3f/apgW0pUTafHy0VncvI8Q+CEVq4t4JWsGJIkPVHXABNrNmWiW8LxzzOafK3CwtgNFIbG055Q==" saltValue="a3Y+FvE5jvH+jYq/ek+3WQ=="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4944B-1E6E-42D3-8E13-D6D2A65C4172}">
  <sheetPr codeName="Sheet7"/>
  <dimension ref="A1:G15"/>
  <sheetViews>
    <sheetView zoomScaleNormal="100" workbookViewId="0">
      <selection activeCell="D24" sqref="D24"/>
    </sheetView>
  </sheetViews>
  <sheetFormatPr defaultRowHeight="15" x14ac:dyDescent="0.25"/>
  <cols>
    <col min="1" max="1" width="28.140625" bestFit="1" customWidth="1"/>
    <col min="2" max="2" width="28.140625" customWidth="1"/>
    <col min="3" max="4" width="27.7109375" customWidth="1"/>
    <col min="5" max="5" width="24.28515625" bestFit="1" customWidth="1"/>
    <col min="6" max="6" width="22.42578125" customWidth="1"/>
  </cols>
  <sheetData>
    <row r="1" spans="1:7" x14ac:dyDescent="0.25">
      <c r="A1" s="24" t="s">
        <v>83</v>
      </c>
    </row>
    <row r="2" spans="1:7" ht="18" x14ac:dyDescent="0.35">
      <c r="A2" s="1" t="s">
        <v>56</v>
      </c>
      <c r="B2" s="1"/>
    </row>
    <row r="4" spans="1:7" ht="48.75" x14ac:dyDescent="0.35">
      <c r="A4" s="11" t="s">
        <v>4</v>
      </c>
      <c r="B4" s="26" t="s">
        <v>18</v>
      </c>
      <c r="C4" s="26" t="s">
        <v>9</v>
      </c>
      <c r="D4" s="11" t="s">
        <v>46</v>
      </c>
      <c r="E4" s="26" t="s">
        <v>50</v>
      </c>
      <c r="F4" s="26" t="s">
        <v>51</v>
      </c>
    </row>
    <row r="5" spans="1:7" x14ac:dyDescent="0.25">
      <c r="A5" s="2" t="s">
        <v>0</v>
      </c>
      <c r="B5" s="10">
        <v>52968345</v>
      </c>
      <c r="C5" s="10">
        <v>7589888</v>
      </c>
      <c r="D5" s="5">
        <f>'5-Ranking'!E5</f>
        <v>245.95499999999998</v>
      </c>
      <c r="E5" s="10">
        <f>C5/D5</f>
        <v>30858.848163281902</v>
      </c>
      <c r="F5" s="10">
        <f>(C5-C6)/(D5-D6)</f>
        <v>141556.66280417156</v>
      </c>
    </row>
    <row r="6" spans="1:7" x14ac:dyDescent="0.25">
      <c r="A6" s="2" t="s">
        <v>2</v>
      </c>
      <c r="B6" s="10">
        <v>32505815</v>
      </c>
      <c r="C6" s="10">
        <v>5757437</v>
      </c>
      <c r="D6" s="5">
        <f>'5-Ranking'!E6</f>
        <v>233.01</v>
      </c>
      <c r="E6" s="10">
        <f t="shared" ref="E6:E8" si="0">C6/D6</f>
        <v>24708.969572121368</v>
      </c>
      <c r="F6" s="10">
        <f>(C6-C8)/(D6-D8)</f>
        <v>203589.88026264979</v>
      </c>
      <c r="G6" s="9"/>
    </row>
    <row r="7" spans="1:7" x14ac:dyDescent="0.25">
      <c r="A7" s="2" t="s">
        <v>49</v>
      </c>
      <c r="B7" s="10">
        <v>5794396</v>
      </c>
      <c r="C7" s="10">
        <v>5193086</v>
      </c>
      <c r="D7" s="5">
        <f>'5-Ranking'!E7</f>
        <v>233.01</v>
      </c>
      <c r="E7" s="10">
        <f t="shared" si="0"/>
        <v>22286.966224625554</v>
      </c>
      <c r="F7" s="10">
        <f>(C7-C8)/(D7-D8)</f>
        <v>159993.82000772507</v>
      </c>
      <c r="G7" s="9"/>
    </row>
    <row r="8" spans="1:7" x14ac:dyDescent="0.25">
      <c r="A8" s="2" t="s">
        <v>55</v>
      </c>
      <c r="B8" s="10">
        <v>11565826</v>
      </c>
      <c r="C8" s="10">
        <v>3121966</v>
      </c>
      <c r="D8" s="5">
        <f>'5-Ranking'!E8</f>
        <v>220.065</v>
      </c>
      <c r="E8" s="10">
        <f t="shared" si="0"/>
        <v>14186.563060913821</v>
      </c>
      <c r="F8" s="8" t="s">
        <v>8</v>
      </c>
    </row>
    <row r="9" spans="1:7" x14ac:dyDescent="0.25">
      <c r="A9" s="2" t="s">
        <v>45</v>
      </c>
      <c r="B9" s="8" t="s">
        <v>8</v>
      </c>
      <c r="C9" s="8" t="s">
        <v>8</v>
      </c>
      <c r="D9" s="5">
        <f>'5-Ranking'!E9</f>
        <v>0</v>
      </c>
      <c r="E9" s="8" t="s">
        <v>8</v>
      </c>
      <c r="F9" s="8" t="s">
        <v>8</v>
      </c>
    </row>
    <row r="11" spans="1:7" x14ac:dyDescent="0.25">
      <c r="A11" s="25" t="s">
        <v>23</v>
      </c>
      <c r="B11" s="4"/>
    </row>
    <row r="12" spans="1:7" ht="17.25" x14ac:dyDescent="0.25">
      <c r="A12" s="25" t="s">
        <v>78</v>
      </c>
    </row>
    <row r="13" spans="1:7" ht="17.25" x14ac:dyDescent="0.25">
      <c r="A13" t="s">
        <v>52</v>
      </c>
    </row>
    <row r="14" spans="1:7" x14ac:dyDescent="0.25">
      <c r="A14" t="s">
        <v>47</v>
      </c>
    </row>
    <row r="15" spans="1:7" x14ac:dyDescent="0.25">
      <c r="A15" t="s">
        <v>53</v>
      </c>
    </row>
  </sheetData>
  <sheetProtection algorithmName="SHA-512" hashValue="Kh8u8hSQrb97kCHS0rhOgJB6lqXeqI5g2+AayLDFyogHrFGygyGmLP3G4zW2g96qQlW9AsMoWLJsR3sm9EJ6QA==" saltValue="Z2HHcKZK9jF7ZXiBm3tilA=="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1833-191C-4D11-B004-3771117B6BB6}">
  <sheetPr codeName="Sheet8"/>
  <dimension ref="A1:G12"/>
  <sheetViews>
    <sheetView zoomScaleNormal="100" workbookViewId="0">
      <selection activeCell="E18" sqref="E18"/>
    </sheetView>
  </sheetViews>
  <sheetFormatPr defaultRowHeight="15" x14ac:dyDescent="0.25"/>
  <cols>
    <col min="1" max="1" width="28.140625" bestFit="1" customWidth="1"/>
    <col min="2" max="2" width="22.140625" bestFit="1" customWidth="1"/>
    <col min="3" max="3" width="18.5703125" bestFit="1" customWidth="1"/>
    <col min="4" max="4" width="24.28515625" bestFit="1" customWidth="1"/>
    <col min="5" max="5" width="19.28515625" customWidth="1"/>
    <col min="6" max="6" width="20.5703125" customWidth="1"/>
  </cols>
  <sheetData>
    <row r="1" spans="1:7" x14ac:dyDescent="0.25">
      <c r="A1" s="24" t="s">
        <v>84</v>
      </c>
    </row>
    <row r="2" spans="1:7" x14ac:dyDescent="0.25">
      <c r="A2" s="1" t="s">
        <v>57</v>
      </c>
    </row>
    <row r="4" spans="1:7" ht="33" x14ac:dyDescent="0.35">
      <c r="A4" s="11" t="s">
        <v>4</v>
      </c>
      <c r="B4" s="11" t="s">
        <v>5</v>
      </c>
      <c r="C4" s="11" t="s">
        <v>48</v>
      </c>
      <c r="D4" s="11" t="s">
        <v>6</v>
      </c>
      <c r="E4" s="26" t="s">
        <v>9</v>
      </c>
      <c r="F4" s="26" t="s">
        <v>50</v>
      </c>
    </row>
    <row r="5" spans="1:7" x14ac:dyDescent="0.25">
      <c r="A5" s="2" t="s">
        <v>0</v>
      </c>
      <c r="B5" s="2">
        <v>95</v>
      </c>
      <c r="C5" s="5">
        <f>$C$9*(100-B5)/100</f>
        <v>0.52</v>
      </c>
      <c r="D5" s="5">
        <f>C9-C5</f>
        <v>9.8800000000000008</v>
      </c>
      <c r="E5" s="10">
        <f>'6-CostEffective_Summary'!C5</f>
        <v>7589888</v>
      </c>
      <c r="F5" s="10">
        <f>E5/D5</f>
        <v>768207.28744939261</v>
      </c>
    </row>
    <row r="6" spans="1:7" x14ac:dyDescent="0.25">
      <c r="A6" s="2" t="s">
        <v>2</v>
      </c>
      <c r="B6" s="2">
        <v>90</v>
      </c>
      <c r="C6" s="5">
        <f>$C$9*(100-B6)/100</f>
        <v>1.04</v>
      </c>
      <c r="D6" s="5">
        <f>C9-C6</f>
        <v>9.36</v>
      </c>
      <c r="E6" s="10">
        <f>'6-CostEffective_Summary'!C6</f>
        <v>5757437</v>
      </c>
      <c r="F6" s="10">
        <f>E6/D6</f>
        <v>615110.79059829062</v>
      </c>
      <c r="G6" s="9"/>
    </row>
    <row r="7" spans="1:7" x14ac:dyDescent="0.25">
      <c r="A7" s="2" t="s">
        <v>49</v>
      </c>
      <c r="B7" s="2">
        <v>90</v>
      </c>
      <c r="C7" s="5">
        <f>$C$9*(100-B7)/100</f>
        <v>1.04</v>
      </c>
      <c r="D7" s="5">
        <f>C9-C7</f>
        <v>9.36</v>
      </c>
      <c r="E7" s="10">
        <f>'6-CostEffective_Summary'!C7</f>
        <v>5193086</v>
      </c>
      <c r="F7" s="10">
        <f>E7/D7</f>
        <v>554816.88034188037</v>
      </c>
      <c r="G7" s="9"/>
    </row>
    <row r="8" spans="1:7" x14ac:dyDescent="0.25">
      <c r="A8" s="2" t="s">
        <v>55</v>
      </c>
      <c r="B8" s="2">
        <v>85</v>
      </c>
      <c r="C8" s="5">
        <f>$C$9*(100-B8)/100</f>
        <v>1.56</v>
      </c>
      <c r="D8" s="5">
        <f>C9-C8</f>
        <v>8.84</v>
      </c>
      <c r="E8" s="10">
        <f>'6-CostEffective_Summary'!C8</f>
        <v>3121966</v>
      </c>
      <c r="F8" s="10">
        <f>E8/D8</f>
        <v>353163.57466063352</v>
      </c>
    </row>
    <row r="9" spans="1:7" x14ac:dyDescent="0.25">
      <c r="A9" s="2" t="s">
        <v>45</v>
      </c>
      <c r="B9" s="2">
        <v>0</v>
      </c>
      <c r="C9" s="5">
        <f>EU113_Actuals!H4</f>
        <v>10.4</v>
      </c>
      <c r="D9" s="2">
        <v>0</v>
      </c>
      <c r="E9" s="8" t="s">
        <v>8</v>
      </c>
      <c r="F9" s="8" t="s">
        <v>8</v>
      </c>
    </row>
    <row r="11" spans="1:7" x14ac:dyDescent="0.25">
      <c r="A11" s="25" t="s">
        <v>23</v>
      </c>
      <c r="B11" s="4"/>
    </row>
    <row r="12" spans="1:7" ht="18.75" x14ac:dyDescent="0.35">
      <c r="A12" s="25" t="s">
        <v>54</v>
      </c>
    </row>
  </sheetData>
  <sheetProtection algorithmName="SHA-512" hashValue="/2hLesACT+pVnH68GonGLe6S1MyaNxZdYRXu7Gquqr8z2FaseG6QN7fjTxV7H426T9vnNQNBx7X2dOk9Dt+5FQ==" saltValue="nw1GHt5/o0Jv3/OtVKaIH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801683-13b5-4471-b07d-4f526a8d92e6" xsi:nil="true"/>
    <lcf76f155ced4ddcb4097134ff3c332f xmlns="328188c1-2ee9-48af-ac1f-a2e00dbc830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08C179EEC2074C94A5872F733D36B4" ma:contentTypeVersion="16" ma:contentTypeDescription="Create a new document." ma:contentTypeScope="" ma:versionID="0f5fbe200114ef317095e8011f4b7a2d">
  <xsd:schema xmlns:xsd="http://www.w3.org/2001/XMLSchema" xmlns:xs="http://www.w3.org/2001/XMLSchema" xmlns:p="http://schemas.microsoft.com/office/2006/metadata/properties" xmlns:ns2="328188c1-2ee9-48af-ac1f-a2e00dbc8300" xmlns:ns3="e9801683-13b5-4471-b07d-4f526a8d92e6" targetNamespace="http://schemas.microsoft.com/office/2006/metadata/properties" ma:root="true" ma:fieldsID="18f240d04f6301ac98a2c5d2ac33bf3c" ns2:_="" ns3:_="">
    <xsd:import namespace="328188c1-2ee9-48af-ac1f-a2e00dbc8300"/>
    <xsd:import namespace="e9801683-13b5-4471-b07d-4f526a8d92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188c1-2ee9-48af-ac1f-a2e00dbc8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1fff9b3-6ef6-4aa5-8852-6b1354b1ee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01683-13b5-4471-b07d-4f526a8d9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b7ffe5-37ca-40c1-9381-711a17cdd677}" ma:internalName="TaxCatchAll" ma:showField="CatchAllData" ma:web="e9801683-13b5-4471-b07d-4f526a8d9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2F750-BB97-48ED-BEBA-DC79A975553E}">
  <ds:schemaRefs>
    <ds:schemaRef ds:uri="http://schemas.microsoft.com/office/2006/metadata/properties"/>
    <ds:schemaRef ds:uri="http://schemas.microsoft.com/office/infopath/2007/PartnerControls"/>
    <ds:schemaRef ds:uri="e9801683-13b5-4471-b07d-4f526a8d92e6"/>
    <ds:schemaRef ds:uri="328188c1-2ee9-48af-ac1f-a2e00dbc8300"/>
  </ds:schemaRefs>
</ds:datastoreItem>
</file>

<file path=customXml/itemProps2.xml><?xml version="1.0" encoding="utf-8"?>
<ds:datastoreItem xmlns:ds="http://schemas.openxmlformats.org/officeDocument/2006/customXml" ds:itemID="{EA619B56-D1BB-4110-AF2B-7E9FBEC1EF25}">
  <ds:schemaRefs>
    <ds:schemaRef ds:uri="http://schemas.microsoft.com/sharepoint/v3/contenttype/forms"/>
  </ds:schemaRefs>
</ds:datastoreItem>
</file>

<file path=customXml/itemProps3.xml><?xml version="1.0" encoding="utf-8"?>
<ds:datastoreItem xmlns:ds="http://schemas.openxmlformats.org/officeDocument/2006/customXml" ds:itemID="{C1AA9474-9B08-41E2-A901-9C3B9F97AC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188c1-2ee9-48af-ac1f-a2e00dbc8300"/>
    <ds:schemaRef ds:uri="e9801683-13b5-4471-b07d-4f526a8d9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EU113_PTE</vt:lpstr>
      <vt:lpstr>EU113_Actuals</vt:lpstr>
      <vt:lpstr>2-Available</vt:lpstr>
      <vt:lpstr>3 - Vendor Summary</vt:lpstr>
      <vt:lpstr>4-Technically_Feasible</vt:lpstr>
      <vt:lpstr>5-Ranking</vt:lpstr>
      <vt:lpstr>6-CostEffective_Summary</vt:lpstr>
      <vt:lpstr>7-Costs_ActualBasis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Kimball</dc:creator>
  <cp:lastModifiedBy>Alimi, Adeyemi S (DEC)</cp:lastModifiedBy>
  <dcterms:created xsi:type="dcterms:W3CDTF">2022-08-10T20:27:55Z</dcterms:created>
  <dcterms:modified xsi:type="dcterms:W3CDTF">2024-08-20T23:40:38Z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0x010100EF08C179EEC2074C94A5872F733D36B4</vt:lpwstr>
  </property>
</Properties>
</file>