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H\Eh-Lab\Certification Programs\DW Certification Programs\Chemistry\Templates\"/>
    </mc:Choice>
  </mc:AlternateContent>
  <bookViews>
    <workbookView xWindow="120" yWindow="30" windowWidth="11325" windowHeight="7290"/>
  </bookViews>
  <sheets>
    <sheet name="Instructions" sheetId="3" r:id="rId1"/>
    <sheet name="MDLspiked" sheetId="1" r:id="rId2"/>
    <sheet name="MDLblank" sheetId="4" r:id="rId3"/>
    <sheet name="t values" sheetId="5" r:id="rId4"/>
  </sheets>
  <definedNames>
    <definedName name="observ">#REF!</definedName>
    <definedName name="ttest" localSheetId="2">MDLblank!#REF!</definedName>
    <definedName name="ttest">MDLspiked!#REF!</definedName>
  </definedNames>
  <calcPr calcId="152511"/>
</workbook>
</file>

<file path=xl/calcChain.xml><?xml version="1.0" encoding="utf-8"?>
<calcChain xmlns="http://schemas.openxmlformats.org/spreadsheetml/2006/main">
  <c r="E9" i="1" l="1"/>
  <c r="A4" i="4" l="1"/>
  <c r="A3" i="4"/>
  <c r="A2" i="4"/>
  <c r="A1" i="4"/>
  <c r="E17" i="4" l="1"/>
  <c r="E16" i="4"/>
  <c r="E15" i="4"/>
  <c r="E23" i="4"/>
  <c r="E24" i="4"/>
  <c r="E29" i="1"/>
  <c r="E28" i="1" l="1"/>
  <c r="E17" i="1"/>
  <c r="E19" i="1" s="1"/>
  <c r="E16" i="1"/>
  <c r="E18" i="1" l="1"/>
  <c r="E24" i="1"/>
  <c r="E23" i="1" l="1"/>
  <c r="E22" i="1"/>
  <c r="E7" i="1" l="1"/>
  <c r="E13" i="1" l="1"/>
</calcChain>
</file>

<file path=xl/sharedStrings.xml><?xml version="1.0" encoding="utf-8"?>
<sst xmlns="http://schemas.openxmlformats.org/spreadsheetml/2006/main" count="275" uniqueCount="256">
  <si>
    <t>Analyte</t>
  </si>
  <si>
    <t>Method</t>
  </si>
  <si>
    <t>Instrument</t>
  </si>
  <si>
    <t xml:space="preserve">Spike Con. </t>
  </si>
  <si>
    <t>Units</t>
  </si>
  <si>
    <t>Replicate 1</t>
  </si>
  <si>
    <t>Replicate 2</t>
  </si>
  <si>
    <t>Replicate 3</t>
  </si>
  <si>
    <t>Replicate 4</t>
  </si>
  <si>
    <t>Replicate 5</t>
  </si>
  <si>
    <t>Replicate 6</t>
  </si>
  <si>
    <t>Replicate 7</t>
  </si>
  <si>
    <t>Replicate 8</t>
  </si>
  <si>
    <t>Mean</t>
  </si>
  <si>
    <t>Std. Dev.</t>
  </si>
  <si>
    <t>MDL</t>
  </si>
  <si>
    <t>LOQ</t>
  </si>
  <si>
    <t>Low spike check</t>
  </si>
  <si>
    <t>S/N</t>
  </si>
  <si>
    <t>Analyst</t>
  </si>
  <si>
    <t>number of reps</t>
  </si>
  <si>
    <t xml:space="preserve">t-value used </t>
  </si>
  <si>
    <t>=</t>
  </si>
  <si>
    <t>High spike check</t>
  </si>
  <si>
    <t>10 x MDL &gt; spike</t>
  </si>
  <si>
    <t>MDL&lt; spike</t>
  </si>
  <si>
    <t>Mean/std dev.</t>
  </si>
  <si>
    <t>Laboratory Name</t>
  </si>
  <si>
    <t>Laboratory Address</t>
  </si>
  <si>
    <t>City, State  ZIP</t>
  </si>
  <si>
    <t>Laboratory Phone</t>
  </si>
  <si>
    <t>Do not make changes to this template.  Do a Save As…and rename before entering in any data.</t>
  </si>
  <si>
    <t xml:space="preserve">Spike Concentration </t>
  </si>
  <si>
    <t>S/N ratio should be between 2.5 to 10.</t>
  </si>
  <si>
    <t>Blank 1</t>
  </si>
  <si>
    <t>Blank 2</t>
  </si>
  <si>
    <t>Blank 3</t>
  </si>
  <si>
    <t>Blank 4</t>
  </si>
  <si>
    <t>Blank 5</t>
  </si>
  <si>
    <t>Blank 6</t>
  </si>
  <si>
    <t>Blank 7</t>
  </si>
  <si>
    <t>Blank 8</t>
  </si>
  <si>
    <t>Number of replicates</t>
  </si>
  <si>
    <t>Degrees of freedom (n-1)</t>
  </si>
  <si>
    <t>t (n-1, 0.99)</t>
  </si>
  <si>
    <t>Date Range</t>
  </si>
  <si>
    <t>High Spike Check</t>
  </si>
  <si>
    <t>Low Spike Check</t>
  </si>
  <si>
    <t>Replicate 9</t>
  </si>
  <si>
    <t>Replicate 10</t>
  </si>
  <si>
    <t>Replicate 11</t>
  </si>
  <si>
    <t>Replicate 12</t>
  </si>
  <si>
    <t>Replicate 13</t>
  </si>
  <si>
    <t>Replicate 14</t>
  </si>
  <si>
    <t>Replicate 15</t>
  </si>
  <si>
    <t>Replicate 16</t>
  </si>
  <si>
    <t>Replicate 17</t>
  </si>
  <si>
    <t>Replicate 18</t>
  </si>
  <si>
    <t>Replicate 19</t>
  </si>
  <si>
    <t>Replicate 20</t>
  </si>
  <si>
    <t>Replicate 21</t>
  </si>
  <si>
    <t>Replicate 22</t>
  </si>
  <si>
    <t>Replicate 23</t>
  </si>
  <si>
    <t>Replicate 24</t>
  </si>
  <si>
    <t>Replicate 25</t>
  </si>
  <si>
    <t>Replicate 26</t>
  </si>
  <si>
    <t>Replicate 27</t>
  </si>
  <si>
    <t>Replicate 28</t>
  </si>
  <si>
    <t>Replicate 29</t>
  </si>
  <si>
    <t>Replicate 30</t>
  </si>
  <si>
    <t>Replicate 31</t>
  </si>
  <si>
    <t>Replicate 32</t>
  </si>
  <si>
    <t>Replicate 33</t>
  </si>
  <si>
    <t>Replicate 34</t>
  </si>
  <si>
    <t>Replicate 35</t>
  </si>
  <si>
    <t>Replicate 36</t>
  </si>
  <si>
    <t>Replicate 37</t>
  </si>
  <si>
    <t>Replicate 38</t>
  </si>
  <si>
    <t>Replicate 39</t>
  </si>
  <si>
    <t>Replicate 40</t>
  </si>
  <si>
    <t>Replicate 41</t>
  </si>
  <si>
    <t>Replicate 42</t>
  </si>
  <si>
    <t>Replicate 43</t>
  </si>
  <si>
    <t>Replicate 44</t>
  </si>
  <si>
    <t>Replicate 45</t>
  </si>
  <si>
    <t>Replicate 46</t>
  </si>
  <si>
    <t>Replicate 47</t>
  </si>
  <si>
    <t>Replicate 48</t>
  </si>
  <si>
    <t>Replicate 49</t>
  </si>
  <si>
    <t>Replicate 50</t>
  </si>
  <si>
    <t>Replicate 51</t>
  </si>
  <si>
    <t>Replicate 52</t>
  </si>
  <si>
    <t>Replicate 53</t>
  </si>
  <si>
    <t>Replicate 54</t>
  </si>
  <si>
    <t>Replicate 55</t>
  </si>
  <si>
    <t>Replicate 56</t>
  </si>
  <si>
    <t>Replicate 57</t>
  </si>
  <si>
    <t>Replicate 58</t>
  </si>
  <si>
    <t>Replicate 59</t>
  </si>
  <si>
    <t>Replicate 60</t>
  </si>
  <si>
    <t>Replicate 61</t>
  </si>
  <si>
    <t>Replicate 62</t>
  </si>
  <si>
    <t>Replicate 63</t>
  </si>
  <si>
    <t>Replicate 64</t>
  </si>
  <si>
    <t>Replicate 65</t>
  </si>
  <si>
    <t>Replicate 66</t>
  </si>
  <si>
    <t>Replicate 67</t>
  </si>
  <si>
    <t>Replicate 68</t>
  </si>
  <si>
    <t>Replicate 69</t>
  </si>
  <si>
    <t>Replicate 70</t>
  </si>
  <si>
    <t>Replicate 71</t>
  </si>
  <si>
    <t>Replicate 72</t>
  </si>
  <si>
    <t>Replicate 73</t>
  </si>
  <si>
    <t>Replicate 74</t>
  </si>
  <si>
    <t>Replicate 75</t>
  </si>
  <si>
    <t>Replicate 76</t>
  </si>
  <si>
    <t>Replicate 77</t>
  </si>
  <si>
    <t>Replicate 78</t>
  </si>
  <si>
    <t>Replicate 79</t>
  </si>
  <si>
    <t>Replicate 80</t>
  </si>
  <si>
    <t>Replicate 81</t>
  </si>
  <si>
    <t>Replicate 82</t>
  </si>
  <si>
    <t>Replicate 83</t>
  </si>
  <si>
    <t>Replicate 84</t>
  </si>
  <si>
    <t>Replicate 85</t>
  </si>
  <si>
    <t>Replicate 86</t>
  </si>
  <si>
    <t>Replicate 87</t>
  </si>
  <si>
    <t>Replicate 88</t>
  </si>
  <si>
    <t>Replicate 89</t>
  </si>
  <si>
    <t>Replicate 90</t>
  </si>
  <si>
    <t>Replicate 91</t>
  </si>
  <si>
    <t>Replicate 92</t>
  </si>
  <si>
    <t>Replicate 93</t>
  </si>
  <si>
    <t>Replicate 94</t>
  </si>
  <si>
    <t>Replicate 95</t>
  </si>
  <si>
    <t>Replicate 96</t>
  </si>
  <si>
    <t>Replicate 97</t>
  </si>
  <si>
    <t>Replicate 98</t>
  </si>
  <si>
    <t>Replicate 99</t>
  </si>
  <si>
    <t>Replicate 100</t>
  </si>
  <si>
    <t>Blank 9</t>
  </si>
  <si>
    <t>Blank 10</t>
  </si>
  <si>
    <t>Blank 11</t>
  </si>
  <si>
    <t>Blank 12</t>
  </si>
  <si>
    <t>Blank 13</t>
  </si>
  <si>
    <t>Blank 14</t>
  </si>
  <si>
    <t>Blank 15</t>
  </si>
  <si>
    <t>Blank 16</t>
  </si>
  <si>
    <t>Blank 17</t>
  </si>
  <si>
    <t>Blank 18</t>
  </si>
  <si>
    <t>Blank 19</t>
  </si>
  <si>
    <t>Blank 20</t>
  </si>
  <si>
    <t>Blank 21</t>
  </si>
  <si>
    <t>Blank 22</t>
  </si>
  <si>
    <t>Blank 23</t>
  </si>
  <si>
    <t>Blank 24</t>
  </si>
  <si>
    <t>Blank 25</t>
  </si>
  <si>
    <t>Blank 26</t>
  </si>
  <si>
    <t>Blank 27</t>
  </si>
  <si>
    <t>Blank 28</t>
  </si>
  <si>
    <t>Blank 29</t>
  </si>
  <si>
    <t>Blank 30</t>
  </si>
  <si>
    <t>Blank 31</t>
  </si>
  <si>
    <t>Blank 32</t>
  </si>
  <si>
    <t>Blank 33</t>
  </si>
  <si>
    <t>Blank 34</t>
  </si>
  <si>
    <t>Blank 35</t>
  </si>
  <si>
    <t>Blank 36</t>
  </si>
  <si>
    <t>Blank 37</t>
  </si>
  <si>
    <t>Blank 38</t>
  </si>
  <si>
    <t>Blank 39</t>
  </si>
  <si>
    <t>Blank 40</t>
  </si>
  <si>
    <t>Blank 41</t>
  </si>
  <si>
    <t>Blank 42</t>
  </si>
  <si>
    <t>Blank 43</t>
  </si>
  <si>
    <t>Blank 44</t>
  </si>
  <si>
    <t>Blank 45</t>
  </si>
  <si>
    <t>Blank 46</t>
  </si>
  <si>
    <t>Blank 47</t>
  </si>
  <si>
    <t>Blank 48</t>
  </si>
  <si>
    <t>Blank 49</t>
  </si>
  <si>
    <t>Blank 50</t>
  </si>
  <si>
    <t>Blank 51</t>
  </si>
  <si>
    <t>Blank 52</t>
  </si>
  <si>
    <t>Blank 53</t>
  </si>
  <si>
    <t>Blank 54</t>
  </si>
  <si>
    <t>Blank 55</t>
  </si>
  <si>
    <t>Blank 56</t>
  </si>
  <si>
    <t>Blank 57</t>
  </si>
  <si>
    <t>Blank 58</t>
  </si>
  <si>
    <t>Blank 59</t>
  </si>
  <si>
    <t>Blank 60</t>
  </si>
  <si>
    <t>Blank 61</t>
  </si>
  <si>
    <t>Blank 62</t>
  </si>
  <si>
    <t>Blank 63</t>
  </si>
  <si>
    <t>Blank 64</t>
  </si>
  <si>
    <t>Blank 65</t>
  </si>
  <si>
    <t>Blank 66</t>
  </si>
  <si>
    <t>Blank 67</t>
  </si>
  <si>
    <t>Blank 68</t>
  </si>
  <si>
    <t>Blank 69</t>
  </si>
  <si>
    <t>Blank 70</t>
  </si>
  <si>
    <t>Blank 71</t>
  </si>
  <si>
    <t>Blank 72</t>
  </si>
  <si>
    <t>Blank 73</t>
  </si>
  <si>
    <t>Blank 74</t>
  </si>
  <si>
    <t>Blank 75</t>
  </si>
  <si>
    <t>Blank 76</t>
  </si>
  <si>
    <t>Blank 77</t>
  </si>
  <si>
    <t>Blank 78</t>
  </si>
  <si>
    <t>Blank 79</t>
  </si>
  <si>
    <t>Blank 80</t>
  </si>
  <si>
    <t>Blank 81</t>
  </si>
  <si>
    <t>Blank 82</t>
  </si>
  <si>
    <t>Blank 83</t>
  </si>
  <si>
    <t>Blank 84</t>
  </si>
  <si>
    <t>Blank 85</t>
  </si>
  <si>
    <t>Blank 86</t>
  </si>
  <si>
    <t>Blank 87</t>
  </si>
  <si>
    <t>Blank 88</t>
  </si>
  <si>
    <t>Blank 89</t>
  </si>
  <si>
    <t>Blank 90</t>
  </si>
  <si>
    <t>Blank 91</t>
  </si>
  <si>
    <t>Blank 92</t>
  </si>
  <si>
    <t>Blank 93</t>
  </si>
  <si>
    <t>Blank 94</t>
  </si>
  <si>
    <t>Blank 95</t>
  </si>
  <si>
    <t>Blank 96</t>
  </si>
  <si>
    <t>Blank 97</t>
  </si>
  <si>
    <t>Blank 98</t>
  </si>
  <si>
    <t>Blank 99</t>
  </si>
  <si>
    <t>Blank 100</t>
  </si>
  <si>
    <t>EXISTING MDL</t>
  </si>
  <si>
    <t>number of blanks</t>
  </si>
  <si>
    <t>MDLspiked</t>
  </si>
  <si>
    <t>Verified MDL</t>
  </si>
  <si>
    <t xml:space="preserve">     (greater of MDLspiked and MDLblank)</t>
  </si>
  <si>
    <t>Change Existing MDL?</t>
  </si>
  <si>
    <t>Spike Concentration</t>
  </si>
  <si>
    <t xml:space="preserve">Limit of Quantitation </t>
  </si>
  <si>
    <t>is 10 X Std. Dev</t>
  </si>
  <si>
    <t>through all sample prep steps.</t>
  </si>
  <si>
    <t>Background Check</t>
  </si>
  <si>
    <t>Legend:</t>
  </si>
  <si>
    <t>must be at or below the quantitation level of the analyte.</t>
  </si>
  <si>
    <t>Suggested MDL Calculation Worksheet for Alaska Drinking Water Laboratories</t>
  </si>
  <si>
    <t>Instructions</t>
  </si>
  <si>
    <t xml:space="preserve">LOQ </t>
  </si>
  <si>
    <t>newly Verified MDL.</t>
  </si>
  <si>
    <t>1. Fill out all REQUIRED information:</t>
  </si>
  <si>
    <t>2. Enter the QC spiked sample results on the MDLspiked tab. The spike concentration must be the same and</t>
  </si>
  <si>
    <t xml:space="preserve">3. Enter the QC blank sample results on the MDLblank tab. The blanks must be method blanks which went </t>
  </si>
  <si>
    <t>4. All statistical functions are performed automatically.</t>
  </si>
  <si>
    <t xml:space="preserve">5. If "Change Existing MDL?" is Yes, then the MDL on reports, certifications, etc. must be changed to the </t>
  </si>
  <si>
    <t xml:space="preserve">6. If Background Check fails an the MDL is an initial MDL, the exercise must be repeated. If the MDL is a verification, corrective action should be considered on reducing background noise or contamination. </t>
  </si>
  <si>
    <t>7. The High Spike and Low Spike Checks are suggestions for choosing the daily low-level LCS. If a new low-level LCS is chosen, or significant changes are made to the new method, a new initial MDL should be taken.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</si>
</sst>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##0;###0"/>
    <numFmt numFmtId="166" formatCode="###0.000;###0.000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2"/>
      <color indexed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0" xfId="0" applyProtection="1"/>
    <xf numFmtId="164" fontId="0" fillId="0" borderId="0" xfId="0" applyNumberFormat="1" applyProtection="1"/>
    <xf numFmtId="2" fontId="0" fillId="0" borderId="0" xfId="0" applyNumberFormat="1" applyProtection="1"/>
    <xf numFmtId="0" fontId="2" fillId="0" borderId="0" xfId="0" applyFont="1"/>
    <xf numFmtId="0" fontId="2" fillId="0" borderId="0" xfId="0" applyFont="1" applyProtection="1"/>
    <xf numFmtId="165" fontId="4" fillId="0" borderId="3" xfId="0" applyNumberFormat="1" applyFont="1" applyBorder="1" applyAlignment="1">
      <alignment horizontal="center" vertical="top" wrapText="1"/>
    </xf>
    <xf numFmtId="165" fontId="4" fillId="0" borderId="4" xfId="0" applyNumberFormat="1" applyFont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0" xfId="0" applyFont="1" applyAlignment="1" applyProtection="1">
      <alignment wrapText="1"/>
    </xf>
    <xf numFmtId="0" fontId="0" fillId="0" borderId="1" xfId="0" applyBorder="1" applyProtection="1"/>
    <xf numFmtId="0" fontId="0" fillId="0" borderId="2" xfId="0" applyBorder="1" applyProtection="1"/>
    <xf numFmtId="0" fontId="0" fillId="0" borderId="2" xfId="0" quotePrefix="1" applyBorder="1" applyProtection="1"/>
    <xf numFmtId="0" fontId="0" fillId="0" borderId="0" xfId="0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4"/>
  <sheetViews>
    <sheetView tabSelected="1" workbookViewId="0">
      <selection activeCell="C10" sqref="C10"/>
    </sheetView>
  </sheetViews>
  <sheetFormatPr defaultRowHeight="12.75" x14ac:dyDescent="0.2"/>
  <cols>
    <col min="3" max="3" width="10.85546875" customWidth="1"/>
    <col min="8" max="8" width="5" customWidth="1"/>
  </cols>
  <sheetData>
    <row r="3" spans="1:10" ht="37.5" customHeight="1" x14ac:dyDescent="0.25">
      <c r="A3" s="22" t="s">
        <v>245</v>
      </c>
      <c r="B3" s="23"/>
      <c r="C3" s="23"/>
      <c r="D3" s="23"/>
      <c r="E3" s="23"/>
      <c r="F3" s="23"/>
      <c r="G3" s="23"/>
      <c r="H3" s="23"/>
      <c r="I3" s="23"/>
      <c r="J3" s="23"/>
    </row>
    <row r="5" spans="1:10" x14ac:dyDescent="0.2">
      <c r="A5" s="20" t="s">
        <v>246</v>
      </c>
    </row>
    <row r="6" spans="1:10" x14ac:dyDescent="0.2">
      <c r="A6" s="6" t="s">
        <v>31</v>
      </c>
    </row>
    <row r="8" spans="1:10" x14ac:dyDescent="0.2">
      <c r="A8" s="6" t="s">
        <v>249</v>
      </c>
    </row>
    <row r="9" spans="1:10" x14ac:dyDescent="0.2">
      <c r="D9" t="s">
        <v>19</v>
      </c>
    </row>
    <row r="10" spans="1:10" x14ac:dyDescent="0.2">
      <c r="D10" t="s">
        <v>0</v>
      </c>
    </row>
    <row r="11" spans="1:10" x14ac:dyDescent="0.2">
      <c r="D11" t="s">
        <v>1</v>
      </c>
    </row>
    <row r="12" spans="1:10" x14ac:dyDescent="0.2">
      <c r="D12" t="s">
        <v>2</v>
      </c>
    </row>
    <row r="13" spans="1:10" x14ac:dyDescent="0.2">
      <c r="D13" s="6" t="s">
        <v>238</v>
      </c>
    </row>
    <row r="14" spans="1:10" x14ac:dyDescent="0.2">
      <c r="D14" t="s">
        <v>4</v>
      </c>
    </row>
    <row r="15" spans="1:10" x14ac:dyDescent="0.2">
      <c r="D15" s="6" t="s">
        <v>232</v>
      </c>
    </row>
    <row r="18" spans="1:10" x14ac:dyDescent="0.2">
      <c r="A18" s="6" t="s">
        <v>250</v>
      </c>
    </row>
    <row r="19" spans="1:10" x14ac:dyDescent="0.2">
      <c r="A19" s="6" t="s">
        <v>244</v>
      </c>
    </row>
    <row r="20" spans="1:10" x14ac:dyDescent="0.2">
      <c r="A20" s="6"/>
    </row>
    <row r="21" spans="1:10" x14ac:dyDescent="0.2">
      <c r="A21" s="6" t="s">
        <v>251</v>
      </c>
    </row>
    <row r="22" spans="1:10" x14ac:dyDescent="0.2">
      <c r="A22" s="6" t="s">
        <v>241</v>
      </c>
    </row>
    <row r="24" spans="1:10" x14ac:dyDescent="0.2">
      <c r="A24" s="6" t="s">
        <v>252</v>
      </c>
    </row>
    <row r="26" spans="1:10" x14ac:dyDescent="0.2">
      <c r="A26" s="6" t="s">
        <v>253</v>
      </c>
    </row>
    <row r="27" spans="1:10" x14ac:dyDescent="0.2">
      <c r="A27" s="6" t="s">
        <v>248</v>
      </c>
    </row>
    <row r="29" spans="1:10" ht="26.25" customHeight="1" x14ac:dyDescent="0.2">
      <c r="A29" s="25" t="s">
        <v>254</v>
      </c>
      <c r="B29" s="21"/>
      <c r="C29" s="21"/>
      <c r="D29" s="21"/>
      <c r="E29" s="21"/>
      <c r="F29" s="21"/>
      <c r="G29" s="21"/>
      <c r="H29" s="21"/>
      <c r="I29" s="21"/>
      <c r="J29" s="21"/>
    </row>
    <row r="30" spans="1:10" ht="12.75" customHeight="1" x14ac:dyDescent="0.2">
      <c r="A30" s="26"/>
      <c r="B30" s="27"/>
      <c r="C30" s="27"/>
      <c r="D30" s="27"/>
      <c r="E30" s="27"/>
      <c r="F30" s="27"/>
      <c r="G30" s="27"/>
      <c r="H30" s="27"/>
      <c r="I30" s="27"/>
      <c r="J30" s="27"/>
    </row>
    <row r="31" spans="1:10" ht="37.5" customHeight="1" x14ac:dyDescent="0.2">
      <c r="A31" s="25" t="s">
        <v>255</v>
      </c>
      <c r="B31" s="21"/>
      <c r="C31" s="21"/>
      <c r="D31" s="21"/>
      <c r="E31" s="21"/>
      <c r="F31" s="21"/>
      <c r="G31" s="21"/>
      <c r="H31" s="21"/>
      <c r="I31" s="21"/>
      <c r="J31" s="21"/>
    </row>
    <row r="32" spans="1:10" x14ac:dyDescent="0.2">
      <c r="A32" s="6"/>
    </row>
    <row r="33" spans="1:5" x14ac:dyDescent="0.2">
      <c r="A33" s="20" t="s">
        <v>243</v>
      </c>
    </row>
    <row r="34" spans="1:5" x14ac:dyDescent="0.2">
      <c r="A34" s="6"/>
      <c r="B34" s="24" t="s">
        <v>247</v>
      </c>
      <c r="C34" s="17"/>
      <c r="D34" s="1" t="s">
        <v>22</v>
      </c>
      <c r="E34" s="6" t="s">
        <v>239</v>
      </c>
    </row>
    <row r="35" spans="1:5" x14ac:dyDescent="0.2">
      <c r="A35" s="6"/>
      <c r="E35" t="s">
        <v>240</v>
      </c>
    </row>
    <row r="36" spans="1:5" x14ac:dyDescent="0.2">
      <c r="A36" s="6"/>
      <c r="B36" s="17" t="s">
        <v>23</v>
      </c>
      <c r="C36" s="17"/>
      <c r="D36" s="1" t="s">
        <v>22</v>
      </c>
      <c r="E36" t="s">
        <v>24</v>
      </c>
    </row>
    <row r="37" spans="1:5" x14ac:dyDescent="0.2">
      <c r="B37" s="17" t="s">
        <v>17</v>
      </c>
      <c r="C37" s="17"/>
      <c r="D37" s="1" t="s">
        <v>22</v>
      </c>
      <c r="E37" t="s">
        <v>25</v>
      </c>
    </row>
    <row r="38" spans="1:5" x14ac:dyDescent="0.2">
      <c r="C38" t="s">
        <v>18</v>
      </c>
      <c r="D38" s="1" t="s">
        <v>22</v>
      </c>
      <c r="E38" t="s">
        <v>26</v>
      </c>
    </row>
    <row r="39" spans="1:5" x14ac:dyDescent="0.2">
      <c r="D39" s="1"/>
    </row>
    <row r="40" spans="1:5" x14ac:dyDescent="0.2">
      <c r="D40" s="1"/>
    </row>
    <row r="41" spans="1:5" x14ac:dyDescent="0.2">
      <c r="D41" s="1"/>
    </row>
    <row r="44" spans="1:5" x14ac:dyDescent="0.2">
      <c r="A44" s="6"/>
    </row>
  </sheetData>
  <sheetProtection algorithmName="SHA-512" hashValue="TFEwnaPi4PiYLTh3brXrS0JhO6NpK6KgzdEMmkC2DzzwEtBasa3D5ZQqXon3WHBfHFRmkCzyyj6aX6g5mbSTjg==" saltValue="94oFWOa/SfBifZOSPWNPyQ==" spinCount="100000" sheet="1" objects="1" scenarios="1" formatCells="0" formatColumns="0" formatRows="0" sort="0"/>
  <mergeCells count="6">
    <mergeCell ref="B34:C34"/>
    <mergeCell ref="B36:C36"/>
    <mergeCell ref="B37:C37"/>
    <mergeCell ref="A3:J3"/>
    <mergeCell ref="A29:J29"/>
    <mergeCell ref="A31:J31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workbookViewId="0">
      <selection activeCell="F27" sqref="F27"/>
    </sheetView>
  </sheetViews>
  <sheetFormatPr defaultRowHeight="12.75" x14ac:dyDescent="0.2"/>
  <cols>
    <col min="1" max="1" width="17.5703125" style="3" customWidth="1"/>
    <col min="2" max="2" width="10.5703125" style="3" bestFit="1" customWidth="1"/>
    <col min="3" max="3" width="9.140625" style="3"/>
    <col min="4" max="4" width="20.28515625" style="3" customWidth="1"/>
    <col min="5" max="5" width="11.140625" style="3" customWidth="1"/>
    <col min="6" max="16384" width="9.140625" style="3"/>
  </cols>
  <sheetData>
    <row r="1" spans="1:7" x14ac:dyDescent="0.2">
      <c r="A1" s="18" t="s">
        <v>27</v>
      </c>
      <c r="B1" s="18"/>
      <c r="C1" s="18"/>
      <c r="D1" s="18"/>
      <c r="E1" s="18"/>
    </row>
    <row r="2" spans="1:7" x14ac:dyDescent="0.2">
      <c r="A2" s="18" t="s">
        <v>28</v>
      </c>
      <c r="B2" s="18"/>
      <c r="C2" s="18"/>
      <c r="D2" s="18"/>
      <c r="E2" s="18"/>
    </row>
    <row r="3" spans="1:7" x14ac:dyDescent="0.2">
      <c r="A3" s="18" t="s">
        <v>29</v>
      </c>
      <c r="B3" s="18"/>
      <c r="C3" s="18"/>
      <c r="D3" s="18"/>
      <c r="E3" s="18"/>
    </row>
    <row r="4" spans="1:7" x14ac:dyDescent="0.2">
      <c r="A4" s="18" t="s">
        <v>30</v>
      </c>
      <c r="B4" s="18"/>
      <c r="C4" s="18"/>
      <c r="D4" s="18"/>
      <c r="E4" s="18"/>
    </row>
    <row r="6" spans="1:7" x14ac:dyDescent="0.2">
      <c r="A6" s="3" t="s">
        <v>19</v>
      </c>
      <c r="B6" s="2"/>
    </row>
    <row r="7" spans="1:7" x14ac:dyDescent="0.2">
      <c r="A7" s="3" t="s">
        <v>0</v>
      </c>
      <c r="B7" s="2"/>
      <c r="D7" s="3" t="s">
        <v>235</v>
      </c>
      <c r="E7" s="4" t="e">
        <f>IF(E18&gt;MDLblank!E17,E18,MDLblank!E17)</f>
        <v>#N/A</v>
      </c>
    </row>
    <row r="8" spans="1:7" x14ac:dyDescent="0.2">
      <c r="A8" s="3" t="s">
        <v>1</v>
      </c>
      <c r="B8" s="2"/>
      <c r="D8" s="3" t="s">
        <v>236</v>
      </c>
    </row>
    <row r="9" spans="1:7" x14ac:dyDescent="0.2">
      <c r="A9" s="3" t="s">
        <v>2</v>
      </c>
      <c r="B9" s="2"/>
      <c r="D9" s="7" t="s">
        <v>242</v>
      </c>
      <c r="E9" s="3" t="e">
        <f>IF(E7=MDLspiked!E18,"Pass", "FAIL")</f>
        <v>#N/A</v>
      </c>
    </row>
    <row r="10" spans="1:7" x14ac:dyDescent="0.2">
      <c r="A10" s="7" t="s">
        <v>32</v>
      </c>
      <c r="B10" s="2"/>
      <c r="G10" s="7"/>
    </row>
    <row r="11" spans="1:7" x14ac:dyDescent="0.2">
      <c r="A11" s="3" t="s">
        <v>4</v>
      </c>
      <c r="B11" s="2"/>
    </row>
    <row r="12" spans="1:7" x14ac:dyDescent="0.2">
      <c r="A12" s="7" t="s">
        <v>45</v>
      </c>
      <c r="B12" s="2"/>
    </row>
    <row r="13" spans="1:7" x14ac:dyDescent="0.2">
      <c r="A13" s="7" t="s">
        <v>232</v>
      </c>
      <c r="B13" s="2"/>
      <c r="D13" s="3" t="s">
        <v>237</v>
      </c>
      <c r="E13" s="3" t="e">
        <f>IF((((COUNTIF(MDLblank!B15:B114,"&gt;MDLspiked!B13"))/(COUNT(MDLblank!B15:B114)))*100)&lt;3,IF((E7/B13)&lt;0.5,"Yes",IF(((E7/B13)&lt;2),"no","Yes")),"Yes")</f>
        <v>#DIV/0!</v>
      </c>
    </row>
    <row r="14" spans="1:7" x14ac:dyDescent="0.2">
      <c r="A14" s="7"/>
      <c r="B14" s="2"/>
    </row>
    <row r="15" spans="1:7" x14ac:dyDescent="0.2">
      <c r="B15" s="2"/>
    </row>
    <row r="16" spans="1:7" x14ac:dyDescent="0.2">
      <c r="A16" s="3" t="s">
        <v>5</v>
      </c>
      <c r="B16" s="2"/>
      <c r="D16" s="3" t="s">
        <v>13</v>
      </c>
      <c r="E16" s="5" t="e">
        <f>AVERAGE(B16:B115)</f>
        <v>#DIV/0!</v>
      </c>
    </row>
    <row r="17" spans="1:8" x14ac:dyDescent="0.2">
      <c r="A17" s="3" t="s">
        <v>6</v>
      </c>
      <c r="B17" s="2"/>
      <c r="D17" s="3" t="s">
        <v>14</v>
      </c>
      <c r="E17" s="4" t="e">
        <f>STDEV(B16:B115)</f>
        <v>#DIV/0!</v>
      </c>
    </row>
    <row r="18" spans="1:8" x14ac:dyDescent="0.2">
      <c r="A18" s="3" t="s">
        <v>7</v>
      </c>
      <c r="B18" s="2"/>
      <c r="D18" s="3" t="s">
        <v>234</v>
      </c>
      <c r="E18" s="4" t="e">
        <f>E29*E17</f>
        <v>#N/A</v>
      </c>
    </row>
    <row r="19" spans="1:8" x14ac:dyDescent="0.2">
      <c r="A19" s="3" t="s">
        <v>8</v>
      </c>
      <c r="B19" s="2"/>
      <c r="D19" s="3" t="s">
        <v>16</v>
      </c>
      <c r="E19" s="4" t="e">
        <f>E17*10</f>
        <v>#DIV/0!</v>
      </c>
    </row>
    <row r="20" spans="1:8" x14ac:dyDescent="0.2">
      <c r="A20" s="3" t="s">
        <v>9</v>
      </c>
      <c r="B20" s="2"/>
      <c r="E20" s="4"/>
    </row>
    <row r="21" spans="1:8" x14ac:dyDescent="0.2">
      <c r="A21" s="3" t="s">
        <v>10</v>
      </c>
      <c r="B21" s="2"/>
      <c r="E21" s="4"/>
    </row>
    <row r="22" spans="1:8" x14ac:dyDescent="0.2">
      <c r="A22" s="3" t="s">
        <v>11</v>
      </c>
      <c r="B22" s="2"/>
      <c r="D22" s="13" t="s">
        <v>46</v>
      </c>
      <c r="E22" s="4" t="e">
        <f>IF(B10&lt;10*E18,"Pass","Fail")</f>
        <v>#N/A</v>
      </c>
    </row>
    <row r="23" spans="1:8" x14ac:dyDescent="0.2">
      <c r="A23" s="3" t="s">
        <v>12</v>
      </c>
      <c r="B23" s="2"/>
      <c r="D23" s="13" t="s">
        <v>47</v>
      </c>
      <c r="E23" s="4" t="e">
        <f>IF(B10&gt;E18,"Pass","Fail")</f>
        <v>#N/A</v>
      </c>
    </row>
    <row r="24" spans="1:8" x14ac:dyDescent="0.2">
      <c r="A24" s="3" t="s">
        <v>48</v>
      </c>
      <c r="B24" s="2"/>
      <c r="C24" s="5"/>
      <c r="D24" s="3" t="s">
        <v>18</v>
      </c>
      <c r="E24" s="4" t="e">
        <f>E16/E17</f>
        <v>#DIV/0!</v>
      </c>
      <c r="G24" s="5"/>
      <c r="H24" s="5"/>
    </row>
    <row r="25" spans="1:8" x14ac:dyDescent="0.2">
      <c r="A25" s="3" t="s">
        <v>49</v>
      </c>
      <c r="B25" s="2"/>
      <c r="D25" s="7" t="s">
        <v>33</v>
      </c>
      <c r="E25" s="4"/>
      <c r="G25" s="4"/>
      <c r="H25" s="4"/>
    </row>
    <row r="26" spans="1:8" x14ac:dyDescent="0.2">
      <c r="A26" s="3" t="s">
        <v>50</v>
      </c>
      <c r="B26" s="2"/>
      <c r="C26" s="4"/>
      <c r="D26" s="4"/>
      <c r="F26" s="5"/>
      <c r="G26" s="4"/>
      <c r="H26" s="4"/>
    </row>
    <row r="27" spans="1:8" x14ac:dyDescent="0.2">
      <c r="A27" s="3" t="s">
        <v>51</v>
      </c>
      <c r="B27" s="2"/>
      <c r="C27" s="4"/>
      <c r="F27" s="4"/>
      <c r="G27" s="4"/>
      <c r="H27" s="4"/>
    </row>
    <row r="28" spans="1:8" x14ac:dyDescent="0.2">
      <c r="A28" s="3" t="s">
        <v>52</v>
      </c>
      <c r="B28" s="2"/>
      <c r="C28" s="4"/>
      <c r="D28" s="14" t="s">
        <v>20</v>
      </c>
      <c r="E28" s="14">
        <f>COUNTIF(B16:B115,"&gt;0")</f>
        <v>0</v>
      </c>
      <c r="F28" s="4"/>
      <c r="G28" s="4"/>
      <c r="H28" s="4"/>
    </row>
    <row r="29" spans="1:8" x14ac:dyDescent="0.2">
      <c r="A29" s="3" t="s">
        <v>53</v>
      </c>
      <c r="B29" s="2"/>
      <c r="C29" s="4"/>
      <c r="D29" s="15" t="s">
        <v>21</v>
      </c>
      <c r="E29" s="16" t="e">
        <f>(LOOKUP(COUNT(B16:B115),'t values'!A3:A19,'t values'!C3:C19))</f>
        <v>#N/A</v>
      </c>
      <c r="F29" s="4"/>
      <c r="G29" s="4"/>
      <c r="H29" s="4"/>
    </row>
    <row r="30" spans="1:8" x14ac:dyDescent="0.2">
      <c r="A30" s="3" t="s">
        <v>54</v>
      </c>
      <c r="B30" s="2"/>
      <c r="E30" s="4"/>
      <c r="F30" s="4"/>
      <c r="G30" s="4"/>
      <c r="H30" s="4"/>
    </row>
    <row r="31" spans="1:8" x14ac:dyDescent="0.2">
      <c r="A31" s="3" t="s">
        <v>55</v>
      </c>
      <c r="B31" s="2"/>
      <c r="C31" s="4"/>
      <c r="F31" s="4"/>
      <c r="G31" s="4"/>
      <c r="H31" s="4"/>
    </row>
    <row r="32" spans="1:8" x14ac:dyDescent="0.2">
      <c r="A32" s="3" t="s">
        <v>56</v>
      </c>
      <c r="B32" s="2"/>
      <c r="C32" s="5"/>
      <c r="F32" s="4"/>
    </row>
    <row r="33" spans="1:6" x14ac:dyDescent="0.2">
      <c r="A33" s="3" t="s">
        <v>57</v>
      </c>
      <c r="B33" s="2"/>
      <c r="F33" s="4"/>
    </row>
    <row r="34" spans="1:6" x14ac:dyDescent="0.2">
      <c r="A34" s="3" t="s">
        <v>58</v>
      </c>
      <c r="B34" s="2"/>
    </row>
    <row r="35" spans="1:6" x14ac:dyDescent="0.2">
      <c r="A35" s="3" t="s">
        <v>59</v>
      </c>
      <c r="B35" s="2"/>
    </row>
    <row r="36" spans="1:6" x14ac:dyDescent="0.2">
      <c r="A36" s="3" t="s">
        <v>60</v>
      </c>
      <c r="B36" s="2"/>
    </row>
    <row r="37" spans="1:6" x14ac:dyDescent="0.2">
      <c r="A37" s="3" t="s">
        <v>61</v>
      </c>
      <c r="B37" s="2"/>
    </row>
    <row r="38" spans="1:6" x14ac:dyDescent="0.2">
      <c r="A38" s="3" t="s">
        <v>62</v>
      </c>
      <c r="B38" s="2"/>
    </row>
    <row r="39" spans="1:6" x14ac:dyDescent="0.2">
      <c r="A39" s="3" t="s">
        <v>63</v>
      </c>
      <c r="B39" s="2"/>
    </row>
    <row r="40" spans="1:6" x14ac:dyDescent="0.2">
      <c r="A40" s="3" t="s">
        <v>64</v>
      </c>
      <c r="B40" s="2"/>
    </row>
    <row r="41" spans="1:6" x14ac:dyDescent="0.2">
      <c r="A41" s="3" t="s">
        <v>65</v>
      </c>
      <c r="B41" s="2"/>
    </row>
    <row r="42" spans="1:6" x14ac:dyDescent="0.2">
      <c r="A42" s="3" t="s">
        <v>66</v>
      </c>
      <c r="B42" s="2"/>
    </row>
    <row r="43" spans="1:6" x14ac:dyDescent="0.2">
      <c r="A43" s="3" t="s">
        <v>67</v>
      </c>
      <c r="B43" s="2"/>
    </row>
    <row r="44" spans="1:6" x14ac:dyDescent="0.2">
      <c r="A44" s="3" t="s">
        <v>68</v>
      </c>
      <c r="B44" s="2"/>
    </row>
    <row r="45" spans="1:6" x14ac:dyDescent="0.2">
      <c r="A45" s="3" t="s">
        <v>69</v>
      </c>
      <c r="B45" s="2"/>
    </row>
    <row r="46" spans="1:6" x14ac:dyDescent="0.2">
      <c r="A46" s="3" t="s">
        <v>70</v>
      </c>
      <c r="B46" s="2"/>
    </row>
    <row r="47" spans="1:6" x14ac:dyDescent="0.2">
      <c r="A47" s="3" t="s">
        <v>71</v>
      </c>
      <c r="B47" s="2"/>
    </row>
    <row r="48" spans="1:6" x14ac:dyDescent="0.2">
      <c r="A48" s="3" t="s">
        <v>72</v>
      </c>
      <c r="B48" s="2"/>
    </row>
    <row r="49" spans="1:2" x14ac:dyDescent="0.2">
      <c r="A49" s="3" t="s">
        <v>73</v>
      </c>
      <c r="B49" s="2"/>
    </row>
    <row r="50" spans="1:2" x14ac:dyDescent="0.2">
      <c r="A50" s="3" t="s">
        <v>74</v>
      </c>
      <c r="B50" s="2"/>
    </row>
    <row r="51" spans="1:2" x14ac:dyDescent="0.2">
      <c r="A51" s="3" t="s">
        <v>75</v>
      </c>
      <c r="B51" s="2"/>
    </row>
    <row r="52" spans="1:2" x14ac:dyDescent="0.2">
      <c r="A52" s="3" t="s">
        <v>76</v>
      </c>
      <c r="B52" s="2"/>
    </row>
    <row r="53" spans="1:2" x14ac:dyDescent="0.2">
      <c r="A53" s="3" t="s">
        <v>77</v>
      </c>
      <c r="B53" s="2"/>
    </row>
    <row r="54" spans="1:2" x14ac:dyDescent="0.2">
      <c r="A54" s="3" t="s">
        <v>78</v>
      </c>
      <c r="B54" s="2"/>
    </row>
    <row r="55" spans="1:2" x14ac:dyDescent="0.2">
      <c r="A55" s="3" t="s">
        <v>79</v>
      </c>
      <c r="B55" s="2"/>
    </row>
    <row r="56" spans="1:2" x14ac:dyDescent="0.2">
      <c r="A56" s="3" t="s">
        <v>80</v>
      </c>
      <c r="B56" s="2"/>
    </row>
    <row r="57" spans="1:2" x14ac:dyDescent="0.2">
      <c r="A57" s="3" t="s">
        <v>81</v>
      </c>
      <c r="B57" s="2"/>
    </row>
    <row r="58" spans="1:2" x14ac:dyDescent="0.2">
      <c r="A58" s="3" t="s">
        <v>82</v>
      </c>
      <c r="B58" s="2"/>
    </row>
    <row r="59" spans="1:2" x14ac:dyDescent="0.2">
      <c r="A59" s="3" t="s">
        <v>83</v>
      </c>
      <c r="B59" s="2"/>
    </row>
    <row r="60" spans="1:2" x14ac:dyDescent="0.2">
      <c r="A60" s="3" t="s">
        <v>84</v>
      </c>
      <c r="B60" s="2"/>
    </row>
    <row r="61" spans="1:2" x14ac:dyDescent="0.2">
      <c r="A61" s="3" t="s">
        <v>85</v>
      </c>
      <c r="B61" s="2"/>
    </row>
    <row r="62" spans="1:2" x14ac:dyDescent="0.2">
      <c r="A62" s="3" t="s">
        <v>86</v>
      </c>
      <c r="B62" s="2"/>
    </row>
    <row r="63" spans="1:2" x14ac:dyDescent="0.2">
      <c r="A63" s="3" t="s">
        <v>87</v>
      </c>
      <c r="B63" s="2"/>
    </row>
    <row r="64" spans="1:2" x14ac:dyDescent="0.2">
      <c r="A64" s="3" t="s">
        <v>88</v>
      </c>
      <c r="B64" s="2"/>
    </row>
    <row r="65" spans="1:2" x14ac:dyDescent="0.2">
      <c r="A65" s="3" t="s">
        <v>89</v>
      </c>
      <c r="B65" s="2"/>
    </row>
    <row r="66" spans="1:2" x14ac:dyDescent="0.2">
      <c r="A66" s="3" t="s">
        <v>90</v>
      </c>
      <c r="B66" s="2"/>
    </row>
    <row r="67" spans="1:2" x14ac:dyDescent="0.2">
      <c r="A67" s="3" t="s">
        <v>91</v>
      </c>
      <c r="B67" s="2"/>
    </row>
    <row r="68" spans="1:2" x14ac:dyDescent="0.2">
      <c r="A68" s="3" t="s">
        <v>92</v>
      </c>
      <c r="B68" s="2"/>
    </row>
    <row r="69" spans="1:2" x14ac:dyDescent="0.2">
      <c r="A69" s="3" t="s">
        <v>93</v>
      </c>
      <c r="B69" s="2"/>
    </row>
    <row r="70" spans="1:2" x14ac:dyDescent="0.2">
      <c r="A70" s="3" t="s">
        <v>94</v>
      </c>
      <c r="B70" s="2"/>
    </row>
    <row r="71" spans="1:2" x14ac:dyDescent="0.2">
      <c r="A71" s="3" t="s">
        <v>95</v>
      </c>
      <c r="B71" s="2"/>
    </row>
    <row r="72" spans="1:2" x14ac:dyDescent="0.2">
      <c r="A72" s="3" t="s">
        <v>96</v>
      </c>
      <c r="B72" s="2"/>
    </row>
    <row r="73" spans="1:2" x14ac:dyDescent="0.2">
      <c r="A73" s="3" t="s">
        <v>97</v>
      </c>
      <c r="B73" s="2"/>
    </row>
    <row r="74" spans="1:2" x14ac:dyDescent="0.2">
      <c r="A74" s="3" t="s">
        <v>98</v>
      </c>
      <c r="B74" s="2"/>
    </row>
    <row r="75" spans="1:2" x14ac:dyDescent="0.2">
      <c r="A75" s="3" t="s">
        <v>99</v>
      </c>
      <c r="B75" s="2"/>
    </row>
    <row r="76" spans="1:2" x14ac:dyDescent="0.2">
      <c r="A76" s="3" t="s">
        <v>100</v>
      </c>
      <c r="B76" s="2"/>
    </row>
    <row r="77" spans="1:2" x14ac:dyDescent="0.2">
      <c r="A77" s="3" t="s">
        <v>101</v>
      </c>
      <c r="B77" s="2"/>
    </row>
    <row r="78" spans="1:2" x14ac:dyDescent="0.2">
      <c r="A78" s="3" t="s">
        <v>102</v>
      </c>
      <c r="B78" s="2"/>
    </row>
    <row r="79" spans="1:2" x14ac:dyDescent="0.2">
      <c r="A79" s="3" t="s">
        <v>103</v>
      </c>
      <c r="B79" s="2"/>
    </row>
    <row r="80" spans="1:2" x14ac:dyDescent="0.2">
      <c r="A80" s="3" t="s">
        <v>104</v>
      </c>
      <c r="B80" s="2"/>
    </row>
    <row r="81" spans="1:2" x14ac:dyDescent="0.2">
      <c r="A81" s="3" t="s">
        <v>105</v>
      </c>
      <c r="B81" s="2"/>
    </row>
    <row r="82" spans="1:2" x14ac:dyDescent="0.2">
      <c r="A82" s="3" t="s">
        <v>106</v>
      </c>
      <c r="B82" s="2"/>
    </row>
    <row r="83" spans="1:2" x14ac:dyDescent="0.2">
      <c r="A83" s="3" t="s">
        <v>107</v>
      </c>
      <c r="B83" s="2"/>
    </row>
    <row r="84" spans="1:2" x14ac:dyDescent="0.2">
      <c r="A84" s="3" t="s">
        <v>108</v>
      </c>
      <c r="B84" s="2"/>
    </row>
    <row r="85" spans="1:2" x14ac:dyDescent="0.2">
      <c r="A85" s="3" t="s">
        <v>109</v>
      </c>
      <c r="B85" s="2"/>
    </row>
    <row r="86" spans="1:2" x14ac:dyDescent="0.2">
      <c r="A86" s="3" t="s">
        <v>110</v>
      </c>
      <c r="B86" s="2"/>
    </row>
    <row r="87" spans="1:2" x14ac:dyDescent="0.2">
      <c r="A87" s="3" t="s">
        <v>111</v>
      </c>
      <c r="B87" s="2"/>
    </row>
    <row r="88" spans="1:2" x14ac:dyDescent="0.2">
      <c r="A88" s="3" t="s">
        <v>112</v>
      </c>
      <c r="B88" s="2"/>
    </row>
    <row r="89" spans="1:2" x14ac:dyDescent="0.2">
      <c r="A89" s="3" t="s">
        <v>113</v>
      </c>
      <c r="B89" s="2"/>
    </row>
    <row r="90" spans="1:2" x14ac:dyDescent="0.2">
      <c r="A90" s="3" t="s">
        <v>114</v>
      </c>
      <c r="B90" s="2"/>
    </row>
    <row r="91" spans="1:2" x14ac:dyDescent="0.2">
      <c r="A91" s="3" t="s">
        <v>115</v>
      </c>
      <c r="B91" s="2"/>
    </row>
    <row r="92" spans="1:2" x14ac:dyDescent="0.2">
      <c r="A92" s="3" t="s">
        <v>116</v>
      </c>
      <c r="B92" s="2"/>
    </row>
    <row r="93" spans="1:2" x14ac:dyDescent="0.2">
      <c r="A93" s="3" t="s">
        <v>117</v>
      </c>
      <c r="B93" s="2"/>
    </row>
    <row r="94" spans="1:2" x14ac:dyDescent="0.2">
      <c r="A94" s="3" t="s">
        <v>118</v>
      </c>
      <c r="B94" s="2"/>
    </row>
    <row r="95" spans="1:2" x14ac:dyDescent="0.2">
      <c r="A95" s="3" t="s">
        <v>119</v>
      </c>
      <c r="B95" s="2"/>
    </row>
    <row r="96" spans="1:2" x14ac:dyDescent="0.2">
      <c r="A96" s="3" t="s">
        <v>120</v>
      </c>
      <c r="B96" s="2"/>
    </row>
    <row r="97" spans="1:2" x14ac:dyDescent="0.2">
      <c r="A97" s="3" t="s">
        <v>121</v>
      </c>
      <c r="B97" s="2"/>
    </row>
    <row r="98" spans="1:2" x14ac:dyDescent="0.2">
      <c r="A98" s="3" t="s">
        <v>122</v>
      </c>
      <c r="B98" s="2"/>
    </row>
    <row r="99" spans="1:2" x14ac:dyDescent="0.2">
      <c r="A99" s="3" t="s">
        <v>123</v>
      </c>
      <c r="B99" s="2"/>
    </row>
    <row r="100" spans="1:2" x14ac:dyDescent="0.2">
      <c r="A100" s="3" t="s">
        <v>124</v>
      </c>
      <c r="B100" s="2"/>
    </row>
    <row r="101" spans="1:2" x14ac:dyDescent="0.2">
      <c r="A101" s="3" t="s">
        <v>125</v>
      </c>
      <c r="B101" s="2"/>
    </row>
    <row r="102" spans="1:2" x14ac:dyDescent="0.2">
      <c r="A102" s="3" t="s">
        <v>126</v>
      </c>
      <c r="B102" s="2"/>
    </row>
    <row r="103" spans="1:2" x14ac:dyDescent="0.2">
      <c r="A103" s="3" t="s">
        <v>127</v>
      </c>
      <c r="B103" s="2"/>
    </row>
    <row r="104" spans="1:2" x14ac:dyDescent="0.2">
      <c r="A104" s="3" t="s">
        <v>128</v>
      </c>
      <c r="B104" s="2"/>
    </row>
    <row r="105" spans="1:2" x14ac:dyDescent="0.2">
      <c r="A105" s="3" t="s">
        <v>129</v>
      </c>
      <c r="B105" s="2"/>
    </row>
    <row r="106" spans="1:2" x14ac:dyDescent="0.2">
      <c r="A106" s="3" t="s">
        <v>130</v>
      </c>
      <c r="B106" s="2"/>
    </row>
    <row r="107" spans="1:2" x14ac:dyDescent="0.2">
      <c r="A107" s="3" t="s">
        <v>131</v>
      </c>
      <c r="B107" s="2"/>
    </row>
    <row r="108" spans="1:2" x14ac:dyDescent="0.2">
      <c r="A108" s="3" t="s">
        <v>132</v>
      </c>
      <c r="B108" s="2"/>
    </row>
    <row r="109" spans="1:2" x14ac:dyDescent="0.2">
      <c r="A109" s="3" t="s">
        <v>133</v>
      </c>
      <c r="B109" s="2"/>
    </row>
    <row r="110" spans="1:2" x14ac:dyDescent="0.2">
      <c r="A110" s="3" t="s">
        <v>134</v>
      </c>
      <c r="B110" s="2"/>
    </row>
    <row r="111" spans="1:2" x14ac:dyDescent="0.2">
      <c r="A111" s="3" t="s">
        <v>135</v>
      </c>
      <c r="B111" s="2"/>
    </row>
    <row r="112" spans="1:2" x14ac:dyDescent="0.2">
      <c r="A112" s="3" t="s">
        <v>136</v>
      </c>
      <c r="B112" s="2"/>
    </row>
    <row r="113" spans="1:2" x14ac:dyDescent="0.2">
      <c r="A113" s="3" t="s">
        <v>137</v>
      </c>
      <c r="B113" s="2"/>
    </row>
    <row r="114" spans="1:2" x14ac:dyDescent="0.2">
      <c r="A114" s="3" t="s">
        <v>138</v>
      </c>
      <c r="B114" s="2"/>
    </row>
    <row r="115" spans="1:2" x14ac:dyDescent="0.2">
      <c r="A115" s="3" t="s">
        <v>139</v>
      </c>
      <c r="B115" s="2"/>
    </row>
  </sheetData>
  <sheetProtection algorithmName="SHA-512" hashValue="mkhR12zVS7wimPcStg/RVgD+9mDCdOnZXMYf5TCIneHpzmC2fgMz0CwfWIei6gc4yehOK+YTih2iy20hzDz0Mw==" saltValue="kwnGadBIK4KVule/+Z/WHQ==" spinCount="100000" sheet="1" objects="1" scenarios="1" formatCells="0" formatColumns="0" formatRows="0" sort="0"/>
  <mergeCells count="4">
    <mergeCell ref="A1:E1"/>
    <mergeCell ref="A2:E2"/>
    <mergeCell ref="A3:E3"/>
    <mergeCell ref="A4:E4"/>
  </mergeCells>
  <phoneticPr fontId="1" type="noConversion"/>
  <pageMargins left="0.75" right="0.75" top="0.5" bottom="0.5" header="0.5" footer="0.5"/>
  <pageSetup orientation="portrait" r:id="rId1"/>
  <headerFooter alignWithMargins="0">
    <oddFooter>&amp;LAlaska DEC/EH/EHL 10/2017&amp;RPage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workbookViewId="0">
      <selection activeCell="B16" sqref="B16"/>
    </sheetView>
  </sheetViews>
  <sheetFormatPr defaultRowHeight="12.75" x14ac:dyDescent="0.2"/>
  <cols>
    <col min="1" max="1" width="15.5703125" style="3" bestFit="1" customWidth="1"/>
    <col min="2" max="2" width="10.5703125" style="3" bestFit="1" customWidth="1"/>
    <col min="3" max="3" width="10.42578125" style="3" customWidth="1"/>
    <col min="4" max="4" width="16.7109375" style="3" customWidth="1"/>
    <col min="5" max="16384" width="9.140625" style="3"/>
  </cols>
  <sheetData>
    <row r="1" spans="1:6" x14ac:dyDescent="0.2">
      <c r="A1" s="18" t="str">
        <f>MDLspiked!A1</f>
        <v>Laboratory Name</v>
      </c>
      <c r="B1" s="18"/>
      <c r="C1" s="18"/>
      <c r="D1" s="18"/>
      <c r="E1" s="18"/>
    </row>
    <row r="2" spans="1:6" x14ac:dyDescent="0.2">
      <c r="A2" s="18" t="str">
        <f>MDLspiked!A2</f>
        <v>Laboratory Address</v>
      </c>
      <c r="B2" s="18"/>
      <c r="C2" s="18"/>
      <c r="D2" s="18"/>
      <c r="E2" s="18"/>
    </row>
    <row r="3" spans="1:6" x14ac:dyDescent="0.2">
      <c r="A3" s="18" t="str">
        <f>MDLspiked!A3</f>
        <v>City, State  ZIP</v>
      </c>
      <c r="B3" s="18"/>
      <c r="C3" s="18"/>
      <c r="D3" s="18"/>
      <c r="E3" s="18"/>
    </row>
    <row r="4" spans="1:6" x14ac:dyDescent="0.2">
      <c r="A4" s="19" t="str">
        <f>MDLspiked!A4</f>
        <v>Laboratory Phone</v>
      </c>
      <c r="B4" s="18"/>
      <c r="C4" s="18"/>
      <c r="D4" s="18"/>
      <c r="E4" s="18"/>
    </row>
    <row r="6" spans="1:6" x14ac:dyDescent="0.2">
      <c r="A6" s="3" t="s">
        <v>19</v>
      </c>
      <c r="B6" s="2"/>
    </row>
    <row r="7" spans="1:6" x14ac:dyDescent="0.2">
      <c r="A7" s="3" t="s">
        <v>0</v>
      </c>
      <c r="B7" s="2"/>
    </row>
    <row r="8" spans="1:6" x14ac:dyDescent="0.2">
      <c r="A8" s="3" t="s">
        <v>1</v>
      </c>
      <c r="B8" s="2"/>
    </row>
    <row r="9" spans="1:6" x14ac:dyDescent="0.2">
      <c r="A9" s="3" t="s">
        <v>2</v>
      </c>
      <c r="B9" s="2"/>
    </row>
    <row r="10" spans="1:6" x14ac:dyDescent="0.2">
      <c r="A10" s="3" t="s">
        <v>3</v>
      </c>
      <c r="B10" s="2"/>
    </row>
    <row r="11" spans="1:6" x14ac:dyDescent="0.2">
      <c r="A11" s="3" t="s">
        <v>4</v>
      </c>
      <c r="B11" s="2"/>
    </row>
    <row r="12" spans="1:6" x14ac:dyDescent="0.2">
      <c r="A12" s="7" t="s">
        <v>45</v>
      </c>
      <c r="B12" s="2"/>
    </row>
    <row r="13" spans="1:6" x14ac:dyDescent="0.2">
      <c r="B13" s="2"/>
    </row>
    <row r="14" spans="1:6" x14ac:dyDescent="0.2">
      <c r="B14" s="2"/>
    </row>
    <row r="15" spans="1:6" x14ac:dyDescent="0.2">
      <c r="A15" s="7" t="s">
        <v>34</v>
      </c>
      <c r="B15" s="2"/>
      <c r="D15" s="3" t="s">
        <v>13</v>
      </c>
      <c r="E15" s="5" t="e">
        <f>AVERAGE(B15:B114)</f>
        <v>#DIV/0!</v>
      </c>
      <c r="F15" s="5"/>
    </row>
    <row r="16" spans="1:6" x14ac:dyDescent="0.2">
      <c r="A16" s="7" t="s">
        <v>35</v>
      </c>
      <c r="B16" s="2"/>
      <c r="D16" s="3" t="s">
        <v>14</v>
      </c>
      <c r="E16" s="4" t="e">
        <f>STDEV(B15:B114)</f>
        <v>#DIV/0!</v>
      </c>
    </row>
    <row r="17" spans="1:8" x14ac:dyDescent="0.2">
      <c r="A17" s="7" t="s">
        <v>36</v>
      </c>
      <c r="B17" s="2"/>
      <c r="D17" s="3" t="s">
        <v>15</v>
      </c>
      <c r="E17" s="4" t="e">
        <f>E15+(E24*E16)</f>
        <v>#DIV/0!</v>
      </c>
      <c r="F17" s="4"/>
    </row>
    <row r="18" spans="1:8" x14ac:dyDescent="0.2">
      <c r="A18" s="7" t="s">
        <v>37</v>
      </c>
      <c r="B18" s="2"/>
      <c r="E18" s="4"/>
      <c r="F18" s="4"/>
    </row>
    <row r="19" spans="1:8" x14ac:dyDescent="0.2">
      <c r="A19" s="7" t="s">
        <v>38</v>
      </c>
      <c r="B19" s="2"/>
      <c r="E19" s="4"/>
      <c r="F19" s="4"/>
    </row>
    <row r="20" spans="1:8" x14ac:dyDescent="0.2">
      <c r="A20" s="7" t="s">
        <v>39</v>
      </c>
      <c r="B20" s="2"/>
      <c r="D20" s="7"/>
      <c r="E20" s="4"/>
      <c r="F20" s="4"/>
    </row>
    <row r="21" spans="1:8" x14ac:dyDescent="0.2">
      <c r="A21" s="7" t="s">
        <v>40</v>
      </c>
      <c r="B21" s="2"/>
      <c r="D21" s="4"/>
    </row>
    <row r="22" spans="1:8" x14ac:dyDescent="0.2">
      <c r="A22" s="7" t="s">
        <v>41</v>
      </c>
      <c r="B22" s="2"/>
      <c r="F22" s="4"/>
    </row>
    <row r="23" spans="1:8" x14ac:dyDescent="0.2">
      <c r="A23" s="7" t="s">
        <v>140</v>
      </c>
      <c r="B23" s="2"/>
      <c r="D23" s="14" t="s">
        <v>233</v>
      </c>
      <c r="E23" s="14">
        <f>COUNTIF(B15:B114,"&gt;0")</f>
        <v>0</v>
      </c>
      <c r="F23" s="5"/>
      <c r="G23" s="5"/>
      <c r="H23" s="5"/>
    </row>
    <row r="24" spans="1:8" x14ac:dyDescent="0.2">
      <c r="A24" s="7" t="s">
        <v>141</v>
      </c>
      <c r="B24" s="2"/>
      <c r="D24" s="15" t="s">
        <v>21</v>
      </c>
      <c r="E24" s="15" t="e">
        <f>(LOOKUP(COUNT(B15:B114),'t values'!A3:A19,'t values'!C3:C19))</f>
        <v>#N/A</v>
      </c>
      <c r="G24" s="4"/>
      <c r="H24" s="4"/>
    </row>
    <row r="25" spans="1:8" x14ac:dyDescent="0.2">
      <c r="A25" s="7" t="s">
        <v>142</v>
      </c>
      <c r="B25" s="2"/>
      <c r="E25" s="4"/>
      <c r="G25" s="4"/>
      <c r="H25" s="4"/>
    </row>
    <row r="26" spans="1:8" x14ac:dyDescent="0.2">
      <c r="A26" s="7" t="s">
        <v>143</v>
      </c>
      <c r="B26" s="2"/>
      <c r="G26" s="4"/>
      <c r="H26" s="4"/>
    </row>
    <row r="27" spans="1:8" x14ac:dyDescent="0.2">
      <c r="A27" s="7" t="s">
        <v>144</v>
      </c>
      <c r="B27" s="2"/>
      <c r="G27" s="4"/>
      <c r="H27" s="4"/>
    </row>
    <row r="28" spans="1:8" x14ac:dyDescent="0.2">
      <c r="A28" s="7" t="s">
        <v>145</v>
      </c>
      <c r="B28" s="2"/>
      <c r="G28" s="4"/>
      <c r="H28" s="4"/>
    </row>
    <row r="29" spans="1:8" x14ac:dyDescent="0.2">
      <c r="A29" s="7" t="s">
        <v>146</v>
      </c>
      <c r="B29" s="2"/>
      <c r="G29" s="4"/>
      <c r="H29" s="4"/>
    </row>
    <row r="30" spans="1:8" x14ac:dyDescent="0.2">
      <c r="A30" s="7" t="s">
        <v>147</v>
      </c>
      <c r="B30" s="2"/>
      <c r="F30" s="4"/>
      <c r="G30" s="4"/>
      <c r="H30" s="4"/>
    </row>
    <row r="31" spans="1:8" x14ac:dyDescent="0.2">
      <c r="A31" s="7" t="s">
        <v>148</v>
      </c>
      <c r="B31" s="2"/>
    </row>
    <row r="32" spans="1:8" x14ac:dyDescent="0.2">
      <c r="A32" s="7" t="s">
        <v>149</v>
      </c>
      <c r="B32" s="2"/>
    </row>
    <row r="33" spans="1:2" x14ac:dyDescent="0.2">
      <c r="A33" s="7" t="s">
        <v>150</v>
      </c>
      <c r="B33" s="2"/>
    </row>
    <row r="34" spans="1:2" x14ac:dyDescent="0.2">
      <c r="A34" s="7" t="s">
        <v>151</v>
      </c>
      <c r="B34" s="2"/>
    </row>
    <row r="35" spans="1:2" x14ac:dyDescent="0.2">
      <c r="A35" s="7" t="s">
        <v>152</v>
      </c>
      <c r="B35" s="2"/>
    </row>
    <row r="36" spans="1:2" x14ac:dyDescent="0.2">
      <c r="A36" s="7" t="s">
        <v>153</v>
      </c>
      <c r="B36" s="2"/>
    </row>
    <row r="37" spans="1:2" x14ac:dyDescent="0.2">
      <c r="A37" s="7" t="s">
        <v>154</v>
      </c>
      <c r="B37" s="2"/>
    </row>
    <row r="38" spans="1:2" x14ac:dyDescent="0.2">
      <c r="A38" s="7" t="s">
        <v>155</v>
      </c>
      <c r="B38" s="2"/>
    </row>
    <row r="39" spans="1:2" x14ac:dyDescent="0.2">
      <c r="A39" s="7" t="s">
        <v>156</v>
      </c>
      <c r="B39" s="2"/>
    </row>
    <row r="40" spans="1:2" x14ac:dyDescent="0.2">
      <c r="A40" s="7" t="s">
        <v>157</v>
      </c>
      <c r="B40" s="2"/>
    </row>
    <row r="41" spans="1:2" x14ac:dyDescent="0.2">
      <c r="A41" s="7" t="s">
        <v>158</v>
      </c>
      <c r="B41" s="2"/>
    </row>
    <row r="42" spans="1:2" x14ac:dyDescent="0.2">
      <c r="A42" s="7" t="s">
        <v>159</v>
      </c>
      <c r="B42" s="2"/>
    </row>
    <row r="43" spans="1:2" x14ac:dyDescent="0.2">
      <c r="A43" s="7" t="s">
        <v>160</v>
      </c>
      <c r="B43" s="2"/>
    </row>
    <row r="44" spans="1:2" x14ac:dyDescent="0.2">
      <c r="A44" s="7" t="s">
        <v>161</v>
      </c>
      <c r="B44" s="2"/>
    </row>
    <row r="45" spans="1:2" x14ac:dyDescent="0.2">
      <c r="A45" s="7" t="s">
        <v>162</v>
      </c>
      <c r="B45" s="2"/>
    </row>
    <row r="46" spans="1:2" x14ac:dyDescent="0.2">
      <c r="A46" s="7" t="s">
        <v>163</v>
      </c>
      <c r="B46" s="2"/>
    </row>
    <row r="47" spans="1:2" x14ac:dyDescent="0.2">
      <c r="A47" s="7" t="s">
        <v>164</v>
      </c>
      <c r="B47" s="2"/>
    </row>
    <row r="48" spans="1:2" x14ac:dyDescent="0.2">
      <c r="A48" s="7" t="s">
        <v>165</v>
      </c>
      <c r="B48" s="2"/>
    </row>
    <row r="49" spans="1:2" x14ac:dyDescent="0.2">
      <c r="A49" s="7" t="s">
        <v>166</v>
      </c>
      <c r="B49" s="2"/>
    </row>
    <row r="50" spans="1:2" x14ac:dyDescent="0.2">
      <c r="A50" s="7" t="s">
        <v>167</v>
      </c>
      <c r="B50" s="2"/>
    </row>
    <row r="51" spans="1:2" x14ac:dyDescent="0.2">
      <c r="A51" s="7" t="s">
        <v>168</v>
      </c>
      <c r="B51" s="2"/>
    </row>
    <row r="52" spans="1:2" x14ac:dyDescent="0.2">
      <c r="A52" s="7" t="s">
        <v>169</v>
      </c>
      <c r="B52" s="2"/>
    </row>
    <row r="53" spans="1:2" x14ac:dyDescent="0.2">
      <c r="A53" s="7" t="s">
        <v>170</v>
      </c>
      <c r="B53" s="2"/>
    </row>
    <row r="54" spans="1:2" x14ac:dyDescent="0.2">
      <c r="A54" s="7" t="s">
        <v>171</v>
      </c>
      <c r="B54" s="2"/>
    </row>
    <row r="55" spans="1:2" x14ac:dyDescent="0.2">
      <c r="A55" s="7" t="s">
        <v>172</v>
      </c>
      <c r="B55" s="2"/>
    </row>
    <row r="56" spans="1:2" x14ac:dyDescent="0.2">
      <c r="A56" s="7" t="s">
        <v>173</v>
      </c>
      <c r="B56" s="2"/>
    </row>
    <row r="57" spans="1:2" x14ac:dyDescent="0.2">
      <c r="A57" s="7" t="s">
        <v>174</v>
      </c>
      <c r="B57" s="2"/>
    </row>
    <row r="58" spans="1:2" x14ac:dyDescent="0.2">
      <c r="A58" s="7" t="s">
        <v>175</v>
      </c>
      <c r="B58" s="2"/>
    </row>
    <row r="59" spans="1:2" x14ac:dyDescent="0.2">
      <c r="A59" s="7" t="s">
        <v>176</v>
      </c>
      <c r="B59" s="2"/>
    </row>
    <row r="60" spans="1:2" x14ac:dyDescent="0.2">
      <c r="A60" s="7" t="s">
        <v>177</v>
      </c>
      <c r="B60" s="2"/>
    </row>
    <row r="61" spans="1:2" x14ac:dyDescent="0.2">
      <c r="A61" s="7" t="s">
        <v>178</v>
      </c>
      <c r="B61" s="2"/>
    </row>
    <row r="62" spans="1:2" x14ac:dyDescent="0.2">
      <c r="A62" s="7" t="s">
        <v>179</v>
      </c>
      <c r="B62" s="2"/>
    </row>
    <row r="63" spans="1:2" x14ac:dyDescent="0.2">
      <c r="A63" s="7" t="s">
        <v>180</v>
      </c>
      <c r="B63" s="2"/>
    </row>
    <row r="64" spans="1:2" x14ac:dyDescent="0.2">
      <c r="A64" s="7" t="s">
        <v>181</v>
      </c>
      <c r="B64" s="2"/>
    </row>
    <row r="65" spans="1:2" x14ac:dyDescent="0.2">
      <c r="A65" s="7" t="s">
        <v>182</v>
      </c>
      <c r="B65" s="2"/>
    </row>
    <row r="66" spans="1:2" x14ac:dyDescent="0.2">
      <c r="A66" s="7" t="s">
        <v>183</v>
      </c>
      <c r="B66" s="2"/>
    </row>
    <row r="67" spans="1:2" x14ac:dyDescent="0.2">
      <c r="A67" s="7" t="s">
        <v>184</v>
      </c>
      <c r="B67" s="2"/>
    </row>
    <row r="68" spans="1:2" x14ac:dyDescent="0.2">
      <c r="A68" s="7" t="s">
        <v>185</v>
      </c>
      <c r="B68" s="2"/>
    </row>
    <row r="69" spans="1:2" x14ac:dyDescent="0.2">
      <c r="A69" s="7" t="s">
        <v>186</v>
      </c>
      <c r="B69" s="2"/>
    </row>
    <row r="70" spans="1:2" x14ac:dyDescent="0.2">
      <c r="A70" s="7" t="s">
        <v>187</v>
      </c>
      <c r="B70" s="2"/>
    </row>
    <row r="71" spans="1:2" x14ac:dyDescent="0.2">
      <c r="A71" s="7" t="s">
        <v>188</v>
      </c>
      <c r="B71" s="2"/>
    </row>
    <row r="72" spans="1:2" x14ac:dyDescent="0.2">
      <c r="A72" s="7" t="s">
        <v>189</v>
      </c>
      <c r="B72" s="2"/>
    </row>
    <row r="73" spans="1:2" x14ac:dyDescent="0.2">
      <c r="A73" s="7" t="s">
        <v>190</v>
      </c>
      <c r="B73" s="2"/>
    </row>
    <row r="74" spans="1:2" x14ac:dyDescent="0.2">
      <c r="A74" s="7" t="s">
        <v>191</v>
      </c>
      <c r="B74" s="2"/>
    </row>
    <row r="75" spans="1:2" x14ac:dyDescent="0.2">
      <c r="A75" s="7" t="s">
        <v>192</v>
      </c>
      <c r="B75" s="2"/>
    </row>
    <row r="76" spans="1:2" x14ac:dyDescent="0.2">
      <c r="A76" s="7" t="s">
        <v>193</v>
      </c>
      <c r="B76" s="2"/>
    </row>
    <row r="77" spans="1:2" x14ac:dyDescent="0.2">
      <c r="A77" s="7" t="s">
        <v>194</v>
      </c>
      <c r="B77" s="2"/>
    </row>
    <row r="78" spans="1:2" x14ac:dyDescent="0.2">
      <c r="A78" s="7" t="s">
        <v>195</v>
      </c>
      <c r="B78" s="2"/>
    </row>
    <row r="79" spans="1:2" x14ac:dyDescent="0.2">
      <c r="A79" s="7" t="s">
        <v>196</v>
      </c>
      <c r="B79" s="2"/>
    </row>
    <row r="80" spans="1:2" x14ac:dyDescent="0.2">
      <c r="A80" s="7" t="s">
        <v>197</v>
      </c>
      <c r="B80" s="2"/>
    </row>
    <row r="81" spans="1:2" x14ac:dyDescent="0.2">
      <c r="A81" s="7" t="s">
        <v>198</v>
      </c>
      <c r="B81" s="2"/>
    </row>
    <row r="82" spans="1:2" x14ac:dyDescent="0.2">
      <c r="A82" s="7" t="s">
        <v>199</v>
      </c>
      <c r="B82" s="2"/>
    </row>
    <row r="83" spans="1:2" x14ac:dyDescent="0.2">
      <c r="A83" s="7" t="s">
        <v>200</v>
      </c>
      <c r="B83" s="2"/>
    </row>
    <row r="84" spans="1:2" x14ac:dyDescent="0.2">
      <c r="A84" s="7" t="s">
        <v>201</v>
      </c>
      <c r="B84" s="2"/>
    </row>
    <row r="85" spans="1:2" x14ac:dyDescent="0.2">
      <c r="A85" s="7" t="s">
        <v>202</v>
      </c>
      <c r="B85" s="2"/>
    </row>
    <row r="86" spans="1:2" x14ac:dyDescent="0.2">
      <c r="A86" s="7" t="s">
        <v>203</v>
      </c>
      <c r="B86" s="2"/>
    </row>
    <row r="87" spans="1:2" x14ac:dyDescent="0.2">
      <c r="A87" s="7" t="s">
        <v>204</v>
      </c>
      <c r="B87" s="2"/>
    </row>
    <row r="88" spans="1:2" x14ac:dyDescent="0.2">
      <c r="A88" s="7" t="s">
        <v>205</v>
      </c>
      <c r="B88" s="2"/>
    </row>
    <row r="89" spans="1:2" x14ac:dyDescent="0.2">
      <c r="A89" s="7" t="s">
        <v>206</v>
      </c>
      <c r="B89" s="2"/>
    </row>
    <row r="90" spans="1:2" x14ac:dyDescent="0.2">
      <c r="A90" s="7" t="s">
        <v>207</v>
      </c>
      <c r="B90" s="2"/>
    </row>
    <row r="91" spans="1:2" x14ac:dyDescent="0.2">
      <c r="A91" s="7" t="s">
        <v>208</v>
      </c>
      <c r="B91" s="2"/>
    </row>
    <row r="92" spans="1:2" x14ac:dyDescent="0.2">
      <c r="A92" s="7" t="s">
        <v>209</v>
      </c>
      <c r="B92" s="2"/>
    </row>
    <row r="93" spans="1:2" x14ac:dyDescent="0.2">
      <c r="A93" s="7" t="s">
        <v>210</v>
      </c>
      <c r="B93" s="2"/>
    </row>
    <row r="94" spans="1:2" x14ac:dyDescent="0.2">
      <c r="A94" s="7" t="s">
        <v>211</v>
      </c>
      <c r="B94" s="2"/>
    </row>
    <row r="95" spans="1:2" x14ac:dyDescent="0.2">
      <c r="A95" s="7" t="s">
        <v>212</v>
      </c>
      <c r="B95" s="2"/>
    </row>
    <row r="96" spans="1:2" x14ac:dyDescent="0.2">
      <c r="A96" s="7" t="s">
        <v>213</v>
      </c>
      <c r="B96" s="2"/>
    </row>
    <row r="97" spans="1:2" x14ac:dyDescent="0.2">
      <c r="A97" s="7" t="s">
        <v>214</v>
      </c>
      <c r="B97" s="2"/>
    </row>
    <row r="98" spans="1:2" x14ac:dyDescent="0.2">
      <c r="A98" s="7" t="s">
        <v>215</v>
      </c>
      <c r="B98" s="2"/>
    </row>
    <row r="99" spans="1:2" x14ac:dyDescent="0.2">
      <c r="A99" s="7" t="s">
        <v>216</v>
      </c>
      <c r="B99" s="2"/>
    </row>
    <row r="100" spans="1:2" x14ac:dyDescent="0.2">
      <c r="A100" s="7" t="s">
        <v>217</v>
      </c>
      <c r="B100" s="2"/>
    </row>
    <row r="101" spans="1:2" x14ac:dyDescent="0.2">
      <c r="A101" s="7" t="s">
        <v>218</v>
      </c>
      <c r="B101" s="2"/>
    </row>
    <row r="102" spans="1:2" x14ac:dyDescent="0.2">
      <c r="A102" s="7" t="s">
        <v>219</v>
      </c>
      <c r="B102" s="2"/>
    </row>
    <row r="103" spans="1:2" x14ac:dyDescent="0.2">
      <c r="A103" s="7" t="s">
        <v>220</v>
      </c>
      <c r="B103" s="2"/>
    </row>
    <row r="104" spans="1:2" x14ac:dyDescent="0.2">
      <c r="A104" s="7" t="s">
        <v>221</v>
      </c>
      <c r="B104" s="2"/>
    </row>
    <row r="105" spans="1:2" x14ac:dyDescent="0.2">
      <c r="A105" s="7" t="s">
        <v>222</v>
      </c>
      <c r="B105" s="2"/>
    </row>
    <row r="106" spans="1:2" x14ac:dyDescent="0.2">
      <c r="A106" s="7" t="s">
        <v>223</v>
      </c>
      <c r="B106" s="2"/>
    </row>
    <row r="107" spans="1:2" x14ac:dyDescent="0.2">
      <c r="A107" s="7" t="s">
        <v>224</v>
      </c>
      <c r="B107" s="2"/>
    </row>
    <row r="108" spans="1:2" x14ac:dyDescent="0.2">
      <c r="A108" s="7" t="s">
        <v>225</v>
      </c>
      <c r="B108" s="2"/>
    </row>
    <row r="109" spans="1:2" x14ac:dyDescent="0.2">
      <c r="A109" s="7" t="s">
        <v>226</v>
      </c>
      <c r="B109" s="2"/>
    </row>
    <row r="110" spans="1:2" x14ac:dyDescent="0.2">
      <c r="A110" s="7" t="s">
        <v>227</v>
      </c>
      <c r="B110" s="2"/>
    </row>
    <row r="111" spans="1:2" x14ac:dyDescent="0.2">
      <c r="A111" s="7" t="s">
        <v>228</v>
      </c>
      <c r="B111" s="2"/>
    </row>
    <row r="112" spans="1:2" x14ac:dyDescent="0.2">
      <c r="A112" s="7" t="s">
        <v>229</v>
      </c>
      <c r="B112" s="2"/>
    </row>
    <row r="113" spans="1:2" x14ac:dyDescent="0.2">
      <c r="A113" s="7" t="s">
        <v>230</v>
      </c>
      <c r="B113" s="2"/>
    </row>
    <row r="114" spans="1:2" x14ac:dyDescent="0.2">
      <c r="A114" s="7" t="s">
        <v>231</v>
      </c>
      <c r="B114" s="2"/>
    </row>
  </sheetData>
  <sheetProtection algorithmName="SHA-512" hashValue="nbvlK+rnBLDYvJ708Igh967Rx/sroLU6mq2bsru7r+Vh4tj66g2XnBTFZWQkIoNLcxPaTjwNwY+C8D86kCJ3tg==" saltValue="ZYbv1UzSseazYYDxpiQubg==" spinCount="100000" sheet="1" objects="1" scenarios="1" formatCells="0" formatColumns="0" formatRows="0" sort="0"/>
  <mergeCells count="4">
    <mergeCell ref="A1:E1"/>
    <mergeCell ref="A2:E2"/>
    <mergeCell ref="A3:E3"/>
    <mergeCell ref="A4:E4"/>
  </mergeCells>
  <pageMargins left="0.75" right="0.75" top="1" bottom="1" header="0.5" footer="0.5"/>
  <pageSetup orientation="portrait" r:id="rId1"/>
  <headerFooter alignWithMargins="0">
    <oddFooter>&amp;LAlaska DEC/EH/EHL 10/2017&amp;RPage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workbookViewId="0">
      <selection activeCell="E9" sqref="E9"/>
    </sheetView>
  </sheetViews>
  <sheetFormatPr defaultRowHeight="12.75" x14ac:dyDescent="0.2"/>
  <cols>
    <col min="1" max="1" width="14.28515625" customWidth="1"/>
    <col min="2" max="2" width="15.42578125" customWidth="1"/>
    <col min="3" max="3" width="15.5703125" customWidth="1"/>
  </cols>
  <sheetData>
    <row r="2" spans="1:3" ht="31.5" x14ac:dyDescent="0.25">
      <c r="A2" s="11" t="s">
        <v>42</v>
      </c>
      <c r="B2" s="12" t="s">
        <v>43</v>
      </c>
      <c r="C2" s="12" t="s">
        <v>44</v>
      </c>
    </row>
    <row r="3" spans="1:3" ht="15" x14ac:dyDescent="0.2">
      <c r="A3" s="8">
        <v>7</v>
      </c>
      <c r="B3" s="9">
        <v>6</v>
      </c>
      <c r="C3" s="10">
        <v>3.1429999999999998</v>
      </c>
    </row>
    <row r="4" spans="1:3" ht="15" x14ac:dyDescent="0.2">
      <c r="A4" s="8">
        <v>8</v>
      </c>
      <c r="B4" s="9">
        <v>7</v>
      </c>
      <c r="C4" s="10">
        <v>2.9980000000000002</v>
      </c>
    </row>
    <row r="5" spans="1:3" ht="15" x14ac:dyDescent="0.2">
      <c r="A5" s="8">
        <v>9</v>
      </c>
      <c r="B5" s="9">
        <v>8</v>
      </c>
      <c r="C5" s="10">
        <v>2.8959999999999999</v>
      </c>
    </row>
    <row r="6" spans="1:3" ht="15" x14ac:dyDescent="0.2">
      <c r="A6" s="8">
        <v>10</v>
      </c>
      <c r="B6" s="9">
        <v>9</v>
      </c>
      <c r="C6" s="10">
        <v>2.8210000000000002</v>
      </c>
    </row>
    <row r="7" spans="1:3" ht="15" x14ac:dyDescent="0.2">
      <c r="A7" s="8">
        <v>11</v>
      </c>
      <c r="B7" s="9">
        <v>10</v>
      </c>
      <c r="C7" s="10">
        <v>2.7639999999999998</v>
      </c>
    </row>
    <row r="8" spans="1:3" ht="15" x14ac:dyDescent="0.2">
      <c r="A8" s="8">
        <v>16</v>
      </c>
      <c r="B8" s="9">
        <v>15</v>
      </c>
      <c r="C8" s="10">
        <v>2.6019999999999999</v>
      </c>
    </row>
    <row r="9" spans="1:3" ht="15" x14ac:dyDescent="0.2">
      <c r="A9" s="8">
        <v>21</v>
      </c>
      <c r="B9" s="9">
        <v>20</v>
      </c>
      <c r="C9" s="10">
        <v>2.528</v>
      </c>
    </row>
    <row r="10" spans="1:3" ht="15" x14ac:dyDescent="0.2">
      <c r="A10" s="8">
        <v>26</v>
      </c>
      <c r="B10" s="9">
        <v>25</v>
      </c>
      <c r="C10" s="10">
        <v>2.4849999999999999</v>
      </c>
    </row>
    <row r="11" spans="1:3" ht="15" x14ac:dyDescent="0.2">
      <c r="A11" s="8">
        <v>31</v>
      </c>
      <c r="B11" s="9">
        <v>30</v>
      </c>
      <c r="C11" s="10">
        <v>2.4569999999999999</v>
      </c>
    </row>
    <row r="12" spans="1:3" ht="15" x14ac:dyDescent="0.2">
      <c r="A12" s="8">
        <v>32</v>
      </c>
      <c r="B12" s="9">
        <v>31</v>
      </c>
      <c r="C12" s="10">
        <v>2.4529999999999998</v>
      </c>
    </row>
    <row r="13" spans="1:3" ht="15" x14ac:dyDescent="0.2">
      <c r="A13" s="8">
        <v>48</v>
      </c>
      <c r="B13" s="9">
        <v>47</v>
      </c>
      <c r="C13" s="10">
        <v>2.4079999999999999</v>
      </c>
    </row>
    <row r="14" spans="1:3" ht="15" x14ac:dyDescent="0.2">
      <c r="A14" s="8">
        <v>50</v>
      </c>
      <c r="B14" s="9">
        <v>49</v>
      </c>
      <c r="C14" s="10">
        <v>2.4049999999999998</v>
      </c>
    </row>
    <row r="15" spans="1:3" ht="15" x14ac:dyDescent="0.2">
      <c r="A15" s="8">
        <v>61</v>
      </c>
      <c r="B15" s="9">
        <v>60</v>
      </c>
      <c r="C15" s="10">
        <v>2.39</v>
      </c>
    </row>
    <row r="16" spans="1:3" ht="15" x14ac:dyDescent="0.2">
      <c r="A16" s="8">
        <v>64</v>
      </c>
      <c r="B16" s="9">
        <v>63</v>
      </c>
      <c r="C16" s="10">
        <v>2.387</v>
      </c>
    </row>
    <row r="17" spans="1:3" ht="15" x14ac:dyDescent="0.2">
      <c r="A17" s="8">
        <v>80</v>
      </c>
      <c r="B17" s="9">
        <v>79</v>
      </c>
      <c r="C17" s="10">
        <v>2.3740000000000001</v>
      </c>
    </row>
    <row r="18" spans="1:3" ht="15" x14ac:dyDescent="0.2">
      <c r="A18" s="8">
        <v>96</v>
      </c>
      <c r="B18" s="9">
        <v>95</v>
      </c>
      <c r="C18" s="10">
        <v>2.3660000000000001</v>
      </c>
    </row>
    <row r="19" spans="1:3" ht="15" x14ac:dyDescent="0.2">
      <c r="A19" s="8">
        <v>100</v>
      </c>
      <c r="B19" s="9">
        <v>99</v>
      </c>
      <c r="C19" s="10">
        <v>2.3650000000000002</v>
      </c>
    </row>
  </sheetData>
  <sheetProtection algorithmName="SHA-512" hashValue="j0Pdvx/h4m4eLgRi8+IJMQRsZ+7TgVW84t5wCCpeiNN0H0L/6XtjNBHHtFQBVCGdxMiseDIGFLq0dJN8FAzUJw==" saltValue="FaXEQn1Zc86xtd89VGqepA==" spinCount="100000" sheet="1" objects="1" scenarios="1"/>
  <pageMargins left="0.7" right="0.7" top="0.75" bottom="0.75" header="0.3" footer="0.3"/>
  <pageSetup orientation="portrait" r:id="rId1"/>
  <headerFooter>
    <oddFooter>&amp;LAlaska DEC/EH/EHL 10/2017&amp;RPage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MDLspiked</vt:lpstr>
      <vt:lpstr>MDLblank</vt:lpstr>
      <vt:lpstr>t values</vt:lpstr>
    </vt:vector>
  </TitlesOfParts>
  <Company>ADEC-SCL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Hickman, Shera</dc:creator>
  <cp:lastModifiedBy>Hickman, Shera</cp:lastModifiedBy>
  <cp:lastPrinted>2017-10-17T23:24:51Z</cp:lastPrinted>
  <dcterms:created xsi:type="dcterms:W3CDTF">2000-01-20T22:40:47Z</dcterms:created>
  <dcterms:modified xsi:type="dcterms:W3CDTF">2017-10-17T23:28:16Z</dcterms:modified>
</cp:coreProperties>
</file>